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ijnkoolen/Code/Huygens/republic-project/ground_truth/indices/"/>
    </mc:Choice>
  </mc:AlternateContent>
  <xr:revisionPtr revIDLastSave="0" documentId="13_ncr:1_{11198B97-42D5-9344-9C74-984D983E4F74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G9113" i="1" l="1"/>
  <c r="G9112" i="1"/>
  <c r="G9111" i="1"/>
  <c r="G9110" i="1"/>
  <c r="G9109" i="1"/>
  <c r="G9108" i="1"/>
  <c r="G9107" i="1"/>
  <c r="G9106" i="1"/>
  <c r="G9105" i="1"/>
  <c r="G9104" i="1"/>
  <c r="G9103" i="1"/>
  <c r="G9102" i="1"/>
  <c r="G9101" i="1"/>
  <c r="G9100" i="1"/>
  <c r="G9099" i="1"/>
  <c r="G9098" i="1"/>
  <c r="G9097" i="1"/>
  <c r="G9096" i="1"/>
  <c r="G9095" i="1"/>
  <c r="G9094" i="1"/>
  <c r="G9093" i="1"/>
  <c r="G9092" i="1"/>
  <c r="G9091" i="1"/>
  <c r="G9090" i="1"/>
  <c r="G9089" i="1"/>
  <c r="G9088" i="1"/>
  <c r="G9087" i="1"/>
  <c r="G9086" i="1"/>
  <c r="G9085" i="1"/>
  <c r="G9084" i="1"/>
  <c r="G9083" i="1"/>
  <c r="G9082" i="1"/>
  <c r="G9081" i="1"/>
  <c r="G9080" i="1"/>
  <c r="G9079" i="1"/>
  <c r="G9078" i="1"/>
  <c r="G9077" i="1"/>
  <c r="G9076" i="1"/>
  <c r="G9075" i="1"/>
  <c r="G9074" i="1"/>
  <c r="G9073" i="1"/>
  <c r="G9072" i="1"/>
  <c r="G9071" i="1"/>
  <c r="G9070" i="1"/>
  <c r="G9069" i="1"/>
  <c r="G9068" i="1"/>
  <c r="G9067" i="1"/>
  <c r="G9066" i="1"/>
  <c r="G9065" i="1"/>
  <c r="G9064" i="1"/>
  <c r="G9063" i="1"/>
  <c r="G9062" i="1"/>
  <c r="G9061" i="1"/>
  <c r="G9060" i="1"/>
  <c r="G9059" i="1"/>
  <c r="G9058" i="1"/>
  <c r="G9057" i="1"/>
  <c r="G9056" i="1"/>
  <c r="G9055" i="1"/>
  <c r="G9054" i="1"/>
  <c r="G9053" i="1"/>
  <c r="G9052" i="1"/>
  <c r="G9051" i="1"/>
  <c r="G9050" i="1"/>
  <c r="G9049" i="1"/>
  <c r="G9048" i="1"/>
  <c r="G9047" i="1"/>
  <c r="G9046" i="1"/>
  <c r="G9045" i="1"/>
  <c r="G9044" i="1"/>
  <c r="G9043" i="1"/>
  <c r="G9042" i="1"/>
  <c r="G9041" i="1"/>
  <c r="G9040" i="1"/>
  <c r="G9039" i="1"/>
  <c r="G9038" i="1"/>
  <c r="G9037" i="1"/>
  <c r="G9036" i="1"/>
  <c r="G9035" i="1"/>
  <c r="G9034" i="1"/>
  <c r="G9033" i="1"/>
  <c r="G9032" i="1"/>
  <c r="G9031" i="1"/>
  <c r="G9030" i="1"/>
  <c r="G9029" i="1"/>
  <c r="G9028" i="1"/>
  <c r="G9027" i="1"/>
  <c r="G9026" i="1"/>
  <c r="G9025" i="1"/>
  <c r="G9024" i="1"/>
  <c r="G9020" i="1"/>
  <c r="G9019" i="1"/>
  <c r="G9018" i="1"/>
  <c r="G9017" i="1"/>
  <c r="G9016" i="1"/>
  <c r="G9015" i="1"/>
  <c r="G9014" i="1"/>
  <c r="G9013" i="1"/>
  <c r="G9012" i="1"/>
  <c r="G9011" i="1"/>
  <c r="G9010" i="1"/>
  <c r="G9009" i="1"/>
  <c r="G9008" i="1"/>
  <c r="G9007" i="1"/>
  <c r="G9006" i="1"/>
  <c r="G9005" i="1"/>
  <c r="G9004" i="1"/>
  <c r="G9003" i="1"/>
  <c r="G9002" i="1"/>
  <c r="G9001" i="1"/>
  <c r="G9000" i="1"/>
  <c r="G8999" i="1"/>
  <c r="G8998" i="1"/>
  <c r="G8997" i="1"/>
  <c r="G8996" i="1"/>
  <c r="G8995" i="1"/>
  <c r="G8994" i="1"/>
  <c r="G8993" i="1"/>
  <c r="G8992" i="1"/>
  <c r="G8991" i="1"/>
  <c r="G8990" i="1"/>
  <c r="G8989" i="1"/>
  <c r="G8988" i="1"/>
  <c r="G8987" i="1"/>
  <c r="G8986" i="1"/>
  <c r="G8985" i="1"/>
  <c r="G8984" i="1"/>
  <c r="G8983" i="1"/>
  <c r="G8982" i="1"/>
  <c r="G8981" i="1"/>
  <c r="G8980" i="1"/>
  <c r="G8979" i="1"/>
  <c r="G8978" i="1"/>
  <c r="G8977" i="1"/>
  <c r="G8976" i="1"/>
  <c r="G8975" i="1"/>
  <c r="G8974" i="1"/>
  <c r="G8973" i="1"/>
  <c r="G8972" i="1"/>
  <c r="G8971" i="1"/>
  <c r="G8970" i="1"/>
  <c r="G8969" i="1"/>
  <c r="G8968" i="1"/>
  <c r="G8967" i="1"/>
  <c r="G8966" i="1"/>
  <c r="G8965" i="1"/>
  <c r="G8964" i="1"/>
  <c r="G8963" i="1"/>
  <c r="G8962" i="1"/>
  <c r="G8961" i="1"/>
  <c r="G8960" i="1"/>
  <c r="G8958" i="1"/>
  <c r="G8957" i="1"/>
  <c r="G8956" i="1"/>
  <c r="G8955" i="1"/>
  <c r="G8954" i="1"/>
  <c r="G8953" i="1"/>
  <c r="G8952" i="1"/>
  <c r="G8951" i="1"/>
  <c r="G8950" i="1"/>
  <c r="G8949" i="1"/>
  <c r="G8948" i="1"/>
  <c r="G8947" i="1"/>
  <c r="G8946" i="1"/>
  <c r="G8945" i="1"/>
  <c r="G8944" i="1"/>
  <c r="G8943" i="1"/>
  <c r="G8942" i="1"/>
  <c r="G8941" i="1"/>
  <c r="G8940" i="1"/>
  <c r="G8939" i="1"/>
  <c r="G8938" i="1"/>
  <c r="G8937" i="1"/>
  <c r="G8936" i="1"/>
  <c r="G8935" i="1"/>
  <c r="G8934" i="1"/>
  <c r="G8933" i="1"/>
  <c r="G8932" i="1"/>
  <c r="G8931" i="1"/>
  <c r="G8930" i="1"/>
  <c r="G8929" i="1"/>
  <c r="G8928" i="1"/>
  <c r="G8927" i="1"/>
  <c r="G8926" i="1"/>
  <c r="G8925" i="1"/>
  <c r="G8924" i="1"/>
  <c r="G8923" i="1"/>
  <c r="G8922" i="1"/>
  <c r="G8921" i="1"/>
  <c r="G8920" i="1"/>
  <c r="G8919" i="1"/>
  <c r="G8918" i="1"/>
  <c r="G8917" i="1"/>
  <c r="G8916" i="1"/>
  <c r="G8915" i="1"/>
  <c r="G8914" i="1"/>
  <c r="G8913" i="1"/>
  <c r="G8912" i="1"/>
  <c r="G8911" i="1"/>
  <c r="G8910" i="1"/>
  <c r="G8909" i="1"/>
  <c r="G8908" i="1"/>
  <c r="G8907" i="1"/>
  <c r="G8906" i="1"/>
  <c r="G8905" i="1"/>
  <c r="G8904" i="1"/>
  <c r="G8903" i="1"/>
  <c r="G8902" i="1"/>
  <c r="G8901" i="1"/>
  <c r="G8900" i="1"/>
  <c r="G8899" i="1"/>
  <c r="G8898" i="1"/>
  <c r="G8897" i="1"/>
  <c r="G8896" i="1"/>
  <c r="G8895" i="1"/>
  <c r="G8891" i="1"/>
  <c r="G8890" i="1"/>
  <c r="G8889" i="1"/>
  <c r="G8888" i="1"/>
  <c r="G8887" i="1"/>
  <c r="G8886" i="1"/>
  <c r="G8885" i="1"/>
  <c r="G8884" i="1"/>
  <c r="G8883" i="1"/>
  <c r="G8882" i="1"/>
  <c r="G8881" i="1"/>
  <c r="G8880" i="1"/>
  <c r="G8879" i="1"/>
  <c r="G8878" i="1"/>
  <c r="G8877" i="1"/>
  <c r="G8876" i="1"/>
  <c r="G8875" i="1"/>
  <c r="G8874" i="1"/>
  <c r="G8873" i="1"/>
  <c r="G8872" i="1"/>
  <c r="G8871" i="1"/>
  <c r="G8870" i="1"/>
  <c r="G8869" i="1"/>
  <c r="G8868" i="1"/>
  <c r="G8867" i="1"/>
  <c r="G8866" i="1"/>
  <c r="G8865" i="1"/>
  <c r="G8864" i="1"/>
  <c r="G8863" i="1"/>
  <c r="G8862" i="1"/>
  <c r="G8861" i="1"/>
  <c r="G8860" i="1"/>
  <c r="G8859" i="1"/>
  <c r="G8858" i="1"/>
  <c r="G8857" i="1"/>
  <c r="G8856" i="1"/>
  <c r="G8855" i="1"/>
  <c r="G8854" i="1"/>
  <c r="G8853" i="1"/>
  <c r="G8852" i="1"/>
  <c r="G8851" i="1"/>
  <c r="G8850" i="1"/>
  <c r="G8849" i="1"/>
  <c r="G8848" i="1"/>
  <c r="G8847" i="1"/>
  <c r="G8846" i="1"/>
  <c r="G8845" i="1"/>
  <c r="G8844" i="1"/>
  <c r="G8843" i="1"/>
  <c r="G8842" i="1"/>
  <c r="G8841" i="1"/>
  <c r="G8840" i="1"/>
  <c r="G8839" i="1"/>
  <c r="G8838" i="1"/>
  <c r="G8837" i="1"/>
  <c r="G8836" i="1"/>
  <c r="G8835" i="1"/>
  <c r="G8834" i="1"/>
  <c r="G8833" i="1"/>
  <c r="G8832" i="1"/>
  <c r="G8831" i="1"/>
  <c r="G8830" i="1"/>
  <c r="G8829" i="1"/>
  <c r="G8827" i="1"/>
  <c r="G8826" i="1"/>
  <c r="G8825" i="1"/>
  <c r="G8824" i="1"/>
  <c r="G8823" i="1"/>
  <c r="G8822" i="1"/>
  <c r="G8821" i="1"/>
  <c r="G8820" i="1"/>
  <c r="G8819" i="1"/>
  <c r="G8818" i="1"/>
  <c r="G8817" i="1"/>
  <c r="G8816" i="1"/>
  <c r="G8815" i="1"/>
  <c r="G8814" i="1"/>
  <c r="G8813" i="1"/>
  <c r="G8812" i="1"/>
  <c r="G8811" i="1"/>
  <c r="G8810" i="1"/>
  <c r="G8809" i="1"/>
  <c r="G8808" i="1"/>
  <c r="G8807" i="1"/>
  <c r="G8806" i="1"/>
  <c r="G8805" i="1"/>
  <c r="G8804" i="1"/>
  <c r="G8803" i="1"/>
  <c r="G8802" i="1"/>
  <c r="G8801" i="1"/>
  <c r="G8800" i="1"/>
  <c r="G8799" i="1"/>
  <c r="G8798" i="1"/>
  <c r="G8797" i="1"/>
  <c r="G8796" i="1"/>
  <c r="G8795" i="1"/>
  <c r="G8794" i="1"/>
  <c r="G8793" i="1"/>
  <c r="G8792" i="1"/>
  <c r="G8791" i="1"/>
  <c r="G8790" i="1"/>
  <c r="G8789" i="1"/>
  <c r="G8788" i="1"/>
  <c r="G8787" i="1"/>
  <c r="G8786" i="1"/>
  <c r="G8785" i="1"/>
  <c r="G8784" i="1"/>
  <c r="G8783" i="1"/>
  <c r="G8782" i="1"/>
  <c r="G8781" i="1"/>
  <c r="G8780" i="1"/>
  <c r="G8779" i="1"/>
  <c r="G8778" i="1"/>
  <c r="G8777" i="1"/>
  <c r="G8776" i="1"/>
  <c r="G8775" i="1"/>
  <c r="G8774" i="1"/>
  <c r="G8773" i="1"/>
  <c r="G8772" i="1"/>
  <c r="G8771" i="1"/>
  <c r="G8770" i="1"/>
  <c r="G8769" i="1"/>
  <c r="G8768" i="1"/>
  <c r="G8767" i="1"/>
  <c r="G8766" i="1"/>
  <c r="G8765" i="1"/>
  <c r="G8764" i="1"/>
  <c r="G8760" i="1"/>
  <c r="G8759" i="1"/>
  <c r="G8758" i="1"/>
  <c r="G8757" i="1"/>
  <c r="G8756" i="1"/>
  <c r="G8755" i="1"/>
  <c r="G8754" i="1"/>
  <c r="G8753" i="1"/>
  <c r="G8752" i="1"/>
  <c r="G8751" i="1"/>
  <c r="G8750" i="1"/>
  <c r="G8749" i="1"/>
  <c r="G8748" i="1"/>
  <c r="G8747" i="1"/>
  <c r="G8746" i="1"/>
  <c r="G8745" i="1"/>
  <c r="G8744" i="1"/>
  <c r="G8743" i="1"/>
  <c r="G8742" i="1"/>
  <c r="G8741" i="1"/>
  <c r="G8740" i="1"/>
  <c r="G8739" i="1"/>
  <c r="G8738" i="1"/>
  <c r="G8737" i="1"/>
  <c r="G8736" i="1"/>
  <c r="G8735" i="1"/>
  <c r="G8734" i="1"/>
  <c r="G8733" i="1"/>
  <c r="G8732" i="1"/>
  <c r="G8731" i="1"/>
  <c r="G8730" i="1"/>
  <c r="G8729" i="1"/>
  <c r="G8728" i="1"/>
  <c r="G8727" i="1"/>
  <c r="G8726" i="1"/>
  <c r="G8725" i="1"/>
  <c r="G8724" i="1"/>
  <c r="G8723" i="1"/>
  <c r="G8722" i="1"/>
  <c r="G8721" i="1"/>
  <c r="G8720" i="1"/>
  <c r="G8719" i="1"/>
  <c r="G8718" i="1"/>
  <c r="G8717" i="1"/>
  <c r="G8716" i="1"/>
  <c r="G8715" i="1"/>
  <c r="G8714" i="1"/>
  <c r="G8713" i="1"/>
  <c r="G8712" i="1"/>
  <c r="G8711" i="1"/>
  <c r="G8710" i="1"/>
  <c r="G8709" i="1"/>
  <c r="G8708" i="1"/>
  <c r="G8707" i="1"/>
  <c r="G8706" i="1"/>
  <c r="G8705" i="1"/>
  <c r="G8704" i="1"/>
  <c r="G8703" i="1"/>
  <c r="G8702" i="1"/>
  <c r="G8701" i="1"/>
  <c r="G8700" i="1"/>
  <c r="G8699" i="1"/>
  <c r="G8698" i="1"/>
  <c r="G8696" i="1"/>
  <c r="G8695" i="1"/>
  <c r="G8694" i="1"/>
  <c r="G8693" i="1"/>
  <c r="G8692" i="1"/>
  <c r="G8691" i="1"/>
  <c r="G8690" i="1"/>
  <c r="G8689" i="1"/>
  <c r="G8688" i="1"/>
  <c r="G8687" i="1"/>
  <c r="G8686" i="1"/>
  <c r="G8685" i="1"/>
  <c r="G8684" i="1"/>
  <c r="G8683" i="1"/>
  <c r="G8682" i="1"/>
  <c r="G8681" i="1"/>
  <c r="G8680" i="1"/>
  <c r="G8679" i="1"/>
  <c r="G8678" i="1"/>
  <c r="G8677" i="1"/>
  <c r="G8676" i="1"/>
  <c r="G8675" i="1"/>
  <c r="G8674" i="1"/>
  <c r="G8673" i="1"/>
  <c r="G8672" i="1"/>
  <c r="G8671" i="1"/>
  <c r="G8670" i="1"/>
  <c r="G8669" i="1"/>
  <c r="G8668" i="1"/>
  <c r="G8667" i="1"/>
  <c r="G8666" i="1"/>
  <c r="G8665" i="1"/>
  <c r="G8664" i="1"/>
  <c r="G8663" i="1"/>
  <c r="G8662" i="1"/>
  <c r="G8661" i="1"/>
  <c r="G8660" i="1"/>
  <c r="G8659" i="1"/>
  <c r="G8658" i="1"/>
  <c r="G8657" i="1"/>
  <c r="G8656" i="1"/>
  <c r="G8655" i="1"/>
  <c r="G8654" i="1"/>
  <c r="G8653" i="1"/>
  <c r="G8652" i="1"/>
  <c r="G8651" i="1"/>
  <c r="G8650" i="1"/>
  <c r="G8649" i="1"/>
  <c r="G8648" i="1"/>
  <c r="G8647" i="1"/>
  <c r="G8646" i="1"/>
  <c r="G8645" i="1"/>
  <c r="G8644" i="1"/>
  <c r="G8643" i="1"/>
  <c r="G8642" i="1"/>
  <c r="G8641" i="1"/>
  <c r="G8640" i="1"/>
  <c r="G8639" i="1"/>
  <c r="G8638" i="1"/>
  <c r="G8637" i="1"/>
  <c r="G8636" i="1"/>
  <c r="G8635" i="1"/>
  <c r="G8634" i="1"/>
  <c r="G8630" i="1"/>
  <c r="G8629" i="1"/>
  <c r="G8628" i="1"/>
  <c r="G8627" i="1"/>
  <c r="G8626" i="1"/>
  <c r="G8625" i="1"/>
  <c r="G8624" i="1"/>
  <c r="G8623" i="1"/>
  <c r="G8622" i="1"/>
  <c r="G8621" i="1"/>
  <c r="G8620" i="1"/>
  <c r="G8619" i="1"/>
  <c r="G8618" i="1"/>
  <c r="G8617" i="1"/>
  <c r="G8616" i="1"/>
  <c r="G8615" i="1"/>
  <c r="G8614" i="1"/>
  <c r="G8613" i="1"/>
  <c r="G8612" i="1"/>
  <c r="G8611" i="1"/>
  <c r="G8610" i="1"/>
  <c r="G8609" i="1"/>
  <c r="G8608" i="1"/>
  <c r="G8607" i="1"/>
  <c r="G8606" i="1"/>
  <c r="G8605" i="1"/>
  <c r="G8604" i="1"/>
  <c r="G8603" i="1"/>
  <c r="G8602" i="1"/>
  <c r="G8601" i="1"/>
  <c r="G8600" i="1"/>
  <c r="G8599" i="1"/>
  <c r="G8598" i="1"/>
  <c r="G8597" i="1"/>
  <c r="G8596" i="1"/>
  <c r="G8595" i="1"/>
  <c r="G8594" i="1"/>
  <c r="G8593" i="1"/>
  <c r="G8592" i="1"/>
  <c r="G8591" i="1"/>
  <c r="G8590" i="1"/>
  <c r="G8589" i="1"/>
  <c r="G8588" i="1"/>
  <c r="G8587" i="1"/>
  <c r="G8586" i="1"/>
  <c r="G8585" i="1"/>
  <c r="G8584" i="1"/>
  <c r="G8583" i="1"/>
  <c r="G8582" i="1"/>
  <c r="G8581" i="1"/>
  <c r="G8580" i="1"/>
  <c r="G8579" i="1"/>
  <c r="G8578" i="1"/>
  <c r="G8577" i="1"/>
  <c r="G8576" i="1"/>
  <c r="G8575" i="1"/>
  <c r="G8574" i="1"/>
  <c r="G8573" i="1"/>
  <c r="G8572" i="1"/>
  <c r="G8571" i="1"/>
  <c r="G8570" i="1"/>
  <c r="G8569" i="1"/>
  <c r="G8567" i="1"/>
  <c r="G8566" i="1"/>
  <c r="G8565" i="1"/>
  <c r="G8564" i="1"/>
  <c r="G8563" i="1"/>
  <c r="G8562" i="1"/>
  <c r="G8561" i="1"/>
  <c r="G8560" i="1"/>
  <c r="G8559" i="1"/>
  <c r="G8558" i="1"/>
  <c r="G8557" i="1"/>
  <c r="G8556" i="1"/>
  <c r="G8555" i="1"/>
  <c r="G8554" i="1"/>
  <c r="G8553" i="1"/>
  <c r="G8552" i="1"/>
  <c r="G8551" i="1"/>
  <c r="G8550" i="1"/>
  <c r="G8549" i="1"/>
  <c r="G8548" i="1"/>
  <c r="G8547" i="1"/>
  <c r="G8546" i="1"/>
  <c r="G8545" i="1"/>
  <c r="G8544" i="1"/>
  <c r="G8543" i="1"/>
  <c r="G8542" i="1"/>
  <c r="G8541" i="1"/>
  <c r="G8540" i="1"/>
  <c r="G8539" i="1"/>
  <c r="G8538" i="1"/>
  <c r="G8537" i="1"/>
  <c r="G8536" i="1"/>
  <c r="G8535" i="1"/>
  <c r="G8534" i="1"/>
  <c r="G8533" i="1"/>
  <c r="G8532" i="1"/>
  <c r="G8531" i="1"/>
  <c r="G8530" i="1"/>
  <c r="G8529" i="1"/>
  <c r="G8528" i="1"/>
  <c r="G8527" i="1"/>
  <c r="G8526" i="1"/>
  <c r="G8525" i="1"/>
  <c r="G8524" i="1"/>
  <c r="G8523" i="1"/>
  <c r="G8522" i="1"/>
  <c r="G8521" i="1"/>
  <c r="G8520" i="1"/>
  <c r="G8519" i="1"/>
  <c r="G8518" i="1"/>
  <c r="G8517" i="1"/>
  <c r="G8516" i="1"/>
  <c r="G8515" i="1"/>
  <c r="G8514" i="1"/>
  <c r="G8513" i="1"/>
  <c r="G8512" i="1"/>
  <c r="G8511" i="1"/>
  <c r="G8510" i="1"/>
  <c r="G8509" i="1"/>
  <c r="G8508" i="1"/>
  <c r="G8507" i="1"/>
  <c r="G8506" i="1"/>
  <c r="G8505" i="1"/>
  <c r="G8504" i="1"/>
  <c r="G8500" i="1"/>
  <c r="G8499" i="1"/>
  <c r="G8498" i="1"/>
  <c r="G8497" i="1"/>
  <c r="G8496" i="1"/>
  <c r="G8495" i="1"/>
  <c r="G8494" i="1"/>
  <c r="G8493" i="1"/>
  <c r="G8492" i="1"/>
  <c r="G8491" i="1"/>
  <c r="G8490" i="1"/>
  <c r="G8489" i="1"/>
  <c r="G8488" i="1"/>
  <c r="G8487" i="1"/>
  <c r="G8486" i="1"/>
  <c r="G8485" i="1"/>
  <c r="G8484" i="1"/>
  <c r="G8483" i="1"/>
  <c r="G8482" i="1"/>
  <c r="G8481" i="1"/>
  <c r="G8480" i="1"/>
  <c r="G8479" i="1"/>
  <c r="G8478" i="1"/>
  <c r="G8477" i="1"/>
  <c r="G8476" i="1"/>
  <c r="G8475" i="1"/>
  <c r="G8474" i="1"/>
  <c r="G8473" i="1"/>
  <c r="G8472" i="1"/>
  <c r="G8471" i="1"/>
  <c r="G8470" i="1"/>
  <c r="G8469" i="1"/>
  <c r="G8468" i="1"/>
  <c r="G8467" i="1"/>
  <c r="G8466" i="1"/>
  <c r="G8465" i="1"/>
  <c r="G8464" i="1"/>
  <c r="G8463" i="1"/>
  <c r="G8462" i="1"/>
  <c r="G8461" i="1"/>
  <c r="G8460" i="1"/>
  <c r="G8459" i="1"/>
  <c r="G8458" i="1"/>
  <c r="G8457" i="1"/>
  <c r="G8456" i="1"/>
  <c r="G8455" i="1"/>
  <c r="G8454" i="1"/>
  <c r="G8453" i="1"/>
  <c r="G8452" i="1"/>
  <c r="G8451" i="1"/>
  <c r="G8450" i="1"/>
  <c r="G8449" i="1"/>
  <c r="G8448" i="1"/>
  <c r="G8447" i="1"/>
  <c r="G8446" i="1"/>
  <c r="G8445" i="1"/>
  <c r="G8444" i="1"/>
  <c r="G8443" i="1"/>
  <c r="G8442" i="1"/>
  <c r="G8441" i="1"/>
  <c r="G8440" i="1"/>
  <c r="G8439" i="1"/>
  <c r="G8437" i="1"/>
  <c r="G8436" i="1"/>
  <c r="G8435" i="1"/>
  <c r="G8434" i="1"/>
  <c r="G8433" i="1"/>
  <c r="G8432" i="1"/>
  <c r="G8431" i="1"/>
  <c r="G8430" i="1"/>
  <c r="G8429" i="1"/>
  <c r="G8428" i="1"/>
  <c r="G8427" i="1"/>
  <c r="G8426" i="1"/>
  <c r="G8425" i="1"/>
  <c r="G8424" i="1"/>
  <c r="G8423" i="1"/>
  <c r="G8422" i="1"/>
  <c r="G8421" i="1"/>
  <c r="G8420" i="1"/>
  <c r="G8419" i="1"/>
  <c r="G8418" i="1"/>
  <c r="G8417" i="1"/>
  <c r="G8416" i="1"/>
  <c r="G8415" i="1"/>
  <c r="G8414" i="1"/>
  <c r="G8413" i="1"/>
  <c r="G8412" i="1"/>
  <c r="G8411" i="1"/>
  <c r="G8410" i="1"/>
  <c r="G8409" i="1"/>
  <c r="G8408" i="1"/>
  <c r="G8407" i="1"/>
  <c r="G8406" i="1"/>
  <c r="G8405" i="1"/>
  <c r="G8404" i="1"/>
  <c r="G8403" i="1"/>
  <c r="G8402" i="1"/>
  <c r="G8401" i="1"/>
  <c r="G8400" i="1"/>
  <c r="G8399" i="1"/>
  <c r="G8398" i="1"/>
  <c r="G8397" i="1"/>
  <c r="G8396" i="1"/>
  <c r="G8395" i="1"/>
  <c r="G8394" i="1"/>
  <c r="G8393" i="1"/>
  <c r="G8392" i="1"/>
  <c r="G8391" i="1"/>
  <c r="G8390" i="1"/>
  <c r="G8389" i="1"/>
  <c r="G8388" i="1"/>
  <c r="G8387" i="1"/>
  <c r="G8386" i="1"/>
  <c r="G8385" i="1"/>
  <c r="G8384" i="1"/>
  <c r="G8383" i="1"/>
  <c r="G8382" i="1"/>
  <c r="G8381" i="1"/>
  <c r="G8380" i="1"/>
  <c r="G8379" i="1"/>
  <c r="G8378" i="1"/>
  <c r="G8377" i="1"/>
  <c r="G8376" i="1"/>
  <c r="G8375" i="1"/>
  <c r="G8374" i="1"/>
  <c r="G8373" i="1"/>
  <c r="G8369" i="1"/>
  <c r="G8368" i="1"/>
  <c r="G8367" i="1"/>
  <c r="G8366" i="1"/>
  <c r="G8365" i="1"/>
  <c r="G8364" i="1"/>
  <c r="G8363" i="1"/>
  <c r="G8362" i="1"/>
  <c r="G8361" i="1"/>
  <c r="G8360" i="1"/>
  <c r="G8359" i="1"/>
  <c r="G8358" i="1"/>
  <c r="G8357" i="1"/>
  <c r="G8356" i="1"/>
  <c r="G8355" i="1"/>
  <c r="G8354" i="1"/>
  <c r="G8353" i="1"/>
  <c r="G8352" i="1"/>
  <c r="G8351" i="1"/>
  <c r="G8350" i="1"/>
  <c r="G8349" i="1"/>
  <c r="G8348" i="1"/>
  <c r="G8347" i="1"/>
  <c r="G8346" i="1"/>
  <c r="G8345" i="1"/>
  <c r="G8344" i="1"/>
  <c r="G8343" i="1"/>
  <c r="G8342" i="1"/>
  <c r="G8341" i="1"/>
  <c r="G8340" i="1"/>
  <c r="G8339" i="1"/>
  <c r="G8338" i="1"/>
  <c r="G8337" i="1"/>
  <c r="G8336" i="1"/>
  <c r="G8335" i="1"/>
  <c r="G8334" i="1"/>
  <c r="G8333" i="1"/>
  <c r="G8332" i="1"/>
  <c r="G8331" i="1"/>
  <c r="G8330" i="1"/>
  <c r="G8329" i="1"/>
  <c r="G8328" i="1"/>
  <c r="G8327" i="1"/>
  <c r="G8326" i="1"/>
  <c r="G8325" i="1"/>
  <c r="G8324" i="1"/>
  <c r="G8323" i="1"/>
  <c r="G8322" i="1"/>
  <c r="G8321" i="1"/>
  <c r="G8320" i="1"/>
  <c r="G8319" i="1"/>
  <c r="G8318" i="1"/>
  <c r="G8317" i="1"/>
  <c r="G8316" i="1"/>
  <c r="G8315" i="1"/>
  <c r="G8314" i="1"/>
  <c r="G8313" i="1"/>
  <c r="G8312" i="1"/>
  <c r="G8311" i="1"/>
  <c r="G8310" i="1"/>
  <c r="G8309" i="1"/>
  <c r="G8307" i="1"/>
  <c r="G8306" i="1"/>
  <c r="G8305" i="1"/>
  <c r="G8304" i="1"/>
  <c r="G8303" i="1"/>
  <c r="G8302" i="1"/>
  <c r="G8301" i="1"/>
  <c r="G8300" i="1"/>
  <c r="G8299" i="1"/>
  <c r="G8298" i="1"/>
  <c r="G8297" i="1"/>
  <c r="G8296" i="1"/>
  <c r="G8295" i="1"/>
  <c r="G8294" i="1"/>
  <c r="G8293" i="1"/>
  <c r="G8292" i="1"/>
  <c r="G8291" i="1"/>
  <c r="G8290" i="1"/>
  <c r="G8289" i="1"/>
  <c r="G8288" i="1"/>
  <c r="G8287" i="1"/>
  <c r="G8286" i="1"/>
  <c r="G8285" i="1"/>
  <c r="G8284" i="1"/>
  <c r="G8283" i="1"/>
  <c r="G8282" i="1"/>
  <c r="G8281" i="1"/>
  <c r="G8280" i="1"/>
  <c r="G8279" i="1"/>
  <c r="G8278" i="1"/>
  <c r="G8277" i="1"/>
  <c r="G8276" i="1"/>
  <c r="G8275" i="1"/>
  <c r="G8274" i="1"/>
  <c r="G8273" i="1"/>
  <c r="G8272" i="1"/>
  <c r="G8271" i="1"/>
  <c r="G8270" i="1"/>
  <c r="G8269" i="1"/>
  <c r="G8268" i="1"/>
  <c r="G8267" i="1"/>
  <c r="G8266" i="1"/>
  <c r="G8265" i="1"/>
  <c r="G8264" i="1"/>
  <c r="G8263" i="1"/>
  <c r="G8262" i="1"/>
  <c r="G8261" i="1"/>
  <c r="G8260" i="1"/>
  <c r="G8259" i="1"/>
  <c r="G8258" i="1"/>
  <c r="G8257" i="1"/>
  <c r="G8256" i="1"/>
  <c r="G8255" i="1"/>
  <c r="G8254" i="1"/>
  <c r="G8253" i="1"/>
  <c r="G8252" i="1"/>
  <c r="G8251" i="1"/>
  <c r="G8250" i="1"/>
  <c r="G8249" i="1"/>
  <c r="G8248" i="1"/>
  <c r="G8247" i="1"/>
  <c r="G8246" i="1"/>
  <c r="G8245" i="1"/>
  <c r="G8241" i="1"/>
  <c r="G8240" i="1"/>
  <c r="G8239" i="1"/>
  <c r="G8238" i="1"/>
  <c r="G8237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0" i="1"/>
  <c r="G7989" i="1"/>
  <c r="G7988" i="1"/>
  <c r="G7987" i="1"/>
  <c r="G7986" i="1"/>
  <c r="G7985" i="1"/>
  <c r="G7984" i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  <c r="G7962" i="1"/>
  <c r="G7961" i="1"/>
  <c r="G7960" i="1"/>
  <c r="G7959" i="1"/>
  <c r="G7958" i="1"/>
  <c r="G7957" i="1"/>
  <c r="G7956" i="1"/>
  <c r="G7955" i="1"/>
  <c r="G7954" i="1"/>
  <c r="G7953" i="1"/>
  <c r="G7952" i="1"/>
  <c r="G7951" i="1"/>
  <c r="G7950" i="1"/>
  <c r="G7949" i="1"/>
  <c r="G7948" i="1"/>
  <c r="G7947" i="1"/>
  <c r="G7946" i="1"/>
  <c r="G7945" i="1"/>
  <c r="G7944" i="1"/>
  <c r="G7943" i="1"/>
  <c r="G7942" i="1"/>
  <c r="G7941" i="1"/>
  <c r="G7940" i="1"/>
  <c r="G7939" i="1"/>
  <c r="G7938" i="1"/>
  <c r="G7937" i="1"/>
  <c r="G7936" i="1"/>
  <c r="G7935" i="1"/>
  <c r="G7934" i="1"/>
  <c r="G7933" i="1"/>
  <c r="G7932" i="1"/>
  <c r="G7931" i="1"/>
  <c r="G7930" i="1"/>
  <c r="G7928" i="1"/>
  <c r="G7927" i="1"/>
  <c r="G7926" i="1"/>
  <c r="G7925" i="1"/>
  <c r="G7924" i="1"/>
  <c r="G7923" i="1"/>
  <c r="G7922" i="1"/>
  <c r="G7921" i="1"/>
  <c r="G7920" i="1"/>
  <c r="G7919" i="1"/>
  <c r="G7918" i="1"/>
  <c r="G7917" i="1"/>
  <c r="G7916" i="1"/>
  <c r="G7915" i="1"/>
  <c r="G7914" i="1"/>
  <c r="G7913" i="1"/>
  <c r="G7912" i="1"/>
  <c r="G7911" i="1"/>
  <c r="G7910" i="1"/>
  <c r="G7909" i="1"/>
  <c r="G7908" i="1"/>
  <c r="G7907" i="1"/>
  <c r="G7906" i="1"/>
  <c r="G7905" i="1"/>
  <c r="G7904" i="1"/>
  <c r="G7903" i="1"/>
  <c r="G7902" i="1"/>
  <c r="G7901" i="1"/>
  <c r="G7900" i="1"/>
  <c r="G7899" i="1"/>
  <c r="G7898" i="1"/>
  <c r="G7897" i="1"/>
  <c r="G7896" i="1"/>
  <c r="G7895" i="1"/>
  <c r="G7894" i="1"/>
  <c r="G7893" i="1"/>
  <c r="G7892" i="1"/>
  <c r="G7891" i="1"/>
  <c r="G7890" i="1"/>
  <c r="G7889" i="1"/>
  <c r="G7888" i="1"/>
  <c r="G7887" i="1"/>
  <c r="G7886" i="1"/>
  <c r="G7885" i="1"/>
  <c r="G7884" i="1"/>
  <c r="G7883" i="1"/>
  <c r="G7882" i="1"/>
  <c r="G7881" i="1"/>
  <c r="G7880" i="1"/>
  <c r="G7879" i="1"/>
  <c r="G7878" i="1"/>
  <c r="G7877" i="1"/>
  <c r="G7876" i="1"/>
  <c r="G7875" i="1"/>
  <c r="G7874" i="1"/>
  <c r="G7873" i="1"/>
  <c r="G7872" i="1"/>
  <c r="G7871" i="1"/>
  <c r="G7870" i="1"/>
  <c r="G7869" i="1"/>
  <c r="G7868" i="1"/>
  <c r="G7867" i="1"/>
  <c r="G7866" i="1"/>
  <c r="G7862" i="1"/>
  <c r="G7861" i="1"/>
  <c r="G7860" i="1"/>
  <c r="G7859" i="1"/>
  <c r="G7858" i="1"/>
  <c r="G7857" i="1"/>
  <c r="G7856" i="1"/>
  <c r="G7855" i="1"/>
  <c r="G7854" i="1"/>
  <c r="G7853" i="1"/>
  <c r="G7852" i="1"/>
  <c r="G7851" i="1"/>
  <c r="G7850" i="1"/>
  <c r="G7849" i="1"/>
  <c r="G7848" i="1"/>
  <c r="G7847" i="1"/>
  <c r="G7846" i="1"/>
  <c r="G7845" i="1"/>
  <c r="G7844" i="1"/>
  <c r="G7843" i="1"/>
  <c r="G7842" i="1"/>
  <c r="G7841" i="1"/>
  <c r="G7840" i="1"/>
  <c r="G7839" i="1"/>
  <c r="G7838" i="1"/>
  <c r="G7837" i="1"/>
  <c r="G7836" i="1"/>
  <c r="G7835" i="1"/>
  <c r="G7834" i="1"/>
  <c r="G7833" i="1"/>
  <c r="G7832" i="1"/>
  <c r="G7831" i="1"/>
  <c r="G7830" i="1"/>
  <c r="G7829" i="1"/>
  <c r="G7828" i="1"/>
  <c r="G7827" i="1"/>
  <c r="G7826" i="1"/>
  <c r="G7825" i="1"/>
  <c r="G7824" i="1"/>
  <c r="G7823" i="1"/>
  <c r="G7822" i="1"/>
  <c r="G7821" i="1"/>
  <c r="G7820" i="1"/>
  <c r="G7819" i="1"/>
  <c r="G7818" i="1"/>
  <c r="G7817" i="1"/>
  <c r="G7816" i="1"/>
  <c r="G7815" i="1"/>
  <c r="G7814" i="1"/>
  <c r="G7813" i="1"/>
  <c r="G7812" i="1"/>
  <c r="G7811" i="1"/>
  <c r="G7810" i="1"/>
  <c r="G7809" i="1"/>
  <c r="G7808" i="1"/>
  <c r="G7807" i="1"/>
  <c r="G7806" i="1"/>
  <c r="G7805" i="1"/>
  <c r="G7804" i="1"/>
  <c r="G7802" i="1"/>
  <c r="G7801" i="1"/>
  <c r="G7800" i="1"/>
  <c r="G7799" i="1"/>
  <c r="G7798" i="1"/>
  <c r="G7797" i="1"/>
  <c r="G7796" i="1"/>
  <c r="G7795" i="1"/>
  <c r="G7794" i="1"/>
  <c r="G7793" i="1"/>
  <c r="G7792" i="1"/>
  <c r="G7791" i="1"/>
  <c r="G7790" i="1"/>
  <c r="G7789" i="1"/>
  <c r="G7788" i="1"/>
  <c r="G7787" i="1"/>
  <c r="G7786" i="1"/>
  <c r="G7785" i="1"/>
  <c r="G7784" i="1"/>
  <c r="G7783" i="1"/>
  <c r="G7782" i="1"/>
  <c r="G7781" i="1"/>
  <c r="G7780" i="1"/>
  <c r="G7779" i="1"/>
  <c r="G7778" i="1"/>
  <c r="G7777" i="1"/>
  <c r="G7776" i="1"/>
  <c r="G7775" i="1"/>
  <c r="G7774" i="1"/>
  <c r="G7773" i="1"/>
  <c r="G7772" i="1"/>
  <c r="G7771" i="1"/>
  <c r="G7770" i="1"/>
  <c r="G7769" i="1"/>
  <c r="G7768" i="1"/>
  <c r="G7767" i="1"/>
  <c r="G7766" i="1"/>
  <c r="G7765" i="1"/>
  <c r="G7764" i="1"/>
  <c r="G7763" i="1"/>
  <c r="G7762" i="1"/>
  <c r="G7761" i="1"/>
  <c r="G7760" i="1"/>
  <c r="G7759" i="1"/>
  <c r="G7758" i="1"/>
  <c r="G7757" i="1"/>
  <c r="G7756" i="1"/>
  <c r="G7755" i="1"/>
  <c r="G7754" i="1"/>
  <c r="G7753" i="1"/>
  <c r="G7752" i="1"/>
  <c r="G7751" i="1"/>
  <c r="G7750" i="1"/>
  <c r="G7749" i="1"/>
  <c r="G7748" i="1"/>
  <c r="G7747" i="1"/>
  <c r="G7746" i="1"/>
  <c r="G7745" i="1"/>
  <c r="G7744" i="1"/>
  <c r="G7743" i="1"/>
  <c r="G7742" i="1"/>
  <c r="G7738" i="1"/>
  <c r="G7737" i="1"/>
  <c r="G7736" i="1"/>
  <c r="G7735" i="1"/>
  <c r="G7734" i="1"/>
  <c r="G7733" i="1"/>
  <c r="G7732" i="1"/>
  <c r="G7731" i="1"/>
  <c r="G7730" i="1"/>
  <c r="G7729" i="1"/>
  <c r="G7728" i="1"/>
  <c r="G7727" i="1"/>
  <c r="G7726" i="1"/>
  <c r="G7725" i="1"/>
  <c r="G7724" i="1"/>
  <c r="G7723" i="1"/>
  <c r="G7722" i="1"/>
  <c r="G7721" i="1"/>
  <c r="G7720" i="1"/>
  <c r="G7719" i="1"/>
  <c r="G7718" i="1"/>
  <c r="G7717" i="1"/>
  <c r="G7716" i="1"/>
  <c r="G7715" i="1"/>
  <c r="G7714" i="1"/>
  <c r="G7713" i="1"/>
  <c r="G7712" i="1"/>
  <c r="G7711" i="1"/>
  <c r="G7710" i="1"/>
  <c r="G7709" i="1"/>
  <c r="G7708" i="1"/>
  <c r="G7707" i="1"/>
  <c r="G7706" i="1"/>
  <c r="G7705" i="1"/>
  <c r="G7704" i="1"/>
  <c r="G7703" i="1"/>
  <c r="G7702" i="1"/>
  <c r="G7701" i="1"/>
  <c r="G7700" i="1"/>
  <c r="G7699" i="1"/>
  <c r="G7698" i="1"/>
  <c r="G7697" i="1"/>
  <c r="G7696" i="1"/>
  <c r="G7695" i="1"/>
  <c r="G7694" i="1"/>
  <c r="G7693" i="1"/>
  <c r="G7692" i="1"/>
  <c r="G7691" i="1"/>
  <c r="G7690" i="1"/>
  <c r="G7689" i="1"/>
  <c r="G7688" i="1"/>
  <c r="G7687" i="1"/>
  <c r="G7686" i="1"/>
  <c r="G7685" i="1"/>
  <c r="G7684" i="1"/>
  <c r="G7683" i="1"/>
  <c r="G7682" i="1"/>
  <c r="G7681" i="1"/>
  <c r="G7680" i="1"/>
  <c r="G7679" i="1"/>
  <c r="G7678" i="1"/>
  <c r="G7677" i="1"/>
  <c r="G7676" i="1"/>
  <c r="G7675" i="1"/>
  <c r="G7673" i="1"/>
  <c r="G7672" i="1"/>
  <c r="G7671" i="1"/>
  <c r="G7670" i="1"/>
  <c r="G7669" i="1"/>
  <c r="G7668" i="1"/>
  <c r="G7667" i="1"/>
  <c r="G7666" i="1"/>
  <c r="G7665" i="1"/>
  <c r="G7664" i="1"/>
  <c r="G7663" i="1"/>
  <c r="G7662" i="1"/>
  <c r="G7661" i="1"/>
  <c r="G7660" i="1"/>
  <c r="G7659" i="1"/>
  <c r="G7658" i="1"/>
  <c r="G7657" i="1"/>
  <c r="G7656" i="1"/>
  <c r="G7655" i="1"/>
  <c r="G7654" i="1"/>
  <c r="G7653" i="1"/>
  <c r="G7652" i="1"/>
  <c r="G7651" i="1"/>
  <c r="G7650" i="1"/>
  <c r="G7649" i="1"/>
  <c r="G7648" i="1"/>
  <c r="G7647" i="1"/>
  <c r="G7646" i="1"/>
  <c r="G7645" i="1"/>
  <c r="G7644" i="1"/>
  <c r="G7643" i="1"/>
  <c r="G7642" i="1"/>
  <c r="G7641" i="1"/>
  <c r="G7640" i="1"/>
  <c r="G7639" i="1"/>
  <c r="G7638" i="1"/>
  <c r="G7637" i="1"/>
  <c r="G7636" i="1"/>
  <c r="G7635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G7619" i="1"/>
  <c r="G7618" i="1"/>
  <c r="G7617" i="1"/>
  <c r="G7616" i="1"/>
  <c r="G7615" i="1"/>
  <c r="G7614" i="1"/>
  <c r="G7613" i="1"/>
  <c r="G7612" i="1"/>
  <c r="G7608" i="1"/>
  <c r="G7607" i="1"/>
  <c r="G7606" i="1"/>
  <c r="G7605" i="1"/>
  <c r="G7604" i="1"/>
  <c r="G7603" i="1"/>
  <c r="G7602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547" i="1"/>
  <c r="G7546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77" i="1"/>
  <c r="G7476" i="1"/>
  <c r="G7475" i="1"/>
  <c r="G7474" i="1"/>
  <c r="G7473" i="1"/>
  <c r="G7472" i="1"/>
  <c r="G7471" i="1"/>
  <c r="G7470" i="1"/>
  <c r="G7469" i="1"/>
  <c r="G7468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451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3" i="1"/>
  <c r="G7412" i="1"/>
  <c r="G7411" i="1"/>
  <c r="G7410" i="1"/>
  <c r="G7409" i="1"/>
  <c r="G7408" i="1"/>
  <c r="G7407" i="1"/>
  <c r="G7406" i="1"/>
  <c r="G7405" i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8" i="1"/>
  <c r="G7287" i="1"/>
  <c r="G7286" i="1"/>
  <c r="G7285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18" i="1"/>
  <c r="G7217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<sst xmlns="http://schemas.openxmlformats.org/spreadsheetml/2006/main" count="35332" uniqueCount="8614">
  <si>
    <t>page_id</t>
  </si>
  <si>
    <t>column_id</t>
  </si>
  <si>
    <t>line_type</t>
  </si>
  <si>
    <t>line_coords_x</t>
  </si>
  <si>
    <t>line_coords_y</t>
  </si>
  <si>
    <t>line_text</t>
  </si>
  <si>
    <t>iiif_url</t>
  </si>
  <si>
    <t>NL-HaNA_1.01.02_3779_0005-page-9</t>
  </si>
  <si>
    <t>NL-HaNA_1.01.02_3779_0005-column-2633-392-1832-2961</t>
  </si>
  <si>
    <t>anomaly</t>
  </si>
  <si>
    <t xml:space="preserve">        IE,</t>
  </si>
  <si>
    <t>non_index_line</t>
  </si>
  <si>
    <t xml:space="preserve">        D</t>
  </si>
  <si>
    <t xml:space="preserve">        DER</t>
  </si>
  <si>
    <t xml:space="preserve">        RHBEOVIZDEOIAIAEN</t>
  </si>
  <si>
    <t xml:space="preserve">        VANDE</t>
  </si>
  <si>
    <t xml:space="preserve">        BOOGHDNOGENDE HEEREN</t>
  </si>
  <si>
    <t xml:space="preserve">        DEEEEEEE RENENNDNNS</t>
  </si>
  <si>
    <t xml:space="preserve">        N</t>
  </si>
  <si>
    <t xml:space="preserve">        VERBENRNIGHDENREERLANDEN.</t>
  </si>
  <si>
    <t xml:space="preserve">        S 53)</t>
  </si>
  <si>
    <t xml:space="preserve">        Genoomen in den jaare 17 24.</t>
  </si>
  <si>
    <t xml:space="preserve">        rakende bet kleyn Zegel ter Admira-</t>
  </si>
  <si>
    <t xml:space="preserve">        A.</t>
  </si>
  <si>
    <t xml:space="preserve">        liteyt te examineren. 264.</t>
  </si>
  <si>
    <t xml:space="preserve">        aangeschreven te doen formeeren, en</t>
  </si>
  <si>
    <t>continuation</t>
  </si>
  <si>
    <t xml:space="preserve">    nneemers van For-</t>
  </si>
  <si>
    <t xml:space="preserve">        soo ras doenlijck over te senden een Lyste</t>
  </si>
  <si>
    <t xml:space="preserve">    tificatien, de Haas</t>
  </si>
  <si>
    <t xml:space="preserve">        van het inkomende Rundtvee. 265.</t>
  </si>
  <si>
    <t xml:space="preserve">    vijf en twintigh gul-</t>
  </si>
  <si>
    <t xml:space="preserve">        beschreven op de afdoeninge der dif-</t>
  </si>
  <si>
    <t xml:space="preserve">    dens toegeleght. 463.</t>
  </si>
  <si>
    <t xml:space="preserve">        ferenten tusschen de Admiraliteyten van am-</t>
  </si>
  <si>
    <t xml:space="preserve">    635.</t>
  </si>
  <si>
    <t xml:space="preserve">        erdam en van Zeelandt tegens den 28. Ju-</t>
  </si>
  <si>
    <t>repeat_lemma</t>
  </si>
  <si>
    <t xml:space="preserve">        om assisten-</t>
  </si>
  <si>
    <t xml:space="preserve">        nil. 287.</t>
  </si>
  <si>
    <t xml:space="preserve">    tie.afgewesen. 779.</t>
  </si>
  <si>
    <t xml:space="preserve">        rapport en resolutie op de menage ter</t>
  </si>
  <si>
    <t xml:space="preserve">    van Aarssen van</t>
  </si>
  <si>
    <t xml:space="preserve">        Admiraliteyt. 268.</t>
  </si>
  <si>
    <t xml:space="preserve">    Sommelsdyck, ge-</t>
  </si>
  <si>
    <t xml:space="preserve">        rapport wegens de belastinge van Of-</t>
  </si>
  <si>
    <t xml:space="preserve">    last het Esquadre te</t>
  </si>
  <si>
    <t xml:space="preserve">        sen, Koeyen en Varckens te examineeren-</t>
  </si>
  <si>
    <t xml:space="preserve">    commanderen. 797.</t>
  </si>
  <si>
    <t xml:space="preserve">        270.</t>
  </si>
  <si>
    <t xml:space="preserve">        Abbringh wegens Stadt en Lande gecommit-</t>
  </si>
  <si>
    <t xml:space="preserve">        gelast dien aangaande Gecommitteer-</t>
  </si>
  <si>
    <t xml:space="preserve">        teert ter Admiraliteyt in Vriesland. 249.</t>
  </si>
  <si>
    <t xml:space="preserve">        dens te senden. 273.</t>
  </si>
  <si>
    <t xml:space="preserve">        Admiraliteyten in het gemeen te adviseren</t>
  </si>
  <si>
    <t xml:space="preserve">        rapport wegens het kleyn Zegel ter</t>
  </si>
  <si>
    <t xml:space="preserve">        op de propositie van Vrieslandt, nopende den</t>
  </si>
  <si>
    <t xml:space="preserve">        Generaliteyt Provincien aangenomen haar te</t>
  </si>
  <si>
    <t xml:space="preserve">        invoer van Varkens. 188.</t>
  </si>
  <si>
    <t xml:space="preserve">        verklaren. 318.</t>
  </si>
  <si>
    <t xml:space="preserve">        gelast yeder in den baren by publica-</t>
  </si>
  <si>
    <t xml:space="preserve">        te adviseren op de Requese van Di-</t>
  </si>
  <si>
    <t xml:space="preserve">        tie ordre te fellen, dat geen Rundtvée werdt</t>
  </si>
  <si>
    <t xml:space="preserve">        recteuren van den Oosterschen Handel , ver-</t>
  </si>
  <si>
    <t xml:space="preserve">        ingebragbt, dan met beboorlijck Pasport.</t>
  </si>
  <si>
    <t xml:space="preserve">        soeckende veranderinge in de regbten op het</t>
  </si>
  <si>
    <t xml:space="preserve">        224.</t>
  </si>
  <si>
    <t xml:space="preserve">        ruw Vlas. 339.</t>
  </si>
  <si>
    <t xml:space="preserve">        aan de Schippers kennisse te geven</t>
  </si>
  <si>
    <t xml:space="preserve">        wegens twee Rovers dewelcke de Schip-</t>
  </si>
  <si>
    <t xml:space="preserve">        wegens seekere ontdeckte Drooghte aan de</t>
  </si>
  <si>
    <t xml:space="preserve">        per van het Schip de Jersey hadden genoodt-</t>
  </si>
  <si>
    <t xml:space="preserve">        Oostelijcke boeck van bet Eylandt Maltba.</t>
  </si>
  <si>
    <t xml:space="preserve">        Jaackt aan haar boort te komen, en aldaar</t>
  </si>
  <si>
    <t xml:space="preserve">        232.</t>
  </si>
  <si>
    <t xml:space="preserve">        fin Pas tot het bevaren van de Middelandt-</t>
  </si>
  <si>
    <t xml:space="preserve">        rapport wegens den invoer van ge-</t>
  </si>
  <si>
    <t xml:space="preserve">        sche Zee te vertoonen. 357.</t>
  </si>
  <si>
    <t xml:space="preserve">        slaght Rundtvles Provincien baar te ver-</t>
  </si>
  <si>
    <t xml:space="preserve">        notificeerende haar aankomste. 403-</t>
  </si>
  <si>
    <t xml:space="preserve">        klaren. 257. 259.</t>
  </si>
  <si>
    <t xml:space="preserve">        550.</t>
  </si>
  <si>
    <t xml:space="preserve">        gedimitteert. 259. 292. 416. 562.</t>
  </si>
  <si>
    <t xml:space="preserve">        consideratie nopende het ruw Vlas by</t>
  </si>
  <si>
    <t xml:space="preserve">        pointen van ménage te examineeren-</t>
  </si>
  <si>
    <t xml:space="preserve">        Hollandt overgenomen. 497.</t>
  </si>
  <si>
    <t xml:space="preserve">        263.</t>
  </si>
  <si>
    <t xml:space="preserve">        af te waghten de redenem van de</t>
  </si>
  <si>
    <t>NL-HaNA_1.01.02_3779_0006-page-10</t>
  </si>
  <si>
    <t>NL-HaNA_1.01.02_3779_0006-column-280-367-866-2949</t>
  </si>
  <si>
    <t xml:space="preserve">        1)</t>
  </si>
  <si>
    <t xml:space="preserve">    Admiraliteyt in Zeelanat, wegens het hef-</t>
  </si>
  <si>
    <t xml:space="preserve">    Jen van het half lieent van de Goederen</t>
  </si>
  <si>
    <t xml:space="preserve">    over Zeelandt in Hollandt komende. 2417.</t>
  </si>
  <si>
    <t xml:space="preserve">        te berichten wegens het inbrengen van</t>
  </si>
  <si>
    <t xml:space="preserve">    Dekens en Duffels. 418.</t>
  </si>
  <si>
    <t xml:space="preserve">        gelast de Schippers kennisse te geven</t>
  </si>
  <si>
    <t xml:space="preserve">    van het verbodt van vreemdt Geldt in De-</t>
  </si>
  <si>
    <t xml:space="preserve">    nemarcken en Noorwegen. 435.</t>
  </si>
  <si>
    <t xml:space="preserve">    rapport wegens de belastinge van Rundt-</t>
  </si>
  <si>
    <t xml:space="preserve">    vee en Varkens. 443.</t>
  </si>
  <si>
    <t xml:space="preserve">        rapport wegens het disserent tusschen</t>
  </si>
  <si>
    <t xml:space="preserve">    de Collegien ter Admiraliteyt tot Amster-</t>
  </si>
  <si>
    <t xml:space="preserve">    dam en in Vrieslandt, en gelast tegens den</t>
  </si>
  <si>
    <t xml:space="preserve">    tweeden Augusti Gecommitteerden te senden,</t>
  </si>
  <si>
    <t xml:space="preserve">    om soo doenlijck tot een accord te koomen.</t>
  </si>
  <si>
    <t xml:space="preserve">    445.</t>
  </si>
  <si>
    <t xml:space="preserve">        reflectie te maaken op de Missive van</t>
  </si>
  <si>
    <t xml:space="preserve">    Colyer, houdende het toeneemen van de be-</t>
  </si>
  <si>
    <t xml:space="preserve">    smetielijcke sieckte te Smirna. 446.</t>
  </si>
  <si>
    <t xml:space="preserve">        aankomste van bet Collegie ter Ad-</t>
  </si>
  <si>
    <t xml:space="preserve">    miraliteyt tot Amsterdam en in Vrieslandt.</t>
  </si>
  <si>
    <t xml:space="preserve">    485.</t>
  </si>
  <si>
    <t xml:space="preserve">        rapport. 493.</t>
  </si>
  <si>
    <t xml:space="preserve">    Ontfangers, Contrerolleurs en andere</t>
  </si>
  <si>
    <t xml:space="preserve">    Ofsicianten gelast ter plaatse van haare re-</t>
  </si>
  <si>
    <t xml:space="preserve">    sidentie haar vaste woonplaatse te houden,</t>
  </si>
  <si>
    <t xml:space="preserve">    en niet meer dan vier maanden in een jaar</t>
  </si>
  <si>
    <t xml:space="preserve">    absent te zijn. 591.</t>
  </si>
  <si>
    <t xml:space="preserve">        advis wegens de Equipage te exami-</t>
  </si>
  <si>
    <t xml:space="preserve">    neren. 698.</t>
  </si>
  <si>
    <t xml:space="preserve">        begrotinge van de Equipage te exa-</t>
  </si>
  <si>
    <t xml:space="preserve">    mineeren. 702.</t>
  </si>
  <si>
    <t xml:space="preserve">        gelast de Scheepen van het EHsqua-</t>
  </si>
  <si>
    <t>lemma</t>
  </si>
  <si>
    <t>dre op baar te rughkomste asf te dancken.</t>
  </si>
  <si>
    <t xml:space="preserve">    704.</t>
  </si>
  <si>
    <t>Admiraliteyt op de Maze nopende de belastin-</t>
  </si>
  <si>
    <t xml:space="preserve">    ge op de Obligatien ter Generaliteyt, de Re-</t>
  </si>
  <si>
    <t xml:space="preserve">    troacta na te sien. s0.</t>
  </si>
  <si>
    <t xml:space="preserve">        rapport en resolutie. 12.</t>
  </si>
  <si>
    <t xml:space="preserve">    gelast te berichten in wat voegen de</t>
  </si>
  <si>
    <t xml:space="preserve">    inkoomende en uytgaande rechten in het Over-</t>
  </si>
  <si>
    <t xml:space="preserve">    quartier zijn geheven geworden, en op wat</t>
  </si>
  <si>
    <t xml:space="preserve">    avyse de inconvenientes op den invoer van het</t>
  </si>
  <si>
    <t xml:space="preserve">    geslaght Vlees sullen konnen werden gereme-</t>
  </si>
  <si>
    <t xml:space="preserve">    dieert. 48.</t>
  </si>
  <si>
    <t xml:space="preserve">        bericht, en het voorschreve Placaat</t>
  </si>
  <si>
    <t xml:space="preserve">    te houden buyten executie. 78.</t>
  </si>
  <si>
    <t xml:space="preserve">        aangeschreven de Poersoonen en Schee-</t>
  </si>
  <si>
    <t xml:space="preserve">    pen, te Venlo aangehouden, ten speodighsten</t>
  </si>
  <si>
    <t xml:space="preserve">    te ontslaan. 132.</t>
  </si>
  <si>
    <t xml:space="preserve">        te adviseeren op de remarques van de</t>
  </si>
  <si>
    <t xml:space="preserve">    Caemajor op het Pla caat tegens den invoer</t>
  </si>
  <si>
    <t xml:space="preserve">    van Rundtvee. 150.</t>
  </si>
  <si>
    <t xml:space="preserve">        Commissie voor den Heere van Berc-</t>
  </si>
  <si>
    <t xml:space="preserve">    kel wegens Hollandt. 134.</t>
  </si>
  <si>
    <t xml:space="preserve">        item voor den Heere van Slingelandt,</t>
  </si>
  <si>
    <t xml:space="preserve">    177.</t>
  </si>
  <si>
    <t xml:space="preserve">        advis op het versoeck van de Casse-</t>
  </si>
  <si>
    <t>major en ordres. 224.</t>
  </si>
  <si>
    <t xml:space="preserve">        te adviseren op het versoeck van Fa-</t>
  </si>
  <si>
    <t>briceurs der Lakenen tot Oosterhout, om haar</t>
  </si>
  <si>
    <t>NL-HaNA_1.01.02_3779_0006-column-1255-382-930-2924</t>
  </si>
  <si>
    <t xml:space="preserve">    Lakenen naar Leyden te megen senden om</t>
  </si>
  <si>
    <t xml:space="preserve">    te verwen, ende van daar weder te ont-</t>
  </si>
  <si>
    <t xml:space="preserve">    fangen op een binnenlandtsch Pasport.</t>
  </si>
  <si>
    <t xml:space="preserve">    226.</t>
  </si>
  <si>
    <t xml:space="preserve">        gelast haar te reguleeren na de Lyst</t>
  </si>
  <si>
    <t xml:space="preserve">    van het veylgeldt, soo lange geen verande-</t>
  </si>
  <si>
    <t xml:space="preserve">    ringe gemaackt is. 238.</t>
  </si>
  <si>
    <t xml:space="preserve">        te adviseeren op bet versoeck van Re-</t>
  </si>
  <si>
    <t xml:space="preserve">    genten van Deurne en Liessel, wegens ver-</t>
  </si>
  <si>
    <t xml:space="preserve">    voeren van Lakenen op binnenlandiscbe Pas-</t>
  </si>
  <si>
    <t xml:space="preserve">    porten. 323.</t>
  </si>
  <si>
    <t xml:space="preserve">        item op het versoeck van Manay en</t>
  </si>
  <si>
    <t>Consorten, om ontslaginge van sekere borgh-</t>
  </si>
  <si>
    <t xml:space="preserve">    toghte. 328.</t>
  </si>
  <si>
    <t xml:space="preserve">        Lyste van de Schepen onder haar</t>
  </si>
  <si>
    <t xml:space="preserve">    District t'huys behoorende, van de Algier-</t>
  </si>
  <si>
    <t>sche Rovers genomen onder de Fransche Wal,</t>
  </si>
  <si>
    <t xml:space="preserve">    te senden aan den Heere Hop. 338.</t>
  </si>
  <si>
    <t xml:space="preserve">        Repelaar aangestelt tot Ontfanger van</t>
  </si>
  <si>
    <t xml:space="preserve">    de Convoyen en Licenten tot Geertruyden-</t>
  </si>
  <si>
    <t xml:space="preserve">    bergh. 378.</t>
  </si>
  <si>
    <t xml:space="preserve">        Hodenpyl aangestelt tot Contrerolleur</t>
  </si>
  <si>
    <t xml:space="preserve">    van de Convoyen en Licenten tot Schiedam.</t>
  </si>
  <si>
    <t xml:space="preserve">    378.</t>
  </si>
  <si>
    <t xml:space="preserve">        Lyste wegens de rechten van het in-</t>
  </si>
  <si>
    <t xml:space="preserve">    komende Rundtvee. 401.</t>
  </si>
  <si>
    <t xml:space="preserve">        advis op bet versoeck van Directeu-</t>
  </si>
  <si>
    <t xml:space="preserve">    ren van den Oosterschen handel , rakende</t>
  </si>
  <si>
    <t xml:space="preserve">    het betalen van veylgeldt van het ruw Vlas.</t>
  </si>
  <si>
    <t xml:space="preserve">    401.</t>
  </si>
  <si>
    <t xml:space="preserve">        Commissie voor den Heere van Ros-</t>
  </si>
  <si>
    <t xml:space="preserve">    male wegens Utrecht. 432.</t>
  </si>
  <si>
    <t xml:space="preserve">        te berichten op de Misive van de</t>
  </si>
  <si>
    <t xml:space="preserve">    Admiraliteyt in Zeelandt, wegens het sôo-</t>
  </si>
  <si>
    <t xml:space="preserve">    genaamde Hollandtsch Licent. 457.</t>
  </si>
  <si>
    <t xml:space="preserve">        item op de Missrve van Cliffort cum</t>
  </si>
  <si>
    <t xml:space="preserve">    suis, om restitutie van dubbeldt betaalde</t>
  </si>
  <si>
    <t xml:space="preserve">    uytgaande rechten.</t>
  </si>
  <si>
    <t xml:space="preserve">        4977.</t>
  </si>
  <si>
    <t xml:space="preserve">        advis op de Fabriqueurs in Lakenen</t>
  </si>
  <si>
    <t>tot Oosterhout. 485.</t>
  </si>
  <si>
    <t xml:space="preserve">    bericht op de Missive van de Admi-</t>
  </si>
  <si>
    <t>raliteyt in Zeelandt, nopende bet soogenaam-</t>
  </si>
  <si>
    <t>de Hollandtsch Licent. 529.</t>
  </si>
  <si>
    <t xml:space="preserve">    te adviseeren op de Missive van Pe-</t>
  </si>
  <si>
    <t>sters, wegens aanhalinge van eenige Goede-</t>
  </si>
  <si>
    <t>ren. 612.</t>
  </si>
  <si>
    <t xml:space="preserve">        bericht op de Requeste van Cliffort,</t>
  </si>
  <si>
    <t>te senden aan de Admiraliteyt tot Amster-</t>
  </si>
  <si>
    <t>dam. 676.</t>
  </si>
  <si>
    <t xml:space="preserve">        om permissie om een Schip te verkvo-</t>
  </si>
  <si>
    <t>pen, by Hollandt overgenomen. 698.</t>
  </si>
  <si>
    <t xml:space="preserve">        het selve geaccordeert. 713.</t>
  </si>
  <si>
    <t xml:space="preserve">        notificatie van bet verongelucken van</t>
  </si>
  <si>
    <t>de Margareta Galey, en het selve geen be-</t>
  </si>
  <si>
    <t>smettinge subject. 765.</t>
  </si>
  <si>
    <t xml:space="preserve">        Commissie wegens Hollandt voor den</t>
  </si>
  <si>
    <t>Heere van Wassenaar Heere van Twickelo-</t>
  </si>
  <si>
    <t xml:space="preserve">    768.</t>
  </si>
  <si>
    <t xml:space="preserve">        te adviseren op bet bericht van den</t>
  </si>
  <si>
    <t>Heere van Helmont , op de Requeste van</t>
  </si>
  <si>
    <t>Deekenen der Lywaatreders en Wevers. 783.</t>
  </si>
  <si>
    <t>NL-HaNA_1.01.02_3779_0006-page-11</t>
  </si>
  <si>
    <t>NL-HaNA_1.01.02_3779_0006-column-2550-377-909-2989</t>
  </si>
  <si>
    <t xml:space="preserve">        T</t>
  </si>
  <si>
    <t>Admiraliteyt tot Amsterdam gelast het aar-</t>
  </si>
  <si>
    <t xml:space="preserve">    gehouden Rookvlees van den Heer Spûrken</t>
  </si>
  <si>
    <t xml:space="preserve">    te onislaan. 114.</t>
  </si>
  <si>
    <t xml:space="preserve">        omtrent bet betalen van den hondert-</t>
  </si>
  <si>
    <t xml:space="preserve">    sien penningh , en gelast haer te reguleeren</t>
  </si>
  <si>
    <t xml:space="preserve">    na de Resolutie van den sevenden Januarii</t>
  </si>
  <si>
    <t xml:space="preserve">    seventien hondert vier en twinrtigh. 124.</t>
  </si>
  <si>
    <t xml:space="preserve">        - Heust aangestelt tot Capiteyn ter Zee.</t>
  </si>
  <si>
    <t xml:space="preserve">    144.</t>
  </si>
  <si>
    <t xml:space="preserve">        Boeye aangestelt tot Capiteyn ter Zee.</t>
  </si>
  <si>
    <t xml:space="preserve">    206.</t>
  </si>
  <si>
    <t xml:space="preserve">    gelast vyftigb duysent guldens te be-</t>
  </si>
  <si>
    <t xml:space="preserve">    talen aan bet Collegie ter Admiraliteyt in</t>
  </si>
  <si>
    <t xml:space="preserve">    Zeelandt. 218.</t>
  </si>
  <si>
    <t xml:space="preserve">        Missve om explicatie op het Placaat</t>
  </si>
  <si>
    <t xml:space="preserve">    omtrent het Rundtvee, by Hollandt over-</t>
  </si>
  <si>
    <t xml:space="preserve">    genomen. 222.</t>
  </si>
  <si>
    <t xml:space="preserve">        rapport. 228.</t>
  </si>
  <si>
    <t xml:space="preserve">        nader explicatie op het selve. 233.</t>
  </si>
  <si>
    <t xml:space="preserve">        wegens kortinge van den bonderisten</t>
  </si>
  <si>
    <t xml:space="preserve">    penningb te examineeren. 256.</t>
  </si>
  <si>
    <t xml:space="preserve">        rapport en resolutie. 258.</t>
  </si>
  <si>
    <t xml:space="preserve">        Commissie voor den Heere de Kempe-</t>
  </si>
  <si>
    <t>naar wegens Vrieslandt. 311.</t>
  </si>
  <si>
    <t xml:space="preserve">        Lyste van het Rundtvee en Varkens</t>
  </si>
  <si>
    <t>onder haar District ingekomen. 338.</t>
  </si>
  <si>
    <t xml:space="preserve">        nochmaals aangeschreven de Admira-</t>
  </si>
  <si>
    <t>Iiteyt in Zeelandi vwyftigb duysent guldens</t>
  </si>
  <si>
    <t>te betalen. 345.</t>
  </si>
  <si>
    <t xml:space="preserve">        advis op de Requeste van Directeurs</t>
  </si>
  <si>
    <t>van den Oosterschen handel rakende her</t>
  </si>
  <si>
    <t>Rundtovlees. 353.</t>
  </si>
  <si>
    <t xml:space="preserve">        wegens belastinge op baare Obligatien</t>
  </si>
  <si>
    <t>en Ordres. 356.</t>
  </si>
  <si>
    <t xml:space="preserve">        antwoordt wegens de vyftigh duysent</t>
  </si>
  <si>
    <t>guldens, en gelast de selve sonder uytstel te</t>
  </si>
  <si>
    <t>betalen. 375.</t>
  </si>
  <si>
    <t xml:space="preserve">        aangeschreven bet Schip de Sta. Ma-</t>
  </si>
  <si>
    <t>ria te laten opkomen en lossen 376.</t>
  </si>
  <si>
    <t xml:space="preserve">        nader versôeck egens den bondertsten</t>
  </si>
  <si>
    <t>penningb, en resolutie. 387.</t>
  </si>
  <si>
    <t xml:space="preserve">    op de Misive van Optennoorth gelast</t>
  </si>
  <si>
    <t>tegens Schipper Statema te procedeeren vol-</t>
  </si>
  <si>
    <t>gens Placaten van den Lande. 441.</t>
  </si>
  <si>
    <t xml:space="preserve">    te berichten op de Missive van de</t>
  </si>
  <si>
    <t>Admiraliteyt in Zeelandt, wegens het soo</t>
  </si>
  <si>
    <t>genaamde Hollandisch Licent. 457.</t>
  </si>
  <si>
    <t xml:space="preserve">        op de Memorie van Grys gelast see-</t>
  </si>
  <si>
    <t>ker Pack Lakenen te ontslaan, of redenen</t>
  </si>
  <si>
    <t>van contrarie te berichten sor.</t>
  </si>
  <si>
    <t>Heere Trip. 519.</t>
  </si>
  <si>
    <t xml:space="preserve">        berigbt op de Requeste van Clifsort.</t>
  </si>
  <si>
    <t xml:space="preserve">    327.</t>
  </si>
  <si>
    <t xml:space="preserve">        belangh op de Memorié van de Ad-</t>
  </si>
  <si>
    <t>miraliteyt in Zeelandt wegens het Hollandtsch</t>
  </si>
  <si>
    <t>Licent te examineeren. 540.</t>
  </si>
  <si>
    <t xml:space="preserve">        Bodaan aangesteldt als extraordinaris</t>
  </si>
  <si>
    <t>Capiteyn. 543.</t>
  </si>
  <si>
    <t xml:space="preserve">        te berichten op de klagbten van Grys</t>
  </si>
  <si>
    <t xml:space="preserve">    wegens het aanhbaalen van eenige Goederen.</t>
  </si>
  <si>
    <t xml:space="preserve">    545.</t>
  </si>
  <si>
    <t>NL-HaNA_1.01.02_3779_0006-column-3543-377-891-2984</t>
  </si>
  <si>
    <t xml:space="preserve">    beright en resolutie dien aangaande. 571.</t>
  </si>
  <si>
    <t xml:space="preserve">    aangeschreven een Jaght gereet te ma-</t>
  </si>
  <si>
    <t xml:space="preserve">        ken tot transport van Gedeputeerden naar</t>
  </si>
  <si>
    <t xml:space="preserve">        Vrieslandt en Stadt en Lande. 661</t>
  </si>
  <si>
    <t xml:space="preserve">        .</t>
  </si>
  <si>
    <t xml:space="preserve">    te berichten op de Missive van den</t>
  </si>
  <si>
    <t xml:space="preserve">        Heere Hop, wegens praecautien tegens de</t>
  </si>
  <si>
    <t xml:space="preserve">        Peste. 713. 739.</t>
  </si>
  <si>
    <t xml:space="preserve">        bericht wegens het Schip de Serrurier</t>
  </si>
  <si>
    <t xml:space="preserve">        en ordres aan den Heere Hop. 756.</t>
  </si>
  <si>
    <t xml:space="preserve">        te berichten op de Memorie van Grys,</t>
  </si>
  <si>
    <t xml:space="preserve">        reclameerende een Baal met Lakenen. 774.</t>
  </si>
  <si>
    <t>Admiraliteyt in het Noorder Quertier, Com-</t>
  </si>
  <si>
    <t xml:space="preserve">    missie wegens Hollandt voor den Heere Velt-</t>
  </si>
  <si>
    <t xml:space="preserve">    3.</t>
  </si>
  <si>
    <t xml:space="preserve">    huys.</t>
  </si>
  <si>
    <t xml:space="preserve">        item voor den Heere Ramborst. 97.</t>
  </si>
  <si>
    <t xml:space="preserve">        item voor den Heere Houttuyn. 174.</t>
  </si>
  <si>
    <t xml:space="preserve">    om drie Scheepen te mogen verkopen,</t>
  </si>
  <si>
    <t>by Hollandt overgenomen. 230.</t>
  </si>
  <si>
    <t xml:space="preserve">        rapport en geaccordeert. 256.</t>
  </si>
  <si>
    <t xml:space="preserve">    bericht van het gedaane om informa-</t>
  </si>
  <si>
    <t>tie te bekomen van Scheepen door de Al-</t>
  </si>
  <si>
    <t>giersche Rovers binnen de tien mylen van</t>
  </si>
  <si>
    <t>de Fransche Wal genomen. 443.</t>
  </si>
  <si>
    <t xml:space="preserve">    te berichten op de klaghten van Grys</t>
  </si>
  <si>
    <t>wegens aanbalinge van eenige hondert pon-</t>
  </si>
  <si>
    <t>den Speck en geroockte Worsten. 531.</t>
  </si>
  <si>
    <t xml:space="preserve">        klaghten van de Commisen ter re-</t>
  </si>
  <si>
    <t>cherche in de Provincie van Overyssel, Sta-</t>
  </si>
  <si>
    <t>ten versoght voorsfieninge te doen. 569.</t>
  </si>
  <si>
    <t xml:space="preserve">        Lste van het Rundtvee en van de</t>
  </si>
  <si>
    <t>Varckens. 570.</t>
  </si>
  <si>
    <t xml:space="preserve">        bericht op de Memorie van Grys we-</t>
  </si>
  <si>
    <t>gens het aanbouden van Speck. 570.</t>
  </si>
  <si>
    <t xml:space="preserve">        Teengs aangesteldt als Ontfanger van</t>
  </si>
  <si>
    <t xml:space="preserve">    de Convoyen en Licenten te Munnickendam.</t>
  </si>
  <si>
    <t xml:space="preserve">    594.</t>
  </si>
  <si>
    <t xml:space="preserve">        antwoordt van die van Overyssel op</t>
  </si>
  <si>
    <t xml:space="preserve">    de klagbten van de Commisen ter recherche.</t>
  </si>
  <si>
    <t xml:space="preserve">    634.</t>
  </si>
  <si>
    <t xml:space="preserve">    Heere van Sanen. 6456.</t>
  </si>
  <si>
    <t xml:space="preserve">        Staten van Overyssel versogbt aan de</t>
  </si>
  <si>
    <t xml:space="preserve">    Bedienden protectie te verleenen. 702.</t>
  </si>
  <si>
    <t>Admiraliteyt in Zeelandt, beright op de Me-</t>
  </si>
  <si>
    <t xml:space="preserve">    morie van Chambery, om ontslaginge van</t>
  </si>
  <si>
    <t xml:space="preserve">    aangehaalde Goederen, en gelast regt te doen</t>
  </si>
  <si>
    <t xml:space="preserve">    volgens de Placaten. 22.</t>
  </si>
  <si>
    <t xml:space="preserve">        te berichten op het rapport nopende</t>
  </si>
  <si>
    <t xml:space="preserve">    de Vrybrieven van Aardenburgh 27.</t>
  </si>
  <si>
    <t xml:space="preserve">        om elucidatie op haar Hoogh Mog.</t>
  </si>
  <si>
    <t xml:space="preserve">    Placaat tegens de vaart van Ostende op de</t>
  </si>
  <si>
    <t xml:space="preserve">    Indiën. 79.</t>
  </si>
  <si>
    <t xml:space="preserve">    confideratien tot verbeteringe van de</t>
  </si>
  <si>
    <t xml:space="preserve">    gemeene Middelen te water aldaar te exa-</t>
  </si>
  <si>
    <t xml:space="preserve">    mineeren. 8o.</t>
  </si>
  <si>
    <t xml:space="preserve">        te berichten op de klaghten van de</t>
  </si>
  <si>
    <t xml:space="preserve">    Ingelanden van de kleyne Juffrouw Polder,</t>
  </si>
  <si>
    <t xml:space="preserve">    wegens het Placaet tegens den invoer van</t>
  </si>
  <si>
    <t xml:space="preserve">    Rundtvee. 152.</t>
  </si>
  <si>
    <t xml:space="preserve">        item op de Missive van de Magi-</t>
  </si>
  <si>
    <t xml:space="preserve">    straat van Hulst, op de klaghten van Sau-</t>
  </si>
  <si>
    <t xml:space="preserve">    tyn. 194.</t>
  </si>
  <si>
    <t>NL-HaNA_1.01.02_3779_0007-page-12</t>
  </si>
  <si>
    <t>NL-HaNA_1.01.02_3779_0007-column-378-337-861-2984</t>
  </si>
  <si>
    <t xml:space="preserve">    item op bet versoeck van Sautyn te-</t>
  </si>
  <si>
    <t xml:space="preserve">        gens Grys. 196.</t>
  </si>
  <si>
    <t xml:space="preserve">    aangeschreven haar Commisen te Lil-</t>
  </si>
  <si>
    <t xml:space="preserve">        bh Üordre te geven, om de Ventjagers van</t>
  </si>
  <si>
    <t xml:space="preserve">        Middelharnis te laten passeeren als van oudts,</t>
  </si>
  <si>
    <t xml:space="preserve">        en te berichten uyt wat reeden door haar</t>
  </si>
  <si>
    <t xml:space="preserve">        Bedienden de voorsz nieuwigheyt werdt ge-</t>
  </si>
  <si>
    <t xml:space="preserve">        vordert. 236.</t>
  </si>
  <si>
    <t xml:space="preserve">        beright op bet versoeck van Ingelan-</t>
  </si>
  <si>
    <t xml:space="preserve">        den van de kleyne Jusfrouw Polder, tegens</t>
  </si>
  <si>
    <t xml:space="preserve">        den invoer van Rundtvee, te examineeren.</t>
  </si>
  <si>
    <t xml:space="preserve">    245.</t>
  </si>
  <si>
    <t xml:space="preserve">        rapport en resolutie. 303.</t>
  </si>
  <si>
    <t xml:space="preserve">        te berichten op het versoeck van Re-</t>
  </si>
  <si>
    <t xml:space="preserve">    genten van Philippine, wegens inbrengen van</t>
  </si>
  <si>
    <t xml:space="preserve">    Vlees. 338.</t>
  </si>
  <si>
    <t xml:space="preserve">        aangeschreven de Ventjagers van Mid-</t>
  </si>
  <si>
    <t xml:space="preserve">    delharnis te laten passeeren als van oudts.</t>
  </si>
  <si>
    <t xml:space="preserve">    392.</t>
  </si>
  <si>
    <t xml:space="preserve">        te adviseeren op de klaghten van Re-</t>
  </si>
  <si>
    <t xml:space="preserve">    genten van Sas van Gent, wegens de be-</t>
  </si>
  <si>
    <t xml:space="preserve">    lastinge op het inkoomende Rundtvee. 408.</t>
  </si>
  <si>
    <t xml:space="preserve">        wegens het soogenaamde Hollandisch</t>
  </si>
  <si>
    <t xml:space="preserve">    Licent, de Admiraliteyten op de Maze en</t>
  </si>
  <si>
    <t xml:space="preserve">    tot Amsterdam te berichten. 457.</t>
  </si>
  <si>
    <t xml:space="preserve">        te berichten op het versoeck van de</t>
  </si>
  <si>
    <t xml:space="preserve">    Magistraat van Aardenburgb , om vry-</t>
  </si>
  <si>
    <t xml:space="preserve">    dom van inkomende en uytgaande regbten.</t>
  </si>
  <si>
    <t xml:space="preserve">    478.</t>
  </si>
  <si>
    <t xml:space="preserve">        item op de Requeste van de Magi-</t>
  </si>
  <si>
    <t xml:space="preserve">    straat van Sas van Gent, bestwaar over het</t>
  </si>
  <si>
    <t xml:space="preserve">    verbodt tegens den invoer van geslagbt Rundt</t>
  </si>
  <si>
    <t xml:space="preserve">    Vlees. 478.</t>
  </si>
  <si>
    <t xml:space="preserve">        wegens bet Placaat van den vierden</t>
  </si>
  <si>
    <t xml:space="preserve">    Januaril seventien hondert vier en twin-</t>
  </si>
  <si>
    <t xml:space="preserve">    tigh te examineeren. 526.</t>
  </si>
  <si>
    <t xml:space="preserve">        beright van de Admiraliteyt op de</t>
  </si>
  <si>
    <t xml:space="preserve">    Maze, nopende bet soo genaamde Hollandisch</t>
  </si>
  <si>
    <t xml:space="preserve">    Licent. 5239.</t>
  </si>
  <si>
    <t xml:space="preserve">        aangeschreven geen nieuwigbeden in te</t>
  </si>
  <si>
    <t xml:space="preserve">    voeren nopende de Ventjagers van Middel-</t>
  </si>
  <si>
    <t xml:space="preserve">    harnis. sya. 720.</t>
  </si>
  <si>
    <t xml:space="preserve">        bericht dien aangaande by Hllandt</t>
  </si>
  <si>
    <t xml:space="preserve">    overgenomen. 770.</t>
  </si>
  <si>
    <t xml:space="preserve">        notificeeronde het verongelucken van</t>
  </si>
  <si>
    <t xml:space="preserve">    's Landts Oorloghschip Sandenburgb. 771.</t>
  </si>
  <si>
    <t>Admiraliteyt in Vrieslandt, Atkens aangestelt</t>
  </si>
  <si>
    <t xml:space="preserve">    tot Ontfanger van de Convoyen en Licen-</t>
  </si>
  <si>
    <t xml:space="preserve">    ten tot Termunterzyll. 197.</t>
  </si>
  <si>
    <t xml:space="preserve">        Tato van Idsinga aangestelt tot Raadt</t>
  </si>
  <si>
    <t xml:space="preserve">    en Advocaat Fiscaal. 197.</t>
  </si>
  <si>
    <t xml:space="preserve">        Maittkys van lafinga aangestelt tot</t>
  </si>
  <si>
    <t xml:space="preserve">    Ontfanger van de Convoyen en Licenten tot</t>
  </si>
  <si>
    <t xml:space="preserve">    Groningen. 202.</t>
  </si>
  <si>
    <t xml:space="preserve">        Commissie wegens Stadt en Lande</t>
  </si>
  <si>
    <t xml:space="preserve">    woor den Heer Abbringh. 249.</t>
  </si>
  <si>
    <t xml:space="preserve">    item voor den Heer de Boer wegens</t>
  </si>
  <si>
    <t xml:space="preserve">    Vrieslandt. 251.</t>
  </si>
  <si>
    <t xml:space="preserve">        voordragende Jarges en Materstegh</t>
  </si>
  <si>
    <t>rot Ontfanger van de Convoyen en Licenten</t>
  </si>
  <si>
    <t xml:space="preserve">    te Funserwolde, Provincien aangenomen</t>
  </si>
  <si>
    <t xml:space="preserve">    haar te verklaren.</t>
  </si>
  <si>
    <t xml:space="preserve">        291.</t>
  </si>
  <si>
    <t>NL-HaNA_1.01.02_3779_0007-column-1301-362-921-2979</t>
  </si>
  <si>
    <t xml:space="preserve">        DE.</t>
  </si>
  <si>
    <t xml:space="preserve">        Jarges aangestelt tot Ontfanger van</t>
  </si>
  <si>
    <t xml:space="preserve">    de Convoyen en Licenten tot Funserwolde.</t>
  </si>
  <si>
    <t xml:space="preserve">    299.</t>
  </si>
  <si>
    <t xml:space="preserve">        Lyste van het inkoomende Vee, af ie</t>
  </si>
  <si>
    <t xml:space="preserve">    waghten de Lysten van de andere Admira-</t>
  </si>
  <si>
    <t xml:space="preserve">    liteyten. 368.</t>
  </si>
  <si>
    <t xml:space="preserve">        aangeschreven haare pretensien ende</t>
  </si>
  <si>
    <t xml:space="preserve">    grieven met een Deductie van het reght,</t>
  </si>
  <si>
    <t xml:space="preserve">    en de gronden waar op sy de selve fondee-</t>
  </si>
  <si>
    <t xml:space="preserve">    ren, in geschrifte te vervatten. 562.</t>
  </si>
  <si>
    <t xml:space="preserve">        om de vier en twintigh duysent gul-</t>
  </si>
  <si>
    <t xml:space="preserve">    dens jaarlijks van het Landtschap Drenthe</t>
  </si>
  <si>
    <t xml:space="preserve">    en resolutie. 748.</t>
  </si>
  <si>
    <t xml:space="preserve">        om seeker Paardt en Chaize kost- en</t>
  </si>
  <si>
    <t xml:space="preserve">    schadeloos te ontslaan, en ordres aan het</t>
  </si>
  <si>
    <t xml:space="preserve">    Landschap Drenthe. 749.</t>
  </si>
  <si>
    <t>Siet verder Zeesaaken.</t>
  </si>
  <si>
    <t>Admodiatie van de helft van de Middelen,</t>
  </si>
  <si>
    <t xml:space="preserve">    antwoordt van Zeelandt dien aangaande,</t>
  </si>
  <si>
    <t xml:space="preserve">    en versôght een spoedige resolutie te neemen.</t>
  </si>
  <si>
    <t xml:space="preserve">    37.</t>
  </si>
  <si>
    <t xml:space="preserve">        resolutie van Gelderlandt. 212</t>
  </si>
  <si>
    <t xml:space="preserve">        :</t>
  </si>
  <si>
    <t xml:space="preserve">        Zeelandt versoght te consenteeren.</t>
  </si>
  <si>
    <t xml:space="preserve">    346. 447. 620. 687.</t>
  </si>
  <si>
    <t xml:space="preserve">        besendinge dien aangaande naar Zee-</t>
  </si>
  <si>
    <t xml:space="preserve">    landt te doen. 791.</t>
  </si>
  <si>
    <t>van Adrichem Brieven van voorschryvens aan</t>
  </si>
  <si>
    <t xml:space="preserve">    de Gravinne Douariere van Oost-Vrieslandt.</t>
  </si>
  <si>
    <t xml:space="preserve">    336. 494.</t>
  </si>
  <si>
    <t xml:space="preserve">        antwoordt van de Gravinne. 465.</t>
  </si>
  <si>
    <t>Advocaten van het Landt, Aéte van taxa-</t>
  </si>
  <si>
    <t xml:space="preserve">    tie te formeeren op de Declaratie van van</t>
  </si>
  <si>
    <t xml:space="preserve">    asselen 11.</t>
  </si>
  <si>
    <t xml:space="preserve">        te adviseren op het different tusschen</t>
  </si>
  <si>
    <t xml:space="preserve">    de Magistraaten van het Vrye en Sluys.</t>
  </si>
  <si>
    <t xml:space="preserve">    30.</t>
  </si>
  <si>
    <t xml:space="preserve">        advis dien aangaande. 107.</t>
  </si>
  <si>
    <t xml:space="preserve">        Acte van taxatie op de Declaratie</t>
  </si>
  <si>
    <t>van van Asfelen. 135.</t>
  </si>
  <si>
    <t xml:space="preserve">    te adviseeren op de Missive van den</t>
  </si>
  <si>
    <t>Advocaat Fiscaal van Vlaanderen en By-</t>
  </si>
  <si>
    <t>lagen. 240.</t>
  </si>
  <si>
    <t xml:space="preserve">        advis, en den Hfeaal geauthoriseert</t>
  </si>
  <si>
    <t>om van het vonnis te provoceeren, en den</t>
  </si>
  <si>
    <t>Gedetineerden pede ligato over te brengen.</t>
  </si>
  <si>
    <t xml:space="preserve">    162.</t>
  </si>
  <si>
    <t xml:space="preserve">        te adviseren op de nadere Misive</t>
  </si>
  <si>
    <t xml:space="preserve">    van den Fiscaal op het selfde subject.</t>
  </si>
  <si>
    <t xml:space="preserve">    193.</t>
  </si>
  <si>
    <t xml:space="preserve">        advis dien aangaande. 217.</t>
  </si>
  <si>
    <t xml:space="preserve">        te berichten in de saaken van Binon.</t>
  </si>
  <si>
    <t xml:space="preserve">    253.</t>
  </si>
  <si>
    <t xml:space="preserve">        Missive van Coljear dien aangaande</t>
  </si>
  <si>
    <t xml:space="preserve">    ter banden gestelat. 274.</t>
  </si>
  <si>
    <t xml:space="preserve">        Acte van taxatie te formeeren op de</t>
  </si>
  <si>
    <t xml:space="preserve">    Declaratie van Moerkerken, tot laste van</t>
  </si>
  <si>
    <t xml:space="preserve">    die van Michiels Gestel ende Gemunde.</t>
  </si>
  <si>
    <t xml:space="preserve">    298.</t>
  </si>
  <si>
    <t xml:space="preserve">        advis in de saack van Binon, en bet</t>
  </si>
  <si>
    <t xml:space="preserve">    Capittel tot Luyck versogbt den selven te</t>
  </si>
  <si>
    <t xml:space="preserve">    ontslaan. 320.</t>
  </si>
  <si>
    <t>NL-HaNA_1.01.02_3779_0007-page-13</t>
  </si>
  <si>
    <t>NL-HaNA_1.01.02_3779_0007-column-2584-405-889-2996</t>
  </si>
  <si>
    <t xml:space="preserve">        IX</t>
  </si>
  <si>
    <t xml:space="preserve">    Declaratie van van Dyek, tot laste van</t>
  </si>
  <si>
    <t xml:space="preserve">    Roeters. 395.</t>
  </si>
  <si>
    <t xml:space="preserve">        te adviseeren op de Missive van het</t>
  </si>
  <si>
    <t xml:space="preserve">    Hof van het Overquartier wegens de uytle-</t>
  </si>
  <si>
    <t xml:space="preserve">    veringe van Reiners. 719.</t>
  </si>
  <si>
    <t xml:space="preserve">        advis te examineren. 775.</t>
  </si>
  <si>
    <t>van Affelen, Declaratie van kosten, &amp;c. te</t>
  </si>
  <si>
    <t xml:space="preserve">    fiellen in handen van 's Landts Advocaten.</t>
  </si>
  <si>
    <t xml:space="preserve">    11.</t>
  </si>
  <si>
    <t xml:space="preserve">        om interpretatie op het derde articul</t>
  </si>
  <si>
    <t xml:space="preserve">    van het Reglement op de politique reformatie.</t>
  </si>
  <si>
    <t xml:space="preserve">    90.</t>
  </si>
  <si>
    <t xml:space="preserve">        interpretatie van het voorsz Regle-</t>
  </si>
  <si>
    <t xml:space="preserve">    ment , en verklaart gencraal over de Gene-</t>
  </si>
  <si>
    <t xml:space="preserve">    raliteyt. 121.</t>
  </si>
  <si>
    <t xml:space="preserve">        Acte van taxatie. 135.</t>
  </si>
  <si>
    <t xml:space="preserve">        executoriaal. 250.</t>
  </si>
  <si>
    <t xml:space="preserve">    Raadt van Braband gelast den dagh</t>
  </si>
  <si>
    <t xml:space="preserve">    te beleggen tot de verkoopinge van de ge-</t>
  </si>
  <si>
    <t xml:space="preserve">    executeerde Goederen ter Rolle van den Ra-</t>
  </si>
  <si>
    <t>de. 633.</t>
  </si>
  <si>
    <t>van Afferden gelast de verpaghtinge van de</t>
  </si>
  <si>
    <t xml:space="preserve">    novale Tienden in den Ampte van Montsort</t>
  </si>
  <si>
    <t xml:space="preserve">    met den Rentmeester van Pruyssen te doen,</t>
  </si>
  <si>
    <t xml:space="preserve">    en yeder de belft van de penningen in se-</t>
  </si>
  <si>
    <t xml:space="preserve">    questratie te bouden. 450.</t>
  </si>
  <si>
    <t xml:space="preserve">        nader ordre. 456.</t>
  </si>
  <si>
    <t xml:space="preserve">        antwoordt dien aangaande. 459.</t>
  </si>
  <si>
    <t xml:space="preserve">        gelast sestigh guldens uyt te keeren aan</t>
  </si>
  <si>
    <t xml:space="preserve">    den Huysarmen ke Echt. 785.</t>
  </si>
  <si>
    <t>Alberda van Nyesteyn wegens Stadt en Lan-</t>
  </si>
  <si>
    <t xml:space="preserve">    de in den Raadt van Staate gecommitteert.</t>
  </si>
  <si>
    <t xml:space="preserve">    428.</t>
  </si>
  <si>
    <t xml:space="preserve">        gecommitteert tot het opneemen der</t>
  </si>
  <si>
    <t xml:space="preserve">    Rekeningen van de Oost-Indische Compagnie.</t>
  </si>
  <si>
    <t>van Altena wegens Gelderlandt ter Generali-</t>
  </si>
  <si>
    <t xml:space="preserve">    teyt gecommitteert. 762.</t>
  </si>
  <si>
    <t>van Amelandt Brieven van voorschryvens aan</t>
  </si>
  <si>
    <t xml:space="preserve">    den Consul Optennoortb. 712.</t>
  </si>
  <si>
    <t>Anhalt, Furst, notificeerende het overlyden van</t>
  </si>
  <si>
    <t xml:space="preserve">    sijn Gemalinne met rescriptie van condolean-</t>
  </si>
  <si>
    <t xml:space="preserve">    tie in civile termen beantwoordt. 147.</t>
  </si>
  <si>
    <t xml:space="preserve">        kennisse gevende van bet Huwelijk</t>
  </si>
  <si>
    <t xml:space="preserve">    van fijn oudtste Doghter onbeantwoordt ge-</t>
  </si>
  <si>
    <t xml:space="preserve">    laten. 706.</t>
  </si>
  <si>
    <t>Annaart wegens Zeelandt ter Generaliteyt ge-</t>
  </si>
  <si>
    <t xml:space="preserve">    committeert. 320.</t>
  </si>
  <si>
    <t>Appelthorn, Weduwe Marquette Pasport om</t>
  </si>
  <si>
    <t xml:space="preserve">    haar Meubilen van Willemstadt na Arn-</t>
  </si>
  <si>
    <t xml:space="preserve">    hem te moogen voeren. 251.</t>
  </si>
  <si>
    <t>Ardesch consideratien tegens het Placaat tot bet</t>
  </si>
  <si>
    <t xml:space="preserve">    inbrengen van geslaght Vlees te examineren.</t>
  </si>
  <si>
    <t xml:space="preserve">    34. 48.</t>
  </si>
  <si>
    <t xml:space="preserve">        bericht en gelast bet voorsz Placaat</t>
  </si>
  <si>
    <t xml:space="preserve">    te bouden buyten excutie. 78.</t>
  </si>
  <si>
    <t xml:space="preserve">        drie maanden zerlof. 154.</t>
  </si>
  <si>
    <t>Arteskine om betalinge van Ordonnantien ge-</t>
  </si>
  <si>
    <t xml:space="preserve">    renvoyeert aan de Comptoiren, op welcke</t>
  </si>
  <si>
    <t xml:space="preserve">    de Ordonnantien geslagen zijn. 67.</t>
  </si>
  <si>
    <t>Arigoni, Memorie om vrydom , by Hollandt</t>
  </si>
  <si>
    <t xml:space="preserve">    overgenoomen. 170. 396.</t>
  </si>
  <si>
    <t>NL-HaNA_1.01.02_3779_0007-column-3580-427-912-2964</t>
  </si>
  <si>
    <t xml:space="preserve">        nader Memorie en Resolutie. 489.</t>
  </si>
  <si>
    <t>Arnoldi, Pasport om de Monteringe voor het</t>
  </si>
  <si>
    <t xml:space="preserve">    Regiment van Wichers na Maastricht te</t>
  </si>
  <si>
    <t xml:space="preserve">    mogen uytvoeren. 674</t>
  </si>
  <si>
    <t xml:space="preserve">        drie weecken geprolongeert. 755.</t>
  </si>
  <si>
    <t>Arnolds, om eenige Goederen van fijne Kin-</t>
  </si>
  <si>
    <t xml:space="preserve">    deren te moogen verkoopen, de Magistraat</t>
  </si>
  <si>
    <t xml:space="preserve">    van Venlo te berighten. 628. 747.</t>
  </si>
  <si>
    <t xml:space="preserve">        bericht te examineeren. 797.</t>
  </si>
  <si>
    <t>van Asperen, Brieven van voorschryvens dan</t>
  </si>
  <si>
    <t xml:space="preserve">    het Hof van Denemarcken. 426.</t>
  </si>
  <si>
    <t>Atkins aangestelt tot Ontfanger van de Con-</t>
  </si>
  <si>
    <t xml:space="preserve">    voyen en Licenten tot Termunterzyl. 197.</t>
  </si>
  <si>
    <t>Attendoorn, Pasport om ses Paarden naar</t>
  </si>
  <si>
    <t xml:space="preserve">    Doornick te moogen voeren. 639.</t>
  </si>
  <si>
    <t>Aylua wegens Vrieslandt ter Gereraliteyt ge-</t>
  </si>
  <si>
    <t xml:space="preserve">    committeert. 179.</t>
  </si>
  <si>
    <t>d'Ayrolles, Pasport om een Kist met Pro-</t>
  </si>
  <si>
    <t xml:space="preserve">    visie te moogen inbrengen. 207.</t>
  </si>
  <si>
    <t xml:space="preserve">        rapport rakende de admissie der Ail-</t>
  </si>
  <si>
    <t xml:space="preserve">    giersche Rovers in de Haven van Gibraler.</t>
  </si>
  <si>
    <t xml:space="preserve">    220.</t>
  </si>
  <si>
    <t xml:space="preserve">        Pasport om drie Paarden na Berlyn</t>
  </si>
  <si>
    <t xml:space="preserve">    te moogeu voeren. 278.</t>
  </si>
  <si>
    <t xml:space="preserve">        item om vyftigh Kisten na Duytslandt</t>
  </si>
  <si>
    <t xml:space="preserve">    te moogen voeren. 320.</t>
  </si>
  <si>
    <t xml:space="preserve">        item om een Fist en Koffer met</t>
  </si>
  <si>
    <t xml:space="preserve">    Klederen en Lywaten ie moogen nytvoeren.</t>
  </si>
  <si>
    <t xml:space="preserve">    348.</t>
  </si>
  <si>
    <t xml:space="preserve">        item om twintig Kisten na Pruyssen</t>
  </si>
  <si>
    <t xml:space="preserve">    voeren. 375.</t>
  </si>
  <si>
    <t xml:space="preserve">        item om negen Kisten naao Camerick</t>
  </si>
  <si>
    <t xml:space="preserve">    te moogen voeren. 435.</t>
  </si>
  <si>
    <t xml:space="preserve">        Memorie rakende seekere Sloep op de</t>
  </si>
  <si>
    <t xml:space="preserve">    Kust van africa geconfisqueert. 482.</t>
  </si>
  <si>
    <t xml:space="preserve">        bericht dien aangaande. y21.</t>
  </si>
  <si>
    <t xml:space="preserve">        Pasport om dertigh Kisten te moogen</t>
  </si>
  <si>
    <t xml:space="preserve">    uytvoeren. 537.</t>
  </si>
  <si>
    <t xml:space="preserve">        item om eenige Tapyten in te voeren.</t>
  </si>
  <si>
    <t xml:space="preserve">        item om twaalf Koffers naar Enge-</t>
  </si>
  <si>
    <t xml:space="preserve">    landt te voeren. 681.</t>
  </si>
  <si>
    <t xml:space="preserve">        item om de Bagagie voor den Heere</t>
  </si>
  <si>
    <t xml:space="preserve">    Finck uyt te voeren. 741.</t>
  </si>
  <si>
    <t xml:space="preserve">        item om drie Paarden te moogen uyt-</t>
  </si>
  <si>
    <t xml:space="preserve">    voeren. 799.</t>
  </si>
  <si>
    <t xml:space="preserve">        B.</t>
  </si>
  <si>
    <t xml:space="preserve">    JAn Baarle aangestelt tot sgent van haar</t>
  </si>
  <si>
    <t xml:space="preserve">        Hoogb Mog. 439.</t>
  </si>
  <si>
    <t xml:space="preserve">        distributie der Nieuwe jaaren te doen.</t>
  </si>
  <si>
    <t xml:space="preserve">    789.</t>
  </si>
  <si>
    <t>van Baarle JVeduwe Wassenaar, notificeren-</t>
  </si>
  <si>
    <t xml:space="preserve">    de het overlyden van haar Man. 735.</t>
  </si>
  <si>
    <t>Baarl , bet Hof van Venlo te berichten op</t>
  </si>
  <si>
    <t xml:space="preserve">    sijn versoeck, met surcheantie. 16.</t>
  </si>
  <si>
    <t xml:space="preserve">        berigt, en aan de ordinaris Justitie</t>
  </si>
  <si>
    <t xml:space="preserve">    gerenvoyeert. 70</t>
  </si>
  <si>
    <t>Badveri, versoeck om reyspendingh, afcewesen.</t>
  </si>
  <si>
    <t xml:space="preserve">    60.</t>
  </si>
  <si>
    <t xml:space="preserve">        om assistentie, afgewesen. 128.</t>
  </si>
  <si>
    <t>NL-HaNA_1.01.02_3779_0008-page-14</t>
  </si>
  <si>
    <t>NL-HaNA_1.01.02_3779_0008-column-344-423-867-2949</t>
  </si>
  <si>
    <t>Baeye aangestelt als Capiteyn ter Zee onder</t>
  </si>
  <si>
    <t xml:space="preserve">    het Collegie tot Amsterdam. 206.</t>
  </si>
  <si>
    <t>de Balacan, Pasport om naar Vranckrijck te</t>
  </si>
  <si>
    <t xml:space="preserve">    vertrecken. 46.</t>
  </si>
  <si>
    <t>Barbaryen, rapport nopende de vretde met die</t>
  </si>
  <si>
    <t xml:space="preserve">    wan Algiers, by Zeelandt overgenoomen.</t>
  </si>
  <si>
    <t xml:space="preserve">    22.</t>
  </si>
  <si>
    <t>de la Basserour wegens Hollandt ter Genera-</t>
  </si>
  <si>
    <t xml:space="preserve">    liteyt gecommitteert. 791.</t>
  </si>
  <si>
    <t>Beaumont om surcheantie van executie tegens</t>
  </si>
  <si>
    <t xml:space="preserve">    Bourrougbs, afgewesen. 302.</t>
  </si>
  <si>
    <t>Bededagh, proptyitie van Hollandt, by Zee-</t>
  </si>
  <si>
    <t xml:space="preserve">    landt overgenomen. 120.</t>
  </si>
  <si>
    <t xml:space="preserve">        gearresteert tegens den vyfden Maart.</t>
  </si>
  <si>
    <t xml:space="preserve">    172.</t>
  </si>
  <si>
    <t xml:space="preserve">        consent van Zeelandt. 196.</t>
  </si>
  <si>
    <t>vander Beecke Weduwe, notificeerende het</t>
  </si>
  <si>
    <t xml:space="preserve">    overlyden van haar Man. 153.</t>
  </si>
  <si>
    <t>Beeckman, Executoriaal. 416.</t>
  </si>
  <si>
    <t xml:space="preserve">        Declaratie van kosten te stellen in</t>
  </si>
  <si>
    <t xml:space="preserve">    handen van Partyen. 569. 733.</t>
  </si>
  <si>
    <t>de Beere om interpretatie van de Resolutie</t>
  </si>
  <si>
    <t xml:space="preserve">    van den ses en twintighsten November se-</t>
  </si>
  <si>
    <t xml:space="preserve">    wentien hondert drie en twintigh, en derden</t>
  </si>
  <si>
    <t xml:space="preserve">    Januarii seventien hondert vier en twintigh,</t>
  </si>
  <si>
    <t xml:space="preserve">    de Magistraat van Bergen op den Zoom te</t>
  </si>
  <si>
    <t xml:space="preserve">    adviseeren. 721.</t>
  </si>
  <si>
    <t xml:space="preserve">        advis te examineeren. 773.</t>
  </si>
  <si>
    <t>Belastinge op de inkoomende Koeyen en Ose-</t>
  </si>
  <si>
    <t xml:space="preserve">    sen. 5.</t>
  </si>
  <si>
    <t>de Bel Pasport tot den uytvoer van Montee-</t>
  </si>
  <si>
    <t xml:space="preserve">    ringe voor het Regiment van Keppel naar</t>
  </si>
  <si>
    <t xml:space="preserve">    Namen. 169.</t>
  </si>
  <si>
    <t xml:space="preserve">        item tot den uytvoer van Monterin-</t>
  </si>
  <si>
    <t xml:space="preserve">    ge voor het Regiment van d'Abadie naar</t>
  </si>
  <si>
    <t xml:space="preserve">    Stevenswaart. 169.</t>
  </si>
  <si>
    <t xml:space="preserve">        BD eduwe , item tot den uytvoer van</t>
  </si>
  <si>
    <t xml:space="preserve">    Monteringe voor bet Regiment van la Leck</t>
  </si>
  <si>
    <t xml:space="preserve">    naar Namen. 247.</t>
  </si>
  <si>
    <t xml:space="preserve">        item tot den uyrvoer van Munteerin-</t>
  </si>
  <si>
    <t xml:space="preserve">    ge voor het Regiment van Keppel na Na-</t>
  </si>
  <si>
    <t xml:space="preserve">    men , drie weeken geprolongeert. 270.</t>
  </si>
  <si>
    <t xml:space="preserve">        item tot den uytvoer van Monteringe</t>
  </si>
  <si>
    <t xml:space="preserve">    woor het Regiment van la Lecq na Namen</t>
  </si>
  <si>
    <t xml:space="preserve">    drie weeken geprolongeert. 350.</t>
  </si>
  <si>
    <t>Belvis de Seville hondert vwyftigh guldens toe-</t>
  </si>
  <si>
    <t xml:space="preserve">    gelegbt. 464.</t>
  </si>
  <si>
    <t>Bentheim Steinfurt, Gravinne Douariere,</t>
  </si>
  <si>
    <t xml:space="preserve">    motificeerende het Huwelijck tusschen haar</t>
  </si>
  <si>
    <t xml:space="preserve">    Zoon Fredericus Belgicus Carolus Graave</t>
  </si>
  <si>
    <t xml:space="preserve">    van Bentheym, en de Gravinne Francisca</t>
  </si>
  <si>
    <t xml:space="preserve">    Charlotta vander Lippe , met rescriptie van</t>
  </si>
  <si>
    <t xml:space="preserve">    felicitatie in civile termen beantwoordt. 451.</t>
  </si>
  <si>
    <t xml:space="preserve">        Gravinne, Brieven van voorschry-</t>
  </si>
  <si>
    <t xml:space="preserve">    wens aan den Heere Bisschop van Luyck.</t>
  </si>
  <si>
    <t xml:space="preserve">    660.</t>
  </si>
  <si>
    <t>Bentinck, wegens het aanstellen van Geriebts-</t>
  </si>
  <si>
    <t xml:space="preserve">    boodens, Partyen te berichten. 203. 699.</t>
  </si>
  <si>
    <t xml:space="preserve">        nader Requeste en Resolutie. 2370.</t>
  </si>
  <si>
    <t xml:space="preserve">        gelast te berighten op bet bericht van</t>
  </si>
  <si>
    <t xml:space="preserve">    de Prez. 280.</t>
  </si>
  <si>
    <t>NL-HaNA_1.01.02_3779_0008-column-1322-428-876-2923</t>
  </si>
  <si>
    <t xml:space="preserve">    Requeste te stellen in handen van de</t>
  </si>
  <si>
    <t xml:space="preserve">    Prez, om te berichten. 425.</t>
  </si>
  <si>
    <t xml:space="preserve">    beright, de Retroacta na te sian-</t>
  </si>
  <si>
    <t xml:space="preserve">    rapport, bet contraberight af te wagh-</t>
  </si>
  <si>
    <t>ten.</t>
  </si>
  <si>
    <t xml:space="preserve">    493.</t>
  </si>
  <si>
    <t xml:space="preserve">        contraberight te examineeren. 773.</t>
  </si>
  <si>
    <t>van Berckel wegens Hollandt gecommitteert</t>
  </si>
  <si>
    <t>ter Admiraliteyt op de Maze. 174.</t>
  </si>
  <si>
    <t>Beretti Landi, rakende het geschrevene van</t>
  </si>
  <si>
    <t>den Heere vander Meer wegens de tien duy-</t>
  </si>
  <si>
    <t>sent pistolen, en antwoordt. 466.</t>
  </si>
  <si>
    <t>Bergen op den Zoom, elucidatie van de</t>
  </si>
  <si>
    <t>Resolutie van den ses en twintighsten No-</t>
  </si>
  <si>
    <t xml:space="preserve">    vember seventien hondert drie en twintigh,</t>
  </si>
  <si>
    <t>wegens astossinge van capitalen. 2.</t>
  </si>
  <si>
    <t xml:space="preserve">        Collegium qualificatum geautbori-</t>
  </si>
  <si>
    <t xml:space="preserve">    seert, om vermits de weygeringe van bet</t>
  </si>
  <si>
    <t xml:space="preserve">    Classis, met de losmakinge en bevestiginge</t>
  </si>
  <si>
    <t xml:space="preserve">    van Dom. Folckers te moogen voortgaan.</t>
  </si>
  <si>
    <t xml:space="preserve">    32.</t>
  </si>
  <si>
    <t xml:space="preserve">        van Grovestins, om de gewoone jaar-</t>
  </si>
  <si>
    <t xml:space="preserve">    lijcksche recognitie als Gouverneur te exami-</t>
  </si>
  <si>
    <t xml:space="preserve">    neeren. 45.</t>
  </si>
  <si>
    <t xml:space="preserve">        omstandigh beright van de Classis van</t>
  </si>
  <si>
    <t xml:space="preserve">    Tholen en Bergen op den Zoom, wegens bet</t>
  </si>
  <si>
    <t xml:space="preserve">    voorgevallene omtrent de beroepinge van Dom.</t>
  </si>
  <si>
    <t xml:space="preserve">    Folckers, ende gelast met de losmakinge en</t>
  </si>
  <si>
    <t xml:space="preserve">    bevestiginge voort te gaan. 77.</t>
  </si>
  <si>
    <t xml:space="preserve">        Inwoonders binnen den Oudenbosch</t>
  </si>
  <si>
    <t xml:space="preserve">    cligibel tot het Burgermeesterscbap , sonder</t>
  </si>
  <si>
    <t xml:space="preserve">    g94.</t>
  </si>
  <si>
    <t xml:space="preserve">    excus.</t>
  </si>
  <si>
    <t xml:space="preserve">    Regenten van den Oudenbosch, om</t>
  </si>
  <si>
    <t>authorisatie om J. Laats te dwingen tot</t>
  </si>
  <si>
    <t xml:space="preserve">    het aanneemen van het Burgermeesterschap,</t>
  </si>
  <si>
    <t xml:space="preserve">        te stellen in banden van Partyen, om te be-</t>
  </si>
  <si>
    <t xml:space="preserve">    richten.</t>
  </si>
  <si>
    <t xml:space="preserve">        135.</t>
  </si>
  <si>
    <t xml:space="preserve">        Criaal, om Octroy tot het uytmoe-</t>
  </si>
  <si>
    <t xml:space="preserve">    ren van Landen , den Raadt van Staate</t>
  </si>
  <si>
    <t xml:space="preserve">    te adviseren. 171.</t>
  </si>
  <si>
    <t xml:space="preserve">        klaghten van de Groot over den Prin-</t>
  </si>
  <si>
    <t xml:space="preserve">    ce van Sultsbagb, den selven te berichten.</t>
  </si>
  <si>
    <t xml:space="preserve">    213.</t>
  </si>
  <si>
    <t xml:space="preserve">        rapport, en den Drossaard verklaart</t>
  </si>
  <si>
    <t xml:space="preserve">    gereghtight tot het maken van een Nomina-</t>
  </si>
  <si>
    <t xml:space="preserve">    tie tot Scheepenen, en den Marquis gebou-</t>
  </si>
  <si>
    <t xml:space="preserve">    den daar uyt te eligeeren, sonder daar buy-</t>
  </si>
  <si>
    <t xml:space="preserve">    ten te moogen gaan. 229.</t>
  </si>
  <si>
    <t xml:space="preserve">        Regenten van Put om remissie, den</t>
  </si>
  <si>
    <t xml:space="preserve">    Raadt van Staate te adviseeren. 298.</t>
  </si>
  <si>
    <t xml:space="preserve">        Marquis gelast binnen veertien dagen</t>
  </si>
  <si>
    <t xml:space="preserve">    uyt de nominatie van den Drossaard twee</t>
  </si>
  <si>
    <t xml:space="preserve">    Scheepenen te eligeeren, en by ontstentenisse</t>
  </si>
  <si>
    <t xml:space="preserve">    den Drossard geauthoriseert uyt de Nomi-</t>
  </si>
  <si>
    <t xml:space="preserve">    natie twee Schepenen te eligeeren. 360.</t>
  </si>
  <si>
    <t xml:space="preserve">        Marquis gelast uyt de Nominatie van</t>
  </si>
  <si>
    <t xml:space="preserve">    den Drossaard binnen veertien agen twee</t>
  </si>
  <si>
    <t xml:space="preserve">    Scheepenen te verkiesen. 279.</t>
  </si>
  <si>
    <t xml:space="preserve">        op de Missive van den Drossaard de</t>
  </si>
  <si>
    <t xml:space="preserve">    Retroacta na te sien. 330.</t>
  </si>
  <si>
    <t xml:space="preserve">        Regenten van Rutphen om remissie,</t>
  </si>
  <si>
    <t>NL-HaNA_1.01.02_3779_0008-page-15</t>
  </si>
  <si>
    <t>NL-HaNA_1.01.02_3779_0008-column-2620-408-901-2943</t>
  </si>
  <si>
    <t>den Raadt van Staate daar op te advisee-</t>
  </si>
  <si>
    <t>ren. 430.</t>
  </si>
  <si>
    <t xml:space="preserve">    Regenten van Wouw en Moerstraten</t>
  </si>
  <si>
    <t>om redres in haar quote, den Raadt van</t>
  </si>
  <si>
    <t>Staate te adviseeren. 572.</t>
  </si>
  <si>
    <t xml:space="preserve">        Regenten van Voorenseynde om re-</t>
  </si>
  <si>
    <t>missie, den Raadt van Staate te advisee-</t>
  </si>
  <si>
    <t>ren. 627.</t>
  </si>
  <si>
    <t xml:space="preserve">        versoeck van Regenten van het Mar-</t>
  </si>
  <si>
    <t>quisaat om vrydom, afgewesen. 711.</t>
  </si>
  <si>
    <t xml:space="preserve">        Rentmeesters wegens den ontfangh en</t>
  </si>
  <si>
    <t>uytgaaf om ordres, te examineeren. 715.</t>
  </si>
  <si>
    <t xml:space="preserve">    Magistraat te adviseeren op bet ver-</t>
  </si>
  <si>
    <t>Joeck van de Beere, om interpretatie van</t>
  </si>
  <si>
    <t>twee Resolutien. 721.</t>
  </si>
  <si>
    <t xml:space="preserve">    Rygersman, Regenten van Halsteren</t>
  </si>
  <si>
    <t>en Noordtgeest , gelast op fijn aanscbryvinge</t>
  </si>
  <si>
    <t>op de Suartiersvergaderinge te compareeren,</t>
  </si>
  <si>
    <t>en helpen resolveeren, of redenen ter con-</t>
  </si>
  <si>
    <t>trarie te berighten. 732.</t>
  </si>
  <si>
    <t xml:space="preserve">        Regenten van Rockum om remissie,</t>
  </si>
  <si>
    <t>afgewesen. 761.</t>
  </si>
  <si>
    <t xml:space="preserve">        item aan Regenten van Put. 761.</t>
  </si>
  <si>
    <t xml:space="preserve">        Regenten van den Oudenbosch om ap-</t>
  </si>
  <si>
    <t>probatie van seekere Resolutie, den Raadt</t>
  </si>
  <si>
    <t>van Staate te adviseeren. 773.</t>
  </si>
  <si>
    <t xml:space="preserve">        advis op het versoeck van Beere, te</t>
  </si>
  <si>
    <t>examineeren. 773-</t>
  </si>
  <si>
    <t>van den Berg aghtien guldens toegeleght. 8.</t>
  </si>
  <si>
    <t>Bergh en Schade, Brieven van voorschry-</t>
  </si>
  <si>
    <t>vens aan het Hof wan Deenemarcken.</t>
  </si>
  <si>
    <t>can.</t>
  </si>
  <si>
    <t>vanden Bergh, Pasport om vier duysent ton-</t>
  </si>
  <si>
    <t xml:space="preserve">    nen Turf uyt het Reensche Veen na Cleef</t>
  </si>
  <si>
    <t xml:space="preserve">    te mogen uytvoeren. 112.</t>
  </si>
  <si>
    <t>Berghuys aangesteldt als Gouverneur van Goe-</t>
  </si>
  <si>
    <t xml:space="preserve">    verden. 728.</t>
  </si>
  <si>
    <t xml:space="preserve">        vier maanden verlof. 799.</t>
  </si>
  <si>
    <t>Berloo, Riqueste als antidotaal ter Griffie te</t>
  </si>
  <si>
    <t xml:space="preserve">    Jeponeeren. 729.</t>
  </si>
  <si>
    <t>van Bernstorf, Baron, Pasport voor de Gra-</t>
  </si>
  <si>
    <t xml:space="preserve">    vinne van Platen met haar Doghter, Do-</t>
  </si>
  <si>
    <t xml:space="preserve">    mestiquen en Bagage, om door dese Landen</t>
  </si>
  <si>
    <t xml:space="preserve">    naar Vranckrijck te moogen passeeren.</t>
  </si>
  <si>
    <t xml:space="preserve">    209.</t>
  </si>
  <si>
    <t>Berteau, Ordonnantie van een half jaar pen-</t>
  </si>
  <si>
    <t xml:space="preserve">    sioen gedepescheert. 3. 426.</t>
  </si>
  <si>
    <t>Bescheyt, Declaratie. 33.</t>
  </si>
  <si>
    <t>Besmettelijcke sieckte, Colyer wegens het</t>
  </si>
  <si>
    <t xml:space="preserve">    toenecmen van de besmettelijckbeyt aldaar.</t>
  </si>
  <si>
    <t xml:space="preserve">    446.</t>
  </si>
  <si>
    <t xml:space="preserve">        Admiraliteyt tot Amsterdam te be-</t>
  </si>
  <si>
    <t xml:space="preserve">    richten op de Missive van den Heere Hop,</t>
  </si>
  <si>
    <t xml:space="preserve">    wegens precautien tegens de Pest. 713.</t>
  </si>
  <si>
    <t xml:space="preserve">    739.</t>
  </si>
  <si>
    <t xml:space="preserve">        beright dien aangaande, ende ordres</t>
  </si>
  <si>
    <t xml:space="preserve">    aan den Heere Hop. 7556.</t>
  </si>
  <si>
    <t>Beursen aangaande, van Breugel gelast het</t>
  </si>
  <si>
    <t xml:space="preserve">    inkomen van seeker beneficie te betalen aan</t>
  </si>
  <si>
    <t xml:space="preserve">    Everwyn. 8.</t>
  </si>
  <si>
    <t xml:space="preserve">        Collatie op de Rooy geapprobeert. 15.</t>
  </si>
  <si>
    <t>NL-HaNA_1.01.02_3779_0008-column-3596-410-885-2962</t>
  </si>
  <si>
    <t xml:space="preserve">    bericht van den Onifanger 's Grave</t>
  </si>
  <si>
    <t xml:space="preserve">        Jande, op de Requeste van Danckaerrs, de</t>
  </si>
  <si>
    <t xml:space="preserve">        Generaliteyts Reeckenkamer ie adviseeren-</t>
  </si>
  <si>
    <t xml:space="preserve">    54.</t>
  </si>
  <si>
    <t xml:space="preserve">    item van den Ontfanger 's Gravesan-</t>
  </si>
  <si>
    <t xml:space="preserve">        de, op de Requeste van Coeisier , de Gene-</t>
  </si>
  <si>
    <t xml:space="preserve">        raliteyts Reekenkamer te adviseeren. 72.</t>
  </si>
  <si>
    <t xml:space="preserve">        van Suchtelen, Beurse gesuppleert tot</t>
  </si>
  <si>
    <t xml:space="preserve">        hondert guldens, en het restant van aght</t>
  </si>
  <si>
    <t xml:space="preserve">        guldens tien stuyvers geconfereert op van Kuy-</t>
  </si>
  <si>
    <t xml:space="preserve">        lenburgh. 76.</t>
  </si>
  <si>
    <t xml:space="preserve">        advis op het versoeck van Danckaerts;</t>
  </si>
  <si>
    <t xml:space="preserve">        en de Collatie geapprobeert. 96.</t>
  </si>
  <si>
    <t xml:space="preserve">        advis op het versoeck van Coetsier,</t>
  </si>
  <si>
    <t xml:space="preserve">        en de collatie geapprobeert. 112.</t>
  </si>
  <si>
    <t xml:space="preserve">        advis op het versôeck van Verster .</t>
  </si>
  <si>
    <t>de Generaliteyts Reekenkamer te adviseeren-</t>
  </si>
  <si>
    <t xml:space="preserve">    137.</t>
  </si>
  <si>
    <t xml:space="preserve">        advis op het versoeck van van Rop,</t>
  </si>
  <si>
    <t>en de Collatie geapprobeert. 145.</t>
  </si>
  <si>
    <t xml:space="preserve">        advis, en Collatie van Verster geap-</t>
  </si>
  <si>
    <t>probeert. 177.</t>
  </si>
  <si>
    <t xml:space="preserve">    Uinteroy om approbatie van seekere</t>
  </si>
  <si>
    <t>Collatie, den Rentmeester de Tombes te ad-</t>
  </si>
  <si>
    <t>viseeren. 324.</t>
  </si>
  <si>
    <t xml:space="preserve">        advis van de Tombes, op de Re-</t>
  </si>
  <si>
    <t>queste van de Jongh, de Generaliteyts Ree-</t>
  </si>
  <si>
    <t>kenkamer te berighten. 458.</t>
  </si>
  <si>
    <t xml:space="preserve">        advis, en geapprobeert. 484.</t>
  </si>
  <si>
    <t xml:space="preserve">    van Mengerssen, en approbatie van</t>
  </si>
  <si>
    <t>seekere Collatie, den Rentmeester de Tombes</t>
  </si>
  <si>
    <t>te adviseeren. 504.</t>
  </si>
  <si>
    <t xml:space="preserve">    advis van de Tombes , op het ver-</t>
  </si>
  <si>
    <t>soeck van Winteroy, de Generaliteyts Re-</t>
  </si>
  <si>
    <t>kenkamer te adviseeren. 508.</t>
  </si>
  <si>
    <t xml:space="preserve">        van Kerckhoven , om approbatie van</t>
  </si>
  <si>
    <t>siekere Collatie den Rentmeester Slingelandt</t>
  </si>
  <si>
    <t>te adviseeren. 515.</t>
  </si>
  <si>
    <t xml:space="preserve">        advis van de Generaliteyts Reeken-</t>
  </si>
  <si>
    <t>kamer , op bet versoeck van Winteroy te</t>
  </si>
  <si>
    <t>examineeren. 716.</t>
  </si>
  <si>
    <t xml:space="preserve">        advis van de Tombes op het versôeck</t>
  </si>
  <si>
    <t>van Mengerssen, de Generuliteyts Reekenka-</t>
  </si>
  <si>
    <t>mer te berichten. 4566.</t>
  </si>
  <si>
    <t xml:space="preserve">        te adviseren op het versosct van</t>
  </si>
  <si>
    <t>Engelbregt, om approbatie van seekere Col-</t>
  </si>
  <si>
    <t>latie. 609.</t>
  </si>
  <si>
    <t xml:space="preserve">        van Breugel, om approbatie van see-</t>
  </si>
  <si>
    <t>kere Collatie, de Generaliteyts Reekenkamer</t>
  </si>
  <si>
    <t>te adviseeren. 624.</t>
  </si>
  <si>
    <t xml:space="preserve">        advis, en de Collatie op Mengers-</t>
  </si>
  <si>
    <t>sen geafpprobeert. 662.</t>
  </si>
  <si>
    <t xml:space="preserve">        van Kuylenburgh ; beurse tot hondert</t>
  </si>
  <si>
    <t>guldens gesuppleert, en het restant van aght</t>
  </si>
  <si>
    <t>guldens tien stayvers geconfereert op Mulder.</t>
  </si>
  <si>
    <t xml:space="preserve">    778.</t>
  </si>
  <si>
    <t>Beyeren , nopende de verkoopinge der verpan-</t>
  </si>
  <si>
    <t xml:space="preserve">    de Juweelen, en ordres. 868.</t>
  </si>
  <si>
    <t xml:space="preserve">        presentatie daer tegens gedaen , niet</t>
  </si>
  <si>
    <t xml:space="preserve">    voldoende, en versogbt met de besoignes no-</t>
  </si>
  <si>
    <t xml:space="preserve">    pende de verkoopinge voort te gaan. 111.</t>
  </si>
  <si>
    <t>NL-HaNA_1.01.02_3779_0009-page-16</t>
  </si>
  <si>
    <t>NL-HaNA_1.01.02_3779_0009-column-384-377-833-2987</t>
  </si>
  <si>
    <t xml:space="preserve">    te mtificeeren dat de verkoopinge den</t>
  </si>
  <si>
    <t xml:space="preserve">    tweeden Maart sijn voortgang sal hebben.</t>
  </si>
  <si>
    <t xml:space="preserve">    129.</t>
  </si>
  <si>
    <t xml:space="preserve">        verkoopinge uytgestelt, mits tot Am-</t>
  </si>
  <si>
    <t xml:space="preserve">    sterdam in de Banck afschryvende hondert</t>
  </si>
  <si>
    <t xml:space="preserve">    duysent guldens kasgeldt. 132.</t>
  </si>
  <si>
    <t xml:space="preserve">        versoght de fournissementen volgens be-</t>
  </si>
  <si>
    <t xml:space="preserve">    bfte te betalen. 530.</t>
  </si>
  <si>
    <t>Bilderbeeck, , advertentie. 1. i1. 13. 26.</t>
  </si>
  <si>
    <t xml:space="preserve">    34. 47. 63. 69. 83. 95. 109. 116. 127.</t>
  </si>
  <si>
    <t xml:space="preserve">    141. 148. 163. 1753. 178. 390. 207. 244.</t>
  </si>
  <si>
    <t xml:space="preserve">    ars. 264. 278. 289. 291. 305. 317. 323.</t>
  </si>
  <si>
    <t xml:space="preserve">    338. 379. 383. 391. 404. 459. 468. 488.</t>
  </si>
  <si>
    <t xml:space="preserve">    502. 515. 556. 768. 798.</t>
  </si>
  <si>
    <t xml:space="preserve">        Amanuensis advertentie. 530. 596.</t>
  </si>
  <si>
    <t xml:space="preserve">    6u. 629. 692. 789.</t>
  </si>
  <si>
    <t xml:space="preserve">        Delaratie 50.</t>
  </si>
  <si>
    <t xml:space="preserve">    antwoordt van fijne Churfurstelijcke</t>
  </si>
  <si>
    <t>Doorlughtigheyt op dé Missive van haar</t>
  </si>
  <si>
    <t>Hoogb Mog. 51.</t>
  </si>
  <si>
    <t xml:space="preserve">    welgevallen in bet geene door hem ge-</t>
  </si>
  <si>
    <t>daan is, en gelast fi devoiren te continue-</t>
  </si>
  <si>
    <t>ren, ten eynde alle monopolie afgeschaft</t>
  </si>
  <si>
    <t>werden. 128.</t>
  </si>
  <si>
    <t xml:space="preserve">        devoir te doen, ten eynde Wokardt</t>
  </si>
  <si>
    <t>aan jijn pretensien geraake. 163.</t>
  </si>
  <si>
    <t xml:space="preserve">        antwoordt dien aangaande. 230.</t>
  </si>
  <si>
    <t xml:space="preserve">        gelast de belangen van de Gerefor-</t>
  </si>
  <si>
    <t>meerde te Rhynberck, met sijn goede officien</t>
  </si>
  <si>
    <t>te secondeeren. 248.</t>
  </si>
  <si>
    <t xml:space="preserve">        gepermitteert den rouw te declareeren</t>
  </si>
  <si>
    <t>over de Hertoginne Weduwe van Savoyen.</t>
  </si>
  <si>
    <t xml:space="preserve">    274.</t>
  </si>
  <si>
    <t xml:space="preserve">        wegens de communicatie van B'ater</t>
  </si>
  <si>
    <t>tugthen het Bisdom van Munster ende de</t>
  </si>
  <si>
    <t>Provincie van Hollandt, by Hollandt over-</t>
  </si>
  <si>
    <t>genomen. 354.</t>
  </si>
  <si>
    <t xml:space="preserve">        gepermitteert fich twee maanden te</t>
  </si>
  <si>
    <t>absenteeren. 358.</t>
  </si>
  <si>
    <t xml:space="preserve">        op fijn Missive Hollandt aangenomen</t>
  </si>
  <si>
    <t>baar op de saack van Dierna tegens Re-</t>
  </si>
  <si>
    <t>quelle te informeeren, en haar te verklaeen.</t>
  </si>
  <si>
    <t xml:space="preserve">    370.</t>
  </si>
  <si>
    <t xml:space="preserve">        klaghte over verbooginge van den 701</t>
  </si>
  <si>
    <t>tot Keyerswaart, en ophouden van de ad-</t>
  </si>
  <si>
    <t>modiatie van het Zout naar Manheym, te</t>
  </si>
  <si>
    <t>examinecren. 433.</t>
  </si>
  <si>
    <t xml:space="preserve">        vryheyt aan den Predikant tot Rhyn-</t>
  </si>
  <si>
    <t>bergh toegestaan. 445.</t>
  </si>
  <si>
    <t xml:space="preserve">        gepermitteert tot sestigh rijcksdaalders</t>
  </si>
  <si>
    <t>aan arme Passagiers uyt te keeren. 480.</t>
  </si>
  <si>
    <t xml:space="preserve">        klaghten van de Schippers over ver-</t>
  </si>
  <si>
    <t xml:space="preserve">    tollinge, te examineren. Sit.</t>
  </si>
  <si>
    <t xml:space="preserve">        gepermitteert sich twee a drie wee-</t>
  </si>
  <si>
    <t xml:space="preserve">    ken te absenteeren. 615.</t>
  </si>
  <si>
    <t xml:space="preserve">        Resolutie wegens Tollen aan den Rhyn.</t>
  </si>
  <si>
    <t xml:space="preserve">    630.</t>
  </si>
  <si>
    <t xml:space="preserve">        om resolutie hoe extraordinaris on-</t>
  </si>
  <si>
    <t>kosten te declareren, te examinecren. 645.</t>
  </si>
  <si>
    <t xml:space="preserve">        rapport en resolutie. 665.</t>
  </si>
  <si>
    <t xml:space="preserve">        gepermitteert tien a veertien dagen</t>
  </si>
  <si>
    <t>sich buyten fijn Residentie te begeven. o8t.</t>
  </si>
  <si>
    <t>NL-HaNA_1.01.02_3779_0009-column-1322-392-884-2979</t>
  </si>
  <si>
    <t xml:space="preserve">    dagen die sich te Nymegen en te Arn-</t>
  </si>
  <si>
    <t xml:space="preserve">        hem opgehouden beeft , te rekenen in den</t>
  </si>
  <si>
    <t xml:space="preserve">        dienst van den Lande. 740.</t>
  </si>
  <si>
    <t>van Bilkenfelt, Gravinne Douariere, om agh-</t>
  </si>
  <si>
    <t xml:space="preserve">        terstallen van haar overleden Man te exa-</t>
  </si>
  <si>
    <t xml:space="preserve">        mineeren. 491.</t>
  </si>
  <si>
    <t xml:space="preserve">    Binckhorst, ses hondert guldens toegelegbt.</t>
  </si>
  <si>
    <t xml:space="preserve">    786.</t>
  </si>
  <si>
    <t>Binon om assistentie, afgewesen. 204.</t>
  </si>
  <si>
    <t>Binon, versoeck, ten eynde baar Hoogh Mog.</t>
  </si>
  <si>
    <t xml:space="preserve">    hem gelieven te reclameeren, af ie wagbten</t>
  </si>
  <si>
    <t xml:space="preserve">    bet beright van Colyear 207.</t>
  </si>
  <si>
    <t xml:space="preserve">        -'s Landts Advocaten te berigbten.</t>
  </si>
  <si>
    <t xml:space="preserve">        wntslagen, en gelast bem buyten bet</t>
  </si>
  <si>
    <t xml:space="preserve">    Landt van Luyck te houden. 356.</t>
  </si>
  <si>
    <t xml:space="preserve">        om Brieven van remommandatie en</t>
  </si>
  <si>
    <t xml:space="preserve">    voorschryvens, afgewesen. 577.</t>
  </si>
  <si>
    <t>de Blansac, notificeerende het overlyden van</t>
  </si>
  <si>
    <t xml:space="preserve">    den Grave van Winderfeldt, Gouverneur</t>
  </si>
  <si>
    <t xml:space="preserve">    van Dendermonde. 649-</t>
  </si>
  <si>
    <t>Bleyswyck, advertentie. 1. 14. 76. sa1.</t>
  </si>
  <si>
    <t xml:space="preserve">    531. 542. s59. 571. Goy. 663. 678. 689.</t>
  </si>
  <si>
    <t xml:space="preserve">    701. 718. 724 747. 760. 777. 786. 793-</t>
  </si>
  <si>
    <t xml:space="preserve">    797.</t>
  </si>
  <si>
    <t xml:space="preserve">        Declaratie. 14. 459.</t>
  </si>
  <si>
    <t xml:space="preserve">        wegens den toestandt van de saaken</t>
  </si>
  <si>
    <t xml:space="preserve">    in Poolen te examineeren. 789.</t>
  </si>
  <si>
    <t>van Blotenburgh aangesteldt tot Scheepen van</t>
  </si>
  <si>
    <t xml:space="preserve">    's Hertygenbosch. 607.</t>
  </si>
  <si>
    <t>Blotenburgh om executoriaal, afgeweesin.</t>
  </si>
  <si>
    <t xml:space="preserve">    423.</t>
  </si>
  <si>
    <t>Boddaart, octroy om te disponeeren. 856.</t>
  </si>
  <si>
    <t>Bodel wegens Zeelandt ter Generaliteyt gecom-</t>
  </si>
  <si>
    <t xml:space="preserve">    mitteert. 320.</t>
  </si>
  <si>
    <t>de Boer, wegens Vrieslandt gecommitteert ter</t>
  </si>
  <si>
    <t xml:space="preserve">    Admiraliteyt in Vrieslandt, aft.</t>
  </si>
  <si>
    <t>Bogaart, octroy om te disponeeren. 608.</t>
  </si>
  <si>
    <t>Bonenchi, versceck om fijn Consulsplaatse op</t>
  </si>
  <si>
    <t xml:space="preserve">    fijn Zoon, by Hollandt overgcnoomen.</t>
  </si>
  <si>
    <t xml:space="preserve">    326.</t>
  </si>
  <si>
    <t>Bongaarts Weduwe, cum suis, wegens ste-</t>
  </si>
  <si>
    <t xml:space="preserve">    kere gehoude preferentie, bet Hhf van het</t>
  </si>
  <si>
    <t xml:space="preserve">    Overquariier te berichten. 54.</t>
  </si>
  <si>
    <t>van Bonneval Pasport om eenige Bagagie uyt</t>
  </si>
  <si>
    <t xml:space="preserve">    Brabandt na Duytslandt te moogen voeren.</t>
  </si>
  <si>
    <t xml:space="preserve">    714.</t>
  </si>
  <si>
    <t>Boodaan aangestelt als extraordinaris Capiteyn</t>
  </si>
  <si>
    <t xml:space="preserve">    onder het Collgie ter Admiraliteyt tot am-</t>
  </si>
  <si>
    <t xml:space="preserve">    sterdam. 543.</t>
  </si>
  <si>
    <t>Boodens, van Waardenburgb twee hondert</t>
  </si>
  <si>
    <t xml:space="preserve">    guldens toegeleght. 3-</t>
  </si>
  <si>
    <t xml:space="preserve">        van Kessel, Kieboom en de Goot, ye-</t>
  </si>
  <si>
    <t xml:space="preserve">    der vyf en twintigh guldens toegelegbt. 160.</t>
  </si>
  <si>
    <t xml:space="preserve">        van Kegel, Kieboom en de Goot, ye-</t>
  </si>
  <si>
    <t xml:space="preserve">    der vyfiigh guldens toegeleghr. 354.</t>
  </si>
  <si>
    <t xml:space="preserve">        Bruyn als assistentboode op de Llyst</t>
  </si>
  <si>
    <t>der Nieuwejaaren gestelt. 741.</t>
  </si>
  <si>
    <t>vanden Bosch, advertentie 1. 119. 175.</t>
  </si>
  <si>
    <t xml:space="preserve">    182. 209. 247 280. 297 320. 37.</t>
  </si>
  <si>
    <t xml:space="preserve">    355. 382. 393. 413. 434. 448. 482. 520.</t>
  </si>
  <si>
    <t xml:space="preserve">    571. bis. 681. 60. 704.</t>
  </si>
  <si>
    <t>NL-HaNA_1.01.02_3779_0009-page-17</t>
  </si>
  <si>
    <t>NL-HaNA_1.01.02_3779_0009-column-2605-422-921-2919</t>
  </si>
  <si>
    <t xml:space="preserve">    Amauuensis. 730. 744 791.</t>
  </si>
  <si>
    <t xml:space="preserve">    Declaratie. 83. 188.</t>
  </si>
  <si>
    <t xml:space="preserve">    gelast ich te informeeren nopende de</t>
  </si>
  <si>
    <t>sterfte onder bet Rundtvee in die Quartie-</t>
  </si>
  <si>
    <t xml:space="preserve">        ren. 67.</t>
  </si>
  <si>
    <t xml:space="preserve">    bericht dien aangaande by Hôllandt</t>
  </si>
  <si>
    <t xml:space="preserve">        overgenomen. 97.</t>
  </si>
  <si>
    <t xml:space="preserve">        devoir te doen, ten eynde Joels geen</t>
  </si>
  <si>
    <t xml:space="preserve">        Schutbrief gegeven, of gegeven zijnde, in-</t>
  </si>
  <si>
    <t xml:space="preserve">        getrockens en hy met fijn bybebbende Goede-</t>
  </si>
  <si>
    <t xml:space="preserve">        ren en penningen aangebouden mooge werden.</t>
  </si>
  <si>
    <t xml:space="preserve">    408.</t>
  </si>
  <si>
    <t xml:space="preserve">        antwoordt dien aangaande. 449.</t>
  </si>
  <si>
    <t xml:space="preserve">        wegens het vaaren van kleyné Vaar-</t>
  </si>
  <si>
    <t xml:space="preserve">        tuygen, by Holland overgenomen. 7as5.</t>
  </si>
  <si>
    <t>Bosman om Brieven van voorschryvens tot</t>
  </si>
  <si>
    <t xml:space="preserve">    maintien van seeker Contract, de Retroacta</t>
  </si>
  <si>
    <t xml:space="preserve">    na te fien. sis.</t>
  </si>
  <si>
    <t xml:space="preserve">        gepersisteert by haar Hoogb Mog. Re-</t>
  </si>
  <si>
    <t xml:space="preserve">    soutie van den twee en twintighsten Februa-</t>
  </si>
  <si>
    <t xml:space="preserve">    rii seventien hondert een en twintigh, en</t>
  </si>
  <si>
    <t xml:space="preserve">    aftewesen. 120.</t>
  </si>
  <si>
    <t>wan Bothmar, Grave, Pasport tot den uyt-</t>
  </si>
  <si>
    <t xml:space="preserve">    voer van een Koets en Tuygen voor ses</t>
  </si>
  <si>
    <t xml:space="preserve">    Paarden naar Duytslandt. 325.</t>
  </si>
  <si>
    <t>Boudaan aangesteldt tot Ontfanger van de Ex-</t>
  </si>
  <si>
    <t xml:space="preserve">    phitlen van den Raadt van Vlaanderen.</t>
  </si>
  <si>
    <t xml:space="preserve">    138.</t>
  </si>
  <si>
    <t>Bourroughs, Brieven van voorschryvens aan</t>
  </si>
  <si>
    <t xml:space="preserve">    de Magistraat van Maastricht. 4.</t>
  </si>
  <si>
    <t>Boxen, Pasport om drie duysent tonnen Turf</t>
  </si>
  <si>
    <t xml:space="preserve">    un ie voeren. 385.</t>
  </si>
  <si>
    <t>Braam, octroy om te disponeeren. 639.</t>
  </si>
  <si>
    <t>Brande van Kleverskercke, raakende de Lee-</t>
  </si>
  <si>
    <t xml:space="preserve">    nen in Vlaanderen, te examineeren. 507.</t>
  </si>
  <si>
    <t>Brandtwyck, Heere van Bleskensgrave , we-</t>
  </si>
  <si>
    <t xml:space="preserve">    gens Hollandt ter Generaliteyt gecommitteert.</t>
  </si>
  <si>
    <t xml:space="preserve">    i79.</t>
  </si>
  <si>
    <t>Breda en Baronnye, Resenten van Etten,</t>
  </si>
  <si>
    <t xml:space="preserve">    Leur en Sprundel, versoeck, ten eynde haar</t>
  </si>
  <si>
    <t xml:space="preserve">    Hoogb Mis. de wegh van justitie voor haar</t>
  </si>
  <si>
    <t xml:space="preserve">    niet gelieven te sluyten, te examineren.</t>
  </si>
  <si>
    <t xml:space="preserve">    70.</t>
  </si>
  <si>
    <t xml:space="preserve">        Missive van den Drossadrd Cornko-</t>
  </si>
  <si>
    <t xml:space="preserve">    per, op bet voorschreve subject, ie enamine-</t>
  </si>
  <si>
    <t xml:space="preserve">    ren. 82.</t>
  </si>
  <si>
    <t xml:space="preserve">        rapport dien aangaande, en resolutie.</t>
  </si>
  <si>
    <t xml:space="preserve">    127-</t>
  </si>
  <si>
    <t xml:space="preserve">        Koopluyden en Fubriqueurs der La-</t>
  </si>
  <si>
    <t xml:space="preserve">    kenen te Oosterhoudt , om haar Lakenen naar</t>
  </si>
  <si>
    <t xml:space="preserve">    Leyden te senden om te verwen, ende van</t>
  </si>
  <si>
    <t xml:space="preserve">    Leyden te rugh ontfangen op een binnelandts</t>
  </si>
  <si>
    <t xml:space="preserve">    Pasport, de Admiraliteyt op de Maze te</t>
  </si>
  <si>
    <t xml:space="preserve">    adviseren. 2286.</t>
  </si>
  <si>
    <t xml:space="preserve">        Cornkoper om de boete tegens de By-</t>
  </si>
  <si>
    <t xml:space="preserve">    schoolen te mogen verbalen op de Ouders die</t>
  </si>
  <si>
    <t xml:space="preserve">    haar Kinderen aldaar Scboal doen, den Raadt</t>
  </si>
  <si>
    <t xml:space="preserve">    van Brabandt te adviseeren. 260.</t>
  </si>
  <si>
    <t xml:space="preserve">        Koopluyden en Fabriqueurs van Lake-</t>
  </si>
  <si>
    <t xml:space="preserve">    nen tot Oosterhoudt gepermitteert Copie van</t>
  </si>
  <si>
    <t xml:space="preserve">    seekere Resolutie, ter Griffie te lighten-</t>
  </si>
  <si>
    <t>NL-HaNA_1.01.02_3779_0009-column-3571-400-928-2981</t>
  </si>
  <si>
    <t xml:space="preserve">    advis op het versoeek van Cornkooper;</t>
  </si>
  <si>
    <t xml:space="preserve">    en geaccordeert. jor.</t>
  </si>
  <si>
    <t xml:space="preserve">    Regenten van Dongen om renissie,</t>
  </si>
  <si>
    <t xml:space="preserve">        den Raadt van Staate te advisteren 378.</t>
  </si>
  <si>
    <t xml:space="preserve">    item op de Requeste van Regenten</t>
  </si>
  <si>
    <t xml:space="preserve">        Oosterhout om remissie. 381.</t>
  </si>
  <si>
    <t xml:space="preserve">    Hem op bet versoeck van de Regen-</t>
  </si>
  <si>
    <t xml:space="preserve">        ten van de Dorpen in de Baronnye, om</t>
  </si>
  <si>
    <t xml:space="preserve">        vrydom voor eenige jaaren. 558.</t>
  </si>
  <si>
    <t xml:space="preserve">    Magistraat te berichten op bet ver-</t>
  </si>
  <si>
    <t xml:space="preserve">        soeck van Deeken en Regenten van het</t>
  </si>
  <si>
    <t xml:space="preserve">        Chirurgyns Gilde, om maintien van haar</t>
  </si>
  <si>
    <t xml:space="preserve">        Privilegien. 614.</t>
  </si>
  <si>
    <t xml:space="preserve">        Rentmeester om ordre wegens den ont-</t>
  </si>
  <si>
    <t xml:space="preserve">        fangb en uytgaaf, te examineren. 715.</t>
  </si>
  <si>
    <t>de Bretone, bet Hof van Venlo ie berichten</t>
  </si>
  <si>
    <t xml:space="preserve">        op sin versoeck. z0.</t>
  </si>
  <si>
    <t xml:space="preserve">        berigt, en aan de ordinaris justitie</t>
  </si>
  <si>
    <t xml:space="preserve">    gerenvoyeert. 38.</t>
  </si>
  <si>
    <t xml:space="preserve">        aangesteldt als Burgermeester. 775.</t>
  </si>
  <si>
    <t>van Breugel gelast het inkomen van seeker</t>
  </si>
  <si>
    <t xml:space="preserve">    Beneficie aan M. Everwyn te betalen. 8.</t>
  </si>
  <si>
    <t xml:space="preserve">        om approbatie van stekere Collatie,</t>
  </si>
  <si>
    <t xml:space="preserve">    de Generaliteyts Reekenkamer te adviseren.</t>
  </si>
  <si>
    <t xml:space="preserve">    624.</t>
  </si>
  <si>
    <t>Brieven van condoleantie aan den Furst van</t>
  </si>
  <si>
    <t xml:space="preserve">    Anhalt. 147.</t>
  </si>
  <si>
    <t xml:space="preserve">        aan de Hertoginne Douarie van Saxen-</t>
  </si>
  <si>
    <t xml:space="preserve">    Heylborgh. 192.</t>
  </si>
  <si>
    <t xml:space="preserve">        aan den Furst van Nassau Dillen-</t>
  </si>
  <si>
    <t xml:space="preserve">    burgh. 634.</t>
  </si>
  <si>
    <t xml:space="preserve">        aan den Kûningb van Spaigne. 693:</t>
  </si>
  <si>
    <t xml:space="preserve">        van congratulatie aan den Koningh</t>
  </si>
  <si>
    <t xml:space="preserve">    van Spaigne 147. 693.</t>
  </si>
  <si>
    <t xml:space="preserve">        aan fijne KReyserlijcke Majesteyt.</t>
  </si>
  <si>
    <t xml:space="preserve">    285.</t>
  </si>
  <si>
    <t xml:space="preserve">        aan den Koningh van Denemarcken.</t>
  </si>
  <si>
    <t xml:space="preserve">    424.</t>
  </si>
  <si>
    <t xml:space="preserve">        dan de Gravinne van Bentheym Stein-</t>
  </si>
  <si>
    <t xml:space="preserve">        ast.</t>
  </si>
  <si>
    <t xml:space="preserve">    fort.</t>
  </si>
  <si>
    <t xml:space="preserve">        aan den Paltz-Grave van Sultzbach.</t>
  </si>
  <si>
    <t xml:space="preserve">    796.</t>
  </si>
  <si>
    <t xml:space="preserve">        van creatie als Notaris voor Muy-</t>
  </si>
  <si>
    <t xml:space="preserve">    ringh.</t>
  </si>
  <si>
    <t xml:space="preserve">        261.</t>
  </si>
  <si>
    <t xml:space="preserve">        voor Vermeere. 261.</t>
  </si>
  <si>
    <t xml:space="preserve">        van credentie voor den Heere van-</t>
  </si>
  <si>
    <t xml:space="preserve">    der Meer. 147.</t>
  </si>
  <si>
    <t xml:space="preserve">        voor den Heere Buys. 345.</t>
  </si>
  <si>
    <t xml:space="preserve">        van executie voor Regenten van Hel-</t>
  </si>
  <si>
    <t xml:space="preserve">    wirt en Esch. 9.</t>
  </si>
  <si>
    <t xml:space="preserve">        voor Regenten van Oud- en Jongh</t>
  </si>
  <si>
    <t xml:space="preserve">    Breskens. 18.</t>
  </si>
  <si>
    <t xml:space="preserve">        voor de Regenten van Kempelandt.</t>
  </si>
  <si>
    <t xml:space="preserve">    170.</t>
  </si>
  <si>
    <t xml:space="preserve">        woor de Regenten van Peellandt.</t>
  </si>
  <si>
    <t xml:space="preserve">    351.</t>
  </si>
  <si>
    <t xml:space="preserve">        woor de Cassemajor. 384.</t>
  </si>
  <si>
    <t xml:space="preserve">        voor Regenten van Maaslandt 389.</t>
  </si>
  <si>
    <t xml:space="preserve">        woor Kerck- en Armmeesters van Duu-</t>
  </si>
  <si>
    <t xml:space="preserve">    zen-</t>
  </si>
  <si>
    <t>NL-HaNA_1.01.02_3779_0010-page-18</t>
  </si>
  <si>
    <t>NL-HaNA_1.01.02_3779_0010-column-325-386-860-2981</t>
  </si>
  <si>
    <t xml:space="preserve">        voor Regenten van St. Michiels Ge-</t>
  </si>
  <si>
    <t xml:space="preserve">    fel en Gemunde 539.</t>
  </si>
  <si>
    <t xml:space="preserve">        vou Regenteû van Drunen. 571.</t>
  </si>
  <si>
    <t xml:space="preserve">        voor Regenten van Hilvarenbeek.</t>
  </si>
  <si>
    <t xml:space="preserve">    94.</t>
  </si>
  <si>
    <t xml:space="preserve">        voor Regenten van Boxtel. 3801.</t>
  </si>
  <si>
    <t xml:space="preserve">        van Pardon wor Huybert Franse.</t>
  </si>
  <si>
    <t xml:space="preserve">    169.</t>
  </si>
  <si>
    <t xml:space="preserve">        voor la Hault. 272.</t>
  </si>
  <si>
    <t xml:space="preserve">        zoor Willemsz. 634.</t>
  </si>
  <si>
    <t xml:space="preserve">        wor Guilman. 674.</t>
  </si>
  <si>
    <t xml:space="preserve">        van Rappel zoor den Heer Magis.</t>
  </si>
  <si>
    <t xml:space="preserve">    205.</t>
  </si>
  <si>
    <t xml:space="preserve">        xoor den Heer Morville. 359.</t>
  </si>
  <si>
    <t xml:space="preserve">        van Relit vor Tewis. 205.</t>
  </si>
  <si>
    <t xml:space="preserve">        voor vander Sliepe en Brul. 486.</t>
  </si>
  <si>
    <t xml:space="preserve">        voor de Moreau. 549.</t>
  </si>
  <si>
    <t xml:space="preserve">        voor Woifinck. 710.</t>
  </si>
  <si>
    <t xml:space="preserve">        van Remise voor Regenten van St.</t>
  </si>
  <si>
    <t>Jans Steen. 130.</t>
  </si>
  <si>
    <t xml:space="preserve">        van Sauf conduit voor Schmidt.</t>
  </si>
  <si>
    <t xml:space="preserve">    495.</t>
  </si>
  <si>
    <t xml:space="preserve">        van Surcheantie voor van Baarle.</t>
  </si>
  <si>
    <t xml:space="preserve">    16.</t>
  </si>
  <si>
    <t xml:space="preserve">        van veniam attatis voor Massis. 146.</t>
  </si>
  <si>
    <t xml:space="preserve">        voor Fineau. 252.</t>
  </si>
  <si>
    <t xml:space="preserve">        voor Vrubof à51</t>
  </si>
  <si>
    <t xml:space="preserve">        van voorschryvens voor Bourroughs</t>
  </si>
  <si>
    <t xml:space="preserve">    aan de Magifstraat van Maastrightt 4.</t>
  </si>
  <si>
    <t xml:space="preserve">        voor de Gumoins aan de Regeeringe</t>
  </si>
  <si>
    <t>van Bern. 19.</t>
  </si>
  <si>
    <t xml:space="preserve">        voor Mouchard cum suis, aan het</t>
  </si>
  <si>
    <t>Hof van Denemarcken. 84.</t>
  </si>
  <si>
    <t xml:space="preserve">        voor Vergeel aan het Hof van Pruys</t>
  </si>
  <si>
    <t>sen.</t>
  </si>
  <si>
    <t xml:space="preserve">    voor Wolgard aan den Churfurs van</t>
  </si>
  <si>
    <t>Keulen. 163.</t>
  </si>
  <si>
    <t xml:space="preserve">    woor wolf aan het Hos van Portu-</t>
  </si>
  <si>
    <t>gaal.</t>
  </si>
  <si>
    <t xml:space="preserve">    215.</t>
  </si>
  <si>
    <t xml:space="preserve">        voor de Gravinne van In- en Kuip-</t>
  </si>
  <si>
    <t xml:space="preserve">    huysen aan bet Kamergeright van Wetzlar.</t>
  </si>
  <si>
    <t xml:space="preserve">    246.</t>
  </si>
  <si>
    <t xml:space="preserve">        zoor Tulleken, Predikant tot Rhyn-</t>
  </si>
  <si>
    <t xml:space="preserve">    berck aan den Heere Churfurt van Kuulen</t>
  </si>
  <si>
    <t xml:space="preserve">    248.</t>
  </si>
  <si>
    <t xml:space="preserve">        voor de Gumoins de Corselles aan de</t>
  </si>
  <si>
    <t xml:space="preserve">    Regeeringe van Bern. 250.</t>
  </si>
  <si>
    <t xml:space="preserve">        voor d'El Sotto en la Para aan den</t>
  </si>
  <si>
    <t xml:space="preserve">    Gouverneur van Suriname. 315.</t>
  </si>
  <si>
    <t xml:space="preserve">        voor Patyn aan bet Hof van Swee-</t>
  </si>
  <si>
    <t xml:space="preserve">    den. 321</t>
  </si>
  <si>
    <t>empty_line</t>
  </si>
  <si>
    <t xml:space="preserve">        voor de estas aan bet Hof van</t>
  </si>
  <si>
    <t xml:space="preserve">    Vranckrijck. 327.</t>
  </si>
  <si>
    <t xml:space="preserve">        moor van Adrichem aan de Gravin-</t>
  </si>
  <si>
    <t xml:space="preserve">    ne Douariere van Oost-Vrieslandt. 338.</t>
  </si>
  <si>
    <t xml:space="preserve">    494.</t>
  </si>
  <si>
    <t xml:space="preserve">        voor de la Motte aan het Hof van</t>
  </si>
  <si>
    <t xml:space="preserve">    Vranckrijck. 342.</t>
  </si>
  <si>
    <t xml:space="preserve">        voor Wallis aan bet Hof van Por-</t>
  </si>
  <si>
    <t xml:space="preserve">    maal</t>
  </si>
  <si>
    <t xml:space="preserve">        DE</t>
  </si>
  <si>
    <t xml:space="preserve">        voor Schaap aan bet Hof van Spaigne.</t>
  </si>
  <si>
    <t xml:space="preserve">    40.</t>
  </si>
  <si>
    <t>NL-HaNA_1.01.02_3779_0010-column-1290-401-904-2984</t>
  </si>
  <si>
    <t xml:space="preserve">        voor de Fabriqueurs van de Lakenen</t>
  </si>
  <si>
    <t>unknown_line_type</t>
  </si>
  <si>
    <t xml:space="preserve">        nt Haarlem, aan den Secretaris Opdorp en</t>
  </si>
  <si>
    <t xml:space="preserve">        den Resident vanden Bosch. 408.</t>
  </si>
  <si>
    <t xml:space="preserve">        oor van Asperen aan het Hof van</t>
  </si>
  <si>
    <t xml:space="preserve">        Denemarcken. 427.</t>
  </si>
  <si>
    <t xml:space="preserve">        voor Surmont aan bet Hof vau</t>
  </si>
  <si>
    <t xml:space="preserve">        Vranékrijck. 419.</t>
  </si>
  <si>
    <t xml:space="preserve">        voor Waterman aan bet Hof van</t>
  </si>
  <si>
    <t xml:space="preserve">        Denemarcken. 431.</t>
  </si>
  <si>
    <t xml:space="preserve">        item aan het Gereght van Gotten-</t>
  </si>
  <si>
    <t xml:space="preserve">        turgb. 433.</t>
  </si>
  <si>
    <t xml:space="preserve">        voor Mercher aan het Hof van De-</t>
  </si>
  <si>
    <t>nemarcken. 440.</t>
  </si>
  <si>
    <t xml:space="preserve">        voor Gorse aan het Fof van Pruys-</t>
  </si>
  <si>
    <t>sen. 447.</t>
  </si>
  <si>
    <t xml:space="preserve">        voor Tamminga aan den Furst van</t>
  </si>
  <si>
    <t>Oost-Vrieslandt. 449.</t>
  </si>
  <si>
    <t xml:space="preserve">        voor Wigman aan het Hof van Sue-</t>
  </si>
  <si>
    <t>den.</t>
  </si>
  <si>
    <t xml:space="preserve">    481.</t>
  </si>
  <si>
    <t xml:space="preserve">        voor den Heere van Obdam, aan</t>
  </si>
  <si>
    <t>bet Hof vanden Koninghvad Denemarcten-</t>
  </si>
  <si>
    <t xml:space="preserve">    500.</t>
  </si>
  <si>
    <t xml:space="preserve">        voor Stromberg aan het Fof van</t>
  </si>
  <si>
    <t>Sweeden. 504.</t>
  </si>
  <si>
    <t xml:space="preserve">        voor van Herstle aan het Hof van</t>
  </si>
  <si>
    <t>Vrankrijck. 513.</t>
  </si>
  <si>
    <t xml:space="preserve">        voor Tiestuw aan het Hof van</t>
  </si>
  <si>
    <t>Vranckrijck. 518.</t>
  </si>
  <si>
    <t xml:space="preserve">        voor Martyn aan het Hof van Vranck-</t>
  </si>
  <si>
    <t>rijk. 523.</t>
  </si>
  <si>
    <t xml:space="preserve">        voor de Sabonadiere aan het Fhf van</t>
  </si>
  <si>
    <t>Spaigne. 539.</t>
  </si>
  <si>
    <t xml:space="preserve">        voor Carpvanger , cum suis aan her</t>
  </si>
  <si>
    <t>Hof van Denenarcken</t>
  </si>
  <si>
    <t xml:space="preserve">        56.</t>
  </si>
  <si>
    <t xml:space="preserve">        woor Roeters aan het Hof van Dene-</t>
  </si>
  <si>
    <t>marcken. 573</t>
  </si>
  <si>
    <t xml:space="preserve">        voor van Deurs aan het Hof van</t>
  </si>
  <si>
    <t>Sweeden. 818.</t>
  </si>
  <si>
    <t xml:space="preserve">        voor Schade en Bergh aan het Fof</t>
  </si>
  <si>
    <t>van Denemarcken. 621.</t>
  </si>
  <si>
    <t xml:space="preserve">        voor van Stokom cum suis, aan bet</t>
  </si>
  <si>
    <t>Hof van Vranckryck. 630.</t>
  </si>
  <si>
    <t xml:space="preserve">        voor de Gravin van Bentheym aan</t>
  </si>
  <si>
    <t>den Bisschop van Luyck. 660.</t>
  </si>
  <si>
    <t xml:space="preserve">        voor Fontem aan het Hof van Swe-</t>
  </si>
  <si>
    <t>den. 657.</t>
  </si>
  <si>
    <t xml:space="preserve">        voor Amelandt aan den Consul op-</t>
  </si>
  <si>
    <t>tennoortb.</t>
  </si>
  <si>
    <t xml:space="preserve">        zie.</t>
  </si>
  <si>
    <t xml:space="preserve">        voor Cohen aan bet Hof van Pruy-</t>
  </si>
  <si>
    <t>sen 782.</t>
  </si>
  <si>
    <t>Brincko udvertentie. 424. 789.</t>
  </si>
  <si>
    <t xml:space="preserve">        mitifieerende het mvallen van de</t>
  </si>
  <si>
    <t>Oost-Iuaische Retour-Vhot. 424,</t>
  </si>
  <si>
    <t>Broegh advertentie. 60. 123. 271. 390.641.</t>
  </si>
  <si>
    <t xml:space="preserve">    737</t>
  </si>
  <si>
    <t xml:space="preserve">        raakende de vreede van Algiers, by</t>
  </si>
  <si>
    <t>Hollandt overgenoomen. 240.</t>
  </si>
  <si>
    <t>Bronckhorst, Declaratie van kosten te hellen</t>
  </si>
  <si>
    <t xml:space="preserve">    in handen van Partyen, om ie dienen van</t>
  </si>
  <si>
    <t xml:space="preserve">    diminutie. 366. 553.</t>
  </si>
  <si>
    <t>Brootbackers Gilde tot Haarlem, Delft,</t>
  </si>
  <si>
    <t xml:space="preserve">    Leyden, Amfterdam, &amp;c. remonsiranrie</t>
  </si>
  <si>
    <t>NL-HaNA_1.01.02_3779_0010-page-19</t>
  </si>
  <si>
    <t>NL-HaNA_1.01.02_3779_0010-column-2578-416-900-2897</t>
  </si>
  <si>
    <t xml:space="preserve">        tegens de Requesie van de Brouwers, no-</t>
  </si>
  <si>
    <t xml:space="preserve">        pende den invoer van vreemde Gist, by Fol-</t>
  </si>
  <si>
    <t xml:space="preserve">    landt overgenomen. 767.</t>
  </si>
  <si>
    <t>de Brose rakende de difficuiieyt, ten Comp-</t>
  </si>
  <si>
    <t xml:space="preserve">    tire Generaal gemaackt werdende, wegens</t>
  </si>
  <si>
    <t xml:space="preserve">    het geven van quitantie en ordres. 513</t>
  </si>
  <si>
    <t xml:space="preserve">        confideraiien van den Ontfanger Ho-</t>
  </si>
  <si>
    <t xml:space="preserve">    gendorp dien aangaande. 529.</t>
  </si>
  <si>
    <t xml:space="preserve">        nader Memorie rakende de quitantie,</t>
  </si>
  <si>
    <t xml:space="preserve">    den Ontfanger te berichten. 545. 639.</t>
  </si>
  <si>
    <t xml:space="preserve">        tericht te examineren. 5556.</t>
  </si>
  <si>
    <t xml:space="preserve">        rapport 619.</t>
  </si>
  <si>
    <t xml:space="preserve">        bericht en antwoordt 642.</t>
  </si>
  <si>
    <t xml:space="preserve">        rapport dien aangaande. 652.</t>
  </si>
  <si>
    <t xml:space="preserve">        Memorie wegens de quitantie, te exa-</t>
  </si>
  <si>
    <t>mineeren. 799. 755.</t>
  </si>
  <si>
    <t>Brouwer, Pasport om naar Switserlandt te</t>
  </si>
  <si>
    <t>vertirecken. 44-</t>
  </si>
  <si>
    <t xml:space="preserve">        twee dacatous toegeleght. 44.</t>
  </si>
  <si>
    <t>Brouwers in Hollandt, zgens den dubelaften</t>
  </si>
  <si>
    <t xml:space="preserve">    invoer van Gist, te éxanmineeren. 705.</t>
  </si>
  <si>
    <t xml:space="preserve">        remoustrantie van de Brovdtbackers</t>
  </si>
  <si>
    <t>daar tegeus, by Hollandt overgenomen.</t>
  </si>
  <si>
    <t>Bruin, als Asistentboode op de Lyse der</t>
  </si>
  <si>
    <t xml:space="preserve">    Nieuwejaaren gestelet. 741.</t>
  </si>
  <si>
    <t>Brul Mandement Jan relif. 486.</t>
  </si>
  <si>
    <t>Brunswyck en Lunenburgh, Hertugh, aut-</t>
  </si>
  <si>
    <t xml:space="preserve">    woordt op het subjest van de diferenten</t>
  </si>
  <si>
    <t xml:space="preserve">    tuschen den Fur en Stenden van Ooft-</t>
  </si>
  <si>
    <t xml:space="preserve">    Vrieslanat, te examineren. 683.</t>
  </si>
  <si>
    <t>Bruyninex advertentie. 1.</t>
  </si>
  <si>
    <t xml:space="preserve">        9. 13. 28. 33.</t>
  </si>
  <si>
    <t xml:space="preserve">    ar. 50. 60. 69. 75. 83. 94. o6. 133.</t>
  </si>
  <si>
    <t xml:space="preserve">    140. 148. 156.163. 172. 178. 187. 206.</t>
  </si>
  <si>
    <t xml:space="preserve">    214. 221. 249. 239. 253. 271. 284. 291.</t>
  </si>
  <si>
    <t xml:space="preserve">    303. 309. 322. 334. 342. 350. 355. 361.</t>
  </si>
  <si>
    <t xml:space="preserve">    377. 390.403. 416. 426. 432 438. 446. 452.</t>
  </si>
  <si>
    <t xml:space="preserve">    459. 465. 485. 494. 500. 508. 515. 520.</t>
  </si>
  <si>
    <t xml:space="preserve">    529. 536. 541. 555. 563. 567. 572. 595.</t>
  </si>
  <si>
    <t xml:space="preserve">    Gos. 608. Gig. 628. 634. 649. 729.</t>
  </si>
  <si>
    <t xml:space="preserve">    737. 747. 754. 760. 766. 795.</t>
  </si>
  <si>
    <t xml:space="preserve">        Secretaris. 657 663. 676. 682.</t>
  </si>
  <si>
    <t xml:space="preserve">    688. 692. 698. 706. zit. 718. 723.</t>
  </si>
  <si>
    <t xml:space="preserve">        Declaratie so. 448.</t>
  </si>
  <si>
    <t xml:space="preserve">    gepermitteert voor llumiratien te de-</t>
  </si>
  <si>
    <t xml:space="preserve">    dareeren over de geboorte van een Aarts-</t>
  </si>
  <si>
    <t xml:space="preserve">    Hertogh, als mede voor de praparatoire on-</t>
  </si>
  <si>
    <t xml:space="preserve">    koen. 231.</t>
  </si>
  <si>
    <t xml:space="preserve">        gepermitteert twee en veertigh en een</t>
  </si>
  <si>
    <t xml:space="preserve">    agtfté rycksdaalder in reekeninge te moogen</t>
  </si>
  <si>
    <t xml:space="preserve">    brengen. 253.</t>
  </si>
  <si>
    <t xml:space="preserve">        Hen den Rouw te declareren over</t>
  </si>
  <si>
    <t xml:space="preserve">    de dmdt van Madame Royale. 264.</t>
  </si>
  <si>
    <t xml:space="preserve">        item den kleynen rouw te declaree-</t>
  </si>
  <si>
    <t xml:space="preserve">    ren over de doodt van de Hertoginne We-</t>
  </si>
  <si>
    <t xml:space="preserve">    duwe van Savoyen. 315.</t>
  </si>
  <si>
    <t xml:space="preserve">        aaneschreven de instantien van de</t>
  </si>
  <si>
    <t xml:space="preserve">    Republicq der Grisons te secondeeren. 4556.</t>
  </si>
  <si>
    <t xml:space="preserve">        on de reysé na de Nieuwstadt te de-</t>
  </si>
  <si>
    <t xml:space="preserve">    careeren, te examineeren. 479.</t>
  </si>
  <si>
    <t>NL-HaNA_1.01.02_3779_0010-column-3571-424-893-2891</t>
  </si>
  <si>
    <t xml:space="preserve">    rapport en resolutie. 499.</t>
  </si>
  <si>
    <t xml:space="preserve">    om dedommagement of dispensatie om</t>
  </si>
  <si>
    <t xml:space="preserve">        het Hof te volgen, te examindren. 547.</t>
  </si>
  <si>
    <t xml:space="preserve">    DE</t>
  </si>
  <si>
    <t xml:space="preserve">        over den Koningh van Spanjen. 6a1.</t>
  </si>
  <si>
    <t xml:space="preserve">        om verboginge van Tractement voor</t>
  </si>
  <si>
    <t xml:space="preserve">        Gerbrants, en aangeschreeven dat het selve</t>
  </si>
  <si>
    <t xml:space="preserve">        albereyts geaccordeeri was. 780.</t>
  </si>
  <si>
    <t>de Bruyn zystigb guidens toegeleght. 635.</t>
  </si>
  <si>
    <t>Buchwits, Pasport om de monteringé voor</t>
  </si>
  <si>
    <t xml:space="preserve">        sin Regimeni na Namen te mogen uytvoe-</t>
  </si>
  <si>
    <t xml:space="preserve">        ren 139.</t>
  </si>
  <si>
    <t>Burgers van bet witte Vaandel voor het plan-</t>
  </si>
  <si>
    <t xml:space="preserve">    ten van de Meyboom, hondert hlvere duca-</t>
  </si>
  <si>
    <t xml:space="preserve">    tons toegeleght. a47:.</t>
  </si>
  <si>
    <t>vander Burgh als Agent van den Czaar aan</t>
  </si>
  <si>
    <t xml:space="preserve">    baar Hugb Mog. aangenaam. 6.</t>
  </si>
  <si>
    <t xml:space="preserve">        Pasport om een Kas met Tapyten en</t>
  </si>
  <si>
    <t xml:space="preserve">    een Pack Printen te moogen uytvoeren-</t>
  </si>
  <si>
    <t xml:space="preserve">    29.</t>
  </si>
  <si>
    <t xml:space="preserve">        item um diie Kassen met Meubiten</t>
  </si>
  <si>
    <t xml:space="preserve">    naar Rouaan te moogen unvoeren. 207.</t>
  </si>
  <si>
    <t xml:space="preserve">        item om vier Kassen met Schilderyen</t>
  </si>
  <si>
    <t xml:space="preserve">    te moogen uytweren. 3404.</t>
  </si>
  <si>
    <t xml:space="preserve">        orifceermnde het gefloten Huwelijk</t>
  </si>
  <si>
    <t xml:space="preserve">    tuschen due Hertogh van Holsteyn ende de</t>
  </si>
  <si>
    <t xml:space="preserve">    Keyerlicke Princesse Anna. 800.</t>
  </si>
  <si>
    <t>vander Burgh, Metzelaar, Declaratie.</t>
  </si>
  <si>
    <t xml:space="preserve">    18.</t>
  </si>
  <si>
    <t xml:space="preserve">        Timmerman, Dedaratie. 61.</t>
  </si>
  <si>
    <t>Burye, Requeste als antidotaal ter Griffie te</t>
  </si>
  <si>
    <t xml:space="preserve">    séponeeren</t>
  </si>
  <si>
    <t xml:space="preserve">        7.</t>
  </si>
  <si>
    <t xml:space="preserve">        te antwoorden op de concfie van</t>
  </si>
  <si>
    <t xml:space="preserve">    eyeh van van Keulen. 135.</t>
  </si>
  <si>
    <t>Buys versoght en gecommittecit als extraordi-</t>
  </si>
  <si>
    <t xml:space="preserve">    haris Huvoyé te gaan naar Denemarcken tot</t>
  </si>
  <si>
    <t xml:space="preserve">    het maaken van een Toltractaat. 397.</t>
  </si>
  <si>
    <t xml:space="preserve">        aanneemende de beseudinge naar De-</t>
  </si>
  <si>
    <t xml:space="preserve">    nemarcken. 309.</t>
  </si>
  <si>
    <t xml:space="preserve">        vyf duysent guldens ter goeder reeke-</t>
  </si>
  <si>
    <t xml:space="preserve">    ninge. 315.</t>
  </si>
  <si>
    <t xml:space="preserve">        wegens Hollandt ter Geueralitoyt ge-</t>
  </si>
  <si>
    <t xml:space="preserve">    committeert.</t>
  </si>
  <si>
    <t xml:space="preserve">        '317</t>
  </si>
  <si>
    <t xml:space="preserve">        Brieven van credentie, Afte van in-</t>
  </si>
  <si>
    <t xml:space="preserve">    demniteyt, en Pasport ad omnes Populos</t>
  </si>
  <si>
    <t xml:space="preserve">    gedepescheert.</t>
  </si>
  <si>
    <t xml:space="preserve">        jar.</t>
  </si>
  <si>
    <t xml:space="preserve">        onsent Zeelandt in de besendinge.</t>
  </si>
  <si>
    <t xml:space="preserve">    345.</t>
  </si>
  <si>
    <t xml:space="preserve">        gepermitteert fijn Meubilen , filver</t>
  </si>
  <si>
    <t xml:space="preserve">    Servies en Bagage te laaten asseureeren.</t>
  </si>
  <si>
    <t xml:space="preserve">    353.</t>
  </si>
  <si>
    <t xml:space="preserve">        sis duysent guldens ter goeder reeke-</t>
  </si>
  <si>
    <t xml:space="preserve">    DEX</t>
  </si>
  <si>
    <t xml:space="preserve">        353.</t>
  </si>
  <si>
    <t xml:space="preserve">        consent van Vrieslandt in de besen-</t>
  </si>
  <si>
    <t xml:space="preserve">    dinge-</t>
  </si>
  <si>
    <t xml:space="preserve">        356.</t>
  </si>
  <si>
    <t xml:space="preserve">        stem van Utrecht. 373.</t>
  </si>
  <si>
    <t xml:space="preserve">        afscheyt , ende gereconmandeert den</t>
  </si>
  <si>
    <t>dienst van bet Landt alftuts te bebariigen.</t>
  </si>
  <si>
    <t xml:space="preserve">    a213.</t>
  </si>
  <si>
    <t xml:space="preserve">        devoir te doen, ten eynde van aspe-</t>
  </si>
  <si>
    <t>NL-HaNA_1.01.02_3779_0011-page-20</t>
  </si>
  <si>
    <t>NL-HaNA_1.01.02_3779_0011-column-361-407-878-2986</t>
  </si>
  <si>
    <t xml:space="preserve">        I</t>
  </si>
  <si>
    <t xml:space="preserve">    ren aan fijne pretenfien moge geraaken.</t>
  </si>
  <si>
    <t xml:space="preserve">    427.</t>
  </si>
  <si>
    <t xml:space="preserve">        dewir te doen in faveur van Wa-</t>
  </si>
  <si>
    <t xml:space="preserve">    terman. 431.</t>
  </si>
  <si>
    <t xml:space="preserve">        devoir te doen ten eynde Mercher ex-</t>
  </si>
  <si>
    <t xml:space="preserve">    peditie van justilie moge erlangen. 440.</t>
  </si>
  <si>
    <t xml:space="preserve">        advertentie. 460. 491. 496. so4.</t>
  </si>
  <si>
    <t xml:space="preserve">    sin.</t>
  </si>
  <si>
    <t xml:space="preserve">    520. s23. 537. 546. ss1. 564.815.</t>
  </si>
  <si>
    <t xml:space="preserve">    648.</t>
  </si>
  <si>
    <t xml:space="preserve">        bay. 662. 664. 690. 694. 756.</t>
  </si>
  <si>
    <t xml:space="preserve">    772.</t>
  </si>
  <si>
    <t xml:space="preserve">        devir te doen, ten eynde den Heer</t>
  </si>
  <si>
    <t xml:space="preserve">    van</t>
  </si>
  <si>
    <t xml:space="preserve">        Obdam aan sijne pretensie geraake.</t>
  </si>
  <si>
    <t xml:space="preserve">    soo.</t>
  </si>
  <si>
    <t xml:space="preserve">        Luycken als Predikant gecontinueert.</t>
  </si>
  <si>
    <t xml:space="preserve">    511.</t>
  </si>
  <si>
    <t xml:space="preserve">        devir te doen in faveur van Carp-</t>
  </si>
  <si>
    <t xml:space="preserve">    vanger cum suis. 556.</t>
  </si>
  <si>
    <t xml:space="preserve">        devoir te doen in faveur van Roeters.</t>
  </si>
  <si>
    <t xml:space="preserve">    573.</t>
  </si>
  <si>
    <t xml:space="preserve">        devoir te doen in faveur van Schaade</t>
  </si>
  <si>
    <t xml:space="preserve">    en Bergb. ca.</t>
  </si>
  <si>
    <t xml:space="preserve">        antwoordt en resûutie, en gepermit-</t>
  </si>
  <si>
    <t xml:space="preserve">    teert over te koomen om mondeling rapport</t>
  </si>
  <si>
    <t xml:space="preserve">    te doen. 678.</t>
  </si>
  <si>
    <t xml:space="preserve">        gepermitteert den rouw te declareren</t>
  </si>
  <si>
    <t xml:space="preserve">    over den Koningb van Spaigne. 757.</t>
  </si>
  <si>
    <t xml:space="preserve">        rapport en bedanckt. 789.</t>
  </si>
  <si>
    <t xml:space="preserve">        C.</t>
  </si>
  <si>
    <t xml:space="preserve">    OAlf geapprobeert als Vorster en Schutter</t>
  </si>
  <si>
    <t xml:space="preserve">        van Empel en Meerwyck. 774.</t>
  </si>
  <si>
    <t>Caris welgevallen dat den Churfurst van Keu-</t>
  </si>
  <si>
    <t xml:space="preserve">    len met de Ariillerye gesalueert badde. 2.</t>
  </si>
  <si>
    <t>Carpfanger, cum suis, Brieven van voor-</t>
  </si>
  <si>
    <t xml:space="preserve">    sébryvens aan het Hof van Deenmarcken.</t>
  </si>
  <si>
    <t xml:space="preserve">    556.</t>
  </si>
  <si>
    <t>di Caspar versoeck om Pasport , afgeweesen.</t>
  </si>
  <si>
    <t xml:space="preserve">    644.</t>
  </si>
  <si>
    <t xml:space="preserve">        Pasport ad omnes Populos.' 662.</t>
  </si>
  <si>
    <t>de Cassemajor, antwoordt op de Memorie van</t>
  </si>
  <si>
    <t xml:space="preserve">    Meynertzhagen, wegens stekeren van Oirle.</t>
  </si>
  <si>
    <t xml:space="preserve">    so.</t>
  </si>
  <si>
    <t xml:space="preserve">        bedenckelijckbeyt op het Placaat te-</t>
  </si>
  <si>
    <t xml:space="preserve">    gens den invoer van Rundvee, de Admira-</t>
  </si>
  <si>
    <t xml:space="preserve">    Hteyt op de Maze te adviseeren. 150.</t>
  </si>
  <si>
    <t xml:space="preserve">        advis en ordres. 224.</t>
  </si>
  <si>
    <t xml:space="preserve">        Acte van approbatie tot het hoden</t>
  </si>
  <si>
    <t xml:space="preserve">    van alle de Lakens, in de Stadt Helmont</t>
  </si>
  <si>
    <t xml:space="preserve">    gemaackt werdende. 371.</t>
  </si>
  <si>
    <t xml:space="preserve">        executoriaal. 384.</t>
  </si>
  <si>
    <t xml:space="preserve">        surcheantie op de approbatie tot bet</t>
  </si>
  <si>
    <t xml:space="preserve">    loden van Lakenen. à418.</t>
  </si>
  <si>
    <t xml:space="preserve">        den Heere van Helmondt dien aan-</t>
  </si>
  <si>
    <t xml:space="preserve">    gaande te berichten. 554. 661. 695.</t>
  </si>
  <si>
    <t xml:space="preserve">        te berichten op de klaghten van Kerc-</t>
  </si>
  <si>
    <t>kenraadt van Helnondt, wegens het aan-</t>
  </si>
  <si>
    <t xml:space="preserve">    stellen van een Paaps Scheepen. 675.</t>
  </si>
  <si>
    <t xml:space="preserve">        bericht en ordres. 754.</t>
  </si>
  <si>
    <t>Castro gebouden voor diligent. 640.</t>
  </si>
  <si>
    <t>Cats, Hiw van Colster, Declaratie.</t>
  </si>
  <si>
    <t xml:space="preserve">        73.</t>
  </si>
  <si>
    <t>NL-HaNA_1.01.02_3779_0011-column-1334-402-909-2963</t>
  </si>
  <si>
    <t>van Cattenburgh, aangestelt tot Scheepen van</t>
  </si>
  <si>
    <t xml:space="preserve">    's Hertogenbosch. 607.</t>
  </si>
  <si>
    <t>du Chalmot du Portail, permiste om sich</t>
  </si>
  <si>
    <t xml:space="preserve">    voor het loopende jaar Van tydt tot tydt</t>
  </si>
  <si>
    <t xml:space="preserve">    ut fijn commandement te begeven. 98.</t>
  </si>
  <si>
    <t>Chambery om ontslaginge van Goederen in</t>
  </si>
  <si>
    <t xml:space="preserve">    Zeelanat aangehaaldt, en resolutie. 23.</t>
  </si>
  <si>
    <t xml:space="preserve">        versoght devoir te doen nopende de</t>
  </si>
  <si>
    <t xml:space="preserve">    Protestanten in Vranckrijck. 165.</t>
  </si>
  <si>
    <t xml:space="preserve">        rapport en aanenoomen. 183.</t>
  </si>
  <si>
    <t xml:space="preserve">        Pûsport om ses Koeyen en een Stier</t>
  </si>
  <si>
    <t xml:space="preserve">    naar Vranckryck te moogen uytweren. 403.</t>
  </si>
  <si>
    <t xml:space="preserve">        item om eenige Goederen na Vianck-</t>
  </si>
  <si>
    <t xml:space="preserve">    vijck te voeren. 608.</t>
  </si>
  <si>
    <t xml:space="preserve">        item om ses en twintigh paar Swaa-</t>
  </si>
  <si>
    <t xml:space="preserve">    nen uyt te veren. 683.</t>
  </si>
  <si>
    <t xml:space="preserve">        item om ses stucken Wyn te moogen</t>
  </si>
  <si>
    <t xml:space="preserve">    invoeren. 871.</t>
  </si>
  <si>
    <t xml:space="preserve">        iten om Bourgogne en Champagne</t>
  </si>
  <si>
    <t xml:space="preserve">    Win te moogen invoeren. 692.</t>
  </si>
  <si>
    <t xml:space="preserve">        aangenoomen te schryven in faveur van</t>
  </si>
  <si>
    <t xml:space="preserve">    Chardron. 695.</t>
  </si>
  <si>
    <t xml:space="preserve">        item om Lywaat te moogen invoeren.</t>
  </si>
  <si>
    <t xml:space="preserve">    706.</t>
  </si>
  <si>
    <t xml:space="preserve">        item om Equipagie en Meubilen in</t>
  </si>
  <si>
    <t>te voeren. 719. 777.</t>
  </si>
  <si>
    <t>Chardinel advertentie. 370.</t>
  </si>
  <si>
    <t xml:space="preserve">        wegens Trouppes van sbogenaamde Hey-</t>
  </si>
  <si>
    <t xml:space="preserve">    dens aldaar, te examineren. 772.</t>
  </si>
  <si>
    <t>Chardron om haar Hoogh Mog. proteftie te</t>
  </si>
  <si>
    <t xml:space="preserve">    examineren. 685.</t>
  </si>
  <si>
    <t xml:space="preserve">        Chambery aamenoomen favorabel te</t>
  </si>
  <si>
    <t xml:space="preserve">    sullen schryven 695.</t>
  </si>
  <si>
    <t>Chastelain Pasport tot den uytvoer van Mon-</t>
  </si>
  <si>
    <t xml:space="preserve">    teringe voor het Regiment van Wertmuller</t>
  </si>
  <si>
    <t xml:space="preserve">    na Doornick. 238. 639.</t>
  </si>
  <si>
    <t xml:space="preserve">        item, voor het Regiment van Cham-</t>
  </si>
  <si>
    <t xml:space="preserve">    brier na Namen. 238.</t>
  </si>
  <si>
    <t xml:space="preserve">        item voor het Regiment van Schmidt</t>
  </si>
  <si>
    <t xml:space="preserve">    de Gruneck naar Meenen. 238.</t>
  </si>
  <si>
    <t xml:space="preserve">        item voor bet Regiment van de Gou-</t>
  </si>
  <si>
    <t>moins de Corselles na Tperen. 325.</t>
  </si>
  <si>
    <t>de Chateau de Hauterivé aangesteldt als Se-</t>
  </si>
  <si>
    <t>cretaris van Meerhout, mits twee duysent</t>
  </si>
  <si>
    <t xml:space="preserve">    guldens ter Thesaurie fourneerende. 203.</t>
  </si>
  <si>
    <t xml:space="preserve">        eedt van suyveringe. 445.</t>
  </si>
  <si>
    <t>Chevallier, Commissie van retorfie verleent.</t>
  </si>
  <si>
    <t xml:space="preserve">    ra.</t>
  </si>
  <si>
    <t>Claassen vier ducatons toegeleght. 694.</t>
  </si>
  <si>
    <t>Claus gelaf de Declaratie van Cunes en Bronck-</t>
  </si>
  <si>
    <t xml:space="preserve">    horst te widoen of te dienen van diminutie.</t>
  </si>
  <si>
    <t xml:space="preserve">    366.</t>
  </si>
  <si>
    <t>Cliffort cum suis, Admiraliteyt op de Maze</t>
  </si>
  <si>
    <t xml:space="preserve">    te berichten op jn versoeck, om restitutie</t>
  </si>
  <si>
    <t xml:space="preserve">    van twee maal betaalde uytgaande rechten.</t>
  </si>
  <si>
    <t xml:space="preserve">    477.</t>
  </si>
  <si>
    <t xml:space="preserve">        ericht dien aangaande. 527.</t>
  </si>
  <si>
    <t>Cocq wegens Gelderlandt ter Generaliteyt ge-</t>
  </si>
  <si>
    <t xml:space="preserve">    committeert. 765.</t>
  </si>
  <si>
    <t>Codyn gelast de Declaraties van Cunes en</t>
  </si>
  <si>
    <t xml:space="preserve">    Bronckhorst te voldoen, of te dienen van di-</t>
  </si>
  <si>
    <t xml:space="preserve">    mimtie. 366.</t>
  </si>
  <si>
    <t>NL-HaNA_1.01.02_3779_0011-page-21</t>
  </si>
  <si>
    <t>NL-HaNA_1.01.02_3779_0011-column-2620-402-865-2988</t>
  </si>
  <si>
    <t>Coenen, om den eedt van geirouwigbeyt als</t>
  </si>
  <si>
    <t xml:space="preserve">    Drossaard van Elsloo te doen, de Retroacta</t>
  </si>
  <si>
    <t xml:space="preserve">    na te fien. 545.</t>
  </si>
  <si>
    <t xml:space="preserve">        rapport , geapprobeert en eedt afte-</t>
  </si>
  <si>
    <t xml:space="preserve">    lght. 553</t>
  </si>
  <si>
    <t>Coenraats, morificeerende de quantiteyt van</t>
  </si>
  <si>
    <t xml:space="preserve">    Gaauwdieven, om voorfieninge, den Raadt</t>
  </si>
  <si>
    <t xml:space="preserve">    van Brabandt te adviseren. 683.</t>
  </si>
  <si>
    <t xml:space="preserve">        advis dien aangaande te adviseren.</t>
  </si>
  <si>
    <t>Coetsier, bericht van 'sGravesande, op fijn</t>
  </si>
  <si>
    <t xml:space="preserve">    versoeck om approbatie, de Generaaiteyts Re-</t>
  </si>
  <si>
    <t xml:space="preserve">    kerkamer te adviseren.</t>
  </si>
  <si>
    <t xml:space="preserve">        N72</t>
  </si>
  <si>
    <t xml:space="preserve">        advis en geapprobeert. 112.</t>
  </si>
  <si>
    <t>Cohen Brieven van voorschryvens aan het</t>
  </si>
  <si>
    <t xml:space="preserve">    Hof van Pruyssen. 782</t>
  </si>
  <si>
    <t xml:space="preserve">        ;</t>
  </si>
  <si>
    <t>le Cointe, Paspont tot den uytvoer van Mon-</t>
  </si>
  <si>
    <t xml:space="preserve">    teringe voor het Regiment van de Vicouse</t>
  </si>
  <si>
    <t xml:space="preserve">    naar Doornic. 72.</t>
  </si>
  <si>
    <t>Coljear aangeschreven met sekere executie</t>
  </si>
  <si>
    <t xml:space="preserve">    woort te gaan. 29.</t>
  </si>
  <si>
    <t xml:space="preserve">        te berichten op de klaghten van den</t>
  </si>
  <si>
    <t xml:space="preserve">    Dteeken en Capittel van de Cathedrale Kerck</t>
  </si>
  <si>
    <t xml:space="preserve">    te Luyck wegens reclame van Binon. 183.</t>
  </si>
  <si>
    <t xml:space="preserve">        Misive dien aangaande, en gelast</t>
  </si>
  <si>
    <t xml:space="preserve">    nochmaals te berichten. 393.</t>
  </si>
  <si>
    <t xml:space="preserve">        bericht ende ordres dien aangaande.</t>
  </si>
  <si>
    <t xml:space="preserve">    219.</t>
  </si>
  <si>
    <t xml:space="preserve">        'sLandis Advocaten te berighten.</t>
  </si>
  <si>
    <t xml:space="preserve">    253-</t>
  </si>
  <si>
    <t xml:space="preserve">        nader Misive dien aangaande gestelt</t>
  </si>
  <si>
    <t xml:space="preserve">    in banden van 's Landts Advocaten. 274.</t>
  </si>
  <si>
    <t xml:space="preserve">        gelast sekeren Tilman aan de Regerin-</t>
  </si>
  <si>
    <t xml:space="preserve">    ge van Cleef over te geeven. 277.</t>
  </si>
  <si>
    <t xml:space="preserve">        advis van 's Landts Advocaten in de</t>
  </si>
  <si>
    <t>saack van Binon en Capittel versoght den</t>
  </si>
  <si>
    <t xml:space="preserve">    selven te ontslaan. 320.</t>
  </si>
  <si>
    <t xml:space="preserve">        Binon ontslagen, en gelast fch buyten</t>
  </si>
  <si>
    <t xml:space="preserve">    het Territoi van Luyck te bouden. 356.</t>
  </si>
  <si>
    <t>Collier advertentie. 75. 123. 195. 221. 342.</t>
  </si>
  <si>
    <t xml:space="preserve">    377. 520. ss. 655. 718. 754</t>
  </si>
  <si>
    <t xml:space="preserve">        notificeerende dat pro interim tot het</t>
  </si>
  <si>
    <t xml:space="preserve">    consulaat te Smirna hadde aangeftelt Alexan-</t>
  </si>
  <si>
    <t xml:space="preserve">    der de Hochepied, versôeckende haar Hoogh</t>
  </si>
  <si>
    <t xml:space="preserve">    Mog. approbatie, de Retroacta na 1e jfien-</t>
  </si>
  <si>
    <t xml:space="preserve">    13.</t>
  </si>
  <si>
    <t xml:space="preserve">        nader Misive dien aangaande, Di-</t>
  </si>
  <si>
    <t xml:space="preserve">    retteuren van den Levantschen handel te</t>
  </si>
  <si>
    <t xml:space="preserve">    berichten. 32.</t>
  </si>
  <si>
    <t xml:space="preserve">        bericht dien aangaande, Provincien</t>
  </si>
  <si>
    <t xml:space="preserve">    aangenomen haar te verklaaren. 58.</t>
  </si>
  <si>
    <t xml:space="preserve">        de Hocbepied aangestelt tot Consul op</t>
  </si>
  <si>
    <t xml:space="preserve">    een tractement van ses duysent guldens. 65.</t>
  </si>
  <si>
    <t xml:space="preserve">        om betalinge van aghterfallen, by Hol-</t>
  </si>
  <si>
    <t>landt overgenomen. 221.</t>
  </si>
  <si>
    <t xml:space="preserve">        om antwoordt wegens de vreedebreuck</t>
  </si>
  <si>
    <t>by Hollandt en Zeelandt overgenomen. 342.</t>
  </si>
  <si>
    <t xml:space="preserve">        toegesonden de Resoutié tot het ver-</t>
  </si>
  <si>
    <t>langen van den tydt van het uytblyven van</t>
  </si>
  <si>
    <t>bet Esquadre. 360.</t>
  </si>
  <si>
    <t xml:space="preserve">        antwoordt rakende de Vreedebreuck</t>
  </si>
  <si>
    <t>NL-HaNA_1.01.02_3779_0011-column-3575-432-893-2933</t>
  </si>
  <si>
    <t xml:space="preserve">    der Algermen, by FHhllandt en Zeeland</t>
  </si>
  <si>
    <t xml:space="preserve">    overgenomen. 378.</t>
  </si>
  <si>
    <t xml:space="preserve">    miificeerende het toeneemen van de</t>
  </si>
  <si>
    <t xml:space="preserve">    besmettelijke fieckte tot Smirna, te sendew</t>
  </si>
  <si>
    <t xml:space="preserve">    aan de Aamiraliteyten.</t>
  </si>
  <si>
    <t xml:space="preserve">        445.</t>
  </si>
  <si>
    <t>Collard, klaghten over den Drossaard van</t>
  </si>
  <si>
    <t xml:space="preserve">    Zlstoo wegens bet niet obedieeren van haar</t>
  </si>
  <si>
    <t xml:space="preserve">    Hoogh Mog. beveelen, den Raadt van Bra-</t>
  </si>
  <si>
    <t xml:space="preserve">    bandt te dijponeeren. 325.</t>
  </si>
  <si>
    <t xml:space="preserve">        Sententie tegens den Drossaard van</t>
  </si>
  <si>
    <t xml:space="preserve">    Elsho. 470.</t>
  </si>
  <si>
    <t>Colyear ses maanden verhf. 138.</t>
  </si>
  <si>
    <t>Commisarissen Deciseurs na Maastricht ge-</t>
  </si>
  <si>
    <t xml:space="preserve">    last devoiren aan te wenden. 1. Over de be-</t>
  </si>
  <si>
    <t xml:space="preserve">    liftinge van wederzydts geëenclaveerde Goe-</t>
  </si>
  <si>
    <t xml:space="preserve">    deren. 2. Zen eynde de Burgers der Stadt</t>
  </si>
  <si>
    <t xml:space="preserve">    Maastricht met Goederen den Luyckschen</t>
  </si>
  <si>
    <t xml:space="preserve">    Boodem passeerende, moogen exempt zijn</t>
  </si>
  <si>
    <t xml:space="preserve">    van den sestighsten penuingb. 3. Wegens</t>
  </si>
  <si>
    <t xml:space="preserve">    bet appel van vonnissen van Hermal en Fa-</t>
  </si>
  <si>
    <t xml:space="preserve">    lais. 4. Wegens begevinge van Aampien staan-</t>
  </si>
  <si>
    <t xml:space="preserve">    de ter dispositie van de indivise Magistraat..</t>
  </si>
  <si>
    <t xml:space="preserve">    275.</t>
  </si>
  <si>
    <t xml:space="preserve">        Commissie woor Velters wegens Zee-</t>
  </si>
  <si>
    <t xml:space="preserve">        306.</t>
  </si>
  <si>
    <t xml:space="preserve">    landt.</t>
  </si>
  <si>
    <t xml:space="preserve">        devoir te doen in de saake van la</t>
  </si>
  <si>
    <t xml:space="preserve">    Moine. 347.</t>
  </si>
  <si>
    <t xml:space="preserve">        aah het capittel van Luyxk, van</t>
  </si>
  <si>
    <t xml:space="preserve">    haar vertreck kennisse te geven. 363.</t>
  </si>
  <si>
    <t xml:space="preserve">        wstien hondert guldens ter goeder re-</t>
  </si>
  <si>
    <t xml:space="preserve">    keninge. 376.</t>
  </si>
  <si>
    <t xml:space="preserve">        gelast de saak van Salden te exami-</t>
  </si>
  <si>
    <t xml:space="preserve">    neeren, en rapport te doen. 386.</t>
  </si>
  <si>
    <t xml:space="preserve">        afsebeyt. 439.</t>
  </si>
  <si>
    <t xml:space="preserve">        gelast baar ic informeeren op de klagh-</t>
  </si>
  <si>
    <t xml:space="preserve">    ten van Hoevenaar wegens het weygeren</t>
  </si>
  <si>
    <t xml:space="preserve">    van haar Soon. 344.</t>
  </si>
  <si>
    <t xml:space="preserve">        advertentie. 464. 488.</t>
  </si>
  <si>
    <t xml:space="preserve">        moeyelijckbeden iysende uyt de juris-</t>
  </si>
  <si>
    <t>distie van de Vryheyt van St. Putter.</t>
  </si>
  <si>
    <t xml:space="preserve">    BS</t>
  </si>
  <si>
    <t xml:space="preserve">        gelast te disponmeren op bet versôeck</t>
  </si>
  <si>
    <t>van vander Veeken, om Brieven van de-</t>
  </si>
  <si>
    <t>naturalisatie. 555.</t>
  </si>
  <si>
    <t xml:space="preserve">        Raadt van Staate verfoght een Jaght</t>
  </si>
  <si>
    <t>tot transport gereet te maaken. 621.</t>
  </si>
  <si>
    <t xml:space="preserve">        rapport verbaal en bedanckt. 753.</t>
  </si>
  <si>
    <t xml:space="preserve">        Decaratie. 761.</t>
  </si>
  <si>
    <t>Commissarissen Instructeurs geautboriseert see-</t>
  </si>
  <si>
    <t>kere Canonisye ten meesten profyté te ver-</t>
  </si>
  <si>
    <t>koopen. i1.</t>
  </si>
  <si>
    <t xml:space="preserve">        gecoufereert op Cruts, mits betalende</t>
  </si>
  <si>
    <t>vier duysent twee en festigh guldens tien stuy-</t>
  </si>
  <si>
    <t>vers Hallands. 39.</t>
  </si>
  <si>
    <t xml:space="preserve">        te berichten op bet verfôeck van Fi-</t>
  </si>
  <si>
    <t>neau, om dispensatie van fin minderjarig-</t>
  </si>
  <si>
    <t>beyt. 235.</t>
  </si>
  <si>
    <t xml:space="preserve">        bericht en geaccordeert. 252.</t>
  </si>
  <si>
    <t>Commifsen van de Generaliteyts Finantie,</t>
  </si>
  <si>
    <t>om verhoginge van tractement , ofte ont-</t>
  </si>
  <si>
    <t>lastinge van den houdertsten penningh. 692.</t>
  </si>
  <si>
    <t>NL-HaNA_1.01.02_3779_0012-page-22</t>
  </si>
  <si>
    <t>NL-HaNA_1.01.02_3779_0012-column-272-423-986-2932</t>
  </si>
  <si>
    <t xml:space="preserve">        IX.</t>
  </si>
  <si>
    <t>Commislien ter Generaliteyt voor de Heeren</t>
  </si>
  <si>
    <t xml:space="preserve">    van Iddekinge wegens Stadt en Lande.</t>
  </si>
  <si>
    <t xml:space="preserve">    2.</t>
  </si>
  <si>
    <t xml:space="preserve">        Alylua wegens Vrieslant. 179.</t>
  </si>
  <si>
    <t xml:space="preserve">        Migge, Heere van Heemstede wegens</t>
  </si>
  <si>
    <t xml:space="preserve">    Zeelandt. 189.</t>
  </si>
  <si>
    <t xml:space="preserve">        Kerckman wegens Zeelandt. 189.</t>
  </si>
  <si>
    <t xml:space="preserve">        Brandtwijck Heer van Bleskeusgrave</t>
  </si>
  <si>
    <t xml:space="preserve">    wegens Hollandt. 278.</t>
  </si>
  <si>
    <t xml:space="preserve">        Haack wegens Hollandt. 279.</t>
  </si>
  <si>
    <t xml:space="preserve">        van Voorst wegens Utrecht. 279.</t>
  </si>
  <si>
    <t xml:space="preserve">        Zuylen van Nyevelt wegens Hollandt.</t>
  </si>
  <si>
    <t xml:space="preserve">    284.</t>
  </si>
  <si>
    <t xml:space="preserve">        Buys wegens Hollandt. 317.</t>
  </si>
  <si>
    <t xml:space="preserve">        de Vet wegens Zeelandt. 320.</t>
  </si>
  <si>
    <t xml:space="preserve">        de Jonge wegens Zeelardt. 320.</t>
  </si>
  <si>
    <t xml:space="preserve">        annaart wegens Zeelandt. 320.</t>
  </si>
  <si>
    <t xml:space="preserve">        Bodel wegens Zeelandt. 320</t>
  </si>
  <si>
    <t xml:space="preserve">        van Horn wegens Zeelandt. 320.</t>
  </si>
  <si>
    <t xml:space="preserve">        Ferleman wegens Zeelandt. 320.</t>
  </si>
  <si>
    <t xml:space="preserve">        de Leeuw wegens Utrecht. 34431</t>
  </si>
  <si>
    <t xml:space="preserve">        Welderen wegens Gelderlanat. 644.</t>
  </si>
  <si>
    <t xml:space="preserve">        Wagenaar wegens Hollandt. 649.</t>
  </si>
  <si>
    <t xml:space="preserve">        MWicke wegens Gelderlanadt. 678.</t>
  </si>
  <si>
    <t xml:space="preserve">        Haarslte tot Oldenhof wegens Over-</t>
  </si>
  <si>
    <t xml:space="preserve">    VE</t>
  </si>
  <si>
    <t xml:space="preserve">        748.</t>
  </si>
  <si>
    <t xml:space="preserve">        van Altena wegens Gelderlandt. 762.</t>
  </si>
  <si>
    <t xml:space="preserve">        Cocq wegens Gelderlanadt. 765.</t>
  </si>
  <si>
    <t xml:space="preserve">        van Dam wegens Gelderlanat. 777.</t>
  </si>
  <si>
    <t xml:space="preserve">        van Munster wegens Gelderlandt.</t>
  </si>
  <si>
    <t xml:space="preserve">        de la Bassecour wegens Hollanat.</t>
  </si>
  <si>
    <t xml:space="preserve">    791.</t>
  </si>
  <si>
    <t>Commifiien in den Raadt van Staate voor</t>
  </si>
  <si>
    <t xml:space="preserve">    de Heeren Gesseler wegens Stadt en Lande.</t>
  </si>
  <si>
    <t xml:space="preserve">    276.</t>
  </si>
  <si>
    <t xml:space="preserve">        Egmondt vander Nyenburgb wegens</t>
  </si>
  <si>
    <t xml:space="preserve">    Holland 284.</t>
  </si>
  <si>
    <t xml:space="preserve">        Alberda van Nyesteyn wegens Stadt</t>
  </si>
  <si>
    <t xml:space="preserve">    en Lande. 428.</t>
  </si>
  <si>
    <t>Commisien in des Generaliteyts Rekenkamer</t>
  </si>
  <si>
    <t xml:space="preserve">    woor de Heeren Schagen wegens Hollandt.</t>
  </si>
  <si>
    <t xml:space="preserve">    287.</t>
  </si>
  <si>
    <t xml:space="preserve">        voor den Heer Smith wegens Gelder-</t>
  </si>
  <si>
    <t xml:space="preserve">    landt. 693.</t>
  </si>
  <si>
    <t xml:space="preserve">        Pieck wegens Gelderlandt. 695.</t>
  </si>
  <si>
    <t>Commissien ter Admiraliteyt voor de Heeren</t>
  </si>
  <si>
    <t xml:space="preserve">    Velthuys wegens Hollandt in het Noorder</t>
  </si>
  <si>
    <t xml:space="preserve">    Quartier.</t>
  </si>
  <si>
    <t xml:space="preserve">        5</t>
  </si>
  <si>
    <t xml:space="preserve">        Ramkorst wegens Hollandt in het</t>
  </si>
  <si>
    <t xml:space="preserve">    Noorder Quartier. 97.</t>
  </si>
  <si>
    <t xml:space="preserve">        Houtitum wegens Hillandt in bet</t>
  </si>
  <si>
    <t xml:space="preserve">    Noorder Quartier. 174.</t>
  </si>
  <si>
    <t xml:space="preserve">        van Berckel wegens Hollandt op de</t>
  </si>
  <si>
    <t xml:space="preserve">    Maze. 174.</t>
  </si>
  <si>
    <t xml:space="preserve">        van Slingelandt wegens Hollandt op</t>
  </si>
  <si>
    <t xml:space="preserve">    de Maze. 177.</t>
  </si>
  <si>
    <t xml:space="preserve">        Abbringh wegens Stadt en Lande in</t>
  </si>
  <si>
    <t xml:space="preserve">    Vrieslandt. 249.</t>
  </si>
  <si>
    <t xml:space="preserve">        de Boer wegens Vriesandt in Vries-</t>
  </si>
  <si>
    <t xml:space="preserve">    landt. ast.</t>
  </si>
  <si>
    <t>NL-HaNA_1.01.02_3779_0012-column-1330-436-904-2914</t>
  </si>
  <si>
    <t xml:space="preserve">        de Kempenaar wegens Vrieslandt tot</t>
  </si>
  <si>
    <t xml:space="preserve">    ansterdam. 311.</t>
  </si>
  <si>
    <t xml:space="preserve">        Rosmalen wegens Utrecht op de Ma-</t>
  </si>
  <si>
    <t xml:space="preserve">    ze 432.</t>
  </si>
  <si>
    <t xml:space="preserve">        Trip wegens Hilandt tot Amsterdam.</t>
  </si>
  <si>
    <t xml:space="preserve">    519.</t>
  </si>
  <si>
    <t xml:space="preserve">        van Sanen wegens Ibllandt in bet</t>
  </si>
  <si>
    <t xml:space="preserve">    Noorder Quartier. 645.</t>
  </si>
  <si>
    <t xml:space="preserve">        van Wassenaar wegens Hollandt op</t>
  </si>
  <si>
    <t xml:space="preserve">    de Maze. 768.</t>
  </si>
  <si>
    <t>Commissien naar Vlaanderen zwoor de Heeren</t>
  </si>
  <si>
    <t xml:space="preserve">    van Welderen wegens Gelderlandt 294.</t>
  </si>
  <si>
    <t xml:space="preserve">        van Voorst wegens Utrecht. 294.</t>
  </si>
  <si>
    <t xml:space="preserve">        Vriesen wegens Overyssil. 294.</t>
  </si>
  <si>
    <t xml:space="preserve">        Jdekine wegens Stadt en Lande.</t>
  </si>
  <si>
    <t xml:space="preserve">    294.</t>
  </si>
  <si>
    <t>Commisfien te Lande vor van Welderen als</t>
  </si>
  <si>
    <t xml:space="preserve">    Gouverneur van Sluys. 153.</t>
  </si>
  <si>
    <t xml:space="preserve">        van Nassau la Leeg als Conmandeur</t>
  </si>
  <si>
    <t xml:space="preserve">    van Meenen. 153</t>
  </si>
  <si>
    <t xml:space="preserve">        voor van Wassenaar als Comman-</t>
  </si>
  <si>
    <t xml:space="preserve">    deur van Iperen. 153.</t>
  </si>
  <si>
    <t xml:space="preserve">        voor van Hanbroeck als Comman-</t>
  </si>
  <si>
    <t xml:space="preserve">    deur van 's Hertogenbosch.</t>
  </si>
  <si>
    <t xml:space="preserve">        153.</t>
  </si>
  <si>
    <t xml:space="preserve">        oor van Els als Lieuienant Gene-</t>
  </si>
  <si>
    <t>raal van de fanterye. 159.</t>
  </si>
  <si>
    <t xml:space="preserve">        voor Bergtuys als Gouverneur van</t>
  </si>
  <si>
    <t>Coeverden. 728.</t>
  </si>
  <si>
    <t>Commisiien te water voor Heust als Capiteyn</t>
  </si>
  <si>
    <t>onder het Collegie ter Admiraliteyt tot Am-</t>
  </si>
  <si>
    <t>sterdam. 144.</t>
  </si>
  <si>
    <t xml:space="preserve">        woor Baeye als Capiteyn onaer het</t>
  </si>
  <si>
    <t>Collegie tot ausierdam. 206.</t>
  </si>
  <si>
    <t xml:space="preserve">        woor Boodaan als extraordinaris Ca-</t>
  </si>
  <si>
    <t>piteyn onder het Collgie tot Amsterdam.</t>
  </si>
  <si>
    <t>IE</t>
  </si>
  <si>
    <t>Comiissien van retorsie voor Fruit en Soouen.</t>
  </si>
  <si>
    <t xml:space="preserve">    208.</t>
  </si>
  <si>
    <t xml:space="preserve">        voor Chevallier. 522.</t>
  </si>
  <si>
    <t xml:space="preserve">        voor Vayc. sia.</t>
  </si>
  <si>
    <t>Commissie in het gemeen voor Boudaan, als</t>
  </si>
  <si>
    <t xml:space="preserve">    Ontfamer van dé Exphicten van den Raadt</t>
  </si>
  <si>
    <t xml:space="preserve">    van Vlaanderen. 138.</t>
  </si>
  <si>
    <t xml:space="preserve">        voor Atkins als Ontfanmer van de</t>
  </si>
  <si>
    <t xml:space="preserve">    Convoyen en Linten tot Termunterzy.</t>
  </si>
  <si>
    <t xml:space="preserve">    197.</t>
  </si>
  <si>
    <t xml:space="preserve">        voor Saco van lafinga, als Raad en</t>
  </si>
  <si>
    <t xml:space="preserve">    Advwaat Fiscaal van het Collegie ter ad-</t>
  </si>
  <si>
    <t xml:space="preserve">    miraliteyt in Vrieslandt. 197.</t>
  </si>
  <si>
    <t xml:space="preserve">        woor Mautys van ldfinga als Ontfan-</t>
  </si>
  <si>
    <t xml:space="preserve">    DEE</t>
  </si>
  <si>
    <t xml:space="preserve">    ningen. 202.</t>
  </si>
  <si>
    <t xml:space="preserve">        woor Jarges als Ontfanger van de</t>
  </si>
  <si>
    <t xml:space="preserve">    Convoyen en Litenten tot Funserwolde 299.</t>
  </si>
  <si>
    <t xml:space="preserve">        voor Repelaar als Outfanger van de</t>
  </si>
  <si>
    <t xml:space="preserve">    Convoyen en Lenten tot Geertruydenbergh-</t>
  </si>
  <si>
    <t xml:space="preserve">        voor Hodenpyl als Controllur van</t>
  </si>
  <si>
    <t xml:space="preserve">    de Convoyen en Licemen tot Schiedam.</t>
  </si>
  <si>
    <t xml:space="preserve">        voor Teengs al Ontsanger van de</t>
  </si>
  <si>
    <t>NL-HaNA_1.01.02_3779_0012-page-23</t>
  </si>
  <si>
    <t>NL-HaNA_1.01.02_3779_0012-column-2607-423-899-2985</t>
  </si>
  <si>
    <t xml:space="preserve">        EX</t>
  </si>
  <si>
    <t xml:space="preserve">    Convoyeu en Licenten tot Munnickendam.</t>
  </si>
  <si>
    <t>Condoleantie. Sur Brieven van Condolean-</t>
  </si>
  <si>
    <t xml:space="preserve">    tie</t>
  </si>
  <si>
    <t>Confesteurs op de Galeyen, Ordonnantie van</t>
  </si>
  <si>
    <t xml:space="preserve">    een half jaar pengoen gedepecheert. 209. 624.</t>
  </si>
  <si>
    <t>Congratulatie. Sier Brieven van Congratu-</t>
  </si>
  <si>
    <t xml:space="preserve">    latie.</t>
  </si>
  <si>
    <t>Consenten Gelderlandt, in de augmematie</t>
  </si>
  <si>
    <t xml:space="preserve">    van de Militie van den Staat. 179.</t>
  </si>
  <si>
    <t xml:space="preserve">        in den Staat van oorhgb. 210.</t>
  </si>
  <si>
    <t xml:space="preserve">        in de verhooginge van het tractement</t>
  </si>
  <si>
    <t xml:space="preserve">    van den Redent Pefiers. 213.</t>
  </si>
  <si>
    <t>Consenten Hilandt, in de verbooginge van</t>
  </si>
  <si>
    <t xml:space="preserve">    tractement vor den Resdem Pesers met</t>
  </si>
  <si>
    <t xml:space="preserve">    twee duyent guldens. 47.</t>
  </si>
  <si>
    <t xml:space="preserve">        in den Staat van oorhgb. 185.</t>
  </si>
  <si>
    <t>Consenten Zeeland in het millen tot de For-</t>
  </si>
  <si>
    <t xml:space="preserve">    tifiatien. 51.</t>
  </si>
  <si>
    <t xml:space="preserve">        in een Danck-, Vast- en Bededagh.</t>
  </si>
  <si>
    <t xml:space="preserve">    196.</t>
  </si>
  <si>
    <t xml:space="preserve">        in de besendinge van den Heere Buys</t>
  </si>
  <si>
    <t xml:space="preserve">    na Denemarcken. 345.</t>
  </si>
  <si>
    <t xml:space="preserve">        in de verhooginge van tractement voor</t>
  </si>
  <si>
    <t xml:space="preserve">    den Resident Peters. 549.</t>
  </si>
  <si>
    <t xml:space="preserve">        in de Eguipage. 771.</t>
  </si>
  <si>
    <t>Consenten Utrecht in de verbooginge van tra-</t>
  </si>
  <si>
    <t xml:space="preserve">    dement voor den Heer Pesters. 216.</t>
  </si>
  <si>
    <t xml:space="preserve">    na Denemarcken. 373.</t>
  </si>
  <si>
    <t>Contenten Vriestandt ii den Staat van oor-</t>
  </si>
  <si>
    <t xml:space="preserve">    hgb. 187.</t>
  </si>
  <si>
    <t xml:space="preserve">    den Resident Pesters. 189.</t>
  </si>
  <si>
    <t xml:space="preserve">        in de besendinge van den Heer Buys</t>
  </si>
  <si>
    <t xml:space="preserve">    na Denemarcken. 355.</t>
  </si>
  <si>
    <t>Conyn om aghterfiallen, Provincien versigbt</t>
  </si>
  <si>
    <t xml:space="preserve">    baar quoté te suyveren. 547.</t>
  </si>
  <si>
    <t>Copieters, Pariyen gelast té wiselen van In-</t>
  </si>
  <si>
    <t xml:space="preserve">    ventaris en Stucken. 614. 675.</t>
  </si>
  <si>
    <t>Cornkoper, wegens het aansillen van Cil-</t>
  </si>
  <si>
    <t xml:space="preserve">    leteurs tôt inninge van verpondinge te exa-</t>
  </si>
  <si>
    <t xml:space="preserve">    mineeren. 82.</t>
  </si>
  <si>
    <t xml:space="preserve">    127.</t>
  </si>
  <si>
    <t xml:space="preserve">        om de buete tegens de Byscboolen ie</t>
  </si>
  <si>
    <t xml:space="preserve">    mogen verhaalen op de Ouders die haare</t>
  </si>
  <si>
    <t xml:space="preserve">    Kinderen aldaar school doen, den Raadt van</t>
  </si>
  <si>
    <t xml:space="preserve">    Brabandt te adviseren. 260.</t>
  </si>
  <si>
    <t xml:space="preserve">        advis en geaccordeert. 301.</t>
  </si>
  <si>
    <t>Cortryck, Ingezeienen aldaar om haar Hoogh</t>
  </si>
  <si>
    <t xml:space="preserve">    Mag. protettie ende bystandt wegens haare</t>
  </si>
  <si>
    <t xml:space="preserve">    veghtmatige pretenfien van de Deensche</t>
  </si>
  <si>
    <t xml:space="preserve">    Trouppes, te exanineeren. 100.</t>
  </si>
  <si>
    <t xml:space="preserve">        Capitulairen gepermitteert sekere Co-</t>
  </si>
  <si>
    <t xml:space="preserve">    pie ter Griffie te moogen lighten. 216.</t>
  </si>
  <si>
    <t xml:space="preserve">        Pariyen gelast te wisstle van m-</t>
  </si>
  <si>
    <t xml:space="preserve">    veutaris en Stucken 223.</t>
  </si>
  <si>
    <t xml:space="preserve">        gepermitteert Copié van stekere Re-</t>
  </si>
  <si>
    <t>soluties ter Grigie te hchten. 289.</t>
  </si>
  <si>
    <t xml:space="preserve">        Capitulairen, als Eygenaars van de</t>
  </si>
  <si>
    <t>Tienden in de Polder van Alsdale, om in</t>
  </si>
  <si>
    <t>NL-HaNA_1.01.02_3779_0012-column-3572-416-925-3004</t>
  </si>
  <si>
    <t xml:space="preserve">    de onkosten van bedijckinge niet meer te be-</t>
  </si>
  <si>
    <t xml:space="preserve">    talen dan twee derden van het elfde ge-</t>
  </si>
  <si>
    <t xml:space="preserve">    meth, den Raadt van Staale te advistern</t>
  </si>
  <si>
    <t xml:space="preserve">    304.</t>
  </si>
  <si>
    <t>Courcamp aamgsteit tot Predicam by haar</t>
  </si>
  <si>
    <t xml:space="preserve">    Hoogh Mog. Minister in Portugaal. 732.</t>
  </si>
  <si>
    <t>Cramer, om Executoriaal, afgeweesen. 438.</t>
  </si>
  <si>
    <t>Creatie als Notaris. Siet Brieven van Crea-</t>
  </si>
  <si>
    <t xml:space="preserve">    tie.</t>
  </si>
  <si>
    <t>Credentie. Siet Brieven van Credentie.</t>
  </si>
  <si>
    <t>Criaal, om Oftroy tot het uytmoeren van</t>
  </si>
  <si>
    <t xml:space="preserve">    Landen, den Raadt van State te advisee-</t>
  </si>
  <si>
    <t xml:space="preserve">    ren. 151.</t>
  </si>
  <si>
    <t xml:space="preserve">        advis, en geaccordeert. 389.</t>
  </si>
  <si>
    <t>Croesen, den Heere vander 1 eër devoir te</t>
  </si>
  <si>
    <t xml:space="preserve">    doen, ten eynde hy als Conul moge werde</t>
  </si>
  <si>
    <t xml:space="preserve">    erkent. 531.</t>
  </si>
  <si>
    <t>Crollius en de Haas, aan de ordinaris jufi-</t>
  </si>
  <si>
    <t xml:space="preserve">    tie ge'envoyeert. 314.</t>
  </si>
  <si>
    <t xml:space="preserve">        gepermitteert ni laste van de Ge-</t>
  </si>
  <si>
    <t xml:space="preserve">    meente 1 procederen. 323.</t>
  </si>
  <si>
    <t>Cronstrom, ses maanden verhf. 329.</t>
  </si>
  <si>
    <t>de Crousatr, Pasport om fijne Meubiten uyt</t>
  </si>
  <si>
    <t xml:space="preserve">    porteeren. 554.</t>
  </si>
  <si>
    <t>Cunes, Dedaratie van topen te stellen in</t>
  </si>
  <si>
    <t xml:space="preserve">    banden van Partyen, om te dienen van di-</t>
  </si>
  <si>
    <t xml:space="preserve">    minutie. 3656.</t>
  </si>
  <si>
    <t>Cuny om als Predikant by den Heer vander</t>
  </si>
  <si>
    <t xml:space="preserve">    Meer geëmployeert te werden, te examinee-</t>
  </si>
  <si>
    <t xml:space="preserve">    ren. 631.</t>
  </si>
  <si>
    <t xml:space="preserve">        D.</t>
  </si>
  <si>
    <t xml:space="preserve">    An Dalen, rapport en Ruslutie op sijn</t>
  </si>
  <si>
    <t xml:space="preserve">        klaghten. 679.</t>
  </si>
  <si>
    <t>van Dam, Commisie ter Generaliteyt wegens</t>
  </si>
  <si>
    <t xml:space="preserve">    Gelderlandt. 777.</t>
  </si>
  <si>
    <t>van Damme en Diercks gepermitteert voor</t>
  </si>
  <si>
    <t xml:space="preserve">    ses maanden binnen de Generatiteyts Steeden</t>
  </si>
  <si>
    <t xml:space="preserve">    te moogen koomen, tut verpaghten der Tien-</t>
  </si>
  <si>
    <t xml:space="preserve">    den. 368.</t>
  </si>
  <si>
    <t>van Dam Pasport tot den uytvoer van Mon-</t>
  </si>
  <si>
    <t xml:space="preserve">    teeringe voor het Regiment van Carpenter</t>
  </si>
  <si>
    <t xml:space="preserve">    naar Meenen. 208.</t>
  </si>
  <si>
    <t xml:space="preserve">        item wor het Regiment van de Sa-</t>
  </si>
  <si>
    <t xml:space="preserve">    vornin na Namen. 208.</t>
  </si>
  <si>
    <t xml:space="preserve">        item voor de Regimenten van den Bri-</t>
  </si>
  <si>
    <t xml:space="preserve">    gadier Caris en Collonel Spaan na Maa-</t>
  </si>
  <si>
    <t xml:space="preserve">    Jricht. n8.</t>
  </si>
  <si>
    <t xml:space="preserve">        woor Carpenter diie weeken geprolon-</t>
  </si>
  <si>
    <t xml:space="preserve">    geert. 326.</t>
  </si>
  <si>
    <t>Danckaarts, bericht van 's Gravesande op fijn</t>
  </si>
  <si>
    <t xml:space="preserve">    versoeck on approbatie van seekere Collatix,</t>
  </si>
  <si>
    <t xml:space="preserve">    de Geueralitejis Reekentamer te advisteren</t>
  </si>
  <si>
    <t xml:space="preserve">        advis en geapprobeert. 95.</t>
  </si>
  <si>
    <t>Dantziek, Magisaat, verfieck om seekere</t>
  </si>
  <si>
    <t xml:space="preserve">    seven Olligatien te hoteeren, ly Hllandt</t>
  </si>
  <si>
    <t xml:space="preserve">    overgenomen. 230.</t>
  </si>
  <si>
    <t>Declaratien van den extraordinaris Envoyé</t>
  </si>
  <si>
    <t xml:space="preserve">    Goes. 7. 784.</t>
  </si>
  <si>
    <t>NL-HaNA_1.01.02_3779_0013-page-24</t>
  </si>
  <si>
    <t>NL-HaNA_1.01.02_3779_0013-column-350-387-933-2993</t>
  </si>
  <si>
    <t xml:space="preserve">        van den Kamerbewaarder Ogsterdsck.</t>
  </si>
  <si>
    <t xml:space="preserve">    8. 4i6.</t>
  </si>
  <si>
    <t xml:space="preserve">        van de Vuurfoockster van Dorstle.</t>
  </si>
  <si>
    <t xml:space="preserve">    8. 217. 361. 416. 624.</t>
  </si>
  <si>
    <t xml:space="preserve">        van Hompesch.</t>
  </si>
  <si>
    <t xml:space="preserve">        DI.</t>
  </si>
  <si>
    <t xml:space="preserve">        van den Resident Galliris. 14.</t>
  </si>
  <si>
    <t xml:space="preserve">    413.</t>
  </si>
  <si>
    <t xml:space="preserve">        van den Commisaris Bleyswyck. 14.</t>
  </si>
  <si>
    <t xml:space="preserve">    459.</t>
  </si>
  <si>
    <t xml:space="preserve">        van THernitage. 16. 424.</t>
  </si>
  <si>
    <t xml:space="preserve">        van den Metzelaar vander Burgh.</t>
  </si>
  <si>
    <t xml:space="preserve">        van den Verver vander Goes. 24-</t>
  </si>
  <si>
    <t xml:space="preserve">        van den Glazemaker Mol. 24.</t>
  </si>
  <si>
    <t xml:space="preserve">        van den Resident Spina. 29. 418.</t>
  </si>
  <si>
    <t xml:space="preserve">        van Sara Bescheyt. 33.</t>
  </si>
  <si>
    <t xml:space="preserve">        van vander Wyck. 33.</t>
  </si>
  <si>
    <t xml:space="preserve">        van den ambassadeur Hop. 47.</t>
  </si>
  <si>
    <t xml:space="preserve">    434.</t>
  </si>
  <si>
    <t xml:space="preserve">        van den Secretaris Rumpf. 47. 427.</t>
  </si>
  <si>
    <t xml:space="preserve">        van den Resident Bilderbeeck.</t>
  </si>
  <si>
    <t xml:space="preserve">        -30-</t>
  </si>
  <si>
    <t xml:space="preserve">        van den Envoyé Bruynincx. 50.</t>
  </si>
  <si>
    <t xml:space="preserve">    4456.</t>
  </si>
  <si>
    <t xml:space="preserve">        van den TYserkramer Rijswyck. 56.</t>
  </si>
  <si>
    <t xml:space="preserve">        van den Rendent Pesters. 57. 199.</t>
  </si>
  <si>
    <t xml:space="preserve">    590.</t>
  </si>
  <si>
    <t xml:space="preserve">        van den Secretaris le Plat. 57.</t>
  </si>
  <si>
    <t xml:space="preserve">    496.</t>
  </si>
  <si>
    <t xml:space="preserve">        van den Ingenieur Draack. 81.</t>
  </si>
  <si>
    <t xml:space="preserve">        van den Timmerman vander Burgh.</t>
  </si>
  <si>
    <t xml:space="preserve">    61.</t>
  </si>
  <si>
    <t xml:space="preserve">        van den Resident van den Bosch.</t>
  </si>
  <si>
    <t xml:space="preserve">    63. 186.</t>
  </si>
  <si>
    <t xml:space="preserve">        van de Weduwe vander Hrs. 69.</t>
  </si>
  <si>
    <t xml:space="preserve">        van den Envoyé Rumps. 71. 448.</t>
  </si>
  <si>
    <t xml:space="preserve">        van den Leydecker Reytenbarh. 72.</t>
  </si>
  <si>
    <t xml:space="preserve">        van den Heer Cats, Heer van Col-</t>
  </si>
  <si>
    <t xml:space="preserve">    her.</t>
  </si>
  <si>
    <t xml:space="preserve">    77.</t>
  </si>
  <si>
    <t xml:space="preserve">        van den Consul Hudson. 96. 7212.</t>
  </si>
  <si>
    <t xml:space="preserve">        van den Resident Houwens. ti0. 363.</t>
  </si>
  <si>
    <t xml:space="preserve">    502.</t>
  </si>
  <si>
    <t xml:space="preserve">        van den Resident de Wilde. 133.</t>
  </si>
  <si>
    <t xml:space="preserve">    sos.</t>
  </si>
  <si>
    <t xml:space="preserve">        van den Flambéaumaaker de Hondt.</t>
  </si>
  <si>
    <t xml:space="preserve">        van den Kamerbewaarder van Leeu-</t>
  </si>
  <si>
    <t xml:space="preserve">    wen. 245. 639.</t>
  </si>
  <si>
    <t xml:space="preserve">        van den Commis Generaal Lakeman.</t>
  </si>
  <si>
    <t xml:space="preserve">    247.</t>
  </si>
  <si>
    <t xml:space="preserve">        van den Cmfal Gerbrands. 259.</t>
  </si>
  <si>
    <t xml:space="preserve">    320.</t>
  </si>
  <si>
    <t xml:space="preserve">        van den Commissaris van Deurs.</t>
  </si>
  <si>
    <t xml:space="preserve">    261.</t>
  </si>
  <si>
    <t xml:space="preserve">        van vander Weyde en Henders. 295.</t>
  </si>
  <si>
    <t xml:space="preserve">        van den Commis Generaal vander</t>
  </si>
  <si>
    <t xml:space="preserve">    Haar. 296.</t>
  </si>
  <si>
    <t xml:space="preserve">        van de Erfgenamen van den Secre-</t>
  </si>
  <si>
    <t xml:space="preserve">    taris Ham. 370.</t>
  </si>
  <si>
    <t xml:space="preserve">        wan den Silversmit de Vignon. 394.</t>
  </si>
  <si>
    <t xml:space="preserve">    577.</t>
  </si>
  <si>
    <t xml:space="preserve">        van den Envoyé Hop. 432.</t>
  </si>
  <si>
    <t>NL-HaNA_1.01.02_3779_0013-column-1328-412-922-2968</t>
  </si>
  <si>
    <t xml:space="preserve">        van Roussel H'ed. Anillon. 458.</t>
  </si>
  <si>
    <t xml:space="preserve">        van de Doghter van den Heer Goes.</t>
  </si>
  <si>
    <t xml:space="preserve">    473.</t>
  </si>
  <si>
    <t xml:space="preserve">        van den Ambassadeur vander Meer.</t>
  </si>
  <si>
    <t xml:space="preserve">    563.</t>
  </si>
  <si>
    <t xml:space="preserve">        van de Hooge. 699.</t>
  </si>
  <si>
    <t xml:space="preserve">        van Huyselaar. 7065.</t>
  </si>
  <si>
    <t xml:space="preserve">        van Gedeputeerden na Vrieslandt en</t>
  </si>
  <si>
    <t xml:space="preserve">    Stadt en Lande. 751.</t>
  </si>
  <si>
    <t xml:space="preserve">        van Commissarissen Deciseurs. 761.</t>
  </si>
  <si>
    <t>van Deelen en van Voorst, Pusport om met</t>
  </si>
  <si>
    <t xml:space="preserve">    haar Koetsen de Rivieren te mngen passee-</t>
  </si>
  <si>
    <t xml:space="preserve">    ren en repassteren. 322.</t>
  </si>
  <si>
    <t>Dehn van egens den Heer Hertogh van</t>
  </si>
  <si>
    <t xml:space="preserve">    Brunswijck en Lunenburgh baar Hoogb Mog.</t>
  </si>
  <si>
    <t xml:space="preserve">    aangenaam. 799.</t>
  </si>
  <si>
    <t>Denemarcken, notifieerende de geboorte van</t>
  </si>
  <si>
    <t>:</t>
  </si>
  <si>
    <t xml:space="preserve">    een Prims, met rescriptie van congratula-</t>
  </si>
  <si>
    <t xml:space="preserve">    tie, in civil termen beantwoordt. 424.</t>
  </si>
  <si>
    <t>Dervaux Ogtroy om te disponeeren. 717.</t>
  </si>
  <si>
    <t>van Deurs advertentie. 16. 385. 704-</t>
  </si>
  <si>
    <t xml:space="preserve">        Declaratie. 262.</t>
  </si>
  <si>
    <t xml:space="preserve">        gelast fijn reyse herwaarts tot een an-</t>
  </si>
  <si>
    <t xml:space="preserve">    dere gelegentbeyt uyt te stellen. 347.</t>
  </si>
  <si>
    <t xml:space="preserve">        Blieven van voorschryvent aan het</t>
  </si>
  <si>
    <t xml:space="preserve">    Hof van Sweeden. 618.</t>
  </si>
  <si>
    <t>Deutz te berichten op het versbeck van Sieg-</t>
  </si>
  <si>
    <t xml:space="preserve">    man, om restitutie van seekere Obligatie.</t>
  </si>
  <si>
    <t xml:space="preserve">    375.</t>
  </si>
  <si>
    <t xml:space="preserve">        bericht en resulutie. 600.</t>
  </si>
  <si>
    <t>Dieks wegens het opbrengen van Schepen door</t>
  </si>
  <si>
    <t xml:space="preserve">    Algiersche Roovers genomen, by Hollandt</t>
  </si>
  <si>
    <t xml:space="preserve">    overgenomen. 162.</t>
  </si>
  <si>
    <t>Dienaars van den Provoot van den Raadt</t>
  </si>
  <si>
    <t xml:space="preserve">    van Staate, yeder ses guldens toegeleght.</t>
  </si>
  <si>
    <t xml:space="preserve">    618.</t>
  </si>
  <si>
    <t>Dierieks en van Damme gepermitteert voor</t>
  </si>
  <si>
    <t xml:space="preserve">    ses maanden in des Gencraliteyts Plaatsen</t>
  </si>
  <si>
    <t xml:space="preserve">    te mogen komen, tot verpachtinge der Tien-</t>
  </si>
  <si>
    <t>de Dolgorouky, Paypurt om een reyze naar</t>
  </si>
  <si>
    <t xml:space="preserve">    antwerpen te moogen doen. 697.</t>
  </si>
  <si>
    <t>Donckerman aangestelt tot Predikam by den</t>
  </si>
  <si>
    <t xml:space="preserve">    Resident Gallieres. 536.</t>
  </si>
  <si>
    <t xml:space="preserve">        drie hondert guldens tot transport toe-</t>
  </si>
  <si>
    <t xml:space="preserve">    gelght, en het verder versuveck te exami-</t>
  </si>
  <si>
    <t xml:space="preserve">    neeren.</t>
  </si>
  <si>
    <t xml:space="preserve">        529.</t>
  </si>
  <si>
    <t xml:space="preserve">        ses hondert guldens tractement, en twee</t>
  </si>
  <si>
    <t xml:space="preserve">    bonderi wystigh guldens voor koftgeldt. 559.</t>
  </si>
  <si>
    <t>van Dorssele Declaratie. 8. 217. 361. 416.</t>
  </si>
  <si>
    <t xml:space="preserve">        Ordonnantie van twee hondert wf-</t>
  </si>
  <si>
    <t xml:space="preserve">    tigb guldens gedepescheert. 283.</t>
  </si>
  <si>
    <t>van Doys drie maanden verbf. 320.</t>
  </si>
  <si>
    <t>Draack gelast seekere Kaarte met fijn bericht</t>
  </si>
  <si>
    <t xml:space="preserve">    op te packen om afgehbaalt te werden. 22.</t>
  </si>
  <si>
    <t xml:space="preserve">        bericht van fijne verrichtinge omtrent</t>
  </si>
  <si>
    <t xml:space="preserve">    het graaven van de Linie of Scheystoot te</t>
  </si>
  <si>
    <t xml:space="preserve">    examineren. 60.</t>
  </si>
  <si>
    <t xml:space="preserve">        Declaratie. s1.</t>
  </si>
  <si>
    <t xml:space="preserve">        om confirmatie van Privilgien, be-</t>
  </si>
  <si>
    <t>boorende aan den Huyse Rixtel by Aarle,</t>
  </si>
  <si>
    <t>NL-HaNA_1.01.02_3779_0013-page-25</t>
  </si>
  <si>
    <t>NL-HaNA_1.01.02_3779_0013-column-2612-427-894-2993</t>
  </si>
  <si>
    <t xml:space="preserve">    den Raadt van Brabandt te advisteren-</t>
  </si>
  <si>
    <t xml:space="preserve">    168.</t>
  </si>
  <si>
    <t>Duran, versôeck om Pasport, afgewesen.</t>
  </si>
  <si>
    <t xml:space="preserve">    520.</t>
  </si>
  <si>
    <t>Durier, Ersgenamen, aan de ordinaris Justi-</t>
  </si>
  <si>
    <t xml:space="preserve">    tie gerenvoyeert. 259.</t>
  </si>
  <si>
    <t>Duvelaar, Weduwe, den Omfanger van bet</t>
  </si>
  <si>
    <t xml:space="preserve">    Collateral gelast met de invorderinge van</t>
  </si>
  <si>
    <t xml:space="preserve">    bet Collateraal voor drie maanden te super-</t>
  </si>
  <si>
    <t xml:space="preserve">    cedeeren. 223.</t>
  </si>
  <si>
    <t>vander Duyn, Pasport om tien Paarden na</t>
  </si>
  <si>
    <t xml:space="preserve">    Doorniek en Meenen te mogen voeren. 369.</t>
  </si>
  <si>
    <t>Dyserinck Octroy om te disponeeren. 412.</t>
  </si>
  <si>
    <t xml:space="preserve">    544.</t>
  </si>
  <si>
    <t xml:space="preserve">        gepermitteert om de bedieninge van</t>
  </si>
  <si>
    <t xml:space="preserve">    Penninghmeester in de Polder 'Bewestereede</t>
  </si>
  <si>
    <t xml:space="preserve">    sin leven te moogen blyven bebouden. 325.</t>
  </si>
  <si>
    <t xml:space="preserve">    8o0.</t>
  </si>
  <si>
    <t xml:space="preserve">        E.</t>
  </si>
  <si>
    <t xml:space="preserve">    1DBbe en Hogendyck, den Raadt van</t>
  </si>
  <si>
    <t xml:space="preserve">        Staate versôgbt ordonnantie van twee hon-</t>
  </si>
  <si>
    <t xml:space="preserve">    dert sis en iwintigb guldens te depescheren.</t>
  </si>
  <si>
    <t xml:space="preserve">    391.</t>
  </si>
  <si>
    <t>Eeckhout, wegens Overysel gecommitteert tat</t>
  </si>
  <si>
    <t xml:space="preserve">    bet opnemen der rekeningen der Oost-Indi-</t>
  </si>
  <si>
    <t xml:space="preserve">    sche Compagnie. 317.</t>
  </si>
  <si>
    <t>Eedt van suyveringe van Maurick. 33.</t>
  </si>
  <si>
    <t xml:space="preserve">        van Moerkerken voor de Roy. 49.</t>
  </si>
  <si>
    <t xml:space="preserve">        van van Riel. 399.</t>
  </si>
  <si>
    <t xml:space="preserve">        van Chateau de Hauterivé. 445.</t>
  </si>
  <si>
    <t>Egmond vander Nyenburgh wegens Hollandt</t>
  </si>
  <si>
    <t xml:space="preserve">    Zecommitteert in den Raadt van Staat.</t>
  </si>
  <si>
    <t>van Els, en Officieren, Pasport tot den uyt-</t>
  </si>
  <si>
    <t xml:space="preserve">    voer van Monteeringe naar Iperen. 72.</t>
  </si>
  <si>
    <t xml:space="preserve">        om het Lieutenant-Generaalschap de</t>
  </si>
  <si>
    <t xml:space="preserve">    Retroacta na te hen. 153.</t>
  </si>
  <si>
    <t xml:space="preserve">        aamesteldt tot Liutenant -Generaal.</t>
  </si>
  <si>
    <t xml:space="preserve">    159.</t>
  </si>
  <si>
    <t>Elsevier aangesteldt als Schepen van 's Herto-</t>
  </si>
  <si>
    <t xml:space="preserve">    genbusch. 607.</t>
  </si>
  <si>
    <t>Emerix, klagbten over la Hault, en gelast</t>
  </si>
  <si>
    <t xml:space="preserve">    bem precis te reguleren na de condities van</t>
  </si>
  <si>
    <t xml:space="preserve">    fijn pardon. 655.</t>
  </si>
  <si>
    <t>Enderley, om in de Grisonsche Compagnie als</t>
  </si>
  <si>
    <t xml:space="preserve">    Capiteyn geremplaceert ie moogen werden,</t>
  </si>
  <si>
    <t xml:space="preserve">    den Colonel Schmid te berichten. 153.</t>
  </si>
  <si>
    <t xml:space="preserve">        bericht te examineeren. 267.</t>
  </si>
  <si>
    <t xml:space="preserve">        rapport en geaccordeert. 282.</t>
  </si>
  <si>
    <t>Engelbrecht, om approbatie van sekere colla-</t>
  </si>
  <si>
    <t xml:space="preserve">    tie, den Rentmeester te adviseren. 609.</t>
  </si>
  <si>
    <t>Equipage gereet te maken, en overslagh van</t>
  </si>
  <si>
    <t xml:space="preserve">    de begrootinge voor elf maanden. 790.</t>
  </si>
  <si>
    <t>Erpecum bericht op de Requeste van Jan</t>
  </si>
  <si>
    <t xml:space="preserve">    Willemse den oude, cum suis, wegens pu-</t>
  </si>
  <si>
    <t xml:space="preserve">    bliatie van Wetten en Reglementen tot Els-</t>
  </si>
  <si>
    <t xml:space="preserve">    ho. 55.</t>
  </si>
  <si>
    <t xml:space="preserve">        Requeste antidotaal tegens Schepenen</t>
  </si>
  <si>
    <t xml:space="preserve">    van den Bosch, en het selve aan de ordi-</t>
  </si>
  <si>
    <t xml:space="preserve">    naaris Justitie gerenvoyeeri. 673.</t>
  </si>
  <si>
    <t>NL-HaNA_1.01.02_3779_0013-column-3595-422-924-2988</t>
  </si>
  <si>
    <t>van Essen wegens Gelaerlandt gecommitteert</t>
  </si>
  <si>
    <t xml:space="preserve">    tot het opnucemen van de reekehinge van de</t>
  </si>
  <si>
    <t xml:space="preserve">    Oost-Indische Compagnie. 317.</t>
  </si>
  <si>
    <t xml:space="preserve">        Heduwe, hotificeerende het vverlyden</t>
  </si>
  <si>
    <t xml:space="preserve">    van haar Man, den Agent ten Hove com-</t>
  </si>
  <si>
    <t xml:space="preserve">    pliment van condoleantie af te leggen. 382.</t>
  </si>
  <si>
    <t>Everwyn inkomen van siekere beneficie toege-</t>
  </si>
  <si>
    <t xml:space="preserve">    lght. 8.</t>
  </si>
  <si>
    <t>Executoriaal. Svet Brieven van Executie-</t>
  </si>
  <si>
    <t xml:space="preserve">        F-</t>
  </si>
  <si>
    <t>Eabritius gelast de subsiituyt Grifiersplaat-</t>
  </si>
  <si>
    <t xml:space="preserve">        Je over te laten aan Riisaart. 25.</t>
  </si>
  <si>
    <t xml:space="preserve">        nader versoeck afgewesen, en gelast</t>
  </si>
  <si>
    <t xml:space="preserve">    haar Hoogh Mog. niet meer nueyelijck ie</t>
  </si>
  <si>
    <t xml:space="preserve">    vallen. 279.</t>
  </si>
  <si>
    <t>Fagel , Grisier, verlof voor eenige dagen.</t>
  </si>
  <si>
    <t xml:space="preserve">    a1.</t>
  </si>
  <si>
    <t>Felds, Pasport om na Cassel te moogen ver-</t>
  </si>
  <si>
    <t xml:space="preserve">    trecken. 24.</t>
  </si>
  <si>
    <t>Finch, al extraordinaris Enveyé van den</t>
  </si>
  <si>
    <t xml:space="preserve">    Koningh van Groot-Brittannien haar Hoogh</t>
  </si>
  <si>
    <t xml:space="preserve">    Mog. aangenaam. 782.</t>
  </si>
  <si>
    <t>Ferleman wegens Zeelandt ter Generaliteyt ge-</t>
  </si>
  <si>
    <t xml:space="preserve">    committeeri. 310.</t>
  </si>
  <si>
    <t>Finantie, Utrecht gereet sekere fomme voor</t>
  </si>
  <si>
    <t xml:space="preserve">    renten en interessen. 45.</t>
  </si>
  <si>
    <t xml:space="preserve">        staat van den toestant van het Comp-</t>
  </si>
  <si>
    <t xml:space="preserve">    toir Generaal, te examineren. 75. gt.</t>
  </si>
  <si>
    <t xml:space="preserve">        besvigues vver de menage voort te set-</t>
  </si>
  <si>
    <t xml:space="preserve">    ten.</t>
  </si>
  <si>
    <t xml:space="preserve">    75.</t>
  </si>
  <si>
    <t xml:space="preserve">        refôlutie van Overygael, nopende den</t>
  </si>
  <si>
    <t xml:space="preserve">    staat van bet Comptoir Generaal. 112.</t>
  </si>
  <si>
    <t xml:space="preserve">        Vrieslandt gereet dertigb duysent gul-</t>
  </si>
  <si>
    <t>dens not renten en interessen. 118.</t>
  </si>
  <si>
    <t xml:space="preserve">        Zeeland gereet drie maanden tot ren-</t>
  </si>
  <si>
    <t>ten en interessen. 122.</t>
  </si>
  <si>
    <t xml:space="preserve">    verkoopinge der Juweelen van Beye-</t>
  </si>
  <si>
    <t>ren ustgesteldt, mits op morgen hondert duy-</t>
  </si>
  <si>
    <t>sent guldens fourneerende. 132:</t>
  </si>
  <si>
    <t xml:space="preserve">    Frangois, Commissarissen toegevoegbt</t>
  </si>
  <si>
    <t>tot het doen van openinge nopende fijn mid-</t>
  </si>
  <si>
    <t>del, om den Staat te fourneeren tien a twaalf</t>
  </si>
  <si>
    <t>millioenen, sonder interest. 1490.</t>
  </si>
  <si>
    <t xml:space="preserve">        om conferentie nopende het employ van</t>
  </si>
  <si>
    <t>de hondert duysent guldens van Beyeren.</t>
  </si>
  <si>
    <t xml:space="preserve">    150.</t>
  </si>
  <si>
    <t xml:space="preserve">        rapport en ordre. 167.</t>
  </si>
  <si>
    <t xml:space="preserve">    Francois, nader versôeck om Com-</t>
  </si>
  <si>
    <t>missarissen tot bet doen van openinge, te</t>
  </si>
  <si>
    <t>examineeren. 188.</t>
  </si>
  <si>
    <t xml:space="preserve">        rapport, en Commissarissen toegevoegt,</t>
  </si>
  <si>
    <t>en geapprobeert werdende, twee per cento</t>
  </si>
  <si>
    <t>toegclght. 209.</t>
  </si>
  <si>
    <t xml:space="preserve">        resolutie van Gelderlandt rakende de</t>
  </si>
  <si>
    <t>betalinge van interessen. 210.</t>
  </si>
  <si>
    <t xml:space="preserve">        rapport dien aangaande, te examinee-</t>
  </si>
  <si>
    <t>ren. 288.</t>
  </si>
  <si>
    <t xml:space="preserve">        resumptie en resolutie. 294.</t>
  </si>
  <si>
    <t xml:space="preserve">        Utrecht gereet twee maanden in ren-</t>
  </si>
  <si>
    <t>NL-HaNA_1.01.02_3779_0014-page-26</t>
  </si>
  <si>
    <t>NL-HaNA_1.01.02_3779_0014-column-354-427-897-2972</t>
  </si>
  <si>
    <t xml:space="preserve">        rapport op de provisionele admini-</t>
  </si>
  <si>
    <t xml:space="preserve">        hratie van bet Compioir Generaal, Provin-</t>
  </si>
  <si>
    <t xml:space="preserve">    cien haar te verklaaren. 331.</t>
  </si>
  <si>
    <t xml:space="preserve">        Provincien verfight baar quotes te</t>
  </si>
  <si>
    <t xml:space="preserve">    fourueren in de aghterstallen voor Wirtem-</t>
  </si>
  <si>
    <t xml:space="preserve">    bergh</t>
  </si>
  <si>
    <t xml:space="preserve">        DIE</t>
  </si>
  <si>
    <t xml:space="preserve">        ordte nopende de administratie van</t>
  </si>
  <si>
    <t xml:space="preserve">    het Comptoir Generaal. 363.</t>
  </si>
  <si>
    <t xml:space="preserve">        nestant van het Comptoir Generaal</t>
  </si>
  <si>
    <t xml:space="preserve">    608. 613.</t>
  </si>
  <si>
    <t xml:space="preserve">        resoutie dien aangaande. 643.</t>
  </si>
  <si>
    <t xml:space="preserve">        bestndinge gedecérneert naar Vries-</t>
  </si>
  <si>
    <t xml:space="preserve">    landt en Stadt en Lande. 6551.</t>
  </si>
  <si>
    <t xml:space="preserve">        Raat van aghterstallen van capitalen</t>
  </si>
  <si>
    <t xml:space="preserve">    onder baar Hoogh Mag. guarantie genego-</t>
  </si>
  <si>
    <t xml:space="preserve">    tiert. 571.</t>
  </si>
  <si>
    <t>Fineau om dispensatie van fijn minderjarig-</t>
  </si>
  <si>
    <t xml:space="preserve">    beyt, Commisarigen Instratteurs te berich-</t>
  </si>
  <si>
    <t xml:space="preserve">    ten. 235.</t>
  </si>
  <si>
    <t>Flootwel vyfrigh guldens toegeleght. 469.</t>
  </si>
  <si>
    <t>Fonteyn Brieven van voorschryvens oan bet</t>
  </si>
  <si>
    <t xml:space="preserve">    Hof van Sweeden. 667.</t>
  </si>
  <si>
    <t>Fortificatiewercken, consent in bet milioen</t>
  </si>
  <si>
    <t xml:space="preserve">    vt de felue 51.</t>
  </si>
  <si>
    <t xml:space="preserve">        de Haas, vijf en twintigh guldens</t>
  </si>
  <si>
    <t xml:space="preserve">    toegeleght. 483.</t>
  </si>
  <si>
    <t>Francois, om Comnissarissen tot het doen van</t>
  </si>
  <si>
    <t xml:space="preserve">    openinge van seeker middel om haar Hoogh</t>
  </si>
  <si>
    <t xml:space="preserve">    Mog. tien à twaalf nilloen te besorgen fon-</t>
  </si>
  <si>
    <t xml:space="preserve">    der interest, en Commissarissen toegevoegt.</t>
  </si>
  <si>
    <t xml:space="preserve">    140.</t>
  </si>
  <si>
    <t xml:space="preserve">        nader versoeck dien aangaande te exa-</t>
  </si>
  <si>
    <t xml:space="preserve">    mineeren. 1856.</t>
  </si>
  <si>
    <t xml:space="preserve">        rapport, en gelast openinge aan Com-</t>
  </si>
  <si>
    <t xml:space="preserve">    missarissén te doen, en geapprobeert werden-</t>
  </si>
  <si>
    <t xml:space="preserve">    de, tue per cento toegehght. 209.</t>
  </si>
  <si>
    <t>Frorison om in fijn Ontfangersplaatse gemain-</t>
  </si>
  <si>
    <t xml:space="preserve">    tineert te werden, den Resdent Pesters de-</t>
  </si>
  <si>
    <t xml:space="preserve">    voir te doen. 505.</t>
  </si>
  <si>
    <t>Fruit en Soouen coumissie van retorfie. 208.</t>
  </si>
  <si>
    <t xml:space="preserve">        G.</t>
  </si>
  <si>
    <t xml:space="preserve">    Allieres advertentie. 9. 13. 26. 33. 45.</t>
  </si>
  <si>
    <t xml:space="preserve">    (1</t>
  </si>
  <si>
    <t xml:space="preserve">    gu. bo. 69. 75. 83. 94. 98 106.</t>
  </si>
  <si>
    <t xml:space="preserve">    116. 123. 132. 140. 148. 156. 163. 172.</t>
  </si>
  <si>
    <t xml:space="preserve">    178. 183. 195. 266. 214. 221. 250. 240.</t>
  </si>
  <si>
    <t xml:space="preserve">    247. 255. 263. 271. 278. 285. zt. 303.</t>
  </si>
  <si>
    <t xml:space="preserve">    315. 312. 337. 342. 350. 355. 361. 6sf.</t>
  </si>
  <si>
    <t xml:space="preserve">    663. 676. 682, 687. 698. 706. 711. 718.</t>
  </si>
  <si>
    <t xml:space="preserve">    723. 729. 737. 747. 755. 760. 766.777.</t>
  </si>
  <si>
    <t xml:space="preserve">    792. zo.</t>
  </si>
  <si>
    <t xml:space="preserve">        Jdmanuenss advertentie. 377. 382.</t>
  </si>
  <si>
    <t xml:space="preserve">    396. 417. 432. 438. 452. 485. 494. soo.</t>
  </si>
  <si>
    <t xml:space="preserve">    515. 538. 572. 6o1. 628. 634. 649.</t>
  </si>
  <si>
    <t xml:space="preserve">        Delaratie 14. 413.</t>
  </si>
  <si>
    <t xml:space="preserve">        gepermitteert een keer herwaarts te</t>
  </si>
  <si>
    <t>doen, en Pasport. 75.</t>
  </si>
  <si>
    <t xml:space="preserve">        om stere geroyeerde post van hondert</t>
  </si>
  <si>
    <t>drie en sistigh guldens seventien stuyvers in</t>
  </si>
  <si>
    <t>NL-HaNA_1.01.02_3779_0014-column-1333-427-936-2994</t>
  </si>
  <si>
    <t xml:space="preserve">        sin naaste Declaratie te brengen, te exa-</t>
  </si>
  <si>
    <t xml:space="preserve">        mineeren. 118.</t>
  </si>
  <si>
    <t xml:space="preserve">        rapport, en geacco'deert. 149.</t>
  </si>
  <si>
    <t xml:space="preserve">        om betaling van aghtersalieu, de</t>
  </si>
  <si>
    <t xml:space="preserve">        Pruwvincie van Ehllandt versight den Sup-</t>
  </si>
  <si>
    <t xml:space="preserve">        plant klagbietoes te sellen. 275.</t>
  </si>
  <si>
    <t xml:space="preserve">        omeen Predicant, de Retroacta na</t>
  </si>
  <si>
    <t xml:space="preserve">        te fen. 393.</t>
  </si>
  <si>
    <t xml:space="preserve">        rappu't om een Predikant te exami-</t>
  </si>
  <si>
    <t xml:space="preserve">        neren. 401.</t>
  </si>
  <si>
    <t xml:space="preserve">        nader versoeck om een Predikant te</t>
  </si>
  <si>
    <t xml:space="preserve">        examineeren. 411.</t>
  </si>
  <si>
    <t xml:space="preserve">        verbf een maandt geprolongeert, en</t>
  </si>
  <si>
    <t xml:space="preserve">        gepermitteert dien tydt te declareren. 433.</t>
  </si>
  <si>
    <t xml:space="preserve">        Predikant en tractement voor den sé-</t>
  </si>
  <si>
    <t xml:space="preserve">        ven geaccordeert. 459.</t>
  </si>
  <si>
    <t xml:space="preserve">        twee hondert wstigb guldens voor</t>
  </si>
  <si>
    <t xml:space="preserve">        koftgeldt tuegelegbt. 470.</t>
  </si>
  <si>
    <t xml:space="preserve">        consideratien van den Raadt van Sta-</t>
  </si>
  <si>
    <t xml:space="preserve">    te dien aangaande. 490.</t>
  </si>
  <si>
    <t xml:space="preserve">        woordragende Donckermans tot Pre-</t>
  </si>
  <si>
    <t xml:space="preserve">    dikant, Gedeputeerden gelast bem te hooren</t>
  </si>
  <si>
    <t xml:space="preserve">    prediken. 490.</t>
  </si>
  <si>
    <t xml:space="preserve">        devoiren te doen in faveur van de</t>
  </si>
  <si>
    <t xml:space="preserve">    Protestantsche Religie. 509.</t>
  </si>
  <si>
    <t xml:space="preserve">        Donckerman aangestelt tot Predikant.</t>
  </si>
  <si>
    <t xml:space="preserve">    535.</t>
  </si>
  <si>
    <t xml:space="preserve">        Donckerman adrie bondert guldens toe-</t>
  </si>
  <si>
    <t xml:space="preserve">    geleght tot transport van fijne Meubilen-</t>
  </si>
  <si>
    <t xml:space="preserve">    559.</t>
  </si>
  <si>
    <t xml:space="preserve">        ses hondert guldens tractement en rwee</t>
  </si>
  <si>
    <t xml:space="preserve">    hondert vystieh guldens voor kostgeldt toe-</t>
  </si>
  <si>
    <t xml:space="preserve">    geleght. 559.</t>
  </si>
  <si>
    <t xml:space="preserve">        wegens de onmenschelijcke executie tot</t>
  </si>
  <si>
    <t xml:space="preserve">    Thorn te examineren. 785.</t>
  </si>
  <si>
    <t xml:space="preserve">        gepermittert steker Present te moo</t>
  </si>
  <si>
    <t xml:space="preserve">    gen aanteemen. 795.</t>
  </si>
  <si>
    <t>Galtema aangestelt tot Khpper van het Gene-</t>
  </si>
  <si>
    <t xml:space="preserve">    raliteyts kleyn Zegel. 175.</t>
  </si>
  <si>
    <t>de Gama om haar Hoogb Mog. protectie, af-</t>
  </si>
  <si>
    <t xml:space="preserve">    gewesen. 780.</t>
  </si>
  <si>
    <t>Ganzinot ou onlaginge van zier Scheepen,</t>
  </si>
  <si>
    <t xml:space="preserve">    tot Vento aangehouden, en geaccordeert. 1321.</t>
  </si>
  <si>
    <t xml:space="preserve">        creditif, en aangenaam. 141.</t>
  </si>
  <si>
    <t xml:space="preserve">        miificeerende de elettie van denchur-</t>
  </si>
  <si>
    <t xml:space="preserve">    furs van Keulen tot bet Bisdom en Fur-</t>
  </si>
  <si>
    <t xml:space="preserve">    ftendom van Hildesheyn, met restriptie van</t>
  </si>
  <si>
    <t xml:space="preserve">    congratulatie in civile termen beantwoordt.</t>
  </si>
  <si>
    <t xml:space="preserve">    141.</t>
  </si>
  <si>
    <t xml:space="preserve">        Memrie om agbtersallen, te exami-</t>
  </si>
  <si>
    <t xml:space="preserve">    neeren. 304.</t>
  </si>
  <si>
    <t xml:space="preserve">        verheht de interessen van die van</t>
  </si>
  <si>
    <t xml:space="preserve">    Weert te recommandeereûn 509.</t>
  </si>
  <si>
    <t xml:space="preserve">        aangenomen favorabel te sullen sthry-</t>
  </si>
  <si>
    <t xml:space="preserve">    ven. 523.</t>
  </si>
  <si>
    <t xml:space="preserve">        versght door fijn officien te besorgen</t>
  </si>
  <si>
    <t>dat de agbierfallen voldaan werden. 530.</t>
  </si>
  <si>
    <t xml:space="preserve">        aangenomen favorabel te sullen sébry-</t>
  </si>
  <si>
    <t>ven 538</t>
  </si>
  <si>
    <t>Gedeputeerden m Vlaanderen, Welderen we-</t>
  </si>
  <si>
    <t>gens Gelderlanat. 294.</t>
  </si>
  <si>
    <t xml:space="preserve">        van Voorst wegens Utrecht 294.</t>
  </si>
  <si>
    <t>NL-HaNA_1.01.02_3779_0014-page-27</t>
  </si>
  <si>
    <t>NL-HaNA_1.01.02_3779_0014-column-2629-392-887-2969</t>
  </si>
  <si>
    <t xml:space="preserve">        IT</t>
  </si>
  <si>
    <t xml:space="preserve">        Vriesen wegens Overysel. 294.</t>
  </si>
  <si>
    <t xml:space="preserve">        Hdekinge wegem Stadt en Lande.</t>
  </si>
  <si>
    <t xml:space="preserve">        Raadt van Staate versogbt haar</t>
  </si>
  <si>
    <t xml:space="preserve">    grooste Jaght gereet te maken hot transport.</t>
  </si>
  <si>
    <t xml:space="preserve">        vier hondert ducatons ter goeder ree-</t>
  </si>
  <si>
    <t xml:space="preserve">    keninge. 299.</t>
  </si>
  <si>
    <t xml:space="preserve">        geauthorifert een tweede Jaght ie</t>
  </si>
  <si>
    <t xml:space="preserve">    moogen huyrenm. 313.</t>
  </si>
  <si>
    <t xml:space="preserve">        afscheyt, eû gevaldireert.</t>
  </si>
  <si>
    <t xml:space="preserve">    1e dispineeren op bet versoeck van</t>
  </si>
  <si>
    <t>Risart. 358.</t>
  </si>
  <si>
    <t xml:space="preserve">    rapport en verbaal ter Griffie te se-</t>
  </si>
  <si>
    <t xml:space="preserve">    poneren. 455.</t>
  </si>
  <si>
    <t>Gedeputeerden na Vrieslandt en Stadt en</t>
  </si>
  <si>
    <t xml:space="preserve">    Lande, van Wassenaar, van Hoorn en</t>
  </si>
  <si>
    <t xml:space="preserve">    Taats van ameroigen. 651.</t>
  </si>
  <si>
    <t xml:space="preserve">        Gelde malsen wegens den Raadt van</t>
  </si>
  <si>
    <t xml:space="preserve">    Staate. 655.</t>
  </si>
  <si>
    <t xml:space="preserve">        gepermitteert haar van een amanuen-</t>
  </si>
  <si>
    <t xml:space="preserve">    ji te bedienen. 656.</t>
  </si>
  <si>
    <t xml:space="preserve">        Adniraliteyi tot amsterdam zersogbt</t>
  </si>
  <si>
    <t xml:space="preserve">    een Jaght gereet te maaken. 6561.</t>
  </si>
  <si>
    <t xml:space="preserve">        Twee bondert ducatous ter goeder ree-</t>
  </si>
  <si>
    <t xml:space="preserve">    kenine. 561.</t>
  </si>
  <si>
    <t xml:space="preserve">        Taats van Amerongen van de besen-</t>
  </si>
  <si>
    <t xml:space="preserve">    dine geexcuseert. 577.</t>
  </si>
  <si>
    <t xml:space="preserve">        affeheyt en gevaldiceert. 677.</t>
  </si>
  <si>
    <t xml:space="preserve">        advertentie 697. na.</t>
  </si>
  <si>
    <t xml:space="preserve">        rapport, verbaal, en bedanckt.</t>
  </si>
  <si>
    <t xml:space="preserve">        Deiaratie 751.</t>
  </si>
  <si>
    <t>Gedeputeerden na Zeelandt, de Heeren Bas-</t>
  </si>
  <si>
    <t>sectur, Vegelin van Claarbergen en Bentinck.</t>
  </si>
  <si>
    <t>de Geerts om te dispoueeren, de Magiftraat</t>
  </si>
  <si>
    <t xml:space="preserve">    van Maastricht ié adviseren. 659.</t>
  </si>
  <si>
    <t xml:space="preserve">        advis, en geaccordert. 680.</t>
  </si>
  <si>
    <t>Geinteresseerdens in de negotiatie onder haar</t>
  </si>
  <si>
    <t xml:space="preserve">    Hoogb Mog. guarantis voor Sweeden, om be-</t>
  </si>
  <si>
    <t xml:space="preserve">    taliige van interessen te examineeren. 104.</t>
  </si>
  <si>
    <t>Gelderlandt, rapport op het versieck van de</t>
  </si>
  <si>
    <t xml:space="preserve">    Staaten van Nimmeged, wegens reghten en</t>
  </si>
  <si>
    <t xml:space="preserve">    interessen op bet Fort de Schelde. 44.</t>
  </si>
  <si>
    <t xml:space="preserve">        Regenten van Nimmegen wegens p'e-</t>
  </si>
  <si>
    <t xml:space="preserve">    tenfien van Deensche Trouppen, den Envoyé</t>
  </si>
  <si>
    <t xml:space="preserve">    Goes devoir te doen. 133.</t>
  </si>
  <si>
    <t xml:space="preserve">        consent in de augmentatie van de Mi-</t>
  </si>
  <si>
    <t xml:space="preserve">    litie van den Staat. 179.</t>
  </si>
  <si>
    <t xml:space="preserve">    rakende het arrefteeren van middelen</t>
  </si>
  <si>
    <t xml:space="preserve">    van constrainte tot nakominge van gedragen</t>
  </si>
  <si>
    <t xml:space="preserve">    consenten. 181.</t>
  </si>
  <si>
    <t xml:space="preserve">        overgenomen de resolutie van Hollandt</t>
  </si>
  <si>
    <t xml:space="preserve">    wegens de penstenen der gereformeerde Of-</t>
  </si>
  <si>
    <t xml:space="preserve">    siieren. i85.</t>
  </si>
  <si>
    <t xml:space="preserve">        consent in den Staat van oorhgh.</t>
  </si>
  <si>
    <t xml:space="preserve">    210.</t>
  </si>
  <si>
    <t xml:space="preserve">        rakende de betalinge van interessen</t>
  </si>
  <si>
    <t xml:space="preserve">    ten Comptoire Generaal. a1.</t>
  </si>
  <si>
    <t xml:space="preserve">        rakende de betalinge van aghterstallen</t>
  </si>
  <si>
    <t>aan den Hertogh van Hiriembergh. 212.</t>
  </si>
  <si>
    <t>NL-HaNA_1.01.02_3779_0014-column-3602-422-909-2972</t>
  </si>
  <si>
    <t xml:space="preserve">    wegens het nieuw Project tot den op-</t>
  </si>
  <si>
    <t xml:space="preserve">        tef van de middelen te water. 212.</t>
  </si>
  <si>
    <t xml:space="preserve">    consent in de verbooginge van tracte-</t>
  </si>
  <si>
    <t xml:space="preserve">        ment voor den Heere Pefters. 213.</t>
  </si>
  <si>
    <t xml:space="preserve">    rakende het siellen van ordres tegens</t>
  </si>
  <si>
    <t xml:space="preserve">        bet divulgeeren van de Brieven van de Mi-</t>
  </si>
  <si>
    <t xml:space="preserve">        zisters van den Staat, en andere secreeten-</t>
  </si>
  <si>
    <t xml:space="preserve">        beswaar over het twee en twintigh-</t>
  </si>
  <si>
    <t xml:space="preserve">        se articul van bet Placaat van den negen-</t>
  </si>
  <si>
    <t xml:space="preserve">        tienden Juni sestien hondert seven en tagh-</t>
  </si>
  <si>
    <t xml:space="preserve">        tigh te examineren. 285.</t>
  </si>
  <si>
    <t xml:space="preserve">        Commissie voor den Heere van Wel-</t>
  </si>
  <si>
    <t xml:space="preserve">        deren na Vlaanderen. 294.</t>
  </si>
  <si>
    <t xml:space="preserve">        rapport op de Misive van Gelder-</t>
  </si>
  <si>
    <t xml:space="preserve">        landt, bôudende befwaar van den Staat van</t>
  </si>
  <si>
    <t xml:space="preserve">        het Comptoir Generaal, en resolutie. 294.</t>
  </si>
  <si>
    <t xml:space="preserve">        Commisie voor den Heere van Essen</t>
  </si>
  <si>
    <t xml:space="preserve">        tot bet opneemen van de reckeninge voor de</t>
  </si>
  <si>
    <t xml:space="preserve">        Oon-Indisehe Compagnie. 317.</t>
  </si>
  <si>
    <t xml:space="preserve">        Comnisse ter Generaliteyt wor den</t>
  </si>
  <si>
    <t xml:space="preserve">        Heere van Welderen. 614.</t>
  </si>
  <si>
    <t xml:space="preserve">        gereet een sonme tot renten en inte-</t>
  </si>
  <si>
    <t xml:space="preserve">        regen. 665.</t>
  </si>
  <si>
    <t xml:space="preserve">        wegens het consent in het millioen tot</t>
  </si>
  <si>
    <t>de Foriificatien. 666.</t>
  </si>
  <si>
    <t xml:space="preserve">    wegens de Middelen te water, Zee-</t>
  </si>
  <si>
    <t>landt versigbt haar te verklaaren. 68656.</t>
  </si>
  <si>
    <t xml:space="preserve">    ten eynde de Provincie van Stadt en</t>
  </si>
  <si>
    <t>Lande gepermoveert moge werden haar Mi-</t>
  </si>
  <si>
    <t>Irie met de andere Provincien te bouden op</t>
  </si>
  <si>
    <t>een egalen voet. 657.</t>
  </si>
  <si>
    <t xml:space="preserve">        Commissie van den Heere Wscke ter</t>
  </si>
  <si>
    <t>Generaliteyt. 678.</t>
  </si>
  <si>
    <t xml:space="preserve">        Commisie voor den Heer Smit in des</t>
  </si>
  <si>
    <t>Generaliteyts Reekeukamer. 693.</t>
  </si>
  <si>
    <t xml:space="preserve">        iten voor den Heer Pitt in desGe-</t>
  </si>
  <si>
    <t xml:space="preserve">    neraliteyts Reekenukamer. 695.</t>
  </si>
  <si>
    <t xml:space="preserve">        Commissie ter Generaliteyt voor den</t>
  </si>
  <si>
    <t xml:space="preserve">    Heere van ditena. 762.</t>
  </si>
  <si>
    <t xml:space="preserve">        item voor den Heere Coeq. 785.</t>
  </si>
  <si>
    <t xml:space="preserve">        item voor den Heer van Dam. 777.</t>
  </si>
  <si>
    <t xml:space="preserve">        item voor den Heer van Munster.</t>
  </si>
  <si>
    <t>Genernaliteyts Reekenkamer, Collatie op de</t>
  </si>
  <si>
    <t xml:space="preserve">    Ruoy geapprobeert. 15.</t>
  </si>
  <si>
    <t xml:space="preserve">        te adviseeren op het berigt van 's Gra-</t>
  </si>
  <si>
    <t xml:space="preserve">    vesande op de Requeste van Danckaarts.</t>
  </si>
  <si>
    <t xml:space="preserve">    sa</t>
  </si>
  <si>
    <t xml:space="preserve">        item op bet bericht van 'sGravesan-</t>
  </si>
  <si>
    <t xml:space="preserve">        adzis op het verfieck van Danckaarts,</t>
  </si>
  <si>
    <t xml:space="preserve">    en geaccordeert. 95.</t>
  </si>
  <si>
    <t xml:space="preserve">        te adviseren op versoeck van 's Gra-</t>
  </si>
  <si>
    <t xml:space="preserve">    vesande, om stekere Goederen te mogen op</t>
  </si>
  <si>
    <t xml:space="preserve">    dragen en vesten. 107. 134.</t>
  </si>
  <si>
    <t xml:space="preserve">        advis op het verstek van Coetfier,</t>
  </si>
  <si>
    <t xml:space="preserve">    en geapprobeert. 1i2.</t>
  </si>
  <si>
    <t xml:space="preserve">        Je adviseren op bet beright van Ten-</t>
  </si>
  <si>
    <t xml:space="preserve">    nagel, op bei versacck van Verster om ap-</t>
  </si>
  <si>
    <t xml:space="preserve">    probatie. 137.</t>
  </si>
  <si>
    <t>NL-HaNA_1.01.02_3779_0015-page-28</t>
  </si>
  <si>
    <t>NL-HaNA_1.01.02_3779_0015-column-337-406-921-2951</t>
  </si>
  <si>
    <t xml:space="preserve">        advis en de Collatie op van Ryp ge-</t>
  </si>
  <si>
    <t xml:space="preserve">        approbeert. 145.</t>
  </si>
  <si>
    <t xml:space="preserve">        advis en de Collatie van Verster ge-</t>
  </si>
  <si>
    <t xml:space="preserve">        approbeert. 177.</t>
  </si>
  <si>
    <t xml:space="preserve">        te advisteren op het bericht van des</t>
  </si>
  <si>
    <t xml:space="preserve">        Tombes op de Requeste van de Jongh, om</t>
  </si>
  <si>
    <t xml:space="preserve">        approbatie van seekere Collatie. 458.</t>
  </si>
  <si>
    <t xml:space="preserve">        te adviseeren op het bericht van de</t>
  </si>
  <si>
    <t xml:space="preserve">        Tombes op de Requeste van Winteroy om</t>
  </si>
  <si>
    <t xml:space="preserve">    approbatie van seekere Collatie. 508.</t>
  </si>
  <si>
    <t xml:space="preserve">        advis te examineeren. 516.</t>
  </si>
  <si>
    <t xml:space="preserve">    Tombes, op het versoeck van Mengerssen,</t>
  </si>
  <si>
    <t xml:space="preserve">    om approbatie van seekere Collatie. 566.</t>
  </si>
  <si>
    <t xml:space="preserve">        item op het versoeck van van Breu-</t>
  </si>
  <si>
    <t xml:space="preserve">    gel, om approbatie van sêkere Collatie.</t>
  </si>
  <si>
    <t xml:space="preserve">        advis op het versôeck van Mengers-</t>
  </si>
  <si>
    <t xml:space="preserve">    sen, en geapprobeert. 662.</t>
  </si>
  <si>
    <t xml:space="preserve">        Commissie wegens Gelderlandt voor</t>
  </si>
  <si>
    <t xml:space="preserve">    den Heer Smith. 693.</t>
  </si>
  <si>
    <t xml:space="preserve">        item voor den Heere Pieck. 695.</t>
  </si>
  <si>
    <t>van Gent vystigh guldens toegeleght. 635.</t>
  </si>
  <si>
    <t>Gerbrants advertentie. 542. 608.</t>
  </si>
  <si>
    <t xml:space="preserve">        wegens een ontdeckte drooghte op de</t>
  </si>
  <si>
    <t xml:space="preserve">    hoeck van Maitha , aan de Schippers daar</t>
  </si>
  <si>
    <t xml:space="preserve">    van kennisse te geeven, en welgevallen dat</t>
  </si>
  <si>
    <t xml:space="preserve">    by de waardigheyt van Ridder van St.</t>
  </si>
  <si>
    <t xml:space="preserve">    Marcus aangenoomen heeft. 232.</t>
  </si>
  <si>
    <t xml:space="preserve">        Declaratie. 259. 320.</t>
  </si>
  <si>
    <t xml:space="preserve">        Ontfanger Groeninx geautboriseert drie</t>
  </si>
  <si>
    <t xml:space="preserve">    duysent guldens te betalen. 321.</t>
  </si>
  <si>
    <t>Gesseler wegens Stadt en Lande gecommitteert</t>
  </si>
  <si>
    <t xml:space="preserve">    in den Raadt van Staate. 276.</t>
  </si>
  <si>
    <t>Ghysen wegens different tusschen den Predikant</t>
  </si>
  <si>
    <t xml:space="preserve">    Mollerus en den Kerckenraadt tot Maastricht.</t>
  </si>
  <si>
    <t xml:space="preserve">    99.</t>
  </si>
  <si>
    <t>Gilde der Brouwers tegens den onbelasten in-</t>
  </si>
  <si>
    <t xml:space="preserve">    voer van Gist, te examineeren. 705.</t>
  </si>
  <si>
    <t xml:space="preserve">        der Broodtbackers, remonstrantie daar</t>
  </si>
  <si>
    <t xml:space="preserve">    tegens by Hollandt overgenoomen. 767.</t>
  </si>
  <si>
    <t>Gillot en Seignette gepermitteert Copie van</t>
  </si>
  <si>
    <t xml:space="preserve">    seckere Resolutie ter Griffie te mogen lighten.</t>
  </si>
  <si>
    <t xml:space="preserve">    102.</t>
  </si>
  <si>
    <t>van Glinstra Pasport tot den uytvoer van Meu-</t>
  </si>
  <si>
    <t xml:space="preserve">    bilen naar Meenen. 179.</t>
  </si>
  <si>
    <t>Godin advertentie. 46. 109. 190. 224. 286.</t>
  </si>
  <si>
    <t xml:space="preserve">    441. 453. 724.</t>
  </si>
  <si>
    <t xml:space="preserve">        aangeschreven dat haar Hoogh Mog.</t>
  </si>
  <si>
    <t xml:space="preserve">    verstaan dat de Regeeringe van Algiers ge-</t>
  </si>
  <si>
    <t xml:space="preserve">    negentheyt soude hebben tot vreede, en gelast</t>
  </si>
  <si>
    <t xml:space="preserve">    over de vernieuwinge van de selve in on-</t>
  </si>
  <si>
    <t xml:space="preserve">    derbandelinge te treeden. 89.</t>
  </si>
  <si>
    <t xml:space="preserve">        als Ontfanger van de Exploicten van</t>
  </si>
  <si>
    <t xml:space="preserve">    den Raadt van Vlaanderen gedimitteert. 122.</t>
  </si>
  <si>
    <t xml:space="preserve">        te examineeren tegens wat tydt dat</t>
  </si>
  <si>
    <t xml:space="preserve">    repatrieeten sal. 309.</t>
  </si>
  <si>
    <t xml:space="preserve">        gllast tot den eersten December in zee</t>
  </si>
  <si>
    <t>te blyvem 348.</t>
  </si>
  <si>
    <t xml:space="preserve">        berigt van het geene door hem ge-</t>
  </si>
  <si>
    <t>NL-HaNA_1.01.02_3779_0015-column-1309-386-932-3009</t>
  </si>
  <si>
    <t xml:space="preserve">        EE</t>
  </si>
  <si>
    <t xml:space="preserve">        E</t>
  </si>
  <si>
    <t xml:space="preserve">        daan was op de Rbeede van Algiers, en in</t>
  </si>
  <si>
    <t xml:space="preserve">        de negotiatie over een vreede met de Regee-</t>
  </si>
  <si>
    <t xml:space="preserve">    ringe aldaar, by Hollandt en Zeelandt over-</t>
  </si>
  <si>
    <t xml:space="preserve">    genomen. 353.</t>
  </si>
  <si>
    <t xml:space="preserve">        wegens een contrasalut van twee schoo-</t>
  </si>
  <si>
    <t xml:space="preserve">    ten minder, en het verder gepasseerde des-</t>
  </si>
  <si>
    <t xml:space="preserve">    wegens. Sit.</t>
  </si>
  <si>
    <t xml:space="preserve">        rapport ter Grifie te seponeeren-</t>
  </si>
  <si>
    <t xml:space="preserve">    766.</t>
  </si>
  <si>
    <t>van Goens wegens belastinge van een half</t>
  </si>
  <si>
    <t xml:space="preserve">    per cento op de St. Philippe, om ordres, ie</t>
  </si>
  <si>
    <t xml:space="preserve">    examineeren. 454.</t>
  </si>
  <si>
    <t>Goes advertentie. 32. 40. 54. 81. 86. 113.</t>
  </si>
  <si>
    <t xml:space="preserve">    136. 147. 150. 157. 194. 199. 209. 228.</t>
  </si>
  <si>
    <t xml:space="preserve">    234.</t>
  </si>
  <si>
    <t xml:space="preserve">        Declaratie. 7. 784.</t>
  </si>
  <si>
    <t xml:space="preserve">        gelat de voldoeninge van Mouchard</t>
  </si>
  <si>
    <t xml:space="preserve">    cum suis nevens die van de andere Ingeze-</t>
  </si>
  <si>
    <t xml:space="preserve">    tenen van den Staat te bevorderen. 84.</t>
  </si>
  <si>
    <t xml:space="preserve">        gerescribeert het verlof aan Luycken</t>
  </si>
  <si>
    <t xml:space="preserve">    te accordeeren, soo als hy goedtvinden sal.</t>
  </si>
  <si>
    <t xml:space="preserve">    103.</t>
  </si>
  <si>
    <t xml:space="preserve">        devoir te doen, ten eynde de Ingeze-</t>
  </si>
  <si>
    <t xml:space="preserve">    tenen van Nymegen wegens pretensien van</t>
  </si>
  <si>
    <t xml:space="preserve">    de Deensche Trouppes voldaen mogen wer-</t>
  </si>
  <si>
    <t xml:space="preserve">    den. 133.</t>
  </si>
  <si>
    <t xml:space="preserve">        redenen waaromme het versôeck van</t>
  </si>
  <si>
    <t xml:space="preserve">    Luycken geweygert badde, en versoeck van</t>
  </si>
  <si>
    <t xml:space="preserve">    Luycken om dimissie, het voorsz Requeste</t>
  </si>
  <si>
    <t xml:space="preserve">    af te waghten. 166.</t>
  </si>
  <si>
    <t xml:space="preserve">        Luycken gedimitteert, doch den tydt</t>
  </si>
  <si>
    <t xml:space="preserve">    gelaten aan den Minister. 178.</t>
  </si>
  <si>
    <t xml:space="preserve">        qwegens nieuwe Inventeurs die van</t>
  </si>
  <si>
    <t xml:space="preserve">    Sout Water soet Water wisten te maaken,</t>
  </si>
  <si>
    <t xml:space="preserve">    en ordres. 219.</t>
  </si>
  <si>
    <t xml:space="preserve">        antoinette, Pasport tot den invoer</t>
  </si>
  <si>
    <t xml:space="preserve">    van haare Meubilenen Goederen van Koppen-</t>
  </si>
  <si>
    <t xml:space="preserve">    hage. 297. 345. 682.</t>
  </si>
  <si>
    <t xml:space="preserve">        Pasport voor haar selven om her-</t>
  </si>
  <si>
    <t xml:space="preserve">    waarts over te komen. 345.</t>
  </si>
  <si>
    <t xml:space="preserve">        Declaratie te examineeren. 473.</t>
  </si>
  <si>
    <t xml:space="preserve">        rapport dien aangaande te examinee-</t>
  </si>
  <si>
    <t xml:space="preserve">    ren. 498.</t>
  </si>
  <si>
    <t xml:space="preserve">        rapport en resolutie. 514.</t>
  </si>
  <si>
    <t xml:space="preserve">        om voor twee posten die niet specifi-</t>
  </si>
  <si>
    <t>quelijck op kan geven, sekere somme te de-</t>
  </si>
  <si>
    <t>clareren, te examinieren. 744.</t>
  </si>
  <si>
    <t xml:space="preserve">        geautboriseert twee duysent vyf hon-</t>
  </si>
  <si>
    <t>dert sestigh rycksdaalders te betaalen aan den</t>
  </si>
  <si>
    <t>Heere Preis. 763.</t>
  </si>
  <si>
    <t xml:space="preserve">        voor seekere twee posten vier hondert</t>
  </si>
  <si>
    <t>veertigb guldens toegelegbt. 781.</t>
  </si>
  <si>
    <t>vander Goes, Verwer, Declaratie. 24.</t>
  </si>
  <si>
    <t>de Goot vyf en twintigh guldens toegelegbt.</t>
  </si>
  <si>
    <t xml:space="preserve">    160.</t>
  </si>
  <si>
    <t xml:space="preserve">        vyftigh guldens toegeleght. 354</t>
  </si>
  <si>
    <t>Gorsse, Brieven van voorschryvens aan het</t>
  </si>
  <si>
    <t xml:space="preserve">    Hof van Pruyssen. 447.</t>
  </si>
  <si>
    <t xml:space="preserve">        antwoordt. 518.</t>
  </si>
  <si>
    <t>vande Graaf aungestelt tot Scheepen van 's Her-</t>
  </si>
  <si>
    <t>togenbosch. 607.</t>
  </si>
  <si>
    <t>NL-HaNA_1.01.02_3779_0015-page-29</t>
  </si>
  <si>
    <t>NL-HaNA_1.01.02_3779_0015-column-2598-386-929-2981</t>
  </si>
  <si>
    <t>vander Graaf Requeste als antidotaal ter Grif-</t>
  </si>
  <si>
    <t xml:space="preserve">    fie te seponeren. 220.</t>
  </si>
  <si>
    <t xml:space="preserve">        Memorie tot ontschuldiginge te exami-</t>
  </si>
  <si>
    <t xml:space="preserve">    neeren. 250.</t>
  </si>
  <si>
    <t>Graham aangestelt als Schepen van 's Herto-</t>
  </si>
  <si>
    <t xml:space="preserve">    genbosch. 607.</t>
  </si>
  <si>
    <t>le Gras ordonnantie van een half jaar pen-</t>
  </si>
  <si>
    <t xml:space="preserve">    fioen gedepescheert. 3. 426.</t>
  </si>
  <si>
    <t>'s Gravesande aangestelt tot Scheepen van 's Her-</t>
  </si>
  <si>
    <t xml:space="preserve">    togenbosch. 607.</t>
  </si>
  <si>
    <t>'s Gravesande , bericht op de Requeste van</t>
  </si>
  <si>
    <t xml:space="preserve">    Danckaerts om approbatie van seekere Col-</t>
  </si>
  <si>
    <t xml:space="preserve">    latie, de Generaliteyts Rekenkamer te advi-</t>
  </si>
  <si>
    <t xml:space="preserve">    seeren. F4.</t>
  </si>
  <si>
    <t xml:space="preserve">        bericht op de Requeste van Coetfier,</t>
  </si>
  <si>
    <t xml:space="preserve">    om approbatie van seekere collatie, de Ge-</t>
  </si>
  <si>
    <t xml:space="preserve">    uiraliteyts Reeckenkaamer te advisteren.</t>
  </si>
  <si>
    <t xml:space="preserve">    72.</t>
  </si>
  <si>
    <t xml:space="preserve">        leurse van aght guldens tien stuyvers</t>
  </si>
  <si>
    <t xml:space="preserve">    geconfereert op van Suchtelen gesuppleert tot</t>
  </si>
  <si>
    <t xml:space="preserve">    hondert guldens, en het restant van aght</t>
  </si>
  <si>
    <t xml:space="preserve">    guldens tien stuyvers geconfereert op van Kuy-</t>
  </si>
  <si>
    <t xml:space="preserve">    lenburgb. 76.</t>
  </si>
  <si>
    <t xml:space="preserve">        om seekere Goederen te moogen opdra-</t>
  </si>
  <si>
    <t xml:space="preserve">    gen en vesten, de Generaliteyts Rekenka-</t>
  </si>
  <si>
    <t xml:space="preserve">    mer te adviseeren. 107. 134.</t>
  </si>
  <si>
    <t xml:space="preserve">        notificeerende dat een beurse van hon-</t>
  </si>
  <si>
    <t xml:space="preserve">    dert guldens vacant was. 778.</t>
  </si>
  <si>
    <t>Groenincx, gelast te betalen aan van Baarle</t>
  </si>
  <si>
    <t xml:space="preserve">    woor den Consul Hudson tweemaal vyftien</t>
  </si>
  <si>
    <t xml:space="preserve">    hondert guldens, en eens drie duysent guldens.</t>
  </si>
  <si>
    <t xml:space="preserve">    121.</t>
  </si>
  <si>
    <t xml:space="preserve">        item aan Gerbrants drie duysent gul-</t>
  </si>
  <si>
    <t xml:space="preserve">    dens. 320.</t>
  </si>
  <si>
    <t xml:space="preserve">        geautboriseert de kosten van de pro-</t>
  </si>
  <si>
    <t xml:space="preserve">    longatie van het Esquadre te negotieeren.</t>
  </si>
  <si>
    <t xml:space="preserve">        antwoordt dien aangaande , te exa-</t>
  </si>
  <si>
    <t>mineeren. 374.</t>
  </si>
  <si>
    <t xml:space="preserve">    geautboristert te negotieeren, en ordre</t>
  </si>
  <si>
    <t>hoe veel. 417.</t>
  </si>
  <si>
    <t xml:space="preserve">    te berichten hoe veel capitalen tot</t>
  </si>
  <si>
    <t>laste van ijn GComptoir zijn genegotieert te-</t>
  </si>
  <si>
    <t>gens vier ten hondert met vrydom , ende te</t>
  </si>
  <si>
    <t>adviseeren of de selve niet soude kunnen wer-</t>
  </si>
  <si>
    <t>den belast. 418.</t>
  </si>
  <si>
    <t xml:space="preserve">        bericht, ende ordres dien aangaande.</t>
  </si>
  <si>
    <t xml:space="preserve">    457.</t>
  </si>
  <si>
    <t xml:space="preserve">        gelast voor Hudson drie duysent gul-</t>
  </si>
  <si>
    <t>dens aan van Baarle te betaalen. 737.</t>
  </si>
  <si>
    <t xml:space="preserve">        - itemses hondert guldens aan Binckhorst.</t>
  </si>
  <si>
    <t>Groningen en Ommelanden, Commissie voor</t>
  </si>
  <si>
    <t xml:space="preserve">    den Heere van Iddekinge ter Generaliteyt.</t>
  </si>
  <si>
    <t xml:space="preserve">    27.</t>
  </si>
  <si>
    <t xml:space="preserve">        advis op haar Missive nopende de agh-</t>
  </si>
  <si>
    <t xml:space="preserve">    terstallen voor den Koningh van Pruyssen.</t>
  </si>
  <si>
    <t xml:space="preserve">    64.</t>
  </si>
  <si>
    <t xml:space="preserve">        ordre tot betalinge van haar contin-</t>
  </si>
  <si>
    <t xml:space="preserve">    gent voor Pruyssen. 160.</t>
  </si>
  <si>
    <t xml:space="preserve">        Commissie voor den Heere Abbringb</t>
  </si>
  <si>
    <t xml:space="preserve">    ter Admiraliteyt in Vrieslandt. 249.</t>
  </si>
  <si>
    <t>NL-HaNA_1.01.02_3779_0015-column-3567-376-948-2994</t>
  </si>
  <si>
    <t xml:space="preserve">    Commisie voor den Heere Gesseler in</t>
  </si>
  <si>
    <t xml:space="preserve">    den Raadt van Staate. 276.</t>
  </si>
  <si>
    <t xml:space="preserve">    Commissie voor den Heere lddekinge</t>
  </si>
  <si>
    <t xml:space="preserve">    naar Vlaanderen. 294.</t>
  </si>
  <si>
    <t xml:space="preserve">    Commissie voor den Heere Schuitens</t>
  </si>
  <si>
    <t xml:space="preserve">    ter Generaliteyt. 350.</t>
  </si>
  <si>
    <t xml:space="preserve">        Commissie voor den Heere Alberda</t>
  </si>
  <si>
    <t xml:space="preserve">    van Myesteyn in den Raadt van Staate.</t>
  </si>
  <si>
    <t xml:space="preserve">        item voor den selven tot het opneemen</t>
  </si>
  <si>
    <t xml:space="preserve">    der Rekeningen der Oost-Indische Compagnie:</t>
  </si>
  <si>
    <t xml:space="preserve">    das.</t>
  </si>
  <si>
    <t xml:space="preserve">        beswaar wegens de verswackinge van</t>
  </si>
  <si>
    <t xml:space="preserve">    haar guarnisoen, en antwoordt. 463.</t>
  </si>
  <si>
    <t xml:space="preserve">        Regenten van Groningen, Pasport om</t>
  </si>
  <si>
    <t xml:space="preserve">    eenigb Huutwertk te moogen laten inkoomen.</t>
  </si>
  <si>
    <t xml:space="preserve">    629.</t>
  </si>
  <si>
    <t xml:space="preserve">        besendinge gedecerneert , om de selve</t>
  </si>
  <si>
    <t xml:space="preserve">    te persuadeeren tot het suyveren van agbier-</t>
  </si>
  <si>
    <t xml:space="preserve">    stallen. 651.</t>
  </si>
  <si>
    <t xml:space="preserve">        notificeerende dat tee Compagnie</t>
  </si>
  <si>
    <t xml:space="preserve">    na Embden hadden laaten vertrecken. 676.</t>
  </si>
  <si>
    <t xml:space="preserve">        recreditif voor baar Hoogb Mag. Ge-</t>
  </si>
  <si>
    <t xml:space="preserve">    deputeerden. 731.</t>
  </si>
  <si>
    <t>de Groot klaghten over den Prime van Zuitz-</t>
  </si>
  <si>
    <t xml:space="preserve">    bach, den selven te berichten. a13.</t>
  </si>
  <si>
    <t xml:space="preserve">        gerechtight tot het doen van Nomi-</t>
  </si>
  <si>
    <t xml:space="preserve">    natie tot Scheepenen, en den Marquis ge-</t>
  </si>
  <si>
    <t xml:space="preserve">    houden uyt de Nominatie Schepenen te eli-</t>
  </si>
  <si>
    <t xml:space="preserve">    geeren , sonder daar buyten te moogen gaan.</t>
  </si>
  <si>
    <t xml:space="preserve">    229.</t>
  </si>
  <si>
    <t xml:space="preserve">    uyt de Nominatie twee Scheepenen te ver-</t>
  </si>
  <si>
    <t xml:space="preserve">    kiesen. 279.</t>
  </si>
  <si>
    <t xml:space="preserve">        op sijne Missive de Retroacta na te</t>
  </si>
  <si>
    <t xml:space="preserve">    sien.</t>
  </si>
  <si>
    <t xml:space="preserve">        330.</t>
  </si>
  <si>
    <t xml:space="preserve">    uyt de Nominatie twee Scbeepenen te ver-</t>
  </si>
  <si>
    <t xml:space="preserve">    kiesen, en by ontstentcuise den Drossaardt</t>
  </si>
  <si>
    <t xml:space="preserve">    daar toe geauthoriseert. 360.</t>
  </si>
  <si>
    <t>Grootvelt, Paysport om vyf duysent tonuen</t>
  </si>
  <si>
    <t xml:space="preserve">    Turf naar Cleef te moogen voeren. 261.</t>
  </si>
  <si>
    <t>van Grovestins om de gewoone jaarlijcksche</t>
  </si>
  <si>
    <t xml:space="preserve">    recognitie als Gouverneur van Bergen op</t>
  </si>
  <si>
    <t xml:space="preserve">    den Zoom te examineeren. 45.</t>
  </si>
  <si>
    <t xml:space="preserve">        vier maanden verlof. 666.</t>
  </si>
  <si>
    <t>Grys Pasport tot den uytvoer van Kisten en</t>
  </si>
  <si>
    <t xml:space="preserve">    Ballots. 277. 489.</t>
  </si>
  <si>
    <t xml:space="preserve">        Memorie tot ontstaginge van seeker Pack</t>
  </si>
  <si>
    <t xml:space="preserve">    Lakenen, de Admiraliteyt tot Amsterdam ge-</t>
  </si>
  <si>
    <t xml:space="preserve">    last de selve te ontslaan, of redenen ter con-</t>
  </si>
  <si>
    <t xml:space="preserve">    trarie te berigbten. so.</t>
  </si>
  <si>
    <t xml:space="preserve">        klagbien over aanbalinge van eenige</t>
  </si>
  <si>
    <t xml:space="preserve">    hondert ponden Speck en geroockte Worsten ,</t>
  </si>
  <si>
    <t xml:space="preserve">    de Admiraliteyt in bet Noorder Quartier te</t>
  </si>
  <si>
    <t xml:space="preserve">    berichten. 531.</t>
  </si>
  <si>
    <t xml:space="preserve">        klaghten over het aanhaalen van Goe-</t>
  </si>
  <si>
    <t xml:space="preserve">    deren, de Admiraliteyt tot Amsterdam tt</t>
  </si>
  <si>
    <t xml:space="preserve">    berighten. 545.</t>
  </si>
  <si>
    <t xml:space="preserve">        bericht van de Admiraliteyt in het</t>
  </si>
  <si>
    <t xml:space="preserve">    Noorder Quartier wegens het aanhalen van</t>
  </si>
  <si>
    <t xml:space="preserve">    Speck. 570.</t>
  </si>
  <si>
    <t>NL-HaNA_1.01.02_3779_0016-page-30</t>
  </si>
  <si>
    <t>NL-HaNA_1.01.02_3779_0016-column-392-404-904-2960</t>
  </si>
  <si>
    <t xml:space="preserve">    bericht van de Admiralteyt tot Am-</t>
  </si>
  <si>
    <t xml:space="preserve">    sterdam wegens het aanhalen van Goederen.</t>
  </si>
  <si>
    <t xml:space="preserve">    571.</t>
  </si>
  <si>
    <t xml:space="preserve">    rakende bet oprechten van twee Vuur-</t>
  </si>
  <si>
    <t xml:space="preserve">    baken op de Kuden van Noorwegen, by Hol-</t>
  </si>
  <si>
    <t xml:space="preserve">    landt overgenomen. 759.</t>
  </si>
  <si>
    <t xml:space="preserve">        Memorie, reclameerende een Baal met</t>
  </si>
  <si>
    <t xml:space="preserve">    Lakenen, de Admiraliteyt Amsterdam te be-</t>
  </si>
  <si>
    <t xml:space="preserve">    richten. 774.</t>
  </si>
  <si>
    <t>Guarier vijftigb guldens toegeleght. 733.</t>
  </si>
  <si>
    <t>Guicherit Pasport om de monteringe voor bet</t>
  </si>
  <si>
    <t xml:space="preserve">    Regiment van den Collonel Haarsolte tot</t>
  </si>
  <si>
    <t xml:space="preserve">    Jers naar Maastricht te moogen uytvoeren.</t>
  </si>
  <si>
    <t xml:space="preserve">    107.</t>
  </si>
  <si>
    <t xml:space="preserve">        item tot den uytvoer van Monteerin-</t>
  </si>
  <si>
    <t xml:space="preserve">    ge voor het Regiment van de Gumoins na</t>
  </si>
  <si>
    <t xml:space="preserve">    Tperen en Furnes. 136.</t>
  </si>
  <si>
    <t>Guilman om pardon wegens desertie den Raadt</t>
  </si>
  <si>
    <t xml:space="preserve">    van Staate te adviseeren. 575.</t>
  </si>
  <si>
    <t xml:space="preserve">        advis en geaccordeert. 674.</t>
  </si>
  <si>
    <t>de Gumoins Brieven van voorschryvens aan</t>
  </si>
  <si>
    <t xml:space="preserve">    de Regeeringe van Bern. 19. 250.</t>
  </si>
  <si>
    <t xml:space="preserve">        antwoordt dien aangaande. 162. 482.</t>
  </si>
  <si>
    <t xml:space="preserve">        nader versoeck om Brieven van voor-</t>
  </si>
  <si>
    <t>sechryvens, by Hollandt overgenomen. 194.</t>
  </si>
  <si>
    <t>Gyon versoeck om Pasport afgewesen. 512.</t>
  </si>
  <si>
    <t xml:space="preserve">        H.</t>
  </si>
  <si>
    <t>THHAack wegens Hollandt ter Generaliteyt</t>
  </si>
  <si>
    <t xml:space="preserve">    gecommitieert. 279.</t>
  </si>
  <si>
    <t>van Halen, egens het setten van drie Wach-</t>
  </si>
  <si>
    <t xml:space="preserve">    ters op de Schepen, by Hollandt overgenoo-</t>
  </si>
  <si>
    <t xml:space="preserve">    men. 318.</t>
  </si>
  <si>
    <t xml:space="preserve">        JVander Meer, aangeschreven devoir</t>
  </si>
  <si>
    <t xml:space="preserve">    te doen, ten eynde hy als Consul behoorlijk</t>
  </si>
  <si>
    <t xml:space="preserve">    erkent en geadmitteert werde. 520.</t>
  </si>
  <si>
    <t>vander Haar, Commis Generaal , Declaratie.</t>
  </si>
  <si>
    <t xml:space="preserve">    296.</t>
  </si>
  <si>
    <t>van Haarsolte tot den Bredenhorst aangestelt</t>
  </si>
  <si>
    <t xml:space="preserve">    tot Bewindthebber van de Oost-Indische Gom-</t>
  </si>
  <si>
    <t xml:space="preserve">    pagnie ter Kamere tot Delft. 351.</t>
  </si>
  <si>
    <t>Haarsolte tot Oldenhof wegens Overyssel ter</t>
  </si>
  <si>
    <t xml:space="preserve">    Generaliteyt gecommiteert. 748.</t>
  </si>
  <si>
    <t>van Haarsolte drie maanden verlof. 97.</t>
  </si>
  <si>
    <t xml:space="preserve">        wier maanden verlof. 399.</t>
  </si>
  <si>
    <t>van Haarsolte van Jerst, Pasport om de Mon-</t>
  </si>
  <si>
    <t xml:space="preserve">    teringe voor fijn Regiment naar Maastricht</t>
  </si>
  <si>
    <t xml:space="preserve">    te moogen uytvoeren.</t>
  </si>
  <si>
    <t xml:space="preserve">        115.</t>
  </si>
  <si>
    <t>Haarsolte, Quartierschout, te berichten op bet</t>
  </si>
  <si>
    <t xml:space="preserve">    versoeck van Roomsche Ingezeteden van Hel-</t>
  </si>
  <si>
    <t xml:space="preserve">    voort, om haar Kerckhuys te moogen ver-</t>
  </si>
  <si>
    <t xml:space="preserve">    plaatsen, vernieuwen en vergrooten. 95.</t>
  </si>
  <si>
    <t xml:space="preserve">        item op bet versoeck van Roomsche</t>
  </si>
  <si>
    <t xml:space="preserve">    Ingezetenen tot Zilburgb. 203.</t>
  </si>
  <si>
    <t xml:space="preserve">        bericht, en geaccordeert aan die van</t>
  </si>
  <si>
    <t xml:space="preserve">    Helvoirt. 271.</t>
  </si>
  <si>
    <t xml:space="preserve">        item aan die van Tilburgh. 397.</t>
  </si>
  <si>
    <t>de Haas vyf en twintigh guldens toegeleght.</t>
  </si>
  <si>
    <t xml:space="preserve">    464. 635.</t>
  </si>
  <si>
    <t xml:space="preserve">        om assistentie, afgewesen. 779.</t>
  </si>
  <si>
    <t>NL-HaNA_1.01.02_3779_0016-column-1346-406-909-2923</t>
  </si>
  <si>
    <t>de Haas en Crollius, aan de ordinaris Justi-</t>
  </si>
  <si>
    <t xml:space="preserve">    tie gerenvoyeert. 314.</t>
  </si>
  <si>
    <t xml:space="preserve">        gepermitteert tot laste van de Gemeen-</t>
  </si>
  <si>
    <t xml:space="preserve">    te te procederen. 323.</t>
  </si>
  <si>
    <t>Hallungius Pasport om sestien Kisten en Kof-</t>
  </si>
  <si>
    <t xml:space="preserve">    fers naar Duytslandt te moogen uytvoeren.</t>
  </si>
  <si>
    <t xml:space="preserve">        Pasport om drie Kisten met Spiegels</t>
  </si>
  <si>
    <t xml:space="preserve">    en een Yjer Heck voor een Brugb uyt En-</t>
  </si>
  <si>
    <t xml:space="preserve">    gelandt te moogen inbrengen. 391.</t>
  </si>
  <si>
    <t>van Hambroeck aangesteldt als Commandeur</t>
  </si>
  <si>
    <t xml:space="preserve">    van 's Hertogenbosch. 153.</t>
  </si>
  <si>
    <t xml:space="preserve">        vier maanden verlof. 239.</t>
  </si>
  <si>
    <t xml:space="preserve">        twee maanden geprolongeert. 525.</t>
  </si>
  <si>
    <t>Ham, Erfgenamen, Declaratie. 370.</t>
  </si>
  <si>
    <t xml:space="preserve">        om het tractement als Raadtsbeer in</t>
  </si>
  <si>
    <t xml:space="preserve">    den Raadt van Vlaanderen, te examineereu.</t>
  </si>
  <si>
    <t xml:space="preserve">    439.</t>
  </si>
  <si>
    <t>Ham gesurrogeert , in plaatse van den Heere</t>
  </si>
  <si>
    <t xml:space="preserve">    wan Essen, om te examineeren de Memorie</t>
  </si>
  <si>
    <t xml:space="preserve">    van Ganzinot, tot betalinge van aghterstal-</t>
  </si>
  <si>
    <t xml:space="preserve">    len. 407.</t>
  </si>
  <si>
    <t xml:space="preserve">        item de Requeste van den Raadt van</t>
  </si>
  <si>
    <t xml:space="preserve">    Brabandt om vrydom van kondertste en twee</t>
  </si>
  <si>
    <t xml:space="preserve">    honderiste penningen. 426.</t>
  </si>
  <si>
    <t>Hamm Paysport tot den uytvoer van ses Paar-</t>
  </si>
  <si>
    <t xml:space="preserve">    den. 342.</t>
  </si>
  <si>
    <t>de la Hault pardon onder conditie verleent.</t>
  </si>
  <si>
    <t xml:space="preserve">    272.</t>
  </si>
  <si>
    <t xml:space="preserve">        gelast hem preciselijck na de conditien</t>
  </si>
  <si>
    <t xml:space="preserve">    van fin pardon te reguleeren. 655.</t>
  </si>
  <si>
    <t>Hazevoet aangestelt als Schepen van 's Herto-</t>
  </si>
  <si>
    <t>Heemskerck ze berichten op de klaghten van</t>
  </si>
  <si>
    <t xml:space="preserve">    Regenten van Bladel over fijn Stadthouder.</t>
  </si>
  <si>
    <t xml:space="preserve">    rog. 521.</t>
  </si>
  <si>
    <t xml:space="preserve">        bericht dien aangaande , en resolutie.</t>
  </si>
  <si>
    <t xml:space="preserve">    609.</t>
  </si>
  <si>
    <t xml:space="preserve">        bericht op de Requeste van Regenten</t>
  </si>
  <si>
    <t xml:space="preserve">    wan Bladel, en resolutie. 609.</t>
  </si>
  <si>
    <t xml:space="preserve">    te berichten op het versoeck van Re-</t>
  </si>
  <si>
    <t xml:space="preserve">    genten van Reussel om remissie. 716.</t>
  </si>
  <si>
    <t xml:space="preserve">        item op het versoeck van Hare, ten</t>
  </si>
  <si>
    <t xml:space="preserve">    eynde den Drossaard een bequaam Persoon</t>
  </si>
  <si>
    <t xml:space="preserve">    tot insamelinge van Dorps penningen gelieven</t>
  </si>
  <si>
    <t xml:space="preserve">    aan te stellen. 716</t>
  </si>
  <si>
    <t>Henders, Declaratie. 296.</t>
  </si>
  <si>
    <t>l'Hermitage, advertentie. 1. 4. 13. 16. 41.</t>
  </si>
  <si>
    <t xml:space="preserve">    49. 57. 64. 75. 81. 86. 98. 100. 113.</t>
  </si>
  <si>
    <t xml:space="preserve">    119. 132. 136. 147. 150. 163. 165. 178.</t>
  </si>
  <si>
    <t xml:space="preserve">    182. 195. 199. 209. 221. 230. 234. 245.</t>
  </si>
  <si>
    <t xml:space="preserve">    247. 264. 267. 274. 281. 291. 297. 309.</t>
  </si>
  <si>
    <t xml:space="preserve">    317. 319. 323. 338. 344. 355. 366. 372.</t>
  </si>
  <si>
    <t xml:space="preserve">    381. 387. 393. 398. 413. 423. 431. 437.</t>
  </si>
  <si>
    <t xml:space="preserve">    441. 448. 453. 460. 468. 481 488. 697.</t>
  </si>
  <si>
    <t xml:space="preserve">    704. 711. 719. 729. 734. 747. 752. 760.</t>
  </si>
  <si>
    <t xml:space="preserve">    762. 772. 786. 789. 795. 799.</t>
  </si>
  <si>
    <t xml:space="preserve">        Declaratie. 16. 424.</t>
  </si>
  <si>
    <t xml:space="preserve">        gepermitteert den kleynen rouw te mo-</t>
  </si>
  <si>
    <t xml:space="preserve">    gen declareeren over den Hertogh van Or-</t>
  </si>
  <si>
    <t xml:space="preserve">    leans. 34.</t>
  </si>
  <si>
    <t>NL-HaNA_1.01.02_3779_0016-page-31</t>
  </si>
  <si>
    <t>NL-HaNA_1.01.02_3779_0016-column-2626-394-916-2935</t>
  </si>
  <si>
    <t xml:space="preserve">    gepermitteert voor eenigen tydt op het</t>
  </si>
  <si>
    <t xml:space="preserve">        Landt te gaan. 2441.</t>
  </si>
  <si>
    <t xml:space="preserve">    gepermitteert den rouw te declareren</t>
  </si>
  <si>
    <t xml:space="preserve">        voer den Koningh van Spaigne. 636.</t>
  </si>
  <si>
    <t>van Herscle Brieven van voorschryvens aan</t>
  </si>
  <si>
    <t xml:space="preserve">        het Hof van Vranckrijck. 513.</t>
  </si>
  <si>
    <t xml:space="preserve">        antwoordt. 543.</t>
  </si>
  <si>
    <t xml:space="preserve">        Hop, notificeerende dat de saack tot</t>
  </si>
  <si>
    <t xml:space="preserve">    fijn genoegen was afgedaan. 596.</t>
  </si>
  <si>
    <t>'sHertogenbosch en Meyerye, Regenten van</t>
  </si>
  <si>
    <t xml:space="preserve">    Berchem geaccordeert te moogen omslaan.</t>
  </si>
  <si>
    <t xml:space="preserve">    8.</t>
  </si>
  <si>
    <t xml:space="preserve">        van Breugel aangeschreven het inko-</t>
  </si>
  <si>
    <t xml:space="preserve">    men van seekere beneficie te betalen aan</t>
  </si>
  <si>
    <t xml:space="preserve">    Me. Everwyn. 8.</t>
  </si>
  <si>
    <t xml:space="preserve">        Executoriaal voor Regenten van Hel-</t>
  </si>
  <si>
    <t xml:space="preserve">    voirt en Esch. 9.</t>
  </si>
  <si>
    <t xml:space="preserve">        Regenten van Bergheyck om te moo-</t>
  </si>
  <si>
    <t xml:space="preserve">    gen omslaan, den Raadt van Staate te ad-</t>
  </si>
  <si>
    <t xml:space="preserve">    viseeren. 17.</t>
  </si>
  <si>
    <t xml:space="preserve">        item, op het versoeck van Regenten</t>
  </si>
  <si>
    <t xml:space="preserve">    van Nulandt. 40.</t>
  </si>
  <si>
    <t xml:space="preserve">        Regenten van Lierop om te negotiee-</t>
  </si>
  <si>
    <t xml:space="preserve">    ren, den Raadt van Staate te adviseeren.</t>
  </si>
  <si>
    <t xml:space="preserve">    46.</t>
  </si>
  <si>
    <t xml:space="preserve">        Regenten van Nifstelroy gepermitteert</t>
  </si>
  <si>
    <t xml:space="preserve">    te moogen omslaan. 6o.</t>
  </si>
  <si>
    <t xml:space="preserve">        - item aan Regenten van Oostelbeers.</t>
  </si>
  <si>
    <t xml:space="preserve">        Requeste van Regenten van Valckens-</t>
  </si>
  <si>
    <t xml:space="preserve">    weert tegens de vrybeyt der Valckenier.</t>
  </si>
  <si>
    <t xml:space="preserve">    61-</t>
  </si>
  <si>
    <t xml:space="preserve">    Regenten van Heeswyck en Dinter</t>
  </si>
  <si>
    <t xml:space="preserve">    gepermitteert te moogen omslaan. 72.</t>
  </si>
  <si>
    <t xml:space="preserve">        Regenten van Liemde gepermitteert</t>
  </si>
  <si>
    <t xml:space="preserve">    te moogen omslaan. 73.</t>
  </si>
  <si>
    <t xml:space="preserve">        Regenten van Stiphout, versoeck om</t>
  </si>
  <si>
    <t xml:space="preserve">    te negotieeren, den Raadt van Staate te</t>
  </si>
  <si>
    <t xml:space="preserve">    aduiseeren. 73.</t>
  </si>
  <si>
    <t xml:space="preserve">        Regenten van Heisch gepermitteert te</t>
  </si>
  <si>
    <t xml:space="preserve">    moogen omslaan. 74-</t>
  </si>
  <si>
    <t xml:space="preserve">        item aan Regenten van Netersel,</t>
  </si>
  <si>
    <t xml:space="preserve">    Reusel en Bladel. 82.</t>
  </si>
  <si>
    <t xml:space="preserve">        item aan Regenten van Lieshout.</t>
  </si>
  <si>
    <t xml:space="preserve">    82.</t>
  </si>
  <si>
    <t xml:space="preserve">        item aan Regenten van Geffen. 86.</t>
  </si>
  <si>
    <t xml:space="preserve">        item aan Regenten van Vechel. 87.</t>
  </si>
  <si>
    <t xml:space="preserve">        besoignes voort te setten tot soulage-</t>
  </si>
  <si>
    <t>ment en beneficie van de Meyerye, en om</t>
  </si>
  <si>
    <t>de remissien oncostelijcker te maaken. pr.</t>
  </si>
  <si>
    <t xml:space="preserve">        Regenten van Erp gepermitteert te</t>
  </si>
  <si>
    <t>moogen omslaan. 92.</t>
  </si>
  <si>
    <t xml:space="preserve">    Roomsche Ingezetenen van Helvoirt,</t>
  </si>
  <si>
    <t>om baar Kerckhuys te moogen verplaatsen,</t>
  </si>
  <si>
    <t>vernieuwen en vergrooten , den &amp;Quartier-</t>
  </si>
  <si>
    <t>schout van Oosterwijck te berichten. 95.</t>
  </si>
  <si>
    <t xml:space="preserve">        Regenten van Berchem om te nego-</t>
  </si>
  <si>
    <t>tieeren, den Raadt van Staate te advisee-</t>
  </si>
  <si>
    <t>ren. 102.</t>
  </si>
  <si>
    <t xml:space="preserve">        vander Parre geaccordeert vrydom</t>
  </si>
  <si>
    <t>van verpondingen en beeden van sijn afge-</t>
  </si>
  <si>
    <t>NL-HaNA_1.01.02_3779_0016-column-3582-391-961-2953</t>
  </si>
  <si>
    <t xml:space="preserve">    E X.-</t>
  </si>
  <si>
    <t xml:space="preserve">    brandt Huys, voor den tydt van tien jaren.</t>
  </si>
  <si>
    <t xml:space="preserve">        Regenten van Nulandt gepermitteert</t>
  </si>
  <si>
    <t>te moogen omslaan. 107.</t>
  </si>
  <si>
    <t xml:space="preserve">        Regenten van Venloon gepermitteert</t>
  </si>
  <si>
    <t>te moogen omslaan. 119.</t>
  </si>
  <si>
    <t xml:space="preserve">    advis op het versoeck van Regenten</t>
  </si>
  <si>
    <t>van Oosterwyck, en Grenaden gelast binnen</t>
  </si>
  <si>
    <t>veertien dagen verantwoordinge van aght</t>
  </si>
  <si>
    <t>hondert guldens te doen, en verder geper-</t>
  </si>
  <si>
    <t>mitteert te negotieeren. 130.</t>
  </si>
  <si>
    <t xml:space="preserve">        Regenten van Liessel gepermitteert te</t>
  </si>
  <si>
    <t>moogen omslaan. 130.</t>
  </si>
  <si>
    <t xml:space="preserve">        Regenten van Oosterwijek om drie</t>
  </si>
  <si>
    <t>duysent guldens te negotieeren, den Raadt</t>
  </si>
  <si>
    <t>van State te adviseeren. 139.</t>
  </si>
  <si>
    <t xml:space="preserve">    Regenten van Oosterwyck, om te mo-</t>
  </si>
  <si>
    <t>gen omslaan, den Raadt van Staate te ad-</t>
  </si>
  <si>
    <t>viseeren. 139.</t>
  </si>
  <si>
    <t xml:space="preserve">    Quar tierschout Repelaar om ordres,</t>
  </si>
  <si>
    <t>en gelafl sich te informeeren, of de onwilli-</t>
  </si>
  <si>
    <t>ge Dorpen aan haar Hoogh Mog. Resolutien</t>
  </si>
  <si>
    <t>tot het leveren van Manschap hebben vol-</t>
  </si>
  <si>
    <t>daen, en sôo niet, de selve by executie tot</t>
  </si>
  <si>
    <t>betalinge te constringeeren. 143.</t>
  </si>
  <si>
    <t xml:space="preserve">        Regenten van Alem gepermitteert ge-</t>
  </si>
  <si>
    <t>fondeerde proceduyren te enthameeren. 146.</t>
  </si>
  <si>
    <t xml:space="preserve">        Roomsche Ingezetenen om drie gesloo-</t>
  </si>
  <si>
    <t>te Kerckenhuysen te moogen openen, den</t>
  </si>
  <si>
    <t>Hooghschant te berichten. 149.</t>
  </si>
  <si>
    <t xml:space="preserve">    de Cassemajor, bedenckelijckbeyt op</t>
  </si>
  <si>
    <t>het Placaat tegens den invoer van Rundi-</t>
  </si>
  <si>
    <t>vee, de Admiraltteyt op de Maaze te advi-</t>
  </si>
  <si>
    <t>seeren. 150.</t>
  </si>
  <si>
    <t xml:space="preserve">        Regenten van St. Michiels Gestel en</t>
  </si>
  <si>
    <t>Gemunde gepermitteert te moogen omstaan-.</t>
  </si>
  <si>
    <t xml:space="preserve">    152.</t>
  </si>
  <si>
    <t xml:space="preserve">        Regenten van Vessem om renissie,</t>
  </si>
  <si>
    <t>den Raadt van Staate te adviseeren. 152.</t>
  </si>
  <si>
    <t xml:space="preserve">        Regenten van Bergeyck gepermitteert</t>
  </si>
  <si>
    <t>te moogen omslaan. 155.</t>
  </si>
  <si>
    <t xml:space="preserve">        Regenten van Drunen om te moogen</t>
  </si>
  <si>
    <t>omslaan, den Raadt van Staate te advi-</t>
  </si>
  <si>
    <t>seeren. 156.</t>
  </si>
  <si>
    <t xml:space="preserve">        item op het versoeck van Regentun</t>
  </si>
  <si>
    <t>van Haren, om te moogen omslaan. 162.</t>
  </si>
  <si>
    <t xml:space="preserve">        Regenten van Lierop gepermitteert</t>
  </si>
  <si>
    <t>te negotieeren. 169.</t>
  </si>
  <si>
    <t xml:space="preserve">        bericht van den Hooghscbout , en ge-</t>
  </si>
  <si>
    <t>last de geslooten Kerckenbuysen wederom te</t>
  </si>
  <si>
    <t>openen, 170.</t>
  </si>
  <si>
    <t xml:space="preserve">        Regenten van Kempelandt , Executo-</t>
  </si>
  <si>
    <t>toriaal verleent. 170.</t>
  </si>
  <si>
    <t xml:space="preserve">        Regenten van Hapert en Casteren,</t>
  </si>
  <si>
    <t>om interpretatie van de Resolutie op de re-</t>
  </si>
  <si>
    <t>missie, den Raadt van Staate te adviste-</t>
  </si>
  <si>
    <t>ren. 171.</t>
  </si>
  <si>
    <t xml:space="preserve">        Raadt van Staate te adviseeren op</t>
  </si>
  <si>
    <t>klaghten van Roefs , over de Regenten van</t>
  </si>
  <si>
    <t>Asten en Ommel. 170.</t>
  </si>
  <si>
    <t xml:space="preserve">        item, op de Requeste van Regenten</t>
  </si>
  <si>
    <t>NL-HaNA_1.01.02_3779_0017-page-32</t>
  </si>
  <si>
    <t>NL-HaNA_1.01.02_3779_0017-column-384-401-849-2971</t>
  </si>
  <si>
    <t xml:space="preserve">    van nieuw Kuyck , om te moogen omslaan.</t>
  </si>
  <si>
    <t xml:space="preserve">    198.</t>
  </si>
  <si>
    <t xml:space="preserve">        Roomsche Ingezeten van silburgh,</t>
  </si>
  <si>
    <t xml:space="preserve">    om haar Kerckhuys te mogen vernieuwen en</t>
  </si>
  <si>
    <t xml:space="preserve">    vergrooten, den Quartierschout te berichten.</t>
  </si>
  <si>
    <t xml:space="preserve">    203.</t>
  </si>
  <si>
    <t xml:space="preserve">        Regenten van Jilburgh om te moo-</t>
  </si>
  <si>
    <t xml:space="preserve">    viseeren. 204.</t>
  </si>
  <si>
    <t xml:space="preserve">        item op het versoeck van Regenten</t>
  </si>
  <si>
    <t xml:space="preserve">    van Udenhout, om te moogen omslaan.</t>
  </si>
  <si>
    <t xml:space="preserve">    204.</t>
  </si>
  <si>
    <t xml:space="preserve">        Regenten van Hapert en Casteren.</t>
  </si>
  <si>
    <t>vwersoeck om remissie afgewesen. 216.</t>
  </si>
  <si>
    <t xml:space="preserve">    Regenten van Grootlith om te moo-</t>
  </si>
  <si>
    <t>wviseeren. 217.</t>
  </si>
  <si>
    <t xml:space="preserve">    Regenien van Stiphout, om remissie</t>
  </si>
  <si>
    <t>vau verpondingen , of permissie om te nego-</t>
  </si>
  <si>
    <t>tieeren , den Raadt van Staate te advisee-</t>
  </si>
  <si>
    <t>ren. 223.</t>
  </si>
  <si>
    <t xml:space="preserve">        Lobel en van Heurn, wegens haare</t>
  </si>
  <si>
    <t>bevindingh in het opneemen van Reekenin-</t>
  </si>
  <si>
    <t>gen, en slordigheyt daar inne te examinee-</t>
  </si>
  <si>
    <t>ren. 225.</t>
  </si>
  <si>
    <t xml:space="preserve">        Regenten van Litb, om de onwillige</t>
  </si>
  <si>
    <t>tot de gemeene Wercken by boete te con-</t>
  </si>
  <si>
    <t>stringeeren, den Raadt van Staate te ad-</t>
  </si>
  <si>
    <t>viseeren. 226.</t>
  </si>
  <si>
    <t xml:space="preserve">        iten op het versoek van Regenten</t>
  </si>
  <si>
    <t>van Hoogbloon , om te moogen omslaan.</t>
  </si>
  <si>
    <t xml:space="preserve">        item op bet versoeck van Regenten</t>
  </si>
  <si>
    <t>van Mierlo om te moogen omslaan. 2435.</t>
  </si>
  <si>
    <t xml:space="preserve">        Regenten van Oosterwyck gepermit-</t>
  </si>
  <si>
    <t>teert te moogen omslaan. 249.</t>
  </si>
  <si>
    <t xml:space="preserve">        Regenten van Beeck en Donck om re</t>
  </si>
  <si>
    <t>mogen omslaan, den Raadt van Staate te</t>
  </si>
  <si>
    <t>adviseeren. 249.</t>
  </si>
  <si>
    <t>van Goirle, om te moogen omslaan. 250.</t>
  </si>
  <si>
    <t xml:space="preserve">        de Graaf, Memorie tot ontschuldi-</t>
  </si>
  <si>
    <t>digingb, te examineeren. 250.</t>
  </si>
  <si>
    <t xml:space="preserve">        Regenten van Oosterwijck gepermit-</t>
  </si>
  <si>
    <t>teert twee duysent guldens te negotieeren.</t>
  </si>
  <si>
    <t xml:space="preserve">    252.</t>
  </si>
  <si>
    <t xml:space="preserve">    Regenten van Berchem gepermitteert</t>
  </si>
  <si>
    <t>vijf duysent guldens te negotieeren. 254.</t>
  </si>
  <si>
    <t xml:space="preserve">    President Scheepen van Hilvarenbeeck</t>
  </si>
  <si>
    <t>kennisse gevende van verscheyde onordente-</t>
  </si>
  <si>
    <t xml:space="preserve">    lijckheden en defect van behoorlijck onder-</t>
  </si>
  <si>
    <t xml:space="preserve">    Joeck, den Raadt van Brabandt te advi-</t>
  </si>
  <si>
    <t xml:space="preserve">    seeren. 266.</t>
  </si>
  <si>
    <t xml:space="preserve">        Regenten van Helmont, Executoriaal</t>
  </si>
  <si>
    <t xml:space="preserve">    verleent. 266.</t>
  </si>
  <si>
    <t xml:space="preserve">        Roomsche Ingezetenen van Helvoirt</t>
  </si>
  <si>
    <t xml:space="preserve">    onder conditie gepermitteert haar Kerckbuys</t>
  </si>
  <si>
    <t xml:space="preserve">    te moogen vernieuwen, vergrooten en verplaat-</t>
  </si>
  <si>
    <t xml:space="preserve">    sen. 271.</t>
  </si>
  <si>
    <t xml:space="preserve">        rapport op de Missive van Lobel en</t>
  </si>
  <si>
    <t xml:space="preserve">    van Heurn, den Raadt van Staate te ad-</t>
  </si>
  <si>
    <t xml:space="preserve">    wiseeren. 272.</t>
  </si>
  <si>
    <t>NL-HaNA_1.01.02_3779_0017-column-1336-406-905-3014</t>
  </si>
  <si>
    <t xml:space="preserve">    Regenten van Drunen gepermitteert</t>
  </si>
  <si>
    <t>te moogen omslaan. 272.</t>
  </si>
  <si>
    <t xml:space="preserve">    Oprienders van de Roomschgesinde Ge-</t>
  </si>
  <si>
    <t xml:space="preserve">        meente tot Moergestel om baar Kerckhuys</t>
  </si>
  <si>
    <t xml:space="preserve">        te vernieuwen, afgeweesen. 297.</t>
  </si>
  <si>
    <t xml:space="preserve">    Regenten van St. Oederode den Yck-</t>
  </si>
  <si>
    <t xml:space="preserve">        meester by haar Hoogh Mog. aangestelde ie</t>
  </si>
  <si>
    <t xml:space="preserve">        erkennen en te admitieeren. 302.</t>
  </si>
  <si>
    <t xml:space="preserve">        Regenten van Dussen om te moogen</t>
  </si>
  <si>
    <t xml:space="preserve">        omslaan, den Raadt van Staate te advisee-</t>
  </si>
  <si>
    <t xml:space="preserve">        ren. 305.</t>
  </si>
  <si>
    <t xml:space="preserve">        Roomsche Ingezetenen van Reusel om-</t>
  </si>
  <si>
    <t xml:space="preserve">        haar Kerckhuys te moogen vernieuwen , af-</t>
  </si>
  <si>
    <t xml:space="preserve">        geweesen. 308.</t>
  </si>
  <si>
    <t xml:space="preserve">        Regenten van Schyndel om te nego-</t>
  </si>
  <si>
    <t xml:space="preserve">        tieeren, den Raadt van Staate te advisée-</t>
  </si>
  <si>
    <t xml:space="preserve">        ren. 311.</t>
  </si>
  <si>
    <t>van Berckel om te moogen vmslaan. 311.</t>
  </si>
  <si>
    <t xml:space="preserve">    item op het versoeck van Regenten van</t>
  </si>
  <si>
    <t>Enschot om te moogen omslaan. 311.</t>
  </si>
  <si>
    <t xml:space="preserve">    de Haas en Crollius aan de ordina-</t>
  </si>
  <si>
    <t>ris Justitie gerenvoyeert. 314.</t>
  </si>
  <si>
    <t xml:space="preserve">    Regenten van Kessel om te moogen</t>
  </si>
  <si>
    <t>seeren.</t>
  </si>
  <si>
    <t xml:space="preserve">    322.</t>
  </si>
  <si>
    <t xml:space="preserve">    de Haas en Crollius gepermitteert tot</t>
  </si>
  <si>
    <t xml:space="preserve">        laste van de Gemeente te procedeeren. 323.</t>
  </si>
  <si>
    <t xml:space="preserve">    Regenten van Deurne en Liessel we-</t>
  </si>
  <si>
    <t xml:space="preserve">        gens het vervoeren van Lakenen op binnen-</t>
  </si>
  <si>
    <t xml:space="preserve">        landtsche Pasporten, de Admiraliteyt op de</t>
  </si>
  <si>
    <t xml:space="preserve">        Maaze te adviseeren. 323.</t>
  </si>
  <si>
    <t xml:space="preserve">        approbatie van de aanstellinge van</t>
  </si>
  <si>
    <t xml:space="preserve">        Rysterborgh als Vorster tot Dinther. 328,</t>
  </si>
  <si>
    <t xml:space="preserve">        Regenten van Hoogemierde, Lage-</t>
  </si>
  <si>
    <t xml:space="preserve">        mierde en Hulsel om te moogen omslaan,</t>
  </si>
  <si>
    <t xml:space="preserve">        den Raadt van Staate te adviseeren. 337.</t>
  </si>
  <si>
    <t xml:space="preserve">    van Hilvarenbeeck, um te moogen omstaan.</t>
  </si>
  <si>
    <t xml:space="preserve">    341.</t>
  </si>
  <si>
    <t xml:space="preserve">        Regenten van Grootlith, gepermitteert</t>
  </si>
  <si>
    <t xml:space="preserve">    te moogen omslaan.</t>
  </si>
  <si>
    <t xml:space="preserve">        343.</t>
  </si>
  <si>
    <t xml:space="preserve">        iten aan Regenten van Hoogbloon-</t>
  </si>
  <si>
    <t xml:space="preserve">    350.</t>
  </si>
  <si>
    <t xml:space="preserve">        Regenten van Peellandt, Executoriaal.</t>
  </si>
  <si>
    <t>verleent. 351.</t>
  </si>
  <si>
    <t xml:space="preserve">    Regenten van Empel om te moogen</t>
  </si>
  <si>
    <t>seeren. 360.</t>
  </si>
  <si>
    <t xml:space="preserve">    Acte van approbatie voor de Casse-</t>
  </si>
  <si>
    <t>major gedepescheert tot het looden van La-</t>
  </si>
  <si>
    <t>kenen, binnen de Stadt Helmont gemaackt</t>
  </si>
  <si>
    <t>werdende. 371.</t>
  </si>
  <si>
    <t xml:space="preserve">        Requeste van Regenten van Aarle</t>
  </si>
  <si>
    <t>gesonden aan den Raadt van Brabandt,</t>
  </si>
  <si>
    <t>om op de armoede en lange proceduyren re-</t>
  </si>
  <si>
    <t>Jlexie te maaken. 371.</t>
  </si>
  <si>
    <t xml:space="preserve">        Coenraads, Drossaard van Hilva-</t>
  </si>
  <si>
    <t>renbeeck, aan den Raadt van Brabandt ge-</t>
  </si>
  <si>
    <t>renvoyeert. 372.</t>
  </si>
  <si>
    <t xml:space="preserve">        Regenten van Hulzel om remissie, den</t>
  </si>
  <si>
    <t>Raadt van Staate te advisteren. 372.</t>
  </si>
  <si>
    <t xml:space="preserve">        ..</t>
  </si>
  <si>
    <t>NL-HaNA_1.01.02_3779_0017-page-33</t>
  </si>
  <si>
    <t>NL-HaNA_1.01.02_3779_0017-column-2642-381-903-2937</t>
  </si>
  <si>
    <t xml:space="preserve">    item op het versoeck van Regenten</t>
  </si>
  <si>
    <t xml:space="preserve">    wan Oirschot, om remijfe. 375.</t>
  </si>
  <si>
    <t xml:space="preserve">        Regenten van Hilvarenbeeck om uyt</t>
  </si>
  <si>
    <t xml:space="preserve">    baar armoede geret te werden, den Raadt</t>
  </si>
  <si>
    <t xml:space="preserve">    van Staate te adviseoren. 378.</t>
  </si>
  <si>
    <t xml:space="preserve">        Executoriaal voor de Cassemajoor.</t>
  </si>
  <si>
    <t xml:space="preserve">    384</t>
  </si>
  <si>
    <t xml:space="preserve">        middelen tot soulaas te bedencken.</t>
  </si>
  <si>
    <t xml:space="preserve">    385.</t>
  </si>
  <si>
    <t xml:space="preserve">        Regenten van Lommel om te moogen</t>
  </si>
  <si>
    <t xml:space="preserve">    omslaan, den Raadt van Staate té adviseer</t>
  </si>
  <si>
    <t xml:space="preserve">    ren. 389.</t>
  </si>
  <si>
    <t xml:space="preserve">        Regenten van Maaslandt Executoriaal</t>
  </si>
  <si>
    <t xml:space="preserve">    verleent. 389.</t>
  </si>
  <si>
    <t xml:space="preserve">        Regenten van Mierloo gepermitteert</t>
  </si>
  <si>
    <t xml:space="preserve">    te moogen omslaan. 390.</t>
  </si>
  <si>
    <t xml:space="preserve">        Regenten van Stiphout gepermitteert</t>
  </si>
  <si>
    <t xml:space="preserve">    te negotieeren. 390.</t>
  </si>
  <si>
    <t xml:space="preserve">        Regenten van Udenhout gepermitteert</t>
  </si>
  <si>
    <t>te moogen omslaan. 394.</t>
  </si>
  <si>
    <t xml:space="preserve">        Roomsche Ingezetenen van Tilburgb</t>
  </si>
  <si>
    <t>gepermitteert haar Kerckhuys te vernieuwen.</t>
  </si>
  <si>
    <t xml:space="preserve">    397.</t>
  </si>
  <si>
    <t xml:space="preserve">    Regenten van Heesch, versoerk, ten</t>
  </si>
  <si>
    <t>eynde de Rentbesfers van capitalen moogen</t>
  </si>
  <si>
    <t>werden geinterdiceert de selve binnen een jaar</t>
  </si>
  <si>
    <t>op te seggen, den Raadt van Staate te ad-</t>
  </si>
  <si>
    <t xml:space="preserve">    viseeren. 397.</t>
  </si>
  <si>
    <t xml:space="preserve">        Regenten van Haren gepermisteert te</t>
  </si>
  <si>
    <t>mogen omslaan. 399.</t>
  </si>
  <si>
    <t xml:space="preserve">        Regenten van Donck gepermitteert te</t>
  </si>
  <si>
    <t>moogen omslaan. 400.</t>
  </si>
  <si>
    <t xml:space="preserve">        Regenten van Kessel gepermitteert te</t>
  </si>
  <si>
    <t xml:space="preserve">        Regenten van Diessen gepermitteert te</t>
  </si>
  <si>
    <t>moogen omslaan. 409.</t>
  </si>
  <si>
    <t xml:space="preserve">    Regenten van Bakel gepermitteert te</t>
  </si>
  <si>
    <t>moogen omslaan. 415.</t>
  </si>
  <si>
    <t xml:space="preserve">    Deekenen van den Ambacbte der Ly-</t>
  </si>
  <si>
    <t>qwaatreeders en Weevers der Stadt Helmont</t>
  </si>
  <si>
    <t>versoeckende dat haar Hoogb Mog. gelieven</t>
  </si>
  <si>
    <t>in te trecken de approbatie aan de Cassfe-</t>
  </si>
  <si>
    <t>major verleent, en te persisteeren by de Re-</t>
  </si>
  <si>
    <t>solutie van den aght en twintighsten Julit</t>
  </si>
  <si>
    <t>Jsestien bondert drie en tnegentigh, den Heer</t>
  </si>
  <si>
    <t>van Helmondt te berighten. 419. 554.</t>
  </si>
  <si>
    <t xml:space="preserve">        Regenten van Hoogemierden, Lage-</t>
  </si>
  <si>
    <t>mierden en Hulsel gepermitteert te moogen</t>
  </si>
  <si>
    <t>omslaan. 420.</t>
  </si>
  <si>
    <t xml:space="preserve">        Regenten van Schyndel gepermitteert</t>
  </si>
  <si>
    <t>te negotieeren. 420.</t>
  </si>
  <si>
    <t xml:space="preserve">        Regenten van Berkel om remissie,</t>
  </si>
  <si>
    <t>den Raadt van Staate te advifeeren.</t>
  </si>
  <si>
    <t xml:space="preserve">        Regenten vau Hoogloon , Casteren,</t>
  </si>
  <si>
    <t xml:space="preserve">    Bladel en Netersel om remissie, den Raadt</t>
  </si>
  <si>
    <t xml:space="preserve">    wan Staate te adviseeren. 438.</t>
  </si>
  <si>
    <t xml:space="preserve">        Cramer om Executoriaal afgewesen-</t>
  </si>
  <si>
    <t xml:space="preserve">    438.</t>
  </si>
  <si>
    <t xml:space="preserve">        Regenten van Empel gepermitteert te</t>
  </si>
  <si>
    <t xml:space="preserve">    moogen omslaan</t>
  </si>
  <si>
    <t xml:space="preserve">        as52.</t>
  </si>
  <si>
    <t>NL-HaNA_1.01.02_3779_0017-column-3617-389-924-2956</t>
  </si>
  <si>
    <t xml:space="preserve">    Regenten van Hilvarenbeeck gepermit-</t>
  </si>
  <si>
    <t xml:space="preserve">    teert te moogen omslaan. 466.</t>
  </si>
  <si>
    <t xml:space="preserve">    Regenten van Heeze en Leende om</t>
  </si>
  <si>
    <t xml:space="preserve">    remissie, den Raadt van Staate te advisee-</t>
  </si>
  <si>
    <t xml:space="preserve">    ren. 487.</t>
  </si>
  <si>
    <t xml:space="preserve">    Ragay geapprobeert als Secretaris van</t>
  </si>
  <si>
    <t xml:space="preserve">    Vught en Cromvoirt. 467.</t>
  </si>
  <si>
    <t xml:space="preserve">    Regenten van Steensel om te moogen</t>
  </si>
  <si>
    <t xml:space="preserve">    omslaan, den Raadt van Staate te advi-</t>
  </si>
  <si>
    <t xml:space="preserve">    seeren. 477.</t>
  </si>
  <si>
    <t xml:space="preserve">    van Dommelen om te moogen omslaan. 482.</t>
  </si>
  <si>
    <t xml:space="preserve">    Roomschgefinde Gemeente van Gurcken</t>
  </si>
  <si>
    <t xml:space="preserve">    om haar Kerckhuys te verplaatsen, vernieu-</t>
  </si>
  <si>
    <t xml:space="preserve">    amen en vergrooten, den Drossaardt van</t>
  </si>
  <si>
    <t xml:space="preserve">    Tilburgh te berighten. 484.</t>
  </si>
  <si>
    <t xml:space="preserve">        advis van de Admiraliteyt op de Maa-</t>
  </si>
  <si>
    <t xml:space="preserve">    ze, op de Requeste van Fabriqueurs van</t>
  </si>
  <si>
    <t xml:space="preserve">    Lakenen te Oirschot. 485.</t>
  </si>
  <si>
    <t xml:space="preserve">        Kerck- en Arnimeelters van Dungen,</t>
  </si>
  <si>
    <t xml:space="preserve">    Executoriaal verleent. 487.</t>
  </si>
  <si>
    <t xml:space="preserve">    Gecommitteerden van bet Quartier</t>
  </si>
  <si>
    <t xml:space="preserve">    van Peellandt om remissie, en om declara-</t>
  </si>
  <si>
    <t xml:space="preserve">    toir dat de Houders van capitalen tot laste</t>
  </si>
  <si>
    <t xml:space="preserve">    van eenige Corpora de selve binnen tien ja-</t>
  </si>
  <si>
    <t xml:space="preserve">    ren niet sullen vermoogen op te seggen, den</t>
  </si>
  <si>
    <t xml:space="preserve">    Raadt van Siaate te adviseeren. 488.</t>
  </si>
  <si>
    <t xml:space="preserve">        Regenten van Rosmalen om remissie,</t>
  </si>
  <si>
    <t xml:space="preserve">    den Raadt van Staate te adviseeren. 493.</t>
  </si>
  <si>
    <t xml:space="preserve">        van Hoven geapp' obeert als Drossaard,</t>
  </si>
  <si>
    <t>van Tilburgh en Goirle. 495.</t>
  </si>
  <si>
    <t xml:space="preserve">    Regenten van Valckenswaart om re-</t>
  </si>
  <si>
    <t>ren.</t>
  </si>
  <si>
    <t xml:space="preserve">    497.</t>
  </si>
  <si>
    <t xml:space="preserve">        Regenten van Esch om te moogen om-</t>
  </si>
  <si>
    <t>slaun, den Raadt van State te adviseren.</t>
  </si>
  <si>
    <t xml:space="preserve">    wander Graaf, Hanedoes en van Breu-</t>
  </si>
  <si>
    <t>gel tegens de Requeste van Vleertman en</t>
  </si>
  <si>
    <t>Colve, de Magistraat van Maastricht te</t>
  </si>
  <si>
    <t>adviseeren. 498.</t>
  </si>
  <si>
    <t xml:space="preserve">        Regenten van Heeswyck en Dinther</t>
  </si>
  <si>
    <t>om remissie, den Raadt van Staate te ad-</t>
  </si>
  <si>
    <t>viseeren. you.</t>
  </si>
  <si>
    <t>van Heesch, ten selven eynde. sor.</t>
  </si>
  <si>
    <t xml:space="preserve">        item op het versoeck ten selven eynde</t>
  </si>
  <si>
    <t>voor Regenten van Drunen. 504.</t>
  </si>
  <si>
    <t>van Duyzel om te moogen omslaan. 508.</t>
  </si>
  <si>
    <t xml:space="preserve">        Klaghte van die van Bladel over den</t>
  </si>
  <si>
    <t>Substituyt Quartier-Schout, den Quartier-</t>
  </si>
  <si>
    <t>Schout te berichten. 509. sa1.</t>
  </si>
  <si>
    <t xml:space="preserve">        Regenten van Riel om te moogen om-</t>
  </si>
  <si>
    <t>slaan, den Raadt van Staate te adviseeren.</t>
  </si>
  <si>
    <t xml:space="preserve">    510.</t>
  </si>
  <si>
    <t xml:space="preserve">        item op het versociék van Regenten</t>
  </si>
  <si>
    <t>van Steensel om remissie. 516.</t>
  </si>
  <si>
    <t xml:space="preserve">        af te wagbten het berigbt op de Re-</t>
  </si>
  <si>
    <t>queste van vander Graaf cum suis. 516.</t>
  </si>
  <si>
    <t xml:space="preserve">    527.</t>
  </si>
  <si>
    <t>NL-HaNA_1.01.02_3779_0018-page-34</t>
  </si>
  <si>
    <t>NL-HaNA_1.01.02_3779_0018-column-354-399-904-2971</t>
  </si>
  <si>
    <t xml:space="preserve">        ITI</t>
  </si>
  <si>
    <t xml:space="preserve">        advis op de Misive van de Onfan-</t>
  </si>
  <si>
    <t xml:space="preserve">        gers Lobel en van Heurn. 524.</t>
  </si>
  <si>
    <t xml:space="preserve">        Regenten van Aarle gepormitteert te</t>
  </si>
  <si>
    <t xml:space="preserve">        procederen. 526.</t>
  </si>
  <si>
    <t xml:space="preserve">        Regenten van Maaren om remissie,</t>
  </si>
  <si>
    <t xml:space="preserve">        den Raadi van Staate te advisteren. 535.</t>
  </si>
  <si>
    <t xml:space="preserve">        van Aalst om remise. 536.</t>
  </si>
  <si>
    <t xml:space="preserve">        Executoriaal voor Regenten van St.</t>
  </si>
  <si>
    <t xml:space="preserve">        Michiels Gestel en Gemunde. 539.</t>
  </si>
  <si>
    <t xml:space="preserve">        Raadt van Brabandt aangeschreven</t>
  </si>
  <si>
    <t xml:space="preserve">        sorge te dragen, dat de Gemeente van Eyndt-</t>
  </si>
  <si>
    <t xml:space="preserve">        hoven met geen onkosten van processen tegens</t>
  </si>
  <si>
    <t xml:space="preserve">        Lormier môoge werden beswaart. 540.</t>
  </si>
  <si>
    <t xml:space="preserve">        Regenten van Kessel om revisie, den</t>
  </si>
  <si>
    <t xml:space="preserve">        Raadt van Staate te adviseren. 544.</t>
  </si>
  <si>
    <t xml:space="preserve">        Regenten van Helvoirt om remisfe,</t>
  </si>
  <si>
    <t xml:space="preserve">        den Raadt van Staate te advisteren. 553.</t>
  </si>
  <si>
    <t xml:space="preserve">        Heer van Helmont te berichten op de</t>
  </si>
  <si>
    <t xml:space="preserve">        Requeste van Deckenen der Lywaatreeders</t>
  </si>
  <si>
    <t xml:space="preserve">        en Wevers der Stadt Helmont. sy4. 661.</t>
  </si>
  <si>
    <t xml:space="preserve">        Roomsgezinde Ingezetenen van Gurcke</t>
  </si>
  <si>
    <t xml:space="preserve">        gepermitteert haar Kerckschuyr te moogen</t>
  </si>
  <si>
    <t xml:space="preserve">        vernieuwen, vergrooten en verplaatsen. 562.</t>
  </si>
  <si>
    <t xml:space="preserve">        Regenten van Drunen Executoriaal</t>
  </si>
  <si>
    <t xml:space="preserve">        verkent. 571.</t>
  </si>
  <si>
    <t xml:space="preserve">        Regenten van Westelbeers om te moo-</t>
  </si>
  <si>
    <t xml:space="preserve">        gen omslaan, den Raadt van Staate te ad-</t>
  </si>
  <si>
    <t xml:space="preserve">        viseeren. 575.</t>
  </si>
  <si>
    <t xml:space="preserve">        van Oirschot ten selven eynde. 575.</t>
  </si>
  <si>
    <t xml:space="preserve">        Lyste van den Gouverneur Hompescp</t>
  </si>
  <si>
    <t xml:space="preserve">        van Persoonen die gequalificeert ziin om tot</t>
  </si>
  <si>
    <t xml:space="preserve">    Scheepenen verkooren te werden. 577.</t>
  </si>
  <si>
    <t xml:space="preserve">    Gemunde gepermitteert te procedee en. 578.</t>
  </si>
  <si>
    <t xml:space="preserve">        Regenten van asien om te moogen</t>
  </si>
  <si>
    <t xml:space="preserve">    omslaan, den Raadt van Staate te advifee-</t>
  </si>
  <si>
    <t xml:space="preserve">    ren. 578.</t>
  </si>
  <si>
    <t xml:space="preserve">        Resolutie ontslaginge en foulagement,</t>
  </si>
  <si>
    <t xml:space="preserve">    Meyerye. 578.</t>
  </si>
  <si>
    <t xml:space="preserve">        Regenten van Kessel om te negotiee-</t>
  </si>
  <si>
    <t xml:space="preserve">    ren, den Raadt van Staate te adviseren.</t>
  </si>
  <si>
    <t xml:space="preserve">        Regenten van Hilvarenbeek Executo-</t>
  </si>
  <si>
    <t xml:space="preserve">    riaal verleent. 594.</t>
  </si>
  <si>
    <t xml:space="preserve">        Roomsche lngezetenen van Tilburgb,</t>
  </si>
  <si>
    <t xml:space="preserve">    om haar Kerckschuar te vernieuwen, den</t>
  </si>
  <si>
    <t xml:space="preserve">    Droffaard te berichten. 598.</t>
  </si>
  <si>
    <t xml:space="preserve">        Regenten van Duyzel gepermitteert te</t>
  </si>
  <si>
    <t xml:space="preserve">    moogen omslaan. 598.</t>
  </si>
  <si>
    <t xml:space="preserve">        Regenten van Riel gepermitteert te</t>
  </si>
  <si>
    <t xml:space="preserve">    moogen omslaan. 599.</t>
  </si>
  <si>
    <t xml:space="preserve">        Regenten van Dommelen gepermitteert</t>
  </si>
  <si>
    <t xml:space="preserve">    te moogen omslaan. 603.</t>
  </si>
  <si>
    <t xml:space="preserve">        verandering van de Regeeringe al-</t>
  </si>
  <si>
    <t>daar. 607.</t>
  </si>
  <si>
    <t>van Bladel en resolutie. 609.</t>
  </si>
  <si>
    <t xml:space="preserve">        Regenten van Oedenrode versoeck om</t>
  </si>
  <si>
    <t>te negotieeren, den Raadt van Staate ie</t>
  </si>
  <si>
    <t>adviseren. 610.</t>
  </si>
  <si>
    <t>NL-HaNA_1.01.02_3779_0018-column-1329-414-935-2981</t>
  </si>
  <si>
    <t xml:space="preserve">    Son om te mogen omslaan. 610.</t>
  </si>
  <si>
    <t xml:space="preserve">        Regenten van Esch gepermitteert te</t>
  </si>
  <si>
    <t xml:space="preserve">    moogen omslaan. 613.</t>
  </si>
  <si>
    <t xml:space="preserve">        item aan Regenten van Steensel.</t>
  </si>
  <si>
    <t xml:space="preserve">    613.</t>
  </si>
  <si>
    <t xml:space="preserve">    geperntteert haar Kerck te moogen vernieu-</t>
  </si>
  <si>
    <t xml:space="preserve">    wen en vergrooten. 623.</t>
  </si>
  <si>
    <t xml:space="preserve">        Regenten van Lieroop om te moogen</t>
  </si>
  <si>
    <t xml:space="preserve">    ren. 624.</t>
  </si>
  <si>
    <t xml:space="preserve">        iten op de Requeste van Regenten van</t>
  </si>
  <si>
    <t xml:space="preserve">    Heeze, Leende en de ses Gebugbien. 624.</t>
  </si>
  <si>
    <t xml:space="preserve">        item op de Requeste van Regenten</t>
  </si>
  <si>
    <t xml:space="preserve">    van Tongelre. 6286.</t>
  </si>
  <si>
    <t xml:space="preserve">    van Westerhoven om té moogen omslaan.</t>
  </si>
  <si>
    <t xml:space="preserve">    627.</t>
  </si>
  <si>
    <t xml:space="preserve">        Regenten van Nederwetten om te mo-</t>
  </si>
  <si>
    <t xml:space="preserve">    viseeren. 832.</t>
  </si>
  <si>
    <t xml:space="preserve">    van Nunengerven. 633.</t>
  </si>
  <si>
    <t xml:space="preserve">        Gecommitteerden van Peellandt , ten</t>
  </si>
  <si>
    <t xml:space="preserve">    eynde de verligbtinge aanvangb mooge nee-</t>
  </si>
  <si>
    <t xml:space="preserve">    men met bet begin van den worleeden jaa-</t>
  </si>
  <si>
    <t xml:space="preserve">    re, den Raadt van Staate le adviseren.</t>
  </si>
  <si>
    <t xml:space="preserve">    837.</t>
  </si>
  <si>
    <t xml:space="preserve">        Regenten van Heeze, Leende en de</t>
  </si>
  <si>
    <t xml:space="preserve">    ses Gehugbten, gepermitteert te moogen om-</t>
  </si>
  <si>
    <t xml:space="preserve">    laan. 648.</t>
  </si>
  <si>
    <t xml:space="preserve">        Regenten van Lierop, gepermitteert te</t>
  </si>
  <si>
    <t xml:space="preserve">    moogen omslaan. 646.</t>
  </si>
  <si>
    <t xml:space="preserve">        Regenten van Berlicum en Middeel-</t>
  </si>
  <si>
    <t xml:space="preserve">    roode, om te moogen omslaan, den Raadt</t>
  </si>
  <si>
    <t xml:space="preserve">    van Staate te adviseeren. 647.</t>
  </si>
  <si>
    <t xml:space="preserve">        item op de Requeste van Regenten van</t>
  </si>
  <si>
    <t xml:space="preserve">    oerle en Merefeldiboven. 647.</t>
  </si>
  <si>
    <t xml:space="preserve">        Regenten van Rosmalen remissie ver-</t>
  </si>
  <si>
    <t>kent. 654.</t>
  </si>
  <si>
    <t xml:space="preserve">    Versteege om approbatie op fijn aan-</t>
  </si>
  <si>
    <t>fellinge als Vorseer aan de ordinaris Justi-</t>
  </si>
  <si>
    <t>te gerenvoyeert. 654.</t>
  </si>
  <si>
    <t xml:space="preserve">    van Poudroyen om maintien in fijn</t>
  </si>
  <si>
    <t>Vorstersplaatse , aan de ordinaris Justitie</t>
  </si>
  <si>
    <t>gerenvoyeert. 657.</t>
  </si>
  <si>
    <t xml:space="preserve">        lyste van de tractementen aan de</t>
  </si>
  <si>
    <t>Secretarissen in het Quartier van Oosfter-</t>
  </si>
  <si>
    <t>zvyck. 658.</t>
  </si>
  <si>
    <t xml:space="preserve">        Retenten van Soomeren om te moo-</t>
  </si>
  <si>
    <t>viseeren. 683.</t>
  </si>
  <si>
    <t xml:space="preserve">        Retenten van Valckenswaart om re-</t>
  </si>
  <si>
    <t>nisse, afgewesen. 8683.</t>
  </si>
  <si>
    <t xml:space="preserve">        versveck van Regenten van Peellandt,</t>
  </si>
  <si>
    <t>ten eynde de ontlastinge aanvangh mooge nee-</t>
  </si>
  <si>
    <t>men met den voorleden jaare, afgeweesen-</t>
  </si>
  <si>
    <t xml:space="preserve">    664.</t>
  </si>
  <si>
    <t xml:space="preserve">        Requeste van Schepenen van 's Her-</t>
  </si>
  <si>
    <t>togenbosch wegens het overleveren van twee</t>
  </si>
  <si>
    <t>Vrouwspersoonen aan den Procureur Generaal</t>
  </si>
  <si>
    <t>NL-HaNA_1.01.02_3779_0018-page-35</t>
  </si>
  <si>
    <t>NL-HaNA_1.01.02_3779_0018-column-2614-404-923-2971</t>
  </si>
  <si>
    <t>van Hollandt, den Raad van Brabandt te</t>
  </si>
  <si>
    <t>berichten. 8669.</t>
  </si>
  <si>
    <t xml:space="preserve">    qroyen om vrydom voor fin afgo-</t>
  </si>
  <si>
    <t>brandt Huys , den Raadt van Staate te</t>
  </si>
  <si>
    <t>advisteren. 670.</t>
  </si>
  <si>
    <t xml:space="preserve">        Requeste van Scheepenen wegens twee</t>
  </si>
  <si>
    <t>Mandamenten in cas van reformatie by den Fis</t>
  </si>
  <si>
    <t>caal van Brabandt geobtineert , te laten aan</t>
  </si>
  <si>
    <t>de ordinaris justitie. 673.</t>
  </si>
  <si>
    <t xml:space="preserve">        Kerckenraadt van Helmondt klaghten</t>
  </si>
  <si>
    <t>over het aanstellen van cen Paapsche Schee-</t>
  </si>
  <si>
    <t>pen door den Drossaard , den selven te be-</t>
  </si>
  <si>
    <t>richten. 875.</t>
  </si>
  <si>
    <t xml:space="preserve">        Regenten van Nistewoy om remifs-</t>
  </si>
  <si>
    <t>fie, den Raadt van Staate te adviseren.</t>
  </si>
  <si>
    <t xml:space="preserve">    675.</t>
  </si>
  <si>
    <t xml:space="preserve">        Regenten van Helvoirt gepermitteert</t>
  </si>
  <si>
    <t>te moogen omsiaan. 677.</t>
  </si>
  <si>
    <t xml:space="preserve">    Regenten van Riethoven om te moogen</t>
  </si>
  <si>
    <t>omslaan, den Raadt van Staate te advifee-</t>
  </si>
  <si>
    <t xml:space="preserve">    0677.</t>
  </si>
  <si>
    <t xml:space="preserve">        lyste van de tractementen en emolu-</t>
  </si>
  <si>
    <t>menten van de Secretarissen van Maaslandt.</t>
  </si>
  <si>
    <t xml:space="preserve">    80.</t>
  </si>
  <si>
    <t xml:space="preserve">    Raadt van Brabandt te adviseren</t>
  </si>
  <si>
    <t>op bet versoeck van den Drossaard Coen-</t>
  </si>
  <si>
    <t>raadts wegens Vagabonden, &amp;e. aldaar.</t>
  </si>
  <si>
    <t xml:space="preserve">    683.</t>
  </si>
  <si>
    <t xml:space="preserve">        Schepenen versoeck om op het bericht</t>
  </si>
  <si>
    <t xml:space="preserve">    van den Raadt van Brabandt niet finalijck</t>
  </si>
  <si>
    <t xml:space="preserve">    te disponeeren, te examineeren. 687.</t>
  </si>
  <si>
    <t xml:space="preserve">        Regenten van Hapert, om te mogen</t>
  </si>
  <si>
    <t xml:space="preserve">    omslaan, den Raadt van Staate te adviseeren-</t>
  </si>
  <si>
    <t xml:space="preserve">    688.</t>
  </si>
  <si>
    <t xml:space="preserve">        Rapport en ordres wegens bet vver-</t>
  </si>
  <si>
    <t xml:space="preserve">    leveren van twee Vrouwspersôonen aan den</t>
  </si>
  <si>
    <t xml:space="preserve">    Fiscaal van Hollandt. 839.</t>
  </si>
  <si>
    <t xml:space="preserve">        Regenten van Nulandt om remissie,</t>
  </si>
  <si>
    <t xml:space="preserve">    den Raadt van Staate te adviseren. 696.</t>
  </si>
  <si>
    <t xml:space="preserve">    Hooghschourb, klaghten over het pro-</t>
  </si>
  <si>
    <t xml:space="preserve">    voceeren van een Sententie door den Fiscaal</t>
  </si>
  <si>
    <t xml:space="preserve">    van Brabandt, den Raadt van Brabandt</t>
  </si>
  <si>
    <t xml:space="preserve">    te adviseeren. 700.</t>
  </si>
  <si>
    <t xml:space="preserve">        Regenten van Vught en Cromvoirt</t>
  </si>
  <si>
    <t xml:space="preserve">    em te moogen omslaan, den Raadt van Staa-</t>
  </si>
  <si>
    <t xml:space="preserve">    te te adviseren. 705.</t>
  </si>
  <si>
    <t xml:space="preserve">        Regenten van Westelbeers gepermit-</t>
  </si>
  <si>
    <t xml:space="preserve">    teert te moogen omslaan. 706.</t>
  </si>
  <si>
    <t xml:space="preserve">        Regenten van Aalst remissie verleent.</t>
  </si>
  <si>
    <t xml:space="preserve">    707.</t>
  </si>
  <si>
    <t xml:space="preserve">        bericht van den Raadt van Bra-</t>
  </si>
  <si>
    <t xml:space="preserve">    bandt wegens den aanwas van Vagabonden</t>
  </si>
  <si>
    <t xml:space="preserve">    te examineren. 714.</t>
  </si>
  <si>
    <t xml:space="preserve">        Rentmeesters om ordres nopende den</t>
  </si>
  <si>
    <t xml:space="preserve">    ontfangb en uytgaaf te examineeren. 715.</t>
  </si>
  <si>
    <t xml:space="preserve">        Quartierschout van Kempelandt te</t>
  </si>
  <si>
    <t xml:space="preserve">    berichten op het versoeck van Regenten van</t>
  </si>
  <si>
    <t xml:space="preserve">    Reussel. 715.</t>
  </si>
  <si>
    <t xml:space="preserve">        item op het versoeck van Haare, ten</t>
  </si>
  <si>
    <t xml:space="preserve">    eynde den Stadthouder een bequaam Persoon</t>
  </si>
  <si>
    <t xml:space="preserve">    tot insamelinge van penningen gelieven aan</t>
  </si>
  <si>
    <t xml:space="preserve">    te stellen. 716.</t>
  </si>
  <si>
    <t>NL-HaNA_1.01.02_3779_0018-column-3572-399-953-2966</t>
  </si>
  <si>
    <t xml:space="preserve">    Regenten van Breugel gepermitteert te</t>
  </si>
  <si>
    <t>moogen omslaan. 721.</t>
  </si>
  <si>
    <t xml:space="preserve">    Regenten van Nulandt om remissie,</t>
  </si>
  <si>
    <t xml:space="preserve">        afgeweesen. 721.</t>
  </si>
  <si>
    <t xml:space="preserve">    bericht van den Raadt van Brabandt</t>
  </si>
  <si>
    <t xml:space="preserve">        wegens intrecken van twee Mandamenten,</t>
  </si>
  <si>
    <t xml:space="preserve">        regens Jan en Dirck Rotterdam te exami-</t>
  </si>
  <si>
    <t xml:space="preserve">        neeren. 723.</t>
  </si>
  <si>
    <t xml:space="preserve">        Regenten van Dinther wegens sala-</t>
  </si>
  <si>
    <t xml:space="preserve">        ris van Secretarissen, den Raadt van Staa-</t>
  </si>
  <si>
    <t xml:space="preserve">        te te adviseren. 727.</t>
  </si>
  <si>
    <t xml:space="preserve">        Regenten van Castelre om te moogen</t>
  </si>
  <si>
    <t xml:space="preserve">        omslaan, den Raadt van Staate te advifee-</t>
  </si>
  <si>
    <t xml:space="preserve">        ren. 717.</t>
  </si>
  <si>
    <t xml:space="preserve">        Regenten van Zilburgh gepermitteert</t>
  </si>
  <si>
    <t xml:space="preserve">        te mogen omslaan. 733.</t>
  </si>
  <si>
    <t xml:space="preserve">        Regenten van Oerle en Morefeldibo-</t>
  </si>
  <si>
    <t xml:space="preserve">        ven gepermitteert te moogen omslaan. 734.</t>
  </si>
  <si>
    <t xml:space="preserve">        Regenten van Berlicum en Middel-</t>
  </si>
  <si>
    <t>roode gepermitteert te moogen omslaan. 734.</t>
  </si>
  <si>
    <t xml:space="preserve">        Regenten van Nederwetten geaccor-</t>
  </si>
  <si>
    <t>deert te moogen omstvan. 736.</t>
  </si>
  <si>
    <t xml:space="preserve">        Regenten van St. Oedenroode geper-</t>
  </si>
  <si>
    <t>nitteert te moogen omslaan. 737.</t>
  </si>
  <si>
    <t xml:space="preserve">        Regenten van Hogemierden, Eagemier-</t>
  </si>
  <si>
    <t>den en Hulsel om remissie de Raadt van</t>
  </si>
  <si>
    <t>Staate te adviseren. 738.</t>
  </si>
  <si>
    <t>van Maaren om een Curateur. 740.</t>
  </si>
  <si>
    <t>van Alem om een Curateur. 740.</t>
  </si>
  <si>
    <t xml:space="preserve">        Regenten van Tongelre gepermittoert</t>
  </si>
  <si>
    <t xml:space="preserve">    te moogen omslaan. 746.</t>
  </si>
  <si>
    <t xml:space="preserve">        item aan Regenten van Son. 745.</t>
  </si>
  <si>
    <t xml:space="preserve">        item aan Regenten van Nieuwkusck.</t>
  </si>
  <si>
    <t xml:space="preserve">    71.</t>
  </si>
  <si>
    <t xml:space="preserve">        item aan Regenten van Goirle.</t>
  </si>
  <si>
    <t xml:space="preserve">    251.</t>
  </si>
  <si>
    <t xml:space="preserve">        item aan Regenten van Nunen Ger-</t>
  </si>
  <si>
    <t xml:space="preserve">    ven.</t>
  </si>
  <si>
    <t xml:space="preserve">    753.</t>
  </si>
  <si>
    <t xml:space="preserve">        item aan Regenten van Someren.</t>
  </si>
  <si>
    <t xml:space="preserve">        berigbt van de Cassemajoor wegens</t>
  </si>
  <si>
    <t xml:space="preserve">    het aanstellen van Paapsche Scheepenen, en</t>
  </si>
  <si>
    <t xml:space="preserve">    Kerckenraadt van Helmondt gelast op te</t>
  </si>
  <si>
    <t xml:space="preserve">    geeven welcke Geresormeerde Personen be-</t>
  </si>
  <si>
    <t xml:space="preserve">    quaam zijn om het Scheepensampt te bedie-</t>
  </si>
  <si>
    <t xml:space="preserve">    nen. 754.</t>
  </si>
  <si>
    <t xml:space="preserve">        Regenten van Hapert en Casteren om</t>
  </si>
  <si>
    <t xml:space="preserve">    ren. 7861.</t>
  </si>
  <si>
    <t xml:space="preserve">        Regenten van Riethooven gepermitteert</t>
  </si>
  <si>
    <t xml:space="preserve">    te moogen omslaan. 764.</t>
  </si>
  <si>
    <t xml:space="preserve">        Troyen remissie verleent van fijn af-</t>
  </si>
  <si>
    <t xml:space="preserve">    gebrandt Huys. 764.</t>
  </si>
  <si>
    <t xml:space="preserve">        Regenten van Berckel gepermitteert</t>
  </si>
  <si>
    <t xml:space="preserve">    te moogen omslaan. 766.</t>
  </si>
  <si>
    <t xml:space="preserve">        - item aan Regenten van Westerhoven.</t>
  </si>
  <si>
    <t xml:space="preserve">        Regenten van Stiphout om te moogen</t>
  </si>
  <si>
    <t xml:space="preserve">    mslaan, den Raadt van Staate te advisee-</t>
  </si>
  <si>
    <t>NL-HaNA_1.01.02_3779_0019-page-36</t>
  </si>
  <si>
    <t>NL-HaNA_1.01.02_3779_0019-column-334-383-920-2976</t>
  </si>
  <si>
    <t xml:space="preserve">    van het Quartier van Oosterwijck om ver-</t>
  </si>
  <si>
    <t xml:space="preserve">    minderinge van de belft van het hoofatgelt.</t>
  </si>
  <si>
    <t xml:space="preserve">    774.</t>
  </si>
  <si>
    <t xml:space="preserve">        Calf geapprobecrt als Vorster en Schut-</t>
  </si>
  <si>
    <t xml:space="preserve">    ter van Empel en Meerwyck. 774.</t>
  </si>
  <si>
    <t xml:space="preserve">        Project - Reglement op de salarissen</t>
  </si>
  <si>
    <t xml:space="preserve">    van de Vorsters te examineeren. 778.</t>
  </si>
  <si>
    <t xml:space="preserve">        bericht van den Heere van Helmondt</t>
  </si>
  <si>
    <t xml:space="preserve">    op de Requeste van Deekenen en Lywaat-</t>
  </si>
  <si>
    <t xml:space="preserve">    reeders on Wevers der voorschreve Stadt,</t>
  </si>
  <si>
    <t xml:space="preserve">    de Admiraliteyt op de Maaze te advifeeren.</t>
  </si>
  <si>
    <t xml:space="preserve">    783.</t>
  </si>
  <si>
    <t xml:space="preserve">        Prelaat van de Abdye van Postel</t>
  </si>
  <si>
    <t xml:space="preserve">    om seekere Landen weder na sich te moogen</t>
  </si>
  <si>
    <t xml:space="preserve">    neemen, den Raadt van Staate te advisee-</t>
  </si>
  <si>
    <t xml:space="preserve">    ren. 791.</t>
  </si>
  <si>
    <t xml:space="preserve">        item het versoeck van Regenten van</t>
  </si>
  <si>
    <t xml:space="preserve">    Peellandt wegens betalinge van aghterstal-</t>
  </si>
  <si>
    <t xml:space="preserve">    lige interessen. 792.</t>
  </si>
  <si>
    <t xml:space="preserve">        Regenten van Hapert gepermitteert te</t>
  </si>
  <si>
    <t xml:space="preserve">    moogen omslaan. 797.</t>
  </si>
  <si>
    <t xml:space="preserve">        Regenten van Heesch om remissie, den</t>
  </si>
  <si>
    <t xml:space="preserve">    Raadt van Staate te adviseeren. 8or.</t>
  </si>
  <si>
    <t xml:space="preserve">    van Vlierden om te moogen omslaan. 801.</t>
  </si>
  <si>
    <t xml:space="preserve">        Regenten van Boxtel, Executoriaal</t>
  </si>
  <si>
    <t xml:space="preserve">    verleent. 8or.</t>
  </si>
  <si>
    <t xml:space="preserve">        Hscaal van Brabandt ampliatie be-</t>
  </si>
  <si>
    <t xml:space="preserve">    langh op de Requeste van den Hooghschout</t>
  </si>
  <si>
    <t xml:space="preserve">    te examineeren. 8or.</t>
  </si>
  <si>
    <t>Hessen-Cassel, nieuwejaarswensch, met re-</t>
  </si>
  <si>
    <t xml:space="preserve">    scriptie van congratulatie in civile termen</t>
  </si>
  <si>
    <t xml:space="preserve">    beantwoordt. 11.</t>
  </si>
  <si>
    <t xml:space="preserve">        Prins Willem wegens belastinge van</t>
  </si>
  <si>
    <t xml:space="preserve">    den sestighsten penningb, Commissarissen De-</t>
  </si>
  <si>
    <t xml:space="preserve">    ciseurs devoir te doen. 312.</t>
  </si>
  <si>
    <t xml:space="preserve">        Propositie tot het maaken van een</t>
  </si>
  <si>
    <t xml:space="preserve">    Conventie met die van Cuyck tot restitutie</t>
  </si>
  <si>
    <t xml:space="preserve">    der Deserteurs te examineeren. 313.</t>
  </si>
  <si>
    <t xml:space="preserve">        Prins Willem ses maanden verlof.</t>
  </si>
  <si>
    <t>Hessen-Darmstadt, de Bewindtbebbers van</t>
  </si>
  <si>
    <t xml:space="preserve">    de Oost-Indische Compagnie te adviseeren op</t>
  </si>
  <si>
    <t xml:space="preserve">    jijn versoeck. 725.</t>
  </si>
  <si>
    <t xml:space="preserve">        advis. 783.</t>
  </si>
  <si>
    <t>Heyblom aan de ordinaris Justitie gerenvoyeert.</t>
  </si>
  <si>
    <t xml:space="preserve">    74.</t>
  </si>
  <si>
    <t>d'Hiller Weduwe Mortaigne, Pasport om met</t>
  </si>
  <si>
    <t xml:space="preserve">    haar drie Kinderen, een Meyt en Bagage</t>
  </si>
  <si>
    <t xml:space="preserve">    naar Berlijn te moogen vertrecken. 184.</t>
  </si>
  <si>
    <t>Hirts, om Mandement van revifie pro Deo,</t>
  </si>
  <si>
    <t xml:space="preserve">    den Raadt van Brabandt te adviseeren. 85.</t>
  </si>
  <si>
    <t xml:space="preserve">        afgeweesen fijn versoeck om veertien</t>
  </si>
  <si>
    <t xml:space="preserve">    dagen tot bet doen van een collecte, om de</t>
  </si>
  <si>
    <t xml:space="preserve">    kosten van de revisie te betaalen. 89.</t>
  </si>
  <si>
    <t xml:space="preserve">        beright en afgeweesen. 97.</t>
  </si>
  <si>
    <t xml:space="preserve">        nader versoeck om revisie, de delibe-</t>
  </si>
  <si>
    <t>ratie opgebouden tot morgen. 104.</t>
  </si>
  <si>
    <t xml:space="preserve">        rapport en afgeweesen. 114.</t>
  </si>
  <si>
    <t>de Hochepied advertentie. 98. 113. 271.</t>
  </si>
  <si>
    <t xml:space="preserve">    305. 362. 491. zor. 728.</t>
  </si>
  <si>
    <t>NL-HaNA_1.01.02_3779_0019-column-1326-398-957-2981</t>
  </si>
  <si>
    <t xml:space="preserve">        X.</t>
  </si>
  <si>
    <t xml:space="preserve">        notificeerende het overlyden van fijn</t>
  </si>
  <si>
    <t xml:space="preserve">        Vader. 21.</t>
  </si>
  <si>
    <t xml:space="preserve">        om het consulaat te Smirna , de Re-</t>
  </si>
  <si>
    <t xml:space="preserve">        troacta na te fien.</t>
  </si>
  <si>
    <t xml:space="preserve">        wat.</t>
  </si>
  <si>
    <t xml:space="preserve">        aangesteldt tot Consul op een tracte-</t>
  </si>
  <si>
    <t xml:space="preserve">        ment van ses duysent guldens. 65.</t>
  </si>
  <si>
    <t xml:space="preserve">        gepermitteert de gerequireerde pro-</t>
  </si>
  <si>
    <t xml:space="preserve">        tectie aan Keyserlijcke Onderdanen te ver-</t>
  </si>
  <si>
    <t xml:space="preserve">        leenen. 728.</t>
  </si>
  <si>
    <t>de Hochepied om seven duysent vys hondert</t>
  </si>
  <si>
    <t xml:space="preserve">    guldens, voor den Heer Colyer by Hollandt</t>
  </si>
  <si>
    <t xml:space="preserve">    overgenomen. 237.</t>
  </si>
  <si>
    <t xml:space="preserve">        versoeck om aghbterstallen te examine-</t>
  </si>
  <si>
    <t xml:space="preserve">    ren, en ordonnantie van seven duysent vyf</t>
  </si>
  <si>
    <t xml:space="preserve">    bondert guldens ter goeder reekeningen. 303.</t>
  </si>
  <si>
    <t>Hodenpyl aangesteldt tot Contrerolleur van de</t>
  </si>
  <si>
    <t xml:space="preserve">    Convoyen en Licenten te Schiedam. 378.</t>
  </si>
  <si>
    <t>Hoevenaar,, klaghten over het weygeren van</t>
  </si>
  <si>
    <t xml:space="preserve">    haar Soon tot Maastricht, Commissarissen</t>
  </si>
  <si>
    <t xml:space="preserve">    Deciseurs baar te informeeren. 444.</t>
  </si>
  <si>
    <t>Hoeuft (Jan Diderick) aangesteldt tot Capi-</t>
  </si>
  <si>
    <t xml:space="preserve">    teyn onder het Collegie ter Admiraliteyt tot</t>
  </si>
  <si>
    <t xml:space="preserve">    Amsterdam. 144.</t>
  </si>
  <si>
    <t xml:space="preserve">        (Mattys) gepermitteert den eedt by</t>
  </si>
  <si>
    <t xml:space="preserve">    procuratie voor sijn Broeder af te leggen.</t>
  </si>
  <si>
    <t xml:space="preserve">    461.</t>
  </si>
  <si>
    <t xml:space="preserve">        Pasport om vier Paarden naar Ven-</t>
  </si>
  <si>
    <t xml:space="preserve">    lo te moogen uytvoeren. 574.</t>
  </si>
  <si>
    <t>Hoeuft van Oyen, Pasport om drie swarte</t>
  </si>
  <si>
    <t xml:space="preserve">    Paarden naar Meenen te moogen voeren.</t>
  </si>
  <si>
    <t xml:space="preserve">    679.</t>
  </si>
  <si>
    <t>van Hofscholt Octroy om te disponeeren. 704.</t>
  </si>
  <si>
    <t>de Hooge Declaratie. 699.</t>
  </si>
  <si>
    <t>Hogendorp ordre nopende de Administratie</t>
  </si>
  <si>
    <t xml:space="preserve">    van het Comptoir Generaal. 363</t>
  </si>
  <si>
    <t xml:space="preserve">        om verhooginge van tractement te exa-</t>
  </si>
  <si>
    <t xml:space="preserve">    mineeren. 377. 457.</t>
  </si>
  <si>
    <t xml:space="preserve">        rapport. 490.</t>
  </si>
  <si>
    <t xml:space="preserve">        om dispositie te examineeren. 490.</t>
  </si>
  <si>
    <t xml:space="preserve">        gelast Quitantie te passeeren van pen-</t>
  </si>
  <si>
    <t xml:space="preserve">    ningen van fijne Majesteyt van Poolen, en</t>
  </si>
  <si>
    <t xml:space="preserve">    Churfurstelijcke Doorlughtigheydt aan fijn</t>
  </si>
  <si>
    <t xml:space="preserve">    Comptoir gebracht werdende. 512.</t>
  </si>
  <si>
    <t xml:space="preserve">        consideratien dien aangaande , en by</t>
  </si>
  <si>
    <t xml:space="preserve">    de voorenstaande Resolutie gepersisteert. 529.</t>
  </si>
  <si>
    <t xml:space="preserve">        klaghte over wanbetalinge van Beye-</t>
  </si>
  <si>
    <t xml:space="preserve">    ren, en ordres. 530.</t>
  </si>
  <si>
    <t xml:space="preserve">        te adviseeren op de Memorie van de</t>
  </si>
  <si>
    <t>Brose, nopende de Quitantie. 545. 639.</t>
  </si>
  <si>
    <t xml:space="preserve">    bericht te examineeren. 556.</t>
  </si>
  <si>
    <t xml:space="preserve">    Admodiateurs in de Oostenrijcksche Ne-</t>
  </si>
  <si>
    <t xml:space="preserve">    derlanden schuldigh drie hondert vyf en se-</t>
  </si>
  <si>
    <t xml:space="preserve">    ventigb duysent ses hondert negen en dertigh</t>
  </si>
  <si>
    <t xml:space="preserve">    guldens eene stuyver ses penningen te exami-</t>
  </si>
  <si>
    <t xml:space="preserve">    neeren. 615.</t>
  </si>
  <si>
    <t xml:space="preserve">        rapport wegens de Quitantie. 619.</t>
  </si>
  <si>
    <t xml:space="preserve">        bericht en antwoordt. 642.</t>
  </si>
  <si>
    <t xml:space="preserve">        Staat van veraghterde interessen van</t>
  </si>
  <si>
    <t>capitalen ouder haar Hoogh Mog. guarantie</t>
  </si>
  <si>
    <t>genegotieert. 671. 752.</t>
  </si>
  <si>
    <t xml:space="preserve">        weegens astossinge van Stadt en Lan-</t>
  </si>
  <si>
    <t>NL-HaNA_1.01.02_3779_0019-page-37</t>
  </si>
  <si>
    <t>NL-HaNA_1.01.02_3779_0019-column-2613-363-924-2981</t>
  </si>
  <si>
    <t xml:space="preserve">    de, den Raadt van Staate te adviseeren.</t>
  </si>
  <si>
    <t xml:space="preserve">    699.</t>
  </si>
  <si>
    <t xml:space="preserve">        tactement voor den Ontfanger, ende</t>
  </si>
  <si>
    <t xml:space="preserve">    Bedienden gereguleert. 742.</t>
  </si>
  <si>
    <t>Hogendyck en Ebbe, Raadt van Staate zer-</t>
  </si>
  <si>
    <t xml:space="preserve">    Jfoght ordonnantie van twee hondert ses en</t>
  </si>
  <si>
    <t xml:space="preserve">    twintigh guldens te depescheeren. 391.</t>
  </si>
  <si>
    <t>Hollandt, Commissie voor den Heere Veltbuys</t>
  </si>
  <si>
    <t xml:space="preserve">    ter Aadmiraliteyt in het Noorder Quar-</t>
  </si>
  <si>
    <t xml:space="preserve">    tier.</t>
  </si>
  <si>
    <t xml:space="preserve">        X2.</t>
  </si>
  <si>
    <t xml:space="preserve">    overgenoomen het gepasseerde in een</t>
  </si>
  <si>
    <t xml:space="preserve">    conversatie met den Marquis de Prié no-</t>
  </si>
  <si>
    <t xml:space="preserve">    perde de vaart uyt de Oostenrijcksche Ne-</t>
  </si>
  <si>
    <t xml:space="preserve">    derlanden op de Indien. 41. 63.</t>
  </si>
  <si>
    <t xml:space="preserve">    consent in de augmentatie van twee</t>
  </si>
  <si>
    <t xml:space="preserve">    duysent guldens tractement voor den Resi-</t>
  </si>
  <si>
    <t xml:space="preserve">    dent Pesters, Provincien versogbt haar te</t>
  </si>
  <si>
    <t xml:space="preserve">    verklaren. 47.</t>
  </si>
  <si>
    <t xml:space="preserve">        wegens verkoopinge van de verpande</t>
  </si>
  <si>
    <t xml:space="preserve">    Juweelen, en geresolveert noch een maandt</t>
  </si>
  <si>
    <t xml:space="preserve">    te supercedeeren. 47.</t>
  </si>
  <si>
    <t xml:space="preserve">        overgenoomen de Missive van Pesters</t>
  </si>
  <si>
    <t xml:space="preserve">    wegens het graven van een vaart , of leg-</t>
  </si>
  <si>
    <t xml:space="preserve">    gen van een Steene Wegh tusschen Mons en</t>
  </si>
  <si>
    <t xml:space="preserve">    78,</t>
  </si>
  <si>
    <t xml:space="preserve">    Ath.</t>
  </si>
  <si>
    <t xml:space="preserve">        item de Missive van Spina wegens de</t>
  </si>
  <si>
    <t xml:space="preserve">    Tolrechten op den Rhyn. 84.</t>
  </si>
  <si>
    <t xml:space="preserve">        item van den Resident Pesters, we-</t>
  </si>
  <si>
    <t xml:space="preserve">    gens verkoopinge van het Schip Commany.</t>
  </si>
  <si>
    <t xml:space="preserve">    96.</t>
  </si>
  <si>
    <t xml:space="preserve">    Commissie voor den Heer van Ram-</t>
  </si>
  <si>
    <t xml:space="preserve">    borst, ter Admiraliteyt in bet Noorder Quar-</t>
  </si>
  <si>
    <t xml:space="preserve">    tier. 97.</t>
  </si>
  <si>
    <t xml:space="preserve">        overgenomen de Missive van vanden</t>
  </si>
  <si>
    <t xml:space="preserve">    Bosch wegens sterste onder tet Rundtvee in</t>
  </si>
  <si>
    <t xml:space="preserve">    Duytslandt. 97.</t>
  </si>
  <si>
    <t xml:space="preserve">        item de Missive van Rumpf dien</t>
  </si>
  <si>
    <t xml:space="preserve">    aangaande. 99.</t>
  </si>
  <si>
    <t xml:space="preserve">    item de Missive van den Ambassa-</t>
  </si>
  <si>
    <t xml:space="preserve">    deur Hop wegens Equipage van Scheepen</t>
  </si>
  <si>
    <t xml:space="preserve">    en mogelijck op het Fort Argyn. 103.</t>
  </si>
  <si>
    <t xml:space="preserve">        item de Missive van den selven in</t>
  </si>
  <si>
    <t xml:space="preserve">    bedencken gevende of de vreede met die van</t>
  </si>
  <si>
    <t xml:space="preserve">    Algiers en haar Hooch Mog. niet soude</t>
  </si>
  <si>
    <t xml:space="preserve">    kunnen werden gefaciliteert by occasie van</t>
  </si>
  <si>
    <t xml:space="preserve">    de Ambassade uyt Vranckrijck naar Con-</t>
  </si>
  <si>
    <t xml:space="preserve">    stantinopolen. 106.</t>
  </si>
  <si>
    <t xml:space="preserve">        item de Misive van Houwens wegens</t>
  </si>
  <si>
    <t xml:space="preserve">    het Koper van Trieste. 109.</t>
  </si>
  <si>
    <t xml:space="preserve">        item de Misive van de Heer Hop</t>
  </si>
  <si>
    <t xml:space="preserve">    wegens expeditie op Arguyn.</t>
  </si>
  <si>
    <t xml:space="preserve">        NW 110</t>
  </si>
  <si>
    <t xml:space="preserve">        item de Missive van den Resident</t>
  </si>
  <si>
    <t xml:space="preserve">    Pesters wegens de generaale Posterye der</t>
  </si>
  <si>
    <t xml:space="preserve">    Oostenrijcksche Nederlanden. stu1.</t>
  </si>
  <si>
    <t xml:space="preserve">        item de Missive van Hop wegens de</t>
  </si>
  <si>
    <t xml:space="preserve">    algiersche Roover te Pleymouth ingevallen.</t>
  </si>
  <si>
    <t xml:space="preserve">    114.</t>
  </si>
  <si>
    <t xml:space="preserve">        Propositie van een Beededagb by Zee-</t>
  </si>
  <si>
    <t xml:space="preserve">    landt vvergenoomen. 120.</t>
  </si>
  <si>
    <t xml:space="preserve">        item de Missive van Pesters wegens</t>
  </si>
  <si>
    <t xml:space="preserve">    de administratie der generaale Posteryé. 137-</t>
  </si>
  <si>
    <t>NL-HaNA_1.01.02_3779_0019-column-3582-368-957-3014</t>
  </si>
  <si>
    <t xml:space="preserve">    item de Misixe van Houwens we-</t>
  </si>
  <si>
    <t xml:space="preserve">    gens nieuwigheden in de regotie aldaar.</t>
  </si>
  <si>
    <t xml:space="preserve">    142.</t>
  </si>
  <si>
    <t xml:space="preserve">    item de Missive van de Regeeringe</t>
  </si>
  <si>
    <t xml:space="preserve">    van Bern tot ant woorat op de voorschryvens</t>
  </si>
  <si>
    <t xml:space="preserve">    voor de Gumoins. 162</t>
  </si>
  <si>
    <t xml:space="preserve">        item de Missive van den Consul Dick</t>
  </si>
  <si>
    <t xml:space="preserve">    wegens het opbrengen van Scheepen door Al-</t>
  </si>
  <si>
    <t xml:space="preserve">    giersche Zeeroovers. 162.</t>
  </si>
  <si>
    <t xml:space="preserve">        item de Missive van den Ambassa-</t>
  </si>
  <si>
    <t xml:space="preserve">    deur Hop , egens hinderinge , de Schepen</t>
  </si>
  <si>
    <t xml:space="preserve">    uyt de Levant komende , toegebragbt wer-</t>
  </si>
  <si>
    <t xml:space="preserve">    dende. 166.</t>
  </si>
  <si>
    <t xml:space="preserve">        item de Memorie van Arigoni om</t>
  </si>
  <si>
    <t xml:space="preserve">    vrydom. 170. 396.</t>
  </si>
  <si>
    <t xml:space="preserve">        Bededagh gearresteert tegens den wyf-</t>
  </si>
  <si>
    <t xml:space="preserve">    den Maart. 172.</t>
  </si>
  <si>
    <t xml:space="preserve">        overgenomen de Missive van Houwens</t>
  </si>
  <si>
    <t xml:space="preserve">    houdende antwoordt op fijn bedancken we-</t>
  </si>
  <si>
    <t xml:space="preserve">    gens bet overleveren van Algiersche Slaven.</t>
  </si>
  <si>
    <t xml:space="preserve">    173.</t>
  </si>
  <si>
    <t xml:space="preserve">        Commisste voor den Heere Houttuyn</t>
  </si>
  <si>
    <t xml:space="preserve">    ter Admiraliteyt in het Noorder Quartier.</t>
  </si>
  <si>
    <t xml:space="preserve">    174.</t>
  </si>
  <si>
    <t xml:space="preserve">        item voor den Heere van Berckel ter</t>
  </si>
  <si>
    <t xml:space="preserve">    Admiraliteyt op de Maaze. 174.</t>
  </si>
  <si>
    <t xml:space="preserve">        item voor den Hecre van Slingelandt.</t>
  </si>
  <si>
    <t xml:space="preserve">        item de Missive van de Wilde om</t>
  </si>
  <si>
    <t xml:space="preserve">    betalinge van Assignatien op het Noorder</t>
  </si>
  <si>
    <t xml:space="preserve">    Quartier. 179.</t>
  </si>
  <si>
    <t xml:space="preserve">        consent in den Staat van oorlogh-</t>
  </si>
  <si>
    <t xml:space="preserve">    185.</t>
  </si>
  <si>
    <t xml:space="preserve">    raakende de pensivenen van gerefor-</t>
  </si>
  <si>
    <t xml:space="preserve">    meerde Ofsicieren op den Staat van Oor-</t>
  </si>
  <si>
    <t xml:space="preserve">    togh.</t>
  </si>
  <si>
    <t xml:space="preserve">        185.</t>
  </si>
  <si>
    <t xml:space="preserve">    overgenoomen de Missive van den</t>
  </si>
  <si>
    <t xml:space="preserve">    Consul Optennoorth wegens het opbrengen</t>
  </si>
  <si>
    <t xml:space="preserve">    van Scheepen in de Haven van Gibralter</t>
  </si>
  <si>
    <t xml:space="preserve">    door de Turcken. 190.</t>
  </si>
  <si>
    <t xml:space="preserve">    Pesters, houdende dat den Graave van Star-</t>
  </si>
  <si>
    <t xml:space="preserve">    rembergh hem Badde gesegbt, dat de saake</t>
  </si>
  <si>
    <t xml:space="preserve">    over de commercie van Ostende op de Indiën</t>
  </si>
  <si>
    <t xml:space="preserve">    tot een verwyderinge soude uytbersten , byal-</t>
  </si>
  <si>
    <t xml:space="preserve">    dien men sich daar tegens sette. 192.</t>
  </si>
  <si>
    <t xml:space="preserve">        item het versoeck van de Gumoins du</t>
  </si>
  <si>
    <t xml:space="preserve">    Corcelles um Brieven van vwoorschryvens aan</t>
  </si>
  <si>
    <t xml:space="preserve">    de Regeeringe van Bern. 194.</t>
  </si>
  <si>
    <t xml:space="preserve">        item de Missive van Houwens ra-</t>
  </si>
  <si>
    <t xml:space="preserve">    kende de Alvora. 208.</t>
  </si>
  <si>
    <t xml:space="preserve">        item de Missive van Coljer om beta-</t>
  </si>
  <si>
    <t xml:space="preserve">    Hnge van aghterstallen. 220.</t>
  </si>
  <si>
    <t xml:space="preserve">        item de Missive van de Admiraliteyt</t>
  </si>
  <si>
    <t xml:space="preserve">    tut Amsterdam om explicatie van het Pla-</t>
  </si>
  <si>
    <t xml:space="preserve">    caat op het Rundtvee. 222.</t>
  </si>
  <si>
    <t xml:space="preserve">    in het Noorder Quartier, om drie Schee-</t>
  </si>
  <si>
    <t xml:space="preserve">    pen te moogen verkoopen. 230.</t>
  </si>
  <si>
    <t xml:space="preserve">        item de Missive van de Magistraat</t>
  </si>
  <si>
    <t xml:space="preserve">    van Dantzick om seekere seven Obligatien</t>
  </si>
  <si>
    <t xml:space="preserve">    te noteeren. 230.</t>
  </si>
  <si>
    <t>NL-HaNA_1.01.02_3779_0020-page-38</t>
  </si>
  <si>
    <t>NL-HaNA_1.01.02_3779_0020-column-372-370-894-2966</t>
  </si>
  <si>
    <t xml:space="preserve">    item de Misive van deu Heer Pe-</t>
  </si>
  <si>
    <t xml:space="preserve">    sters avegens de Indische Compagnie. 234.</t>
  </si>
  <si>
    <t xml:space="preserve">    298. 318. 3863.</t>
  </si>
  <si>
    <t xml:space="preserve">    item de Missive van Hochepied om</t>
  </si>
  <si>
    <t xml:space="preserve">    seven duysent vyf hondert guldens voor den</t>
  </si>
  <si>
    <t xml:space="preserve">    Heere Coljer. 237.</t>
  </si>
  <si>
    <t xml:space="preserve">        item de Missive van Broegh rakende</t>
  </si>
  <si>
    <t xml:space="preserve">    de vreede met die van Algiers. 240.</t>
  </si>
  <si>
    <t xml:space="preserve">    item de Missive van den Resident Pe-</t>
  </si>
  <si>
    <t xml:space="preserve">    sters wegens verdiepinge van de vaart tus-</t>
  </si>
  <si>
    <t xml:space="preserve">    schen Ostende, Brugge en Gent, en bela-</t>
  </si>
  <si>
    <t xml:space="preserve">    stinge deswegens. 255. 274. 318. 373.</t>
  </si>
  <si>
    <t xml:space="preserve">    Heer van Brandtwyck. 278.</t>
  </si>
  <si>
    <t xml:space="preserve">        item voor den Heer Haack. 279.</t>
  </si>
  <si>
    <t xml:space="preserve">        item voor den Hr. Zuylen van Nye-</t>
  </si>
  <si>
    <t>velt.</t>
  </si>
  <si>
    <t xml:space="preserve">        item voor den Heer Egmond vander</t>
  </si>
  <si>
    <t>MNienburgh in den Raadt van State. 284.</t>
  </si>
  <si>
    <t xml:space="preserve">    item voor den Heer Schagen in des</t>
  </si>
  <si>
    <t>Generaliteyts Reekenkamer. 287.</t>
  </si>
  <si>
    <t xml:space="preserve">    item voor den Heere Buys, ter Ge-</t>
  </si>
  <si>
    <t>neraliteyt. 317.</t>
  </si>
  <si>
    <t xml:space="preserve">    overgenomen de Missive van Pesters,</t>
  </si>
  <si>
    <t xml:space="preserve">        rakende de Ventjagers van Middelharnas en</t>
  </si>
  <si>
    <t xml:space="preserve">        Sommelsdyck. 318. 329. 336.</t>
  </si>
  <si>
    <t xml:space="preserve">    item de Missive van Haalen, wegens</t>
  </si>
  <si>
    <t xml:space="preserve">        bet setten van drie Wachters op de Schee-</t>
  </si>
  <si>
    <t xml:space="preserve">        pen. 318.</t>
  </si>
  <si>
    <t xml:space="preserve">        item het versoeck van Bonenchi om</t>
  </si>
  <si>
    <t xml:space="preserve">        de Consulsplaatse voor fijn Soon. 326.</t>
  </si>
  <si>
    <t xml:space="preserve">    item de Missive van de Wilde we-</t>
  </si>
  <si>
    <t xml:space="preserve">        gens Tractaat van Commercie met Vranck-</t>
  </si>
  <si>
    <t xml:space="preserve">        rijck. 336.</t>
  </si>
  <si>
    <t xml:space="preserve">        item de Missive van Coljer om ant-</t>
  </si>
  <si>
    <t xml:space="preserve">        woordt wegens de vreedebreuck. 342.</t>
  </si>
  <si>
    <t xml:space="preserve">        wegens continuatie van het Esquadre,</t>
  </si>
  <si>
    <t xml:space="preserve">        Zeelandt aangenoomen haar te verklaaren.</t>
  </si>
  <si>
    <t xml:space="preserve">    344.</t>
  </si>
  <si>
    <t xml:space="preserve">        Gedeputeerden van Zeelandt geaurho-</t>
  </si>
  <si>
    <t xml:space="preserve">    riseert openinge te geven nopende de verbe-</t>
  </si>
  <si>
    <t xml:space="preserve">    teringe van de middelen te water. 348.</t>
  </si>
  <si>
    <t xml:space="preserve">    620.</t>
  </si>
  <si>
    <t xml:space="preserve">        tydt voor het Esquadre geprolongeert</t>
  </si>
  <si>
    <t xml:space="preserve">    tot den eersten December. 348.</t>
  </si>
  <si>
    <t xml:space="preserve">        overgenoomen de Missive van Godin,</t>
  </si>
  <si>
    <t xml:space="preserve">    houdende bericht van het geene door hem</t>
  </si>
  <si>
    <t xml:space="preserve">    gedaan was op de Rbeede van Algiers, en</t>
  </si>
  <si>
    <t xml:space="preserve">    in de negotiatie over een Vreede met de Re-</t>
  </si>
  <si>
    <t xml:space="preserve">    geeringe aldaar. 353.</t>
  </si>
  <si>
    <t xml:space="preserve">        item de Misive van Bilderbeeck we-</t>
  </si>
  <si>
    <t xml:space="preserve">    gens communicatie te water tusschen het</t>
  </si>
  <si>
    <t xml:space="preserve">    Bisdom van Munster en de Provincie van</t>
  </si>
  <si>
    <t xml:space="preserve">    Hollandt. 354.</t>
  </si>
  <si>
    <t xml:space="preserve">    het vaarbaar maaken van het Riviertje de</t>
  </si>
  <si>
    <t xml:space="preserve">    Geete. 357.</t>
  </si>
  <si>
    <t xml:space="preserve">        aangenoomen haar te informeeren en</t>
  </si>
  <si>
    <t xml:space="preserve">    te verklaaren binnen korte op de saack van</t>
  </si>
  <si>
    <t xml:space="preserve">    Dierna tegens Requele. 370.</t>
  </si>
  <si>
    <t xml:space="preserve">        overgenomen de Missive van Coljer,</t>
  </si>
  <si>
    <t>NL-HaNA_1.01.02_3779_0020-column-1348-382-912-2977</t>
  </si>
  <si>
    <t xml:space="preserve">    houdende antwoordt noopende de vreedebreuck</t>
  </si>
  <si>
    <t xml:space="preserve">    der Algerinen. 378.</t>
  </si>
  <si>
    <t xml:space="preserve">        item bet antwoordt van Rumpf we-</t>
  </si>
  <si>
    <t xml:space="preserve">    gens het egaliseeren van de Nederlandtsche</t>
  </si>
  <si>
    <t xml:space="preserve">    met de Sweedtsche Scheepen. 398.</t>
  </si>
  <si>
    <t xml:space="preserve">        item van Houwens wegens het exe-</t>
  </si>
  <si>
    <t xml:space="preserve">    cuteeren van Bisman en Oosterman. 405.</t>
  </si>
  <si>
    <t xml:space="preserve">        item de Missive den Secretaris Rumpf,</t>
  </si>
  <si>
    <t xml:space="preserve">    wegens het vreemt Zout. 4o5.</t>
  </si>
  <si>
    <t xml:space="preserve">        item de consideratien van de Admira-</t>
  </si>
  <si>
    <t xml:space="preserve">    liteyten noopende bet Rundtvlees. 407.</t>
  </si>
  <si>
    <t xml:space="preserve">        item de Missive van de Republicq</t>
  </si>
  <si>
    <t xml:space="preserve">    der Grisons, versoeckende dat haar alliantie</t>
  </si>
  <si>
    <t xml:space="preserve">    in allen deelen mooge werden onderhouden.</t>
  </si>
  <si>
    <t xml:space="preserve">    421.</t>
  </si>
  <si>
    <t xml:space="preserve">        item de Missive van Pesters rakende</t>
  </si>
  <si>
    <t xml:space="preserve">    Oectroy wegens verdiepinge van de vaart</t>
  </si>
  <si>
    <t xml:space="preserve">    tusschen Ostende, Brugge en Gent. 421.</t>
  </si>
  <si>
    <t xml:space="preserve">        item de Missive van den Heere Hop</t>
  </si>
  <si>
    <t xml:space="preserve">    wegens het Fort Arguyn. 429.</t>
  </si>
  <si>
    <t xml:space="preserve">    item de Missive van vander Meer,</t>
  </si>
  <si>
    <t xml:space="preserve">    houdende klaghten van de Consuls in dat</t>
  </si>
  <si>
    <t xml:space="preserve">    Rijck. 430.</t>
  </si>
  <si>
    <t xml:space="preserve">        item de Missive van Pesters, senden-</t>
  </si>
  <si>
    <t xml:space="preserve">    de Octroy tot verdiepinge van de Vaart tus-</t>
  </si>
  <si>
    <t xml:space="preserve">    schen Oostende, Brugge en Gent. 2431.</t>
  </si>
  <si>
    <t xml:space="preserve">        item van den selven, houdende ant-</t>
  </si>
  <si>
    <t xml:space="preserve">    zvoordt wegens de admodiatie. 434. 443.</t>
  </si>
  <si>
    <t xml:space="preserve">    463</t>
  </si>
  <si>
    <t xml:space="preserve">        item de Missive van Neuyen wegens</t>
  </si>
  <si>
    <t xml:space="preserve">    bet stellen van Waghters van den Tabacq.</t>
  </si>
  <si>
    <t xml:space="preserve">    455.</t>
  </si>
  <si>
    <t xml:space="preserve">    item de Missive van den Envoyé</t>
  </si>
  <si>
    <t xml:space="preserve">    Hop wegens het arresteeren van seeker Schip</t>
  </si>
  <si>
    <t xml:space="preserve">    door de Balguerie. 462.</t>
  </si>
  <si>
    <t xml:space="preserve">    den invoer van seeker lastgeldt. 490.</t>
  </si>
  <si>
    <t xml:space="preserve">        item de Missive van Houwens we-</t>
  </si>
  <si>
    <t xml:space="preserve">    gens represalie op de Kust van Guinea.</t>
  </si>
  <si>
    <t xml:space="preserve">    517.</t>
  </si>
  <si>
    <t xml:space="preserve">        Commissie voor den Heere Trip ter</t>
  </si>
  <si>
    <t xml:space="preserve">    Admiraliteyt tot Amsterdam. 519.</t>
  </si>
  <si>
    <t xml:space="preserve">    wegens ontheffinge van het nieuwe lastgeldt.</t>
  </si>
  <si>
    <t xml:space="preserve">    551.</t>
  </si>
  <si>
    <t xml:space="preserve">    item de Remonstrantie van Directeu-</t>
  </si>
  <si>
    <t xml:space="preserve">    ren tot den Levantschen bandel om een nieuw</t>
  </si>
  <si>
    <t xml:space="preserve">    Reglement op het bevaaren van de midde-</t>
  </si>
  <si>
    <t xml:space="preserve">    landtsche Zee. 577.</t>
  </si>
  <si>
    <t xml:space="preserve">        item de Memorie van. Spurken over</t>
  </si>
  <si>
    <t xml:space="preserve">    het arrestreren van fijn Secretaris. 593.</t>
  </si>
  <si>
    <t xml:space="preserve">        Commissie voor den Heer van Sanen</t>
  </si>
  <si>
    <t xml:space="preserve">    ter Admiraliteyt in bet Noorder Quartier.</t>
  </si>
  <si>
    <t xml:space="preserve">    646.</t>
  </si>
  <si>
    <t xml:space="preserve">    Heer van Wassenaar. 649.</t>
  </si>
  <si>
    <t xml:space="preserve">        overgenoomen de Missive van den Heer</t>
  </si>
  <si>
    <t xml:space="preserve">    Hop, autwoordt op de devoiren in faveur</t>
  </si>
  <si>
    <t xml:space="preserve">    van de Jestas. 665.</t>
  </si>
  <si>
    <t xml:space="preserve">        instantien tot compleetheyt der Mili-</t>
  </si>
  <si>
    <t xml:space="preserve">    tie. 669.</t>
  </si>
  <si>
    <t>NL-HaNA_1.01.02_3779_0020-page-39</t>
  </si>
  <si>
    <t>NL-HaNA_1.01.02_3779_0020-column-2654-387-886-2977</t>
  </si>
  <si>
    <t xml:space="preserve">    instantien om een nieuw Esguadre in</t>
  </si>
  <si>
    <t>Zee te brengen. 679. 709.</t>
  </si>
  <si>
    <t xml:space="preserve">    overgenomen de Missive van de Ad-</t>
  </si>
  <si>
    <t xml:space="preserve">        miraliteyt op de Maaze om autborisatie om</t>
  </si>
  <si>
    <t xml:space="preserve">        een Schip te verkoopen. 698.</t>
  </si>
  <si>
    <t xml:space="preserve">    overgenoomen de Missive van den Heer</t>
  </si>
  <si>
    <t xml:space="preserve">        de Wilde wegens ordres nopende het laatst</t>
  </si>
  <si>
    <t xml:space="preserve">        gepubliceerde Tarif. 724.</t>
  </si>
  <si>
    <t xml:space="preserve">        het Schip door Capiteyn Ley, van amsterdam</t>
  </si>
  <si>
    <t xml:space="preserve">        te Ostende gebraght. 725.</t>
  </si>
  <si>
    <t xml:space="preserve">        item de Missive van Bewindthebberen</t>
  </si>
  <si>
    <t xml:space="preserve">        van de Oost-Indische Compagnie, om inter-</t>
  </si>
  <si>
    <t xml:space="preserve">        pretatie van het een en dertigste articul van</t>
  </si>
  <si>
    <t xml:space="preserve">        het Octroy. 735.</t>
  </si>
  <si>
    <t xml:space="preserve">        item de Remonstrantie van het Broodt-</t>
  </si>
  <si>
    <t xml:space="preserve">        backers Gilde op de Requeste van bet Brou-</t>
  </si>
  <si>
    <t xml:space="preserve">        wers Gilde tegens den onbelasten invoer van</t>
  </si>
  <si>
    <t xml:space="preserve">        wreemde Gist. 767.</t>
  </si>
  <si>
    <t xml:space="preserve">        Commissie voor den Heer van Wasse-</t>
  </si>
  <si>
    <t>naar ter Admiraliteyt op de Maaze. 768.</t>
  </si>
  <si>
    <t xml:space="preserve">        overgenoomen de Memorie van Grys,</t>
  </si>
  <si>
    <t>wegens bet opregbten van twee Vuurbaaken</t>
  </si>
  <si>
    <t>op de Kusten van Noorwegen. 769.</t>
  </si>
  <si>
    <t xml:space="preserve">    item de Missive van de Admiraliteyt</t>
  </si>
  <si>
    <t>in Zeelandt rakende de Ventjagers van Mid-</t>
  </si>
  <si>
    <t>delharnas. 770.</t>
  </si>
  <si>
    <t xml:space="preserve">        overgenomen de redenen waaromme die</t>
  </si>
  <si>
    <t>van den Raadt van Brabandt Justineeren</t>
  </si>
  <si>
    <t>bevrydt te moeten zijn van de betalinge van</t>
  </si>
  <si>
    <t>den hondertsten en tweehondertsten penningh.</t>
  </si>
  <si>
    <t xml:space="preserve">        item de Ordonnantie op de navigatie</t>
  </si>
  <si>
    <t>der vreemde op Zweeden en Finlandt. 782.</t>
  </si>
  <si>
    <t xml:space="preserve">        instantien unopende de middelen te wa-</t>
  </si>
  <si>
    <t>ter, en besendinge dien aangaande naar Zee-</t>
  </si>
  <si>
    <t>landt te doen. 791.</t>
  </si>
  <si>
    <t xml:space="preserve">    Commissie voor den Heer de la Basse-</t>
  </si>
  <si>
    <t>cour ter Generaliteyt. 791.</t>
  </si>
  <si>
    <t>wander Meer, wegens bet gevangen neemen</t>
  </si>
  <si>
    <t>van ses Matroosen door de Wachters van</t>
  </si>
  <si>
    <t>den Tabacq. 794.</t>
  </si>
  <si>
    <t>Holstein Beeck, Prince, om ordres hoe sich</t>
  </si>
  <si>
    <t>te gedragen in gevalle aan hem van we-</t>
  </si>
  <si>
    <t>gens de Regeeringe te Brussel kennisse werdt</t>
  </si>
  <si>
    <t>gegeeven van het bevallen van baare Key-</t>
  </si>
  <si>
    <t>serlijcke Majesteyt, en gelast salvoos uyt de</t>
  </si>
  <si>
    <t>Artillerye te laaten doen. 129.</t>
  </si>
  <si>
    <t xml:space="preserve">        advertentie. 224. 281.</t>
  </si>
  <si>
    <t xml:space="preserve">        avegens het voorgevallene in het tu-</t>
  </si>
  <si>
    <t>mult over het aanhouden en toverleveren van</t>
  </si>
  <si>
    <t>Deserteurs, en welgevallen. 275.</t>
  </si>
  <si>
    <t>Hompesch, Grave, Declaratie. 11.</t>
  </si>
  <si>
    <t xml:space="preserve">        te berichten op de klaghten van Re-</t>
  </si>
  <si>
    <t>genten van Stevenswaart binnen veertien</t>
  </si>
  <si>
    <t>dagen. 502.</t>
  </si>
  <si>
    <t xml:space="preserve">        bericht aan de ordinaris Justitie ge-</t>
  </si>
  <si>
    <t>renvoyeert. 544.</t>
  </si>
  <si>
    <t xml:space="preserve">    Lyste van de Persôonen gequalificeert</t>
  </si>
  <si>
    <t>om tot Scheepenen te 's Hertogenbosch ver-</t>
  </si>
  <si>
    <t>koren te werden. 577.</t>
  </si>
  <si>
    <t>NL-HaNA_1.01.02_3779_0020-column-3643-382-901-2992</t>
  </si>
  <si>
    <t xml:space="preserve">        drie maanden verlof. 626. 799.</t>
  </si>
  <si>
    <t>Hompesch , Baronesse, bericht van het Hof</t>
  </si>
  <si>
    <t xml:space="preserve">    van het Overquartier, op het versoeck we-</t>
  </si>
  <si>
    <t xml:space="preserve">    gens seeker proces, en afgerweesen. 44.</t>
  </si>
  <si>
    <t>de Hondt Jy'eduwe , Declaratie. 138.</t>
  </si>
  <si>
    <t>Hoornbeeck, gelast uit te keeren aan Belvis</t>
  </si>
  <si>
    <t xml:space="preserve">    de Seville hondert vijstigh guldens. 464.</t>
  </si>
  <si>
    <t xml:space="preserve">        Hem aan le Tonneur hondert guldens</t>
  </si>
  <si>
    <t xml:space="preserve">    541.</t>
  </si>
  <si>
    <t xml:space="preserve">        gelast de boete van de folle afpellen</t>
  </si>
  <si>
    <t xml:space="preserve">    aan Regenten van Jv'arerdyck te restitueeren.</t>
  </si>
  <si>
    <t xml:space="preserve">    647.</t>
  </si>
  <si>
    <t xml:space="preserve">        gelast twee hondert guldens te betalen</t>
  </si>
  <si>
    <t xml:space="preserve">    aan vander Swaan. 711.</t>
  </si>
  <si>
    <t>van Hoorn Ocdroy om te disponeeren. 765. l</t>
  </si>
  <si>
    <t>van Hoorn wegens Zeelandt ter Generaliteyt</t>
  </si>
  <si>
    <t xml:space="preserve">    gecommitteert. 320.</t>
  </si>
  <si>
    <t>Hop, YAmbasgadeur , advertentie. 4. 13. 16.</t>
  </si>
  <si>
    <t xml:space="preserve">    29. 41. 57. 62. 73. 75. 76. 86. 95. 98.</t>
  </si>
  <si>
    <t xml:space="preserve">    100. 109. 1i9. 127. 141. 1fgo. 160. 165.</t>
  </si>
  <si>
    <t xml:space="preserve">    173. 190. 207. 218. 234. 247. 280. 286.</t>
  </si>
  <si>
    <t xml:space="preserve">    297. 312. 317. 344. 351. 362. 372.385.</t>
  </si>
  <si>
    <t xml:space="preserve">    398. 421. 434. 441. 448. 488. 496. 502.</t>
  </si>
  <si>
    <t xml:space="preserve">    511. 523. 531. 542. 551. 559. 564. 567.</t>
  </si>
  <si>
    <t xml:space="preserve">    369. 572. 576. 596. Gos. sit. 625. 626.</t>
  </si>
  <si>
    <t xml:space="preserve">    629. 639. 649. 664. 684. 701. 719. 730.</t>
  </si>
  <si>
    <t xml:space="preserve">    752. 717. 762. 768. 785. 792. 795.</t>
  </si>
  <si>
    <t xml:space="preserve">        wegens den privaten aanvoer van Cof-</t>
  </si>
  <si>
    <t xml:space="preserve">    fv door de Fransche Scheepen tot Marseille.</t>
  </si>
  <si>
    <t xml:space="preserve">        Declaratie. 47. 434.</t>
  </si>
  <si>
    <t xml:space="preserve">        om ordres nopende de saack van Pierre</t>
  </si>
  <si>
    <t xml:space="preserve">    Testas, en gelast voor eerst te supercedeeren.</t>
  </si>
  <si>
    <t xml:space="preserve">    47.</t>
  </si>
  <si>
    <t xml:space="preserve">    devoir te doen, ten eynde de Crediteu-</t>
  </si>
  <si>
    <t xml:space="preserve">    ren van den Cardinaal de Polignac aan haar</t>
  </si>
  <si>
    <t xml:space="preserve">    pretensien geraaken. 81.</t>
  </si>
  <si>
    <t xml:space="preserve">        qvegens equipage van Scheepen, en mo-</t>
  </si>
  <si>
    <t xml:space="preserve">    gelijck op het Fort Argyn by Hollandt en</t>
  </si>
  <si>
    <t xml:space="preserve">    Zeelandt overgenoomen. 103.</t>
  </si>
  <si>
    <t xml:space="preserve">        notificeerende de Ambassade uyt Vranck-</t>
  </si>
  <si>
    <t xml:space="preserve">    rijck na Algiers, in bedencken geevende of</t>
  </si>
  <si>
    <t xml:space="preserve">    de vreede met haar Hoogh Mog. op die wyze</t>
  </si>
  <si>
    <t xml:space="preserve">    niet soude kunnen werden gesaliciteert, by Hol-</t>
  </si>
  <si>
    <t xml:space="preserve">    landt overgenomen. 106.</t>
  </si>
  <si>
    <t xml:space="preserve">        devoir te doen, ten eynde door den</t>
  </si>
  <si>
    <t xml:space="preserve">    Turckschen Rover geen geweldt aan de Schee-</t>
  </si>
  <si>
    <t xml:space="preserve">    pen van den Staat mooge werden toegebraght.</t>
  </si>
  <si>
    <t xml:space="preserve">    108.</t>
  </si>
  <si>
    <t xml:space="preserve">        wegens de expeditie op Arguyn, by</t>
  </si>
  <si>
    <t xml:space="preserve">    Hollandt en Zeelandt overgenomen. 110.</t>
  </si>
  <si>
    <t xml:space="preserve">        devoiren aangewendt over het werck</t>
  </si>
  <si>
    <t xml:space="preserve">    van Arguyn, Bewindthebbers van de West-</t>
  </si>
  <si>
    <t xml:space="preserve">    Indische Compagnie te berichten. 120.</t>
  </si>
  <si>
    <t xml:space="preserve">        wegens de voldoeningen van de Cre-</t>
  </si>
  <si>
    <t xml:space="preserve">    diteuren van den Cardinal de Polignac.</t>
  </si>
  <si>
    <t xml:space="preserve">    120.</t>
  </si>
  <si>
    <t xml:space="preserve">        bericht van Bewindibebbers van de</t>
  </si>
  <si>
    <t xml:space="preserve">    Oost- Indische Compagnie wegens het Fort</t>
  </si>
  <si>
    <t xml:space="preserve">    Arguyn toegesonden. 144. s18.</t>
  </si>
  <si>
    <t xml:space="preserve">        welgevallen in fijn conduites, en gelast</t>
  </si>
  <si>
    <t>te continueeren, ten eynde aan de Ingezcte-</t>
  </si>
  <si>
    <t>NL-HaNA_1.01.02_3779_0021-page-40</t>
  </si>
  <si>
    <t>NL-HaNA_1.01.02_3779_0021-column-383-369-900-2984</t>
  </si>
  <si>
    <t xml:space="preserve">    nen van den Staat de oeffeninge van den</t>
  </si>
  <si>
    <t xml:space="preserve">    Godtsdienst ten huyse van den Minister mo-</t>
  </si>
  <si>
    <t xml:space="preserve">    ge werden toegelaten. 166.</t>
  </si>
  <si>
    <t xml:space="preserve">        avegens hinderinge de Scheepen uyt de</t>
  </si>
  <si>
    <t xml:space="preserve">    Levant komende, toegebragbt werdende, by</t>
  </si>
  <si>
    <t xml:space="preserve">    Hollandt vvergenoomen. 1656.</t>
  </si>
  <si>
    <t xml:space="preserve">        resolutie op siin instantie wegens de</t>
  </si>
  <si>
    <t xml:space="preserve">    vrye negotie van de Cosfy, en welgevallen.</t>
  </si>
  <si>
    <t xml:space="preserve">        rapport wegens verhinderinge van die</t>
  </si>
  <si>
    <t xml:space="preserve">    geene die van de Protestantsche Religie zijn.</t>
  </si>
  <si>
    <t xml:space="preserve">    182.</t>
  </si>
  <si>
    <t xml:space="preserve">        Billet nopende het Fort Arguyn.</t>
  </si>
  <si>
    <t xml:space="preserve">    183.</t>
  </si>
  <si>
    <t xml:space="preserve">    rapport op fijn consideratien nopende</t>
  </si>
  <si>
    <t xml:space="preserve">    het vernieuwen van de vreede met Algiers,</t>
  </si>
  <si>
    <t xml:space="preserve">    en ordres. 184.</t>
  </si>
  <si>
    <t xml:space="preserve">    antwoordt raakende de Vreemde die</t>
  </si>
  <si>
    <t xml:space="preserve">    in de Capelle van baar Hoigh Mog. haar</t>
  </si>
  <si>
    <t xml:space="preserve">    Godtsdienst komen te oesfenen. 205.</t>
  </si>
  <si>
    <t xml:space="preserve">        devoir te doen, ten eynde niets tegens</t>
  </si>
  <si>
    <t xml:space="preserve">    het Tractaat van seventien hondert seven-</t>
  </si>
  <si>
    <t xml:space="preserve">    tien geattenteert mooge werden. 205.</t>
  </si>
  <si>
    <t xml:space="preserve">        gepermitteert den grooten Rouw aan</t>
  </si>
  <si>
    <t xml:space="preserve">    te neemen over Madame Royale. 218.</t>
  </si>
  <si>
    <t xml:space="preserve">        concerneerende het bevorderen van de</t>
  </si>
  <si>
    <t xml:space="preserve">    vreede met die van Algiers. 228.</t>
  </si>
  <si>
    <t xml:space="preserve">        nader Missive dien aangaande, ende</t>
  </si>
  <si>
    <t>welgevallen. 234.</t>
  </si>
  <si>
    <t xml:space="preserve">        klaghten over het niet aanhouden van</t>
  </si>
  <si>
    <t>Deserteurs in Zeelandt, ende antwoordt.</t>
  </si>
  <si>
    <t xml:space="preserve">    235. 281.</t>
  </si>
  <si>
    <t xml:space="preserve">    antwoordt wegens het hesfen van vier</t>
  </si>
  <si>
    <t>stuyvers per livre augmentatie op de regh-</t>
  </si>
  <si>
    <t>ten des Koninghs. 235.</t>
  </si>
  <si>
    <t xml:space="preserve">        rapport en resolutie wegens den vryen</t>
  </si>
  <si>
    <t>Godtsdienst in de Capelle van haar Hoogh</t>
  </si>
  <si>
    <t>Mog. 282.</t>
  </si>
  <si>
    <t xml:space="preserve">        dancksegginge door de Republicq van</t>
  </si>
  <si>
    <t>Geneve, wegens sijn devoiren ten voordeele</t>
  </si>
  <si>
    <t>van de Protestanten, en welgevallen wegens</t>
  </si>
  <si>
    <t>siine rescriptie. 283.</t>
  </si>
  <si>
    <t xml:space="preserve">        antwoordt op fijn klaghte wegens het</t>
  </si>
  <si>
    <t>niet aanhouden van Deserteurs in Zeelandt.</t>
  </si>
  <si>
    <t xml:space="preserve">    292.</t>
  </si>
  <si>
    <t xml:space="preserve">        wegens het weder arresteeren van fijn</t>
  </si>
  <si>
    <t>Dienstmaaght, en wat hy daar omtrent hadt</t>
  </si>
  <si>
    <t>gedaan. 298.</t>
  </si>
  <si>
    <t xml:space="preserve">        devoir wegens het Fort Arguyn aange-</t>
  </si>
  <si>
    <t xml:space="preserve">    went. 306.</t>
  </si>
  <si>
    <t xml:space="preserve">        omtrent bet arresteeren van sijne Do-</t>
  </si>
  <si>
    <t>mestiquen, en de satisfactie daar over aan</t>
  </si>
  <si>
    <t xml:space="preserve">    hem gegeeven. 306.</t>
  </si>
  <si>
    <t xml:space="preserve">        nader Missive dien aangaande. 313.</t>
  </si>
  <si>
    <t xml:space="preserve">        devoir te doen in faveur van de estas.</t>
  </si>
  <si>
    <t xml:space="preserve">        item wegens Fransche Deserteurs in</t>
  </si>
  <si>
    <t>Zeelandt. 329.</t>
  </si>
  <si>
    <t xml:space="preserve">        antwoordt omtrent bet arresteeren van</t>
  </si>
  <si>
    <t>een van sijn Domestiquen. 329.</t>
  </si>
  <si>
    <t xml:space="preserve">        devoir te doen in faveur van de la</t>
  </si>
  <si>
    <t>Motte. 342.</t>
  </si>
  <si>
    <t>NL-HaNA_1.01.02_3779_0021-column-1374-384-933-2982</t>
  </si>
  <si>
    <t xml:space="preserve">    wegens fijn verrichtinge omtrent het</t>
  </si>
  <si>
    <t xml:space="preserve">        gepasseerde in baar Hoogh Mog. Capelle.</t>
  </si>
  <si>
    <t xml:space="preserve">    aangeschreven dat het haar Hoogh</t>
  </si>
  <si>
    <t xml:space="preserve">        Mog. seer aangenaam is te verneemen , dat</t>
  </si>
  <si>
    <t xml:space="preserve">        sijne Majesteyt den Marquis de Fenelon heeft</t>
  </si>
  <si>
    <t xml:space="preserve">        gedesigneert tot de Ambassade by haar Hoogh</t>
  </si>
  <si>
    <t xml:space="preserve">        Mog. 357.</t>
  </si>
  <si>
    <t xml:space="preserve">        wegens het Fort Arguyn, en gelast te</t>
  </si>
  <si>
    <t xml:space="preserve">        doleeren vver bet feytelijck attacqueeren en</t>
  </si>
  <si>
    <t xml:space="preserve">        weghneemen van bet selve, en restitutie te</t>
  </si>
  <si>
    <t xml:space="preserve">        versoecken. 363.</t>
  </si>
  <si>
    <t xml:space="preserve">        nader ordre omtrent het Fort Arguyn.</t>
  </si>
  <si>
    <t xml:space="preserve">    373.</t>
  </si>
  <si>
    <t xml:space="preserve">        antwoordt rakende de prolongatie van</t>
  </si>
  <si>
    <t xml:space="preserve">    den tydt van het uytblyven van het Esqua-</t>
  </si>
  <si>
    <t xml:space="preserve">    dre te examineeren. 373.</t>
  </si>
  <si>
    <t xml:space="preserve">        remonstrantie van de Oost-Indische</t>
  </si>
  <si>
    <t xml:space="preserve">    Compagnie wegens het Fort Arguyn. 376.</t>
  </si>
  <si>
    <t xml:space="preserve">        . antwoordt wegens bet Fort Arguyn.</t>
  </si>
  <si>
    <t xml:space="preserve">        difficulteyt te Bourdeaux tegens een</t>
  </si>
  <si>
    <t xml:space="preserve">    ladinge Malax Tin. 392.</t>
  </si>
  <si>
    <t xml:space="preserve">    gepermitteert voor eenige dagen te Lan-</t>
  </si>
  <si>
    <t xml:space="preserve">    dewaarts te gaan. 398.</t>
  </si>
  <si>
    <t xml:space="preserve">    wegens de bevorderinge van de vreede</t>
  </si>
  <si>
    <t>met Algiers. 399.</t>
  </si>
  <si>
    <t xml:space="preserve">    Memorie in faveur van de pretensien</t>
  </si>
  <si>
    <t xml:space="preserve">        van de Tellas. 422.</t>
  </si>
  <si>
    <t xml:space="preserve">    devoir aangewent, ten eynde in de</t>
  </si>
  <si>
    <t xml:space="preserve">        Zeehavens van Vranckrijck, een bequaam</t>
  </si>
  <si>
    <t xml:space="preserve">        plaatse tot het begruaven van Vremdelingen</t>
  </si>
  <si>
    <t xml:space="preserve">        mooge werden geetablisseert. 422.</t>
  </si>
  <si>
    <t xml:space="preserve">        avegens bet voorgevallene omtrent het</t>
  </si>
  <si>
    <t xml:space="preserve">        verkoopen van een Hollandtschen Hoecker te</t>
  </si>
  <si>
    <t xml:space="preserve">        Gibralter door de Algerinen, en ordres.</t>
  </si>
  <si>
    <t xml:space="preserve">        dezoir te doen in faveur van de</t>
  </si>
  <si>
    <t>Surmont. 429.</t>
  </si>
  <si>
    <t xml:space="preserve">        antwoordt in de saack wegens het</t>
  </si>
  <si>
    <t xml:space="preserve">    Fort Arguyn, by Hollandt en Zeelandt over-</t>
  </si>
  <si>
    <t>genoomen. 429.</t>
  </si>
  <si>
    <t xml:space="preserve">    gelast het Hof na Fontainebleau te</t>
  </si>
  <si>
    <t>volgen. 448.</t>
  </si>
  <si>
    <t xml:space="preserve">        aangescheeeven een favorabele resolutie</t>
  </si>
  <si>
    <t xml:space="preserve">    te vervolgen, in faveur van de Gereformeer-</t>
  </si>
  <si>
    <t xml:space="preserve">    de, soo ten opsichte van de Religie, als van</t>
  </si>
  <si>
    <t xml:space="preserve">    de begraafplaats. 449.</t>
  </si>
  <si>
    <t xml:space="preserve">        om ordres nopende het Fort Arguyn,</t>
  </si>
  <si>
    <t xml:space="preserve">    te examineeren. 450.</t>
  </si>
  <si>
    <t xml:space="preserve">        devoir te doen in faveur van van</t>
  </si>
  <si>
    <t xml:space="preserve">    Herzeele. 513.</t>
  </si>
  <si>
    <t xml:space="preserve">        devoir te doen in faveur van Tre-</t>
  </si>
  <si>
    <t xml:space="preserve">    schouw. 18.</t>
  </si>
  <si>
    <t xml:space="preserve">        item in faveur van Martyn. F23.</t>
  </si>
  <si>
    <t xml:space="preserve">        wegens het arrest van de Kinderen</t>
  </si>
  <si>
    <t xml:space="preserve">    van Ledrier te Clerac. 534.</t>
  </si>
  <si>
    <t xml:space="preserve">        devoir in faveur van van Herzeele</t>
  </si>
  <si>
    <t>en Trescouw. 543.</t>
  </si>
  <si>
    <t xml:space="preserve">        Bewindthebbers van de West-Indische</t>
  </si>
  <si>
    <t>Compagnie, gelast te berichten nopende de</t>
  </si>
  <si>
    <t>schaade wegens het Fort Arguyn. 551.</t>
  </si>
  <si>
    <t>NL-HaNA_1.01.02_3779_0021-page-41</t>
  </si>
  <si>
    <t>NL-HaNA_1.01.02_3779_0021-column-2676-429-853-2970</t>
  </si>
  <si>
    <t xml:space="preserve">    antwoordt op sijn instantien in faveur</t>
  </si>
  <si>
    <t xml:space="preserve">    van Martyn. 559.</t>
  </si>
  <si>
    <t xml:space="preserve">    notificeerende het ontfangen van de</t>
  </si>
  <si>
    <t xml:space="preserve">    Resolutie wegens bet Fort Arguyn. 577.</t>
  </si>
  <si>
    <t xml:space="preserve">    notificeerende dat de saaek van van</t>
  </si>
  <si>
    <t>Herselle tot fijn genoegen was afgedaan.</t>
  </si>
  <si>
    <t xml:space="preserve">    596.</t>
  </si>
  <si>
    <t xml:space="preserve">    devou te doen voor van Stuckom cum</t>
  </si>
  <si>
    <t xml:space="preserve">    suis.</t>
  </si>
  <si>
    <t xml:space="preserve">    gepermitteert den Rouw te declaree-</t>
  </si>
  <si>
    <t xml:space="preserve">    ren over den Koningh van Spaigne. 632.</t>
  </si>
  <si>
    <t xml:space="preserve">    devoir in faveur van de estas, by</t>
  </si>
  <si>
    <t xml:space="preserve">    Hollandt en Zeelandt overgenomen. 665</t>
  </si>
  <si>
    <t xml:space="preserve">    antwoordt op de Requeste van Ne-</t>
  </si>
  <si>
    <t xml:space="preserve">    gotianten in Houtwaaren. 684 708.</t>
  </si>
  <si>
    <t xml:space="preserve">        devoir in faveur van Martyn. 708.</t>
  </si>
  <si>
    <t xml:space="preserve">    wegens bet gepasseerde in de saak van</t>
  </si>
  <si>
    <t xml:space="preserve">    bet Fort Arguyn. 708.</t>
  </si>
  <si>
    <t xml:space="preserve">    wegens pracautien tegens de Pest,</t>
  </si>
  <si>
    <t xml:space="preserve">    Admiraliteyt tot Amsterdam te berichten.</t>
  </si>
  <si>
    <t xml:space="preserve">    713. 739.</t>
  </si>
  <si>
    <t xml:space="preserve">    om informatien op de klaghten we-</t>
  </si>
  <si>
    <t xml:space="preserve">    gens quade bejegeningh van een Schip van</t>
  </si>
  <si>
    <t xml:space="preserve">    de Fransche Indische Compagnie aan de</t>
  </si>
  <si>
    <t xml:space="preserve">    Caap de Goede Hoop, Bewindthebbers te be-</t>
  </si>
  <si>
    <t xml:space="preserve">    richten. 731.</t>
  </si>
  <si>
    <t xml:space="preserve">        wegens de egaliteyt die haar Hoogh</t>
  </si>
  <si>
    <t xml:space="preserve">    Mog. pretendeeren voor alle baare Onderda-</t>
  </si>
  <si>
    <t xml:space="preserve">    nen, soo wel Vlughtelingen als Ingeborene.</t>
  </si>
  <si>
    <t xml:space="preserve">    731.</t>
  </si>
  <si>
    <t xml:space="preserve">        om een keer herwaarts te doen, te</t>
  </si>
  <si>
    <t xml:space="preserve">    examineeren. 752.</t>
  </si>
  <si>
    <t xml:space="preserve">        bericht wegens het Schip de Serru-</t>
  </si>
  <si>
    <t xml:space="preserve">    rier van de Admiraliteyt tot Amsterdam,</t>
  </si>
  <si>
    <t xml:space="preserve">    en ordre. 756.</t>
  </si>
  <si>
    <t xml:space="preserve">    toegesonden het bericht van de Oost-</t>
  </si>
  <si>
    <t xml:space="preserve">    Indische Gumpagnie wegens quaadt onthaal,</t>
  </si>
  <si>
    <t xml:space="preserve">    een Schip van de Fransche Indische Com-</t>
  </si>
  <si>
    <t xml:space="preserve">    pagnie aan de Caap de Goede Hoop aange-</t>
  </si>
  <si>
    <t xml:space="preserve">    daan. 758.</t>
  </si>
  <si>
    <t xml:space="preserve">    den.</t>
  </si>
  <si>
    <t xml:space="preserve">        antwoordt raakende het quaadt ont-</t>
  </si>
  <si>
    <t xml:space="preserve">    haal dat voorgegeven wierdt gedaan te zijn</t>
  </si>
  <si>
    <t xml:space="preserve">    aan een Schip aan de Caap de Gvede Hoop.</t>
  </si>
  <si>
    <t xml:space="preserve">    794.</t>
  </si>
  <si>
    <t xml:space="preserve">        item wegens het Schip de Serrurier.</t>
  </si>
  <si>
    <t xml:space="preserve">        instantien om afdoeninge van de saa-</t>
  </si>
  <si>
    <t xml:space="preserve">    ken wegens het Fort Arguyn. 795.</t>
  </si>
  <si>
    <t>Hop , exir. Envoyé, advertentie. 41. 49.</t>
  </si>
  <si>
    <t xml:space="preserve">    57. 64. 8o. 86. too. 119. 132. 136. 147.</t>
  </si>
  <si>
    <t xml:space="preserve">    150. 163. 165. 178. 182. 195. 199. 209.</t>
  </si>
  <si>
    <t xml:space="preserve">    221. 230. 234. 245. 247. 267. 278. 280.</t>
  </si>
  <si>
    <t xml:space="preserve">    291. 297. 309. 317. 319. 323. 338. 344.</t>
  </si>
  <si>
    <t xml:space="preserve">    355. 366. 372. 381. 387. 393. 398. 413.</t>
  </si>
  <si>
    <t xml:space="preserve">    423. 431. 434. 441. 448. 473. 460. 468.</t>
  </si>
  <si>
    <t xml:space="preserve">    482. 491. 495. 504. 511. 520. 521. 535.</t>
  </si>
  <si>
    <t xml:space="preserve">    537. 546. 560. 563. 572. Gos. 636. 649.</t>
  </si>
  <si>
    <t xml:space="preserve">    682. 664. 680. 697. 711. 720. 722. 729.</t>
  </si>
  <si>
    <t xml:space="preserve">    734. 744. 752. 760. 762. 772. 786. 789.</t>
  </si>
  <si>
    <t xml:space="preserve">    799.</t>
  </si>
  <si>
    <t>NL-HaNA_1.01.02_3779_0021-column-3626-434-900-2940</t>
  </si>
  <si>
    <t xml:space="preserve">    gepermitteert den kleynen rouw te moo-</t>
  </si>
  <si>
    <t xml:space="preserve">        gen declareeren over den Hertogh van Or-</t>
  </si>
  <si>
    <t xml:space="preserve">        leans. 34.</t>
  </si>
  <si>
    <t xml:space="preserve">    gelast in het Engels te laaten trans-</t>
  </si>
  <si>
    <t xml:space="preserve">        lateeren en drucken, ende in publieq uyt te</t>
  </si>
  <si>
    <t xml:space="preserve">        geven de Deductie tot adstruttie van het</t>
  </si>
  <si>
    <t xml:space="preserve">        reght van den Staat wegens de Oost- en</t>
  </si>
  <si>
    <t xml:space="preserve">        West-Indische Compagnien. 41.</t>
  </si>
  <si>
    <t xml:space="preserve">        Memorie door hem gepresenteert raa-</t>
  </si>
  <si>
    <t xml:space="preserve">        kende de pretenfien van den Staat tot laste</t>
  </si>
  <si>
    <t xml:space="preserve">        van de Kroon van Groot-Brittannien. 81.</t>
  </si>
  <si>
    <t xml:space="preserve">    tegesonden de Deductie van den Raadt</t>
  </si>
  <si>
    <t xml:space="preserve">        van Staate, houdende reedenen waarom de</t>
  </si>
  <si>
    <t xml:space="preserve">        Kroon van Groot -Brittannien verschuldigbt</t>
  </si>
  <si>
    <t xml:space="preserve">        is te betalen twee derde parten van de ex-</t>
  </si>
  <si>
    <t xml:space="preserve">        traordinaris onkosten wegens de Chur-Palt-</t>
  </si>
  <si>
    <t xml:space="preserve">        sische Trouppes, om de selve te secondeeren-</t>
  </si>
  <si>
    <t xml:space="preserve">        avegens bet invallen van een Zurck-</t>
  </si>
  <si>
    <t xml:space="preserve">        sche Roover te Pleymoutb, en ordres dien</t>
  </si>
  <si>
    <t xml:space="preserve">        aangaande aldaar gestelt, by Hollandt over-</t>
  </si>
  <si>
    <t xml:space="preserve">        genoomen. 114.</t>
  </si>
  <si>
    <t xml:space="preserve">        antwoordt wegens afreekeninge van</t>
  </si>
  <si>
    <t xml:space="preserve">        de Paltzsche Trouppen in Catalonien gedient</t>
  </si>
  <si>
    <t xml:space="preserve">        hebbende, en wegens het Roofschip van Al-</t>
  </si>
  <si>
    <t xml:space="preserve">        giers. 1377.</t>
  </si>
  <si>
    <t xml:space="preserve">        antwoordt op sijn bedancken wegens</t>
  </si>
  <si>
    <t xml:space="preserve">        het overleveren van Slaven van Algiers, by</t>
  </si>
  <si>
    <t xml:space="preserve">        Hollandt overgenomen. 273.</t>
  </si>
  <si>
    <t xml:space="preserve">        te examineeren fijn versoeck hoe ver-</t>
  </si>
  <si>
    <t xml:space="preserve">        re de Hollanders astistentie sal doen. 182.</t>
  </si>
  <si>
    <t xml:space="preserve">        nopende sijn instantien tot bekominge</t>
  </si>
  <si>
    <t xml:space="preserve">        wan de preetensien van den Staat, te exami-</t>
  </si>
  <si>
    <t xml:space="preserve">        neeren. 198.</t>
  </si>
  <si>
    <t xml:space="preserve">        Pasport om eenige Goederen tot fijn</t>
  </si>
  <si>
    <t xml:space="preserve">        menage te moogen uytvoeren. 221.</t>
  </si>
  <si>
    <t xml:space="preserve">        devoir aangewendt wegens den Hol-</t>
  </si>
  <si>
    <t xml:space="preserve">        landtsehen Hoecker , te Gibralter opgebraght.</t>
  </si>
  <si>
    <t xml:space="preserve">    rotificeerende dat twee Roovers den</t>
  </si>
  <si>
    <t xml:space="preserve">        Schipper van het Schip de Jersey hadden</t>
  </si>
  <si>
    <t xml:space="preserve">        genootsaackt aan haar boordt te koomen omt</t>
  </si>
  <si>
    <t xml:space="preserve">        Jijn Pas tot het bevaaren van de Midde-</t>
  </si>
  <si>
    <t xml:space="preserve">        landtsche Zee te vertoonen, kennisse aan de</t>
  </si>
  <si>
    <t xml:space="preserve">        Admiraliteyt te geeven. 357.</t>
  </si>
  <si>
    <t xml:space="preserve">        Declaratie. 432.</t>
  </si>
  <si>
    <t xml:space="preserve">        wegens arresteeren van een Schip door</t>
  </si>
  <si>
    <t xml:space="preserve">        den Agent Balguerie, by Hollandt overgeno-</t>
  </si>
  <si>
    <t>men. 462.</t>
  </si>
  <si>
    <t xml:space="preserve">        om sijn dagbgelden te dedlareeren see-</t>
  </si>
  <si>
    <t>dert den dagh van sijn vertreck te examinee-</t>
  </si>
  <si>
    <t xml:space="preserve">    472.</t>
  </si>
  <si>
    <t xml:space="preserve">        rapport en resolutie. 499.</t>
  </si>
  <si>
    <t xml:space="preserve">    Admiraliteyt tot Amsterdam te berich-</t>
  </si>
  <si>
    <t>ten op de Missive van den Heer Hop, we-</t>
  </si>
  <si>
    <t>gens een nieuwe manier van Oorloghschepen</t>
  </si>
  <si>
    <t xml:space="preserve">        rapport op fijn Misstve wegens de on-</t>
  </si>
  <si>
    <t>lusten in Opst-Vrieslandt. 697.</t>
  </si>
  <si>
    <t>van Hornes, Prince, te berigbten binnen veer-</t>
  </si>
  <si>
    <t>tien dagen op de Requeste van de la Motte,</t>
  </si>
  <si>
    <t>NL-HaNA_1.01.02_3779_0022-page-42</t>
  </si>
  <si>
    <t>NL-HaNA_1.01.02_3779_0022-column-403-410-900-2931</t>
  </si>
  <si>
    <t xml:space="preserve">        wegens bet aanstellen van een Scheepen buy-</t>
  </si>
  <si>
    <t xml:space="preserve">        ten de Nominatie. 461. 635. 699.</t>
  </si>
  <si>
    <t xml:space="preserve">        ses weeken geprolongeert. 519.</t>
  </si>
  <si>
    <t xml:space="preserve">        bericht te stellen in handen van la</t>
  </si>
  <si>
    <t xml:space="preserve">        Mitte. 640.</t>
  </si>
  <si>
    <t xml:space="preserve">        beright te seponeeren. 691.</t>
  </si>
  <si>
    <t xml:space="preserve">        binnen drie wecken fijn belangh over</t>
  </si>
  <si>
    <t xml:space="preserve">        te geeven. 758.</t>
  </si>
  <si>
    <t>vander Horst, Jeduwe, Declaratie. 69.</t>
  </si>
  <si>
    <t>van Hoven geapprobeert als Drossaard van</t>
  </si>
  <si>
    <t xml:space="preserve">    Tilbuusgh en Goirle. 495.</t>
  </si>
  <si>
    <t xml:space="preserve">        bericht en Roomsche Ingezetenen van</t>
  </si>
  <si>
    <t xml:space="preserve">    Gurcke gepermitteert haar Kerckhuys te mo-</t>
  </si>
  <si>
    <t xml:space="preserve">    gen vernieuwen, vergrooten en verplaatsen.</t>
  </si>
  <si>
    <t xml:space="preserve">    562.</t>
  </si>
  <si>
    <t xml:space="preserve">        te berichten ep het versoeck van Room-</t>
  </si>
  <si>
    <t xml:space="preserve">    sche Ingezetenen van Tilburgh, om haar Kerck-</t>
  </si>
  <si>
    <t xml:space="preserve">    Jchuyr te vernieuwen. 598.</t>
  </si>
  <si>
    <t xml:space="preserve">        bericht en geaccordeert. 623.</t>
  </si>
  <si>
    <t>Houttuyn wegens Hollandt gecommitteert ter</t>
  </si>
  <si>
    <t xml:space="preserve">    Admiraliteyt in bet Noorder Quartier.</t>
  </si>
  <si>
    <t>Houwens advertentie. 29. 47. 62. 95. 224.</t>
  </si>
  <si>
    <t xml:space="preserve">    317. 337. 351. 379. 441. 454. 487. 559.</t>
  </si>
  <si>
    <t xml:space="preserve">    369. sit. 629. 644. 660. 678. 689. 701.</t>
  </si>
  <si>
    <t xml:space="preserve">    713. 724. 729. 757. 792. 798.</t>
  </si>
  <si>
    <t xml:space="preserve">        gepermitteert over illuminatien wegens</t>
  </si>
  <si>
    <t xml:space="preserve">    den Doop van de Mfante te declareren.</t>
  </si>
  <si>
    <t xml:space="preserve">    14. 769.</t>
  </si>
  <si>
    <t xml:space="preserve">        antwoordt op haar Hoogb Mog. Mis-</t>
  </si>
  <si>
    <t xml:space="preserve">    sive wegens het Kooper van Trieste, by Hol-</t>
  </si>
  <si>
    <t xml:space="preserve">    landt overgenoomen. 109.</t>
  </si>
  <si>
    <t xml:space="preserve">    te neemen over den gelegitimeerden Infant</t>
  </si>
  <si>
    <t xml:space="preserve">    Don Micbel. 110.</t>
  </si>
  <si>
    <t xml:space="preserve">        Declaratie. 110. 363. 502.</t>
  </si>
  <si>
    <t xml:space="preserve">        wegens nieuwigheden in de negotie,</t>
  </si>
  <si>
    <t xml:space="preserve">    by Hollandt en Zeelandt overgenoomen.</t>
  </si>
  <si>
    <t xml:space="preserve">        wegens de resolutie raakende de Al-</t>
  </si>
  <si>
    <t xml:space="preserve">    vora, by Hollandt overgenoomen. 208.</t>
  </si>
  <si>
    <t xml:space="preserve">        gepermitteert den kleynem Rouw te</t>
  </si>
  <si>
    <t xml:space="preserve">    declareeren. 255. 286.</t>
  </si>
  <si>
    <t xml:space="preserve">        gepermitteert den kleynen Rouw te</t>
  </si>
  <si>
    <t xml:space="preserve">    declareren over den Hertogh van Orleans.</t>
  </si>
  <si>
    <t xml:space="preserve">    363.</t>
  </si>
  <si>
    <t xml:space="preserve">        devoir te doen in de saack van Wal-</t>
  </si>
  <si>
    <t xml:space="preserve">    lis. 393.</t>
  </si>
  <si>
    <t xml:space="preserve">        wegens het executeeren van Besman</t>
  </si>
  <si>
    <t xml:space="preserve">    en Oosterman , by Hollandt overgenoomen-</t>
  </si>
  <si>
    <t xml:space="preserve">    405.</t>
  </si>
  <si>
    <t xml:space="preserve">    wegens represalie op de Kust van Gui-</t>
  </si>
  <si>
    <t xml:space="preserve">    nea, by Hollandt overgenomen. 517.</t>
  </si>
  <si>
    <t xml:space="preserve">    op de klagbten van den Predikant</t>
  </si>
  <si>
    <t xml:space="preserve">    Themmen over bet sluyten van haar Hoogh</t>
  </si>
  <si>
    <t xml:space="preserve">    Mog. Capelle, gelast de selve aanstondts te</t>
  </si>
  <si>
    <t xml:space="preserve">    openen, en aan den Predikant en Leeden,</t>
  </si>
  <si>
    <t xml:space="preserve">    aldaar te Kerck koomende, geene de minste</t>
  </si>
  <si>
    <t xml:space="preserve">    hindernisse te doen, en haar Hoogb Mog.</t>
  </si>
  <si>
    <t xml:space="preserve">    reeden en rekenschap te geven van dit fijn</t>
  </si>
  <si>
    <t xml:space="preserve">    doen.</t>
  </si>
  <si>
    <t xml:space="preserve">        517.</t>
  </si>
  <si>
    <t>NL-HaNA_1.01.02_3779_0022-column-1369-420-950-2946</t>
  </si>
  <si>
    <t xml:space="preserve">        antwoordt dien aangaande, niet zot-</t>
  </si>
  <si>
    <t xml:space="preserve">        doende, en resolutie. 535.</t>
  </si>
  <si>
    <t xml:space="preserve">        nader Missive van den Predicant</t>
  </si>
  <si>
    <t xml:space="preserve">        Themmen, en resolutie. 535.</t>
  </si>
  <si>
    <t xml:space="preserve">        HWest-Indisihe Compagnie aangesthre-</t>
  </si>
  <si>
    <t xml:space="preserve">        ven omtrent de Rust van Guinea voorsie-</t>
  </si>
  <si>
    <t xml:space="preserve">    ninge tot securiteyt te doen. 443. 597.</t>
  </si>
  <si>
    <t xml:space="preserve">        antwoordt dien aangaande. 558.</t>
  </si>
  <si>
    <t xml:space="preserve">        beright wegens de differenten met fijn</t>
  </si>
  <si>
    <t xml:space="preserve">    Predikant te examineeren. 689.</t>
  </si>
  <si>
    <t xml:space="preserve">        Themmen gelast den dienst te Madrid</t>
  </si>
  <si>
    <t xml:space="preserve">    by den Heer vander Meer waar te gaan</t>
  </si>
  <si>
    <t xml:space="preserve">    neemen. 695.</t>
  </si>
  <si>
    <t xml:space="preserve">        Courcamp aangesteldt tot Predikant.</t>
  </si>
  <si>
    <t xml:space="preserve">    732.</t>
  </si>
  <si>
    <t>Hoyer Conclusie van eysch van van Keulen,</t>
  </si>
  <si>
    <t xml:space="preserve">    tegens Burye te stellen in handen van Par-</t>
  </si>
  <si>
    <t xml:space="preserve">    Hen om te antwoorden. 135.</t>
  </si>
  <si>
    <t xml:space="preserve">        default verleent in dé saack van van</t>
  </si>
  <si>
    <t xml:space="preserve">    Asfelen tegens de Mey. 526.</t>
  </si>
  <si>
    <t xml:space="preserve">        Requeste civil verleent. 759.</t>
  </si>
  <si>
    <t>Hubert Jeduwe , Pasport tot den uytvoer</t>
  </si>
  <si>
    <t xml:space="preserve">    van Monteringe voor het Regiment van Huf-</t>
  </si>
  <si>
    <t xml:space="preserve">    fel na Doornick. 284.</t>
  </si>
  <si>
    <t>Hudson advertentie. 502.</t>
  </si>
  <si>
    <t xml:space="preserve">        Declaratie</t>
  </si>
  <si>
    <t xml:space="preserve">        96. 722.</t>
  </si>
  <si>
    <t xml:space="preserve">        Ontfanger Groeninx gelast te betalen</t>
  </si>
  <si>
    <t xml:space="preserve">    tweemaal vystien hondert guldens en eens</t>
  </si>
  <si>
    <t xml:space="preserve">    drie duysent guldens aan van Baarle. 120.</t>
  </si>
  <si>
    <t xml:space="preserve">        noch drie duysent guldens. 737.</t>
  </si>
  <si>
    <t>Hulft als Resident van den Bisschop en Prince</t>
  </si>
  <si>
    <t xml:space="preserve">    van Luyck aangenaam. 536.</t>
  </si>
  <si>
    <t xml:space="preserve">        Memorie over seekere Ordonnantie</t>
  </si>
  <si>
    <t xml:space="preserve">    van de Magistraat van Maastricht, de sel-</t>
  </si>
  <si>
    <t xml:space="preserve">    ve te adviseren. 745.</t>
  </si>
  <si>
    <t>Humalda notificeerende het overlyden van den</t>
  </si>
  <si>
    <t xml:space="preserve">    Gouverneur van Coeverden. 728.</t>
  </si>
  <si>
    <t xml:space="preserve">        ses maanden verlof. 731.</t>
  </si>
  <si>
    <t>van Hundt (Baron) het Hof van het Over-</t>
  </si>
  <si>
    <t xml:space="preserve">    quartier te disponeeren op gijn versoeck.</t>
  </si>
  <si>
    <t xml:space="preserve">    566.</t>
  </si>
  <si>
    <t>Huybert Fransz Brieven van pardon verleent.</t>
  </si>
  <si>
    <t>Huysselaar Declaratie. 705.</t>
  </si>
  <si>
    <t xml:space="preserve">        1.</t>
  </si>
  <si>
    <t>de</t>
  </si>
  <si>
    <t xml:space="preserve">        Ager aangestelde tot Scbeepen van Hul-</t>
  </si>
  <si>
    <t xml:space="preserve">        ster ambaght.</t>
  </si>
  <si>
    <t xml:space="preserve">        544.</t>
  </si>
  <si>
    <t>Jant Pasport om met</t>
  </si>
  <si>
    <t xml:space="preserve">        Vrouw en Dogbier na</t>
  </si>
  <si>
    <t xml:space="preserve">    Cassel te zvertrecken. 369.</t>
  </si>
  <si>
    <t>du Jardin Pasport ad omnes Populos. 319.</t>
  </si>
  <si>
    <t xml:space="preserve">    WE</t>
  </si>
  <si>
    <t xml:space="preserve">    .</t>
  </si>
  <si>
    <t>Jarges aangesteldt tot Ontfanger van de Con-</t>
  </si>
  <si>
    <t xml:space="preserve">    voyen en Licenten te Funséerwolde. 299.</t>
  </si>
  <si>
    <t>lddekinge wegens Stadt en Lande ter Gene-</t>
  </si>
  <si>
    <t xml:space="preserve">    raliteyt gecommiteert.</t>
  </si>
  <si>
    <t xml:space="preserve">        gecommitteert na Vlaanderen. 294.</t>
  </si>
  <si>
    <t>van ldsinga (Saco) aangestelt als Raadt en</t>
  </si>
  <si>
    <t xml:space="preserve">    Advocaat Fiscaal van het Collegie ter Ad-</t>
  </si>
  <si>
    <t>NL-HaNA_1.01.02_3779_0022-page-43</t>
  </si>
  <si>
    <t>NL-HaNA_1.01.02_3779_0022-column-2638-365-914-3042</t>
  </si>
  <si>
    <t>van ldfinga (Maitys) aangesteldt als Ontfan-</t>
  </si>
  <si>
    <t xml:space="preserve">    ger van de Convoyen en Licenten tot Gro-</t>
  </si>
  <si>
    <t xml:space="preserve">    hingen. 202.</t>
  </si>
  <si>
    <t>le Jeune vijftieh guldens toegelegbt. 6yo0.</t>
  </si>
  <si>
    <t>Ilingh asgewesen nijn versoeck om drie hon-</t>
  </si>
  <si>
    <t xml:space="preserve">    dert rycksdaalders tot het maaken van een</t>
  </si>
  <si>
    <t xml:space="preserve">    Machine voor bet perpetuum Mobile.</t>
  </si>
  <si>
    <t>Instructie voor den Grisier. 2.</t>
  </si>
  <si>
    <t xml:space="preserve">        voor den Commis. 2.</t>
  </si>
  <si>
    <t xml:space="preserve">        voor den Agent</t>
  </si>
  <si>
    <t xml:space="preserve">        12.</t>
  </si>
  <si>
    <t>de Jonckheere, Jeduwe Swyuits, versoeck</t>
  </si>
  <si>
    <t xml:space="preserve">    om pensioen voor haar simpele Doghter, af-</t>
  </si>
  <si>
    <t xml:space="preserve">    gewesen. 192.</t>
  </si>
  <si>
    <t>Jonckhere Pasport om de Monteeringe voor</t>
  </si>
  <si>
    <t xml:space="preserve">    sijn Regiment na Yperen te moogen uytvoe-</t>
  </si>
  <si>
    <t xml:space="preserve">    ren. 220.</t>
  </si>
  <si>
    <t>de Jonge Oetroy om te disponeeren. 343.</t>
  </si>
  <si>
    <t>de Jonge wegens Zeelandt ter Generaliteyt</t>
  </si>
  <si>
    <t>de Jongh aan de ordinaris Justitie gerenvoyeert.</t>
  </si>
  <si>
    <t xml:space="preserve">    368.</t>
  </si>
  <si>
    <t>de Jongh advis van de Tombes op fijn ver-</t>
  </si>
  <si>
    <t xml:space="preserve">    Jôeck om approbatie van scekere collatie, de</t>
  </si>
  <si>
    <t xml:space="preserve">    Generaliteyts Reekenkamer te adviseeren.</t>
  </si>
  <si>
    <t xml:space="preserve">    458.</t>
  </si>
  <si>
    <t xml:space="preserve">        advis en geaccordeert. 484.</t>
  </si>
  <si>
    <t>Jool, versôecck om Pasport, afgeweesen. 172.</t>
  </si>
  <si>
    <t>Iselmuden, nopende bet different over de Lee-</t>
  </si>
  <si>
    <t xml:space="preserve">    nen, het Hof ter Groede en het Hof ter</t>
  </si>
  <si>
    <t xml:space="preserve">    Velde te examineeren. 524.</t>
  </si>
  <si>
    <t>Tdelmuden ses weeken verlof. 305.</t>
  </si>
  <si>
    <t>Jude, Pasport om een Karos met ses Paar-</t>
  </si>
  <si>
    <t xml:space="preserve">    den naar Vranckrijck te moogen voeren.</t>
  </si>
  <si>
    <t xml:space="preserve">    764.</t>
  </si>
  <si>
    <t>Junckers de Retroacta na te fien, op hin ad-</t>
  </si>
  <si>
    <t xml:space="preserve">    wis wegens cesseeren van Fiscale Actien.</t>
  </si>
  <si>
    <t xml:space="preserve">    178.</t>
  </si>
  <si>
    <t xml:space="preserve">        rapport en resolutie. 183.</t>
  </si>
  <si>
    <t xml:space="preserve">        te berighten op de klaghten van Roo-</t>
  </si>
  <si>
    <t xml:space="preserve">    mer. 597. 604.</t>
  </si>
  <si>
    <t>le Juif de Boisclaw versoeck om pensioen, af-</t>
  </si>
  <si>
    <t>geweesen. 99.</t>
  </si>
  <si>
    <t>Jurgens, versoeck om Pasport, afgeweesen-</t>
  </si>
  <si>
    <t xml:space="preserve">    522.</t>
  </si>
  <si>
    <t xml:space="preserve">        K.</t>
  </si>
  <si>
    <t xml:space="preserve">    Amerbewaarders gelast uyt te keeren aan</t>
  </si>
  <si>
    <t>ND</t>
  </si>
  <si>
    <t xml:space="preserve">        de Weduwe de Roy vier ducatons. 3.</t>
  </si>
  <si>
    <t xml:space="preserve">        aan de Leydeckers Knegbts, ses gul-</t>
  </si>
  <si>
    <t xml:space="preserve">    dens.</t>
  </si>
  <si>
    <t xml:space="preserve">    aan de Straatmaakers, vier duca-</t>
  </si>
  <si>
    <t>tons.</t>
  </si>
  <si>
    <t xml:space="preserve">        3.</t>
  </si>
  <si>
    <t xml:space="preserve">    aan van Waarmondt vier ducatons. 3.</t>
  </si>
  <si>
    <t xml:space="preserve">        aan de Timmermans Kneghts, ses gul-</t>
  </si>
  <si>
    <t xml:space="preserve">        dens.</t>
  </si>
  <si>
    <t xml:space="preserve">        4.</t>
  </si>
  <si>
    <t xml:space="preserve">        Oosterdyck Declaratie. 8. 416.</t>
  </si>
  <si>
    <t xml:space="preserve">        aan Brouwer twee ducatons. 44.</t>
  </si>
  <si>
    <t xml:space="preserve">        ses guldens aan de Dienders van den</t>
  </si>
  <si>
    <t>Raadt van Staate. 160.</t>
  </si>
  <si>
    <t>NL-HaNA_1.01.02_3779_0022-column-3627-428-926-3032</t>
  </si>
  <si>
    <t xml:space="preserve">        IIN DE</t>
  </si>
  <si>
    <t xml:space="preserve">        vier ducatons aan de Weduwe Var-</t>
  </si>
  <si>
    <t xml:space="preserve">    schevelt.</t>
  </si>
  <si>
    <t xml:space="preserve">    19.</t>
  </si>
  <si>
    <t xml:space="preserve">        van Leeuwen Declaratie. 245. 639.</t>
  </si>
  <si>
    <t xml:space="preserve">        aan Malanau vier ducatons. 324.</t>
  </si>
  <si>
    <t xml:space="preserve">        aan Simon vier ducatons. 341</t>
  </si>
  <si>
    <t xml:space="preserve">        x</t>
  </si>
  <si>
    <t xml:space="preserve">        aan Gecommitteerdens van die van</t>
  </si>
  <si>
    <t>Vlodorp, en Postelkout vyftigh guldens voor</t>
  </si>
  <si>
    <t>de te rugh reyse. 361.</t>
  </si>
  <si>
    <t xml:space="preserve">        dertigh guldens aan de Expresse we-</t>
  </si>
  <si>
    <t xml:space="preserve">    gens het invallen van de Ovst-Indische Re-</t>
  </si>
  <si>
    <t xml:space="preserve">    tourvloot. 424.</t>
  </si>
  <si>
    <t xml:space="preserve">        vier ducatons aan de Vooght. 438.</t>
  </si>
  <si>
    <t xml:space="preserve">        Oosterdyck twee maanden verlof. 444.</t>
  </si>
  <si>
    <t xml:space="preserve">        vyf en twintigb guldens aan de Haas.</t>
  </si>
  <si>
    <t xml:space="preserve">        vyftigb guldens aan Fhotwel. 469.</t>
  </si>
  <si>
    <t xml:space="preserve">        vyf en twintigb guldens aan de We-</t>
  </si>
  <si>
    <t xml:space="preserve">    duwe</t>
  </si>
  <si>
    <t xml:space="preserve">        Coets. 535.</t>
  </si>
  <si>
    <t xml:space="preserve">        aystigh guldens aan de Spengler.</t>
  </si>
  <si>
    <t xml:space="preserve">        Twee ducatons aan Verwen. 568.</t>
  </si>
  <si>
    <t xml:space="preserve">        ses guldens aan yeder der Dienders</t>
  </si>
  <si>
    <t>van den Provoost van den Raadt van Staa-</t>
  </si>
  <si>
    <t xml:space="preserve">    te. 618.</t>
  </si>
  <si>
    <t xml:space="preserve">        vyf en twintigb guldens aan de Weduwe</t>
  </si>
  <si>
    <t xml:space="preserve">    de Roy. 644.</t>
  </si>
  <si>
    <t xml:space="preserve">        vyf en twintigh guldens aan le Jeune.</t>
  </si>
  <si>
    <t xml:space="preserve">    690. 714.</t>
  </si>
  <si>
    <t xml:space="preserve">        vier ducatons aan Antje Claassen.</t>
  </si>
  <si>
    <t xml:space="preserve">    694.</t>
  </si>
  <si>
    <t xml:space="preserve">        vier ducatons aan Temer. 714.</t>
  </si>
  <si>
    <t xml:space="preserve">        vyf ducatons aan Maas. 723.</t>
  </si>
  <si>
    <t xml:space="preserve">        vstigh guldens aan de Guarier. 733.</t>
  </si>
  <si>
    <t>Kempenaar zvegens Vrieslandt gecommitteert</t>
  </si>
  <si>
    <t xml:space="preserve">    ter Admiraliteyt tot Amsterdam. 31.</t>
  </si>
  <si>
    <t>Keppel ze berichten op bet versoeck van Room-</t>
  </si>
  <si>
    <t xml:space="preserve">    scho Ingezetenen van 's Hertogenbosch om ge-</t>
  </si>
  <si>
    <t xml:space="preserve">    sloote Kerckenbuysen wederom te openen.</t>
  </si>
  <si>
    <t xml:space="preserve">    149.</t>
  </si>
  <si>
    <t xml:space="preserve">        bericht en geaccordeert. 170.</t>
  </si>
  <si>
    <t>van Keppel, om by vacature van een Lieu-</t>
  </si>
  <si>
    <t xml:space="preserve">    tenant Generaal te succedeeren, de Gene-</t>
  </si>
  <si>
    <t xml:space="preserve">    raals te berichten. 334.</t>
  </si>
  <si>
    <t xml:space="preserve">        bericht te examineren. 30.</t>
  </si>
  <si>
    <t xml:space="preserve">        de Vicouze te blyven by den rangh.</t>
  </si>
  <si>
    <t xml:space="preserve">    381.</t>
  </si>
  <si>
    <t>Kerckelijcke saacken, Collegium qualifica-</t>
  </si>
  <si>
    <t xml:space="preserve">    tum zot Bergen op den Zoom , geauthbori-</t>
  </si>
  <si>
    <t xml:space="preserve">    seert, om, vermits de weygeringe van het</t>
  </si>
  <si>
    <t xml:space="preserve">    Classis, met de losmakinge en bevestinge van</t>
  </si>
  <si>
    <t xml:space="preserve">    Do. Folckers voort te gaan. 32.</t>
  </si>
  <si>
    <t xml:space="preserve">        berigbt van de Classis, en by de voo-</t>
  </si>
  <si>
    <t xml:space="preserve">    renstaande resolutie gepersisteert. 77.</t>
  </si>
  <si>
    <t xml:space="preserve">        Zeelandt wegens misbandelingen der</t>
  </si>
  <si>
    <t xml:space="preserve">    Gereformeerde omtrent Oudenaarde, Com-</t>
  </si>
  <si>
    <t xml:space="preserve">    mandeur van Zas van Gent gelast voorfe-</t>
  </si>
  <si>
    <t xml:space="preserve">    ninge te doen.</t>
  </si>
  <si>
    <t xml:space="preserve">        88.</t>
  </si>
  <si>
    <t xml:space="preserve">        Kerckenraadt van Borscheydt banat-</t>
  </si>
  <si>
    <t xml:space="preserve">    openinge verleent, ende continuatie van het</t>
  </si>
  <si>
    <t xml:space="preserve">    tractement van drie bondert guldens: 233.</t>
  </si>
  <si>
    <t xml:space="preserve">        Luycken als Predikant by den Heere</t>
  </si>
  <si>
    <t xml:space="preserve">    Goes uyt den dienst eutflagen. 277.</t>
  </si>
  <si>
    <t>NL-HaNA_1.01.02_3779_0023-page-44</t>
  </si>
  <si>
    <t>NL-HaNA_1.01.02_3779_0023-column-355-404-955-3007</t>
  </si>
  <si>
    <t xml:space="preserve">        versoeck om te continueeren, afgewe-</t>
  </si>
  <si>
    <t xml:space="preserve">    êen.</t>
  </si>
  <si>
    <t xml:space="preserve">        289.</t>
  </si>
  <si>
    <t xml:space="preserve">        Resolutie tegens het weeren van On-</t>
  </si>
  <si>
    <t xml:space="preserve">    derdanen van den Staat uyt de Capelle van</t>
  </si>
  <si>
    <t xml:space="preserve">    haar Hoogh Mog. by den Ambassadeur Hop.</t>
  </si>
  <si>
    <t xml:space="preserve">    289.</t>
  </si>
  <si>
    <t xml:space="preserve">        Leimbach aangestelt tot Predikant te</t>
  </si>
  <si>
    <t xml:space="preserve">    Borschet. 382.</t>
  </si>
  <si>
    <t xml:space="preserve">        Gallieres om een Predikant, de Re-</t>
  </si>
  <si>
    <t xml:space="preserve">    troacta na te fien. 393.</t>
  </si>
  <si>
    <t xml:space="preserve">        vryheyt aan den Predikant te Rbyn-</t>
  </si>
  <si>
    <t xml:space="preserve">    berck toegestaan. 446.</t>
  </si>
  <si>
    <t xml:space="preserve">        - Gallieris een Predikant geaccordeert.</t>
  </si>
  <si>
    <t xml:space="preserve">        beswaarnisse van die van Weert, en</t>
  </si>
  <si>
    <t xml:space="preserve">    ordres.</t>
  </si>
  <si>
    <t xml:space="preserve">        509.</t>
  </si>
  <si>
    <t xml:space="preserve">        Luycken als Predikant by den Heer</t>
  </si>
  <si>
    <t xml:space="preserve">    Buys gecontinueert. 511.</t>
  </si>
  <si>
    <t xml:space="preserve">        Themmen klaghten over het sluyten</t>
  </si>
  <si>
    <t xml:space="preserve">    van haar Hoogh Mog. Capelle door den</t>
  </si>
  <si>
    <t xml:space="preserve">    Resident Houwens , en ordres. 517.</t>
  </si>
  <si>
    <t xml:space="preserve">        antwoordt van den Resident Houwens,</t>
  </si>
  <si>
    <t xml:space="preserve">    niet voldoende, en nader resolutie. 535.</t>
  </si>
  <si>
    <t xml:space="preserve">        nader Missive van den Predikant</t>
  </si>
  <si>
    <t xml:space="preserve">    Themmen op het voorschreve subject, en ie-</t>
  </si>
  <si>
    <t xml:space="preserve">    solutie. 535.</t>
  </si>
  <si>
    <t xml:space="preserve">        Donckerman aangesteldt tot Predi-</t>
  </si>
  <si>
    <t xml:space="preserve">    kant hy den Resident Gallieris. 536.</t>
  </si>
  <si>
    <t xml:space="preserve">        te examineeren wat door de Rooms-</t>
  </si>
  <si>
    <t xml:space="preserve">    Catholique voor de conniventie aan de Offi-</t>
  </si>
  <si>
    <t xml:space="preserve">    cieren betaaldt werdt, en te overleggen of</t>
  </si>
  <si>
    <t xml:space="preserve">    het selve niet op een matigen voet beboort</t>
  </si>
  <si>
    <t xml:space="preserve">    gereguleert te werden. 593.</t>
  </si>
  <si>
    <t xml:space="preserve">    by den Heer vander Meer te gaan waar-</t>
  </si>
  <si>
    <t xml:space="preserve">        Courcamp aangestelt tot Predikant by</t>
  </si>
  <si>
    <t xml:space="preserve">    haar Hoogh Mog. Minister aan het Hof</t>
  </si>
  <si>
    <t xml:space="preserve">    van Portugaal. 732.</t>
  </si>
  <si>
    <t>Kerckhoven om approbatie van seekere Colla-</t>
  </si>
  <si>
    <t xml:space="preserve">    tie, den Rentmeester Slingelandt te advisee-</t>
  </si>
  <si>
    <t xml:space="preserve">    ren. 515.</t>
  </si>
  <si>
    <t>Kerckman wegens Zeelandt ter Generaliteyt</t>
  </si>
  <si>
    <t xml:space="preserve">    gecommitteert. 189.</t>
  </si>
  <si>
    <t>Kervel, conclusie van antwoordt van de Bu-</t>
  </si>
  <si>
    <t xml:space="preserve">    rye tegens van Keulen, te stellen in handen</t>
  </si>
  <si>
    <t xml:space="preserve">    van Partyen om te repliceeren. 467.</t>
  </si>
  <si>
    <t>van Kessel vyf en twintig guldens toegeleght.</t>
  </si>
  <si>
    <t xml:space="preserve">        vystigh guldens toegeleght. 354.</t>
  </si>
  <si>
    <t>Keulen, Churfurst, creditif op Ganzinot, en</t>
  </si>
  <si>
    <t xml:space="preserve">    aangenaam. 141.</t>
  </si>
  <si>
    <t xml:space="preserve">        nmotificeerende fijn electie tot het Bis-</t>
  </si>
  <si>
    <t xml:space="preserve">    dom en Furstendom van Hildesbeym, met re-</t>
  </si>
  <si>
    <t xml:space="preserve">    scriptie van congratulatie beantwoordt.</t>
  </si>
  <si>
    <t xml:space="preserve">        rappel van den Heer Resident Magis.</t>
  </si>
  <si>
    <t xml:space="preserve">        antwoordt dien aangaande. 338.</t>
  </si>
  <si>
    <t xml:space="preserve">        Misive in faveur van HWolgard.</t>
  </si>
  <si>
    <t xml:space="preserve">        versoeck ten eynde haar Hoogh Mog.</t>
  </si>
  <si>
    <t>NL-HaNA_1.01.02_3779_0023-column-1331-414-954-2952</t>
  </si>
  <si>
    <t xml:space="preserve">        gelieven te contribueeren tot bevorderinge van</t>
  </si>
  <si>
    <t xml:space="preserve">    het Canaal uyt het Landt van Munster op</t>
  </si>
  <si>
    <t xml:space="preserve">    Swoile, te examineeren. 738.</t>
  </si>
  <si>
    <t>van Keulen zydt tot het dienen van Acten en</t>
  </si>
  <si>
    <t xml:space="preserve">    Munmenten, voor ses weeken geprolongeert.</t>
  </si>
  <si>
    <t xml:space="preserve">        Penninghmeester van de Dyckagie van</t>
  </si>
  <si>
    <t xml:space="preserve">    der Groede, gelast haar Supplianten vifie</t>
  </si>
  <si>
    <t xml:space="preserve">    te geeven van de oude en nieuwe Omlooper</t>
  </si>
  <si>
    <t xml:space="preserve">    van de Dyckagie.</t>
  </si>
  <si>
    <t xml:space="preserve">        XD.</t>
  </si>
  <si>
    <t xml:space="preserve">        Requeste civil gedepescheert. 125.</t>
  </si>
  <si>
    <t xml:space="preserve">        concusie van eysch tegens Burye te stel-</t>
  </si>
  <si>
    <t xml:space="preserve">    len in handen van Partyen om te antwoor-</t>
  </si>
  <si>
    <t xml:space="preserve">        135-</t>
  </si>
  <si>
    <t xml:space="preserve">        op de conclusie van antwoordt te repli-</t>
  </si>
  <si>
    <t xml:space="preserve">    ceeren binnen veertien dagen. 467.</t>
  </si>
  <si>
    <t xml:space="preserve">        twee maanden geaccordeert tot bet</t>
  </si>
  <si>
    <t xml:space="preserve">    doen van productie. 653.</t>
  </si>
  <si>
    <t xml:space="preserve">        noch ses weeken geprolongeert. 779.</t>
  </si>
  <si>
    <t xml:space="preserve">        Loocke gelast Copie authenticq van see-</t>
  </si>
  <si>
    <t xml:space="preserve">    ker Koop-contract te geeven. 780.</t>
  </si>
  <si>
    <t>Keyserlijcke Majesteyt notificeerende de geboor-</t>
  </si>
  <si>
    <t xml:space="preserve">    te van een Aarts-Hertoginne, met rescriptie</t>
  </si>
  <si>
    <t xml:space="preserve">    van congratulatie beantwoordt. 285.</t>
  </si>
  <si>
    <t>Kieboom vijf en twintigh guldens toegeleght.</t>
  </si>
  <si>
    <t xml:space="preserve">        vijtigh guldens toegeleght. 354.</t>
  </si>
  <si>
    <t>Kint om aghterstallen, Provincien versogbt</t>
  </si>
  <si>
    <t xml:space="preserve">    haar quote te suyveren. 547.</t>
  </si>
  <si>
    <t>vander Kisten Pasport om een reyse been en</t>
  </si>
  <si>
    <t xml:space="preserve">    weder na Mulbeym te moogen doen. 784.</t>
  </si>
  <si>
    <t>Koeyen inkoomende, belast.</t>
  </si>
  <si>
    <t xml:space="preserve">        75.</t>
  </si>
  <si>
    <t>Kornkooper om de boete tegens de Byschoolen</t>
  </si>
  <si>
    <t xml:space="preserve">    te moogen verhaalen op de Ouders die haare</t>
  </si>
  <si>
    <t xml:space="preserve">    Brabandt te adviseeren. 260.</t>
  </si>
  <si>
    <t>Kourakin Pasport om fijn Equipage na Rouan</t>
  </si>
  <si>
    <t xml:space="preserve">    te moogen uytvoeren. 5.</t>
  </si>
  <si>
    <t xml:space="preserve">        afscheyt. 6.</t>
  </si>
  <si>
    <t xml:space="preserve">        gevalediceert.</t>
  </si>
  <si>
    <t xml:space="preserve">        17.</t>
  </si>
  <si>
    <t>van Kuylenburgh restant van aght guldens</t>
  </si>
  <si>
    <t xml:space="preserve">    tien stuyvers van seckere Beurse geconfereert,</t>
  </si>
  <si>
    <t xml:space="preserve">    om uyt de eerste vacante Beurse tot hondert</t>
  </si>
  <si>
    <t xml:space="preserve">    guldens gesuppleert te werden 75.</t>
  </si>
  <si>
    <t xml:space="preserve">        gesuppleert tot hondert guldens. 778.</t>
  </si>
  <si>
    <t xml:space="preserve">        KE.</t>
  </si>
  <si>
    <t xml:space="preserve">    Ake aan de ordinaris Justitie gerenvoyeert.</t>
  </si>
  <si>
    <t>LD</t>
  </si>
  <si>
    <t xml:space="preserve">    68.</t>
  </si>
  <si>
    <t>Lakeman Declaratie. 247.</t>
  </si>
  <si>
    <t>Lammens, den Raadt van Vlaanderen gean-</t>
  </si>
  <si>
    <t xml:space="preserve">    thoriseert de facto uyt het Huys te Zande</t>
  </si>
  <si>
    <t xml:space="preserve">    te doen delogeeren. 9.</t>
  </si>
  <si>
    <t>de Lange Octroy om te disponeeren. 608.</t>
  </si>
  <si>
    <t>van Leeuwen Kamerbewaarder , Declaratie.</t>
  </si>
  <si>
    <t xml:space="preserve">    245. 639.</t>
  </si>
  <si>
    <t>de Leeuw wegens Utrecht ter Generaliteyt ge-</t>
  </si>
  <si>
    <t xml:space="preserve">    committeert. 431.</t>
  </si>
  <si>
    <t>Leimbach aangestelt tot Predikant te Borschet</t>
  </si>
  <si>
    <t xml:space="preserve">    382.</t>
  </si>
  <si>
    <t>NL-HaNA_1.01.02_3779_0023-page-45</t>
  </si>
  <si>
    <t>NL-HaNA_1.01.02_3779_0023-column-2653-394-905-2982</t>
  </si>
  <si>
    <t>Lelie Pasport tot den uytvoer van Montee-</t>
  </si>
  <si>
    <t xml:space="preserve">    ringe voor bet Regiment van den Collonel</t>
  </si>
  <si>
    <t xml:space="preserve">    Besckbosfer na Veurne. 208.</t>
  </si>
  <si>
    <t>Lemmens Pasport tot den aytvoer van Mon-</t>
  </si>
  <si>
    <t xml:space="preserve">    teeringe voor de Regimenten van den Marck-</t>
  </si>
  <si>
    <t xml:space="preserve">    Graave Prins Albrecht van Brandenburgb,</t>
  </si>
  <si>
    <t xml:space="preserve">    en Collonel Volckershoven naar Namen.</t>
  </si>
  <si>
    <t xml:space="preserve">    63.</t>
  </si>
  <si>
    <t xml:space="preserve">    woor bet Regiment van den Baron van Recb-</t>
  </si>
  <si>
    <t xml:space="preserve">    teren naar Maastricht. 107.</t>
  </si>
  <si>
    <t xml:space="preserve">        item om de Monteeringe voor bet Re-</t>
  </si>
  <si>
    <t xml:space="preserve">    giment van 's Gravemoer na Doornick en</t>
  </si>
  <si>
    <t xml:space="preserve">    Meenen te moogen uytvoeren. 347.</t>
  </si>
  <si>
    <t>Levantschen handel, Directeuren te bericbten</t>
  </si>
  <si>
    <t xml:space="preserve">    op de Missive van Coljer nopende de aan-</t>
  </si>
  <si>
    <t xml:space="preserve">    siellinge van Hochepied als Consul te Smir-</t>
  </si>
  <si>
    <t xml:space="preserve">    na. 32.</t>
  </si>
  <si>
    <t xml:space="preserve">        bericht dien aangaande , Provincien</t>
  </si>
  <si>
    <t xml:space="preserve">    aangenomen haar te verklaaren</t>
  </si>
  <si>
    <t xml:space="preserve">        7570.</t>
  </si>
  <si>
    <t xml:space="preserve">        de Hocbepied aangesteldt als Consul</t>
  </si>
  <si>
    <t xml:space="preserve">    te Smirna op een tractement van ses duy-</t>
  </si>
  <si>
    <t xml:space="preserve">    sent guldens. 65.</t>
  </si>
  <si>
    <t xml:space="preserve">        om een nieuw Reglement tot bevaren</t>
  </si>
  <si>
    <t xml:space="preserve">    van de Straat en middelandische Zee, by</t>
  </si>
  <si>
    <t xml:space="preserve">    Hollandt en Zeelandt overgenoomen. 577.</t>
  </si>
  <si>
    <t>de Ligny en Braam Odtroy om te disponee-</t>
  </si>
  <si>
    <t xml:space="preserve">    ren. 639.</t>
  </si>
  <si>
    <t>van Linden Pasport om de Monteeringe voor</t>
  </si>
  <si>
    <t xml:space="preserve">    fijn Regiment te moogen uytvoeren. 155.</t>
  </si>
  <si>
    <t>Linde , versoeck om Pasport, afsgeweesen-</t>
  </si>
  <si>
    <t xml:space="preserve">    376.</t>
  </si>
  <si>
    <t>Lintelo wegens Gelderlandt gecommitteert tot</t>
  </si>
  <si>
    <t xml:space="preserve">    het opneemen der Reekeningen van de Oost-</t>
  </si>
  <si>
    <t xml:space="preserve">    Indische Compagnie. 387.</t>
  </si>
  <si>
    <t>Lompen uyt te weren wor ses jaaren ver-</t>
  </si>
  <si>
    <t xml:space="preserve">    booden. 236.</t>
  </si>
  <si>
    <t>Luyck, Bisschop, kennisse gevende van ijn</t>
  </si>
  <si>
    <t xml:space="preserve">    electie , net congratulatie in civile termen</t>
  </si>
  <si>
    <t xml:space="preserve">    beantwoordt. 99.</t>
  </si>
  <si>
    <t xml:space="preserve">        Capittel van de Cathedrale Kercke ra-</t>
  </si>
  <si>
    <t xml:space="preserve">    kende de saack van Binon te examineeren.</t>
  </si>
  <si>
    <t xml:space="preserve">    235.</t>
  </si>
  <si>
    <t xml:space="preserve">        's Landts Advocaten dien aangaande</t>
  </si>
  <si>
    <t xml:space="preserve">    te berichten. 253.</t>
  </si>
  <si>
    <t xml:space="preserve">        Deeken en Capittel van de Cathe-</t>
  </si>
  <si>
    <t xml:space="preserve">    drale Kercke wegens vergoedinge van Lan-</t>
  </si>
  <si>
    <t xml:space="preserve">    deryen op het Fort St. Pieter te examinee-</t>
  </si>
  <si>
    <t xml:space="preserve">    ren. 283.</t>
  </si>
  <si>
    <t xml:space="preserve">        - advis, en versogbt Binon te ontslaan</t>
  </si>
  <si>
    <t xml:space="preserve">    notificeerende de ontslaginge van Bi-</t>
  </si>
  <si>
    <t xml:space="preserve">    non, en gelast sich uyt bet Landt van Luyck</t>
  </si>
  <si>
    <t xml:space="preserve">    te bouden. 356.</t>
  </si>
  <si>
    <t xml:space="preserve">        betuyginge van genegentbeyt om mert</t>
  </si>
  <si>
    <t xml:space="preserve">    haar Hoogb Mog. goede correspondentie te</t>
  </si>
  <si>
    <t xml:space="preserve">    houden, te examineeren. 491.</t>
  </si>
  <si>
    <t xml:space="preserve">        rapport en resolutie. 506.</t>
  </si>
  <si>
    <t xml:space="preserve">        antwoordt dien aangaande, te exa-</t>
  </si>
  <si>
    <t>mineeren. 538.</t>
  </si>
  <si>
    <t xml:space="preserve">        rakende de Colleete van de kleyne</t>
  </si>
  <si>
    <t>Prince Zollen te examineeren. 702.</t>
  </si>
  <si>
    <t>NL-HaNA_1.01.02_3779_0023-column-3645-389-898-3020</t>
  </si>
  <si>
    <t>Luycken van gijn dieust gedimitteert, doch</t>
  </si>
  <si>
    <t xml:space="preserve">    de tydt van fim vertreck gelaten aan den</t>
  </si>
  <si>
    <t xml:space="preserve">    Minifler. 178</t>
  </si>
  <si>
    <t xml:space="preserve">        zayt sijn dienst ontslagen. 278</t>
  </si>
  <si>
    <t xml:space="preserve">        7</t>
  </si>
  <si>
    <t xml:space="preserve">        versoeck om in den dienst te conti-</t>
  </si>
  <si>
    <t xml:space="preserve">    nueeren, afgeweesen. 289.</t>
  </si>
  <si>
    <t xml:space="preserve">        Koftgeldt gecontinueert. 821.</t>
  </si>
  <si>
    <t>Lyite der Nieuwejaaren. 785.</t>
  </si>
  <si>
    <t xml:space="preserve">        Me.</t>
  </si>
  <si>
    <t xml:space="preserve">    Aastricht, Caris notificeerende dat den</t>
  </si>
  <si>
    <t>WW Churfurst van Keulen met de artille-</t>
  </si>
  <si>
    <t xml:space="preserve">    rye gesalueert hadde, en welgevallen. 2.</t>
  </si>
  <si>
    <t xml:space="preserve">        gelast in de saack van Bourroughs</t>
  </si>
  <si>
    <t xml:space="preserve">    tegens Beaumont kort reght te doen. 4.</t>
  </si>
  <si>
    <t xml:space="preserve">        Missive raakende de voldoeninge van</t>
  </si>
  <si>
    <t xml:space="preserve">    het slut door de Ersgenamen van den Rent-</t>
  </si>
  <si>
    <t xml:space="preserve">    meester Spitswegb. 9.</t>
  </si>
  <si>
    <t xml:space="preserve">    Commissarissen Iustructeurs geautbori-</t>
  </si>
  <si>
    <t xml:space="preserve">    seert siekere Canonisje ien meesten profite te</t>
  </si>
  <si>
    <t xml:space="preserve">    verkoopen. 11.</t>
  </si>
  <si>
    <t xml:space="preserve">        geconfereert op Cruts, mits betaalen-</t>
  </si>
  <si>
    <t xml:space="preserve">    de vier duysent twee en sestigb guldens tien</t>
  </si>
  <si>
    <t xml:space="preserve">    ftuyvers Hollandisch. 39.</t>
  </si>
  <si>
    <t xml:space="preserve">        Ghysen wegens differenten tusschen den</t>
  </si>
  <si>
    <t xml:space="preserve">    Predikant Mollerus en Ouderlingen aldaar.</t>
  </si>
  <si>
    <t xml:space="preserve">        bericht op de Requeste van de la Haut,</t>
  </si>
  <si>
    <t xml:space="preserve">    en de Magistraat gelast dien aangaande po-</t>
  </si>
  <si>
    <t>siif te adviseeren. 127.</t>
  </si>
  <si>
    <t xml:space="preserve">    Hooghschout gelast de Kinderen van</t>
  </si>
  <si>
    <t xml:space="preserve">    Pitscb aan de Vaderlijcke Grootmoeder te</t>
  </si>
  <si>
    <t xml:space="preserve">    laten volgen, en nevens de Brabandtsche Ma-</t>
  </si>
  <si>
    <t xml:space="preserve">    ginraat, ende des noodts met assfientie van</t>
  </si>
  <si>
    <t xml:space="preserve">    het Guarnisoen , alle feytelijck eden weeren</t>
  </si>
  <si>
    <t xml:space="preserve">    en tegengaan. 133.</t>
  </si>
  <si>
    <t xml:space="preserve">        decifie in de saack tusschen den Pre-</t>
  </si>
  <si>
    <t xml:space="preserve">    dikant Mollerus en de drie Onderlingen.</t>
  </si>
  <si>
    <t xml:space="preserve">    148.</t>
  </si>
  <si>
    <t xml:space="preserve">        Deeken, &amp;c. van het Capittel van</t>
  </si>
  <si>
    <t xml:space="preserve">    Luyck wegens het vervoeren van de Kinde-</t>
  </si>
  <si>
    <t xml:space="preserve">    ren van Pitsch, de Brabandtsche Magi-</t>
  </si>
  <si>
    <t xml:space="preserve">    straat te adviseeren. 177.</t>
  </si>
  <si>
    <t xml:space="preserve">        Colyear te berichten op de klaghten</t>
  </si>
  <si>
    <t xml:space="preserve">    van Deecken en Capittel tot Luyck wegens</t>
  </si>
  <si>
    <t xml:space="preserve">    reclame van Binon. 183.</t>
  </si>
  <si>
    <t xml:space="preserve">        bericht en ordres. 219.</t>
  </si>
  <si>
    <t xml:space="preserve">        Commissarigen Iustructeurs te berich-</t>
  </si>
  <si>
    <t xml:space="preserve">    ten op het versoeck van Fineau, om dispen-</t>
  </si>
  <si>
    <t xml:space="preserve">    satie van fijn meerderjarigheyt. 235.</t>
  </si>
  <si>
    <t xml:space="preserve">        berigbt en geaccordeert. 252.</t>
  </si>
  <si>
    <t xml:space="preserve">        bericht van de Brabandtsche Magi-</t>
  </si>
  <si>
    <t>straat, en de la Hault remissie verlent-</t>
  </si>
  <si>
    <t xml:space="preserve">    by vervolgb geen Commissaris In-</t>
  </si>
  <si>
    <t>siructeur, Pensionaris, of Griffier aan te</t>
  </si>
  <si>
    <t>stellen tot Burgermeesters, Scheepenen of Ge-</t>
  </si>
  <si>
    <t>swooren. 276.</t>
  </si>
  <si>
    <t xml:space="preserve">        wecbueeminge der differenten tusschen</t>
  </si>
  <si>
    <t>den Hoogbproost en het Capittel van Ste:</t>
  </si>
  <si>
    <t>Servaas. 277.</t>
  </si>
  <si>
    <t>NL-HaNA_1.01.02_3779_0024-page-46</t>
  </si>
  <si>
    <t>NL-HaNA_1.01.02_3779_0024-column-416-386-860-2980</t>
  </si>
  <si>
    <t xml:space="preserve">    berigbht van den Brabandischen Ge-</t>
  </si>
  <si>
    <t xml:space="preserve">        reghte der Stadt Maastricht wegens de Kin-</t>
  </si>
  <si>
    <t xml:space="preserve">        deren van Pitsch, en resolutie. 292.</t>
  </si>
  <si>
    <t xml:space="preserve">        wegens het vorderen van den sestigb-</t>
  </si>
  <si>
    <t xml:space="preserve">        sten penningh van Goederen, den Luyckschen</t>
  </si>
  <si>
    <t xml:space="preserve">        Boodem passeerende, Commissarissen Deci-</t>
  </si>
  <si>
    <t xml:space="preserve">        seurs dien aangaande devoiren te doen.</t>
  </si>
  <si>
    <t xml:space="preserve">    21</t>
  </si>
  <si>
    <t xml:space="preserve">        Missive van den Gouverneur op het</t>
  </si>
  <si>
    <t xml:space="preserve">        voorschreve subject, Commissarissen Deciseurs</t>
  </si>
  <si>
    <t xml:space="preserve">        devoir te doen. 312.</t>
  </si>
  <si>
    <t xml:space="preserve">        Magiftraat te berigten op het ver-</t>
  </si>
  <si>
    <t xml:space="preserve">    soeck van Vleertman om maintien van ijn</t>
  </si>
  <si>
    <t xml:space="preserve">    Oetroy. 316.</t>
  </si>
  <si>
    <t xml:space="preserve">        Magistraat te adviseeren op bet ver-</t>
  </si>
  <si>
    <t xml:space="preserve">    soeck van Vrybof om veniam aetatis. 340.</t>
  </si>
  <si>
    <t xml:space="preserve">        kennisse te geven van bet vertreck</t>
  </si>
  <si>
    <t xml:space="preserve">    van Commissarissen Deciseurs. 363.</t>
  </si>
  <si>
    <t xml:space="preserve">        Leimbach aangesteldt tot Predikant</t>
  </si>
  <si>
    <t xml:space="preserve">    te Borschet. 382.</t>
  </si>
  <si>
    <t xml:space="preserve">        advis op bet versoeck van Vrythof</t>
  </si>
  <si>
    <t xml:space="preserve">    om veniam aetatis, en geaccordeert. 451.</t>
  </si>
  <si>
    <t xml:space="preserve">        resignatie van vander Biesen geap-</t>
  </si>
  <si>
    <t xml:space="preserve">    probeert. a451.</t>
  </si>
  <si>
    <t xml:space="preserve">        Mandement van relief voor vander</t>
  </si>
  <si>
    <t xml:space="preserve">    Sliepe en Brul. 486.</t>
  </si>
  <si>
    <t xml:space="preserve">        Magistraat te adviseeren op het ver-</t>
  </si>
  <si>
    <t xml:space="preserve">    soeck van vander Graaf, Hanedoes en van</t>
  </si>
  <si>
    <t xml:space="preserve">    Breugel wegens Octroy der Wagenposterye.</t>
  </si>
  <si>
    <t xml:space="preserve">        advis dien aangaande te stellen in</t>
  </si>
  <si>
    <t xml:space="preserve">    handen van Partyen. 516. 527</t>
  </si>
  <si>
    <t xml:space="preserve">    Joeck van vander Put rakende de Wagen-</t>
  </si>
  <si>
    <t xml:space="preserve">    posterye. 522.</t>
  </si>
  <si>
    <t xml:space="preserve">        wegens de admodiatie van de kleyne</t>
  </si>
  <si>
    <t xml:space="preserve">    Prince tollen te examineeren. 645.</t>
  </si>
  <si>
    <t xml:space="preserve">        Hooghschout aangeschreven la Hauit</t>
  </si>
  <si>
    <t xml:space="preserve">    te houden tot het nakomen van de condi-</t>
  </si>
  <si>
    <t xml:space="preserve">    tien van fijn pardon. 655.</t>
  </si>
  <si>
    <t xml:space="preserve">    Joeck van de Geerts om te disponeeren.</t>
  </si>
  <si>
    <t xml:space="preserve">    659.</t>
  </si>
  <si>
    <t xml:space="preserve">        advis dien aangaande, en geaccor-</t>
  </si>
  <si>
    <t xml:space="preserve">    deert. 680.</t>
  </si>
  <si>
    <t xml:space="preserve">        rapport wegens de kleyne Prince tol-</t>
  </si>
  <si>
    <t xml:space="preserve">    len. 686.</t>
  </si>
  <si>
    <t xml:space="preserve">    te adviseren op de Memorie van</t>
  </si>
  <si>
    <t xml:space="preserve">    Huilfi wegens seekere ordonnntie van de Ma-</t>
  </si>
  <si>
    <t xml:space="preserve">    gistraat. 746.</t>
  </si>
  <si>
    <t xml:space="preserve">        Brabanditsche Magistraat te advisee-</t>
  </si>
  <si>
    <t xml:space="preserve">    ren op het versoeck van de Mascbure en</t>
  </si>
  <si>
    <t xml:space="preserve">    Vuegen om denaturalisatie. 773.</t>
  </si>
  <si>
    <t xml:space="preserve">        bericht op de Memorie van Hulst.</t>
  </si>
  <si>
    <t>Maas vyf ducutons toegeleght. 723.</t>
  </si>
  <si>
    <t>Magis Brieven van rappel. 205.</t>
  </si>
  <si>
    <t xml:space="preserve">        afscheyt , en Medaille van ses hon-</t>
  </si>
  <si>
    <t xml:space="preserve">    dert guldens. 561.</t>
  </si>
  <si>
    <t xml:space="preserve">        Pasport om fijn Equipagie en Baga-</t>
  </si>
  <si>
    <t xml:space="preserve">    gie te moogen uytvoeren. 563.</t>
  </si>
  <si>
    <t>Malanau vier ducatons toegeleght. 324.</t>
  </si>
  <si>
    <t>NL-HaNA_1.01.02_3779_0024-column-1375-379-965-3000</t>
  </si>
  <si>
    <t>de Maleprade Pasport om de Munteeringe voor</t>
  </si>
  <si>
    <t xml:space="preserve">    sijn Regiment na Meenen ie mogen uytvoe-</t>
  </si>
  <si>
    <t>Manay en Consorten versoeck van ontslaginge</t>
  </si>
  <si>
    <t xml:space="preserve">    van seekere borghtoghte, de Admiraliteyt op</t>
  </si>
  <si>
    <t xml:space="preserve">    de Maaze te berighten. 328.</t>
  </si>
  <si>
    <t>vander Mandere, Acte ad omnes populos.</t>
  </si>
  <si>
    <t xml:space="preserve">    723.</t>
  </si>
  <si>
    <t>Marcus om assistentie afgeweesen. 138.</t>
  </si>
  <si>
    <t>Martens Pasport om na Vranckiijck te ver-</t>
  </si>
  <si>
    <t xml:space="preserve">    rrecken. 149.</t>
  </si>
  <si>
    <t>Martyn Brieven van voorschryvens aan het</t>
  </si>
  <si>
    <t xml:space="preserve">    Hef van Vranckrijck. 523.</t>
  </si>
  <si>
    <t xml:space="preserve">        antwoordt. 708.</t>
  </si>
  <si>
    <t>Maschure om Brieven van denaturalisatie , de</t>
  </si>
  <si>
    <t xml:space="preserve">    Brabandtsche Magistraat van Maastright</t>
  </si>
  <si>
    <t xml:space="preserve">    te adviseeren. 773.</t>
  </si>
  <si>
    <t>Massis Brieven van veniam ztatis. 146.</t>
  </si>
  <si>
    <t>Mauregnault Ogtroy om te disponeeren. 177.</t>
  </si>
  <si>
    <t xml:space="preserve">    537.</t>
  </si>
  <si>
    <t>Maurick geapprobeert als Secretaris en Stock-</t>
  </si>
  <si>
    <t xml:space="preserve">    houder van Niervaart , mits seeven duysent</t>
  </si>
  <si>
    <t xml:space="preserve">    guldens ter Thesaurie sourneerende. 25.</t>
  </si>
  <si>
    <t xml:space="preserve">        eedt van suyveringe. 33.</t>
  </si>
  <si>
    <t>Maus om Mandement van revifie pro Deo,</t>
  </si>
  <si>
    <t xml:space="preserve">        asgeweesen haar versoeck om veertien</t>
  </si>
  <si>
    <t xml:space="preserve">    dagen tot de versamelingh van gelden om de</t>
  </si>
  <si>
    <t xml:space="preserve">    revifie te betalen. 89.</t>
  </si>
  <si>
    <t xml:space="preserve">        bericht en afgeweesen. 97.</t>
  </si>
  <si>
    <t xml:space="preserve">        nader versoeck om revifie, de delibera-</t>
  </si>
  <si>
    <t xml:space="preserve">    tie opgehouden tot morgen. 104.</t>
  </si>
  <si>
    <t xml:space="preserve">        rapport en afgewesen. 114.</t>
  </si>
  <si>
    <t>vander Meer advertentie. 1. 10. 36. 136.</t>
  </si>
  <si>
    <t xml:space="preserve">    182. 267. 297. 305. 351. 379. 516. 538.</t>
  </si>
  <si>
    <t xml:space="preserve">    s42. 559. 569. 576. 599. 629. 644. 660.</t>
  </si>
  <si>
    <t xml:space="preserve">    689 701. 713. 724. 739. 756. 768. 793.</t>
  </si>
  <si>
    <t xml:space="preserve">        gelast de Papieren van den overleden</t>
  </si>
  <si>
    <t xml:space="preserve">    Secretaris Ham over te neemen, en Brescani</t>
  </si>
  <si>
    <t xml:space="preserve">    voor fijne moeyte te vereeren met hondert pi-</t>
  </si>
  <si>
    <t xml:space="preserve">    stooten</t>
  </si>
  <si>
    <t xml:space="preserve">    om twaalf stuyvers daaghs voor yeder</t>
  </si>
  <si>
    <t xml:space="preserve">    Paart sedert den drie en twintighsien Decem-</t>
  </si>
  <si>
    <t xml:space="preserve">    ber te examineeren. 49.</t>
  </si>
  <si>
    <t xml:space="preserve">    afscheyt, engerecommandeert den dienst</t>
  </si>
  <si>
    <t xml:space="preserve">        van het Landt te betragbten. 79.</t>
  </si>
  <si>
    <t xml:space="preserve">    goedt te doen twaalf stuyvers daaghs</t>
  </si>
  <si>
    <t xml:space="preserve">        voor yeder Paardt sedert den drie en twin-</t>
  </si>
  <si>
    <t xml:space="preserve">        tighsten December. 140.</t>
  </si>
  <si>
    <t xml:space="preserve">    nieuwe Brieven van credentie, en</t>
  </si>
  <si>
    <t xml:space="preserve">        gelast fijne Majesteyt uyt den naam van</t>
  </si>
  <si>
    <t xml:space="preserve">        haar Hoogh Mog. te congratuleeren gver des</t>
  </si>
  <si>
    <t xml:space="preserve">        selfs komst tot de Kroon. 147.</t>
  </si>
  <si>
    <t xml:space="preserve">        houdende dat compliment hadde afge-</t>
  </si>
  <si>
    <t xml:space="preserve">        leght aan de Gravinne Douariere van Span-</t>
  </si>
  <si>
    <t xml:space="preserve">        jen. 306.</t>
  </si>
  <si>
    <t xml:space="preserve">        devoir te doen, ten eynde de Vrouwe</t>
  </si>
  <si>
    <t xml:space="preserve">        Furstinne Douariere van Nassau van haar</t>
  </si>
  <si>
    <t xml:space="preserve">        erfrente betaaldt mooge werden. 368.</t>
  </si>
  <si>
    <t xml:space="preserve">        gepermitteert den Rouw te declaree-</t>
  </si>
  <si>
    <t xml:space="preserve">        ren over Madame Royale. 379.</t>
  </si>
  <si>
    <t>NL-HaNA_1.01.02_3779_0024-page-47</t>
  </si>
  <si>
    <t>NL-HaNA_1.01.02_3779_0024-column-2694-394-884-2975</t>
  </si>
  <si>
    <t xml:space="preserve">    nôtificeerende bet overlyden van fijn</t>
  </si>
  <si>
    <t xml:space="preserve">    Predikant, versoeckende een ander in des</t>
  </si>
  <si>
    <t xml:space="preserve">    selfs plaatse. 399.</t>
  </si>
  <si>
    <t xml:space="preserve">        devoir te doen, ten eynde Schaap aan</t>
  </si>
  <si>
    <t xml:space="preserve">    fiine pretensien geraake. 402.</t>
  </si>
  <si>
    <t xml:space="preserve">        welgevallen in fijn conduite met den</t>
  </si>
  <si>
    <t xml:space="preserve">    Marquis de Leede. 404.</t>
  </si>
  <si>
    <t xml:space="preserve">        gelast met communicatie van de uyt-</t>
  </si>
  <si>
    <t xml:space="preserve">    heemsche Ministers tot het obtineeren van</t>
  </si>
  <si>
    <t xml:space="preserve">    franchises Memorie te presenteeren, of niet.</t>
  </si>
  <si>
    <t xml:space="preserve">    429.</t>
  </si>
  <si>
    <t xml:space="preserve">        klagbten van de Consuls aldaar in</t>
  </si>
  <si>
    <t>het Rijck, by Hollandt en Zeelandit over-</t>
  </si>
  <si>
    <t xml:space="preserve">    genomen. 430.</t>
  </si>
  <si>
    <t xml:space="preserve">    notificeerende dat den Sangbmeester Va-</t>
  </si>
  <si>
    <t xml:space="preserve">    leriani aldaar hadde uytgewerckt , dat aan</t>
  </si>
  <si>
    <t>den Marquis Beretti Landi betaalt waaren ge-</t>
  </si>
  <si>
    <t>worden tien duysent pistoolen, in Hollanst ge-</t>
  </si>
  <si>
    <t xml:space="preserve">    geven aan Regennten van Steeden, om het tre-</t>
  </si>
  <si>
    <t xml:space="preserve">    den in de quadruple Alliantie té beletten, en</t>
  </si>
  <si>
    <t xml:space="preserve">    gelast sich dien aangaande exact tt informeeren</t>
  </si>
  <si>
    <t xml:space="preserve">    en pertinentelijck over teschryven, op dat haar</t>
  </si>
  <si>
    <t xml:space="preserve">    Hoogh Mog. gelegentheyt mogen hebben om</t>
  </si>
  <si>
    <t xml:space="preserve">    haar gewelen daar over te toonen. 442.</t>
  </si>
  <si>
    <t xml:space="preserve">        klaghte over den Gouverneur van Co-</t>
  </si>
  <si>
    <t xml:space="preserve">    ro te examineeren. 455.</t>
  </si>
  <si>
    <t xml:space="preserve">        gelast sich exact te informeeren nopen-</t>
  </si>
  <si>
    <t xml:space="preserve">    de de tien duysent pistoolen. 466.</t>
  </si>
  <si>
    <t xml:space="preserve">    Raden tot de Nalatensihap gelast aan</t>
  </si>
  <si>
    <t xml:space="preserve">    haar Hoogh Mog. Copie van seekere Con-</t>
  </si>
  <si>
    <t xml:space="preserve">    vantien toe te senden tot instructie van den</t>
  </si>
  <si>
    <t xml:space="preserve">    Heer vander Meer. 470.</t>
  </si>
  <si>
    <t xml:space="preserve">        gepermitteert een reyse Landtwaarts</t>
  </si>
  <si>
    <t xml:space="preserve">    te doen, tot gebruyck der mineraale Wate-</t>
  </si>
  <si>
    <t xml:space="preserve">        devoir te doen, ten eynde den Consal</t>
  </si>
  <si>
    <t xml:space="preserve">    wan Haalen beboorlijck erkent en geadmit-</t>
  </si>
  <si>
    <t xml:space="preserve">    teert moge werden. 520.</t>
  </si>
  <si>
    <t xml:space="preserve">        devoir te doen, ten eynde Groese als</t>
  </si>
  <si>
    <t xml:space="preserve">    Consul mooge werden erkent. 531.</t>
  </si>
  <si>
    <t xml:space="preserve">        Missive te seponeeren. 538.</t>
  </si>
  <si>
    <t xml:space="preserve">        devoir te doen in faveur van de Sa-</t>
  </si>
  <si>
    <t xml:space="preserve">    bonadiere. 539.</t>
  </si>
  <si>
    <t xml:space="preserve">        183.</t>
  </si>
  <si>
    <t xml:space="preserve">        gepermitteert den Rouw te moogen de-</t>
  </si>
  <si>
    <t>clareeren. 605.</t>
  </si>
  <si>
    <t xml:space="preserve">        te representeren wegens het contra-</t>
  </si>
  <si>
    <t>salut aan Godin met twee schooten minder.</t>
  </si>
  <si>
    <t xml:space="preserve">    612.</t>
  </si>
  <si>
    <t xml:space="preserve">    om ordres of bet Hof sal volgen of</t>
  </si>
  <si>
    <t>niet, te examineeren. 629. 660.</t>
  </si>
  <si>
    <t xml:space="preserve">    aangeschreven by continuatie devoiren</t>
  </si>
  <si>
    <t xml:space="preserve">    aan te wenden, ten eynde alle nieuwighe-</t>
  </si>
  <si>
    <t xml:space="preserve">    heden omtrent de commercie geredresseert mo-</t>
  </si>
  <si>
    <t xml:space="preserve">    gen werden. 671.</t>
  </si>
  <si>
    <t xml:space="preserve">        antwoordt van den Marquis de Gri-</t>
  </si>
  <si>
    <t xml:space="preserve">    maldo op fijn Memorie ie examineeren.</t>
  </si>
  <si>
    <t xml:space="preserve">    689.</t>
  </si>
  <si>
    <t xml:space="preserve">        antwoordt wegens de pretensien van</t>
  </si>
  <si>
    <t xml:space="preserve">    Arredendo. 712.</t>
  </si>
  <si>
    <t xml:space="preserve">        gepermitteert wegens illuminatien te</t>
  </si>
  <si>
    <t xml:space="preserve">    declareeren. 713.</t>
  </si>
  <si>
    <t>NL-HaNA_1.01.02_3779_0024-column-3670-384-920-3075</t>
  </si>
  <si>
    <t xml:space="preserve">        om een Predikant. 724.</t>
  </si>
  <si>
    <t xml:space="preserve">        gelast tot de recommandatie van Bre-</t>
  </si>
  <si>
    <t xml:space="preserve">    sciani een Memorie te presenteren. 724.</t>
  </si>
  <si>
    <t xml:space="preserve">        om ordres wegens pretensien: 725.</t>
  </si>
  <si>
    <t xml:space="preserve">        Raadt van Staale om conferentie over</t>
  </si>
  <si>
    <t>sin grove declaratie. 726.</t>
  </si>
  <si>
    <t xml:space="preserve">        Memorie wegens pretensien van den</t>
  </si>
  <si>
    <t>Prince van Nassau gepresenteert. 739.</t>
  </si>
  <si>
    <t xml:space="preserve">        om tien duysent guldens ter goeder</t>
  </si>
  <si>
    <t>reekeninge , den Raadt van Staate te advi-</t>
  </si>
  <si>
    <t>Jeerin.</t>
  </si>
  <si>
    <t xml:space="preserve">        advis en geaccordeert. 756.</t>
  </si>
  <si>
    <t xml:space="preserve">    wegens de beswaarnissen van de com-</t>
  </si>
  <si>
    <t>mercieerende Ingezetenen van den Staat in</t>
  </si>
  <si>
    <t>Spaigne. 758.</t>
  </si>
  <si>
    <t xml:space="preserve">    wegens bet Prescnt voor den Heere</t>
  </si>
  <si>
    <t>van Colster, den Heere van Colster dien</t>
  </si>
  <si>
    <t>aangaande te schryven. 769.</t>
  </si>
  <si>
    <t xml:space="preserve">        om seven hondert vijftigh guldens aan</t>
  </si>
  <si>
    <t>Presenten te moogen declareeren, te exami-</t>
  </si>
  <si>
    <t>neeren. 792.</t>
  </si>
  <si>
    <t xml:space="preserve">        wegens het gevangen neemen van ses</t>
  </si>
  <si>
    <t>Matroosen door de H'aghters van den Ja-</t>
  </si>
  <si>
    <t>back, by Hollandt overgenoomen. 794.</t>
  </si>
  <si>
    <t>vander Meer Commissarissen Deciseurs gelast</t>
  </si>
  <si>
    <t>Commissarigen van Luyck daar over te</t>
  </si>
  <si>
    <t>Jprecken , ende te dirigeeren dat de Arbiters</t>
  </si>
  <si>
    <t>moogen werden gelast de saack af te doen.</t>
  </si>
  <si>
    <t xml:space="preserve">    394.</t>
  </si>
  <si>
    <t>Melman Pasport verleent om cen reyse te mo-</t>
  </si>
  <si>
    <t>gen doen naar het Landt van Gulick en</t>
  </si>
  <si>
    <t>Keulen. 512.</t>
  </si>
  <si>
    <t>Memorien van Meyuertzhagen, concerneeren-</t>
  </si>
  <si>
    <t xml:space="preserve">    de het refus van de Abdisse van Thorn, ten</t>
  </si>
  <si>
    <t xml:space="preserve">    opsichte van het appel aan het Hoofitgericht</t>
  </si>
  <si>
    <t xml:space="preserve">    wan Echt, te examineeren. 37.</t>
  </si>
  <si>
    <t xml:space="preserve">        wan den selven, om betalinge van de</t>
  </si>
  <si>
    <t xml:space="preserve">    restanten van de vier laatste termynen. 70.</t>
  </si>
  <si>
    <t xml:space="preserve">        van Spurcken om ontslaginge van ge-</t>
  </si>
  <si>
    <t xml:space="preserve">    roockt Vlees, tot Amsterdam aangebouden,</t>
  </si>
  <si>
    <t xml:space="preserve">    en geaccordeert. 114.</t>
  </si>
  <si>
    <t xml:space="preserve">    wan Meynertzhagen om conferentie no-</t>
  </si>
  <si>
    <t xml:space="preserve">    pende appel van die van Thorn aan die</t>
  </si>
  <si>
    <t xml:space="preserve">    van Echt te examineeren. 116. 153.</t>
  </si>
  <si>
    <t xml:space="preserve">        van Pfau om betalinge van agbter-</t>
  </si>
  <si>
    <t xml:space="preserve">    stallen, Provincien versoght haar te ver-</t>
  </si>
  <si>
    <t xml:space="preserve">    klaren. 124.</t>
  </si>
  <si>
    <t xml:space="preserve">        van Gansinot om ontslaginge van Sche-</t>
  </si>
  <si>
    <t xml:space="preserve">    pen, te Venlo aangehouden en geaccordeert.</t>
  </si>
  <si>
    <t xml:space="preserve">    132.</t>
  </si>
  <si>
    <t xml:space="preserve">        van Arigoni om vrydom, by Hollandt</t>
  </si>
  <si>
    <t xml:space="preserve">        van Meynertzbagen raakende de regh-</t>
  </si>
  <si>
    <t xml:space="preserve">    ten van den Marquis van Vlissingen en van</t>
  </si>
  <si>
    <t xml:space="preserve">    Veere. 240.</t>
  </si>
  <si>
    <t xml:space="preserve">        van Osorio rakende de pretensien van</t>
  </si>
  <si>
    <t xml:space="preserve">    den Hartogh van Savoyen te examineeren:</t>
  </si>
  <si>
    <t xml:space="preserve">        van Ganzinot om aghterstallen, te</t>
  </si>
  <si>
    <t xml:space="preserve">    examineeren. 304.</t>
  </si>
  <si>
    <t xml:space="preserve">        van Meynertzhagen raakende bet Schip</t>
  </si>
  <si>
    <t xml:space="preserve">    de blaauwe Pot. 324.</t>
  </si>
  <si>
    <t>NL-HaNA_1.01.02_3779_0025-page-48</t>
  </si>
  <si>
    <t>NL-HaNA_1.01.02_3779_0025-column-394-372-880-2982</t>
  </si>
  <si>
    <t xml:space="preserve">    van den selven, houdende klaghten</t>
  </si>
  <si>
    <t xml:space="preserve">        over het inbouden van duysent guldens 's jaars,</t>
  </si>
  <si>
    <t xml:space="preserve">        de Raden tot de Nalatenschap te berichten.</t>
  </si>
  <si>
    <t xml:space="preserve">    380.</t>
  </si>
  <si>
    <t xml:space="preserve">    van Meynertzhagen houdende voorslag</t>
  </si>
  <si>
    <t xml:space="preserve">        tot het maaken van een Cartel tot restitutie</t>
  </si>
  <si>
    <t xml:space="preserve">        der Deserteurs, te examimeeren. 388.</t>
  </si>
  <si>
    <t xml:space="preserve">        van den selven, rakende de novale</t>
  </si>
  <si>
    <t xml:space="preserve">    Tienden in het ampt van Moutsort, te exa-</t>
  </si>
  <si>
    <t xml:space="preserve">    mineeren. 388. 455.</t>
  </si>
  <si>
    <t xml:space="preserve">        van à' ayrles raakende seekere Sloep</t>
  </si>
  <si>
    <t xml:space="preserve">    op de Kust van africa geconfisjueert. 482.</t>
  </si>
  <si>
    <t xml:space="preserve">        van Grys om Pasport. 489.</t>
  </si>
  <si>
    <t xml:space="preserve">        van Arigoni om vrydom, en resolutie.</t>
  </si>
  <si>
    <t xml:space="preserve">    489.</t>
  </si>
  <si>
    <t xml:space="preserve">        van Grys om ontslaginge van seeker</t>
  </si>
  <si>
    <t xml:space="preserve">    pack Lakenen, de Admiraliteyt tot amfier-</t>
  </si>
  <si>
    <t>dum gelast het selve tot onislaan, of re-</t>
  </si>
  <si>
    <t xml:space="preserve">    denen ter contrarie te berichten. so.</t>
  </si>
  <si>
    <t xml:space="preserve">        van de B'ose, klagende over het Comp-</t>
  </si>
  <si>
    <t>toir Generaal wegens weygeren van Quitan-</t>
  </si>
  <si>
    <t xml:space="preserve">    tie, en Ordres. s12.</t>
  </si>
  <si>
    <t xml:space="preserve">        van den selven nopende stekere Qui-</t>
  </si>
  <si>
    <t xml:space="preserve">    tantie, den Onifanger Hogendorp te berich-</t>
  </si>
  <si>
    <t xml:space="preserve">    ten. 545. 639.</t>
  </si>
  <si>
    <t xml:space="preserve">        van Grys wegens aanhalen van Goe-</t>
  </si>
  <si>
    <t xml:space="preserve">    deren, de Admiraliteyt tot Amsterdam te be-</t>
  </si>
  <si>
    <t xml:space="preserve">    richten. 545.</t>
  </si>
  <si>
    <t xml:space="preserve">        van Meynertzhagen raakende de beta-</t>
  </si>
  <si>
    <t xml:space="preserve">    linge van duysent guldens 'sjaars op Seven-</t>
  </si>
  <si>
    <t xml:space="preserve">    bergen, de Raaden tot de Nalatenschap te</t>
  </si>
  <si>
    <t xml:space="preserve">    berigbten. 548.</t>
  </si>
  <si>
    <t xml:space="preserve">        van den selven rakende ae excessen in</t>
  </si>
  <si>
    <t xml:space="preserve">    den Tol te Urmmondt, te examineeeren.</t>
  </si>
  <si>
    <t xml:space="preserve">    548.</t>
  </si>
  <si>
    <t xml:space="preserve">        van Sporcken, klaghten over bet ar-</t>
  </si>
  <si>
    <t xml:space="preserve">    resleeren van fijn Secretaris, by Hollandt</t>
  </si>
  <si>
    <t xml:space="preserve">    overgenoomen. 593.</t>
  </si>
  <si>
    <t xml:space="preserve">        van Meynertzhagen om verklaringen</t>
  </si>
  <si>
    <t xml:space="preserve">    wegens het maaken van een Cartel. 693.</t>
  </si>
  <si>
    <t xml:space="preserve">    van Grys wegens bet oprechten Gan</t>
  </si>
  <si>
    <t xml:space="preserve">    twee Vuurbaaken op de Kusten van Noor-</t>
  </si>
  <si>
    <t xml:space="preserve">    wegen, by Hollandt overgenomen. 789.</t>
  </si>
  <si>
    <t xml:space="preserve">        van den selven, reclameerende een</t>
  </si>
  <si>
    <t xml:space="preserve">    Paal met Lakenen, de Admiraliteyt tot am-</t>
  </si>
  <si>
    <t xml:space="preserve">    sterdam te berichten. 774.</t>
  </si>
  <si>
    <t>Menage , besoignes dien aangaande voort te</t>
  </si>
  <si>
    <t xml:space="preserve">    setten. 75.</t>
  </si>
  <si>
    <t xml:space="preserve">        pointen dien aangaande ter Admirali-</t>
  </si>
  <si>
    <t xml:space="preserve">    teyt te examineeren. 263.</t>
  </si>
  <si>
    <t xml:space="preserve">        rapport , en resolutie dien aangaande.</t>
  </si>
  <si>
    <t xml:space="preserve">    268.</t>
  </si>
  <si>
    <t>van Mengerssen om approbatie van sekere Col-</t>
  </si>
  <si>
    <t xml:space="preserve">    latie, den Rentmeester des Tombes te advi-</t>
  </si>
  <si>
    <t xml:space="preserve">    seeren. 504.</t>
  </si>
  <si>
    <t xml:space="preserve">        advis, de Generaliteyts Reekenkamer</t>
  </si>
  <si>
    <t xml:space="preserve">    DX</t>
  </si>
  <si>
    <t xml:space="preserve">        bericht, en geapprobeert. 682.</t>
  </si>
  <si>
    <t>Mercher, Brieven van voorschryvens aan het</t>
  </si>
  <si>
    <t xml:space="preserve">    Hof van Denemarcken. 440.</t>
  </si>
  <si>
    <t>de Mergery, versoeck om Pasport afgewesen.</t>
  </si>
  <si>
    <t xml:space="preserve">    362.</t>
  </si>
  <si>
    <t>NL-HaNA_1.01.02_3779_0025-column-1373-377-962-2967</t>
  </si>
  <si>
    <t xml:space="preserve">        RX.</t>
  </si>
  <si>
    <t>vander Meyden, Odctroy om te disponeeren-</t>
  </si>
  <si>
    <t>Meynertzhagen, Memorie concerneerende het</t>
  </si>
  <si>
    <t xml:space="preserve">    refas van de Aldisse van Thorn, ten op-</t>
  </si>
  <si>
    <t xml:space="preserve">    sichte van het apfel aan bet Hoftgericht</t>
  </si>
  <si>
    <t xml:space="preserve">    van Echt, te examineren. 37.</t>
  </si>
  <si>
    <t xml:space="preserve">        beright van de Cassemajer op fin</t>
  </si>
  <si>
    <t xml:space="preserve">    Memorie tot bet saiseeren van seekeren van</t>
  </si>
  <si>
    <t xml:space="preserve">    Oirle. 50.</t>
  </si>
  <si>
    <t xml:space="preserve">        Memorie om betalinge van de restan-</t>
  </si>
  <si>
    <t xml:space="preserve">    ten van de zier laatste termynen. 70.</t>
  </si>
  <si>
    <t xml:space="preserve">        om conferentie op het sabject van bet</t>
  </si>
  <si>
    <t xml:space="preserve">    appel van Thorn aan die van Echt, te exa-</t>
  </si>
  <si>
    <t xml:space="preserve">    mineeren. 116.</t>
  </si>
  <si>
    <t xml:space="preserve">        conferentie en Memorie dien aangaan-</t>
  </si>
  <si>
    <t xml:space="preserve">    de te examineeren. 155.</t>
  </si>
  <si>
    <t xml:space="preserve">        Pasport om twee duysent tonnen</t>
  </si>
  <si>
    <t xml:space="preserve">    Meel naar Wezel te moogen voeren. 195.</t>
  </si>
  <si>
    <t xml:space="preserve">        item om een Kist met Provifie te</t>
  </si>
  <si>
    <t xml:space="preserve">    moogen invoeren. 207.</t>
  </si>
  <si>
    <t xml:space="preserve">        Memurie rakende bet Marquifaat van</t>
  </si>
  <si>
    <t xml:space="preserve">    Veere en Vlissingen. 240.</t>
  </si>
  <si>
    <t xml:space="preserve">        Pasport om dertigh Paarden naar</t>
  </si>
  <si>
    <t>Berlyn te moogen voeren. 248.</t>
  </si>
  <si>
    <t xml:space="preserve">    Menmnrie raakende het Schip de blaau-</t>
  </si>
  <si>
    <t>we Pot. 324.</t>
  </si>
  <si>
    <t xml:space="preserve">    item boudende klaghten over het in-</t>
  </si>
  <si>
    <t>houden van een rente van duysent guldens</t>
  </si>
  <si>
    <t>jaarlijcks tot onderhoudt van het Huys in</t>
  </si>
  <si>
    <t>het Bosch, die van de Nalatenschap te be-</t>
  </si>
  <si>
    <t>richten. 380.</t>
  </si>
  <si>
    <t xml:space="preserve">        Memorie tot het maaken van een Car-</t>
  </si>
  <si>
    <t>tel, totrestitutie der Deserteurs te examine-</t>
  </si>
  <si>
    <t>ren 388.</t>
  </si>
  <si>
    <t xml:space="preserve">        item rakende de novale Tienden ie</t>
  </si>
  <si>
    <t>Montfort, te examineeren. 388.</t>
  </si>
  <si>
    <t xml:space="preserve">        bericht van de Nalatenschap rakende</t>
  </si>
  <si>
    <t>het inhouden van duysent guldens 'sjaars.</t>
  </si>
  <si>
    <t xml:space="preserve">    396.</t>
  </si>
  <si>
    <t xml:space="preserve">        Couferentie rakende de Tienden van</t>
  </si>
  <si>
    <t>Montfort. 401.</t>
  </si>
  <si>
    <t xml:space="preserve">        rapport. 407.</t>
  </si>
  <si>
    <t xml:space="preserve">        ordre rakende de novale Tienden. 456.</t>
  </si>
  <si>
    <t xml:space="preserve">        Memorie rakende de betalinge van</t>
  </si>
  <si>
    <t>duysent guldens 'sjaars op Sevenbergen, de</t>
  </si>
  <si>
    <t>Raaden tot de Nalatenschap te adviseren.</t>
  </si>
  <si>
    <t xml:space="preserve">        item raakende de excessen op den Tol</t>
  </si>
  <si>
    <t>te Urmondt, ite examineren. 548.</t>
  </si>
  <si>
    <t xml:space="preserve">        Paspurt om drie Paarden na Enge-</t>
  </si>
  <si>
    <t xml:space="preserve">    landt te voeren. 6oo-</t>
  </si>
  <si>
    <t xml:space="preserve">        aangenoomen favorabel te schryven</t>
  </si>
  <si>
    <t>wegens het uytschryven van een tuldagh-</t>
  </si>
  <si>
    <t xml:space="preserve">    65:</t>
  </si>
  <si>
    <t xml:space="preserve">    om verklaringe wegens het maaken</t>
  </si>
  <si>
    <t>van een Cartel te examineeren. 493.</t>
  </si>
  <si>
    <t xml:space="preserve">        Pasport om eenige galanteryen naar</t>
  </si>
  <si>
    <t>Eugelandt te moogen uytvoeren. 737.</t>
  </si>
  <si>
    <t xml:space="preserve">        Pasport om vijftien Paarden naar</t>
  </si>
  <si>
    <t>Berlijn te voeren 777.</t>
  </si>
  <si>
    <t>Middelen te water, antwoordt van Zeelande</t>
  </si>
  <si>
    <t>NL-HaNA_1.01.02_3779_0025-page-49</t>
  </si>
  <si>
    <t>NL-HaNA_1.01.02_3779_0025-column-2696-412-899-2982</t>
  </si>
  <si>
    <t xml:space="preserve">        II)</t>
  </si>
  <si>
    <t>dien aangaande, en versoght een spoedige</t>
  </si>
  <si>
    <t>resoutie te neemen. 87.</t>
  </si>
  <si>
    <t xml:space="preserve">    resôlulie van Gelderlandt. 212.</t>
  </si>
  <si>
    <t xml:space="preserve">        verval van de selve, en noodtsake-</t>
  </si>
  <si>
    <t>lijckheyt tot redres, aan Zeelandt te repre-</t>
  </si>
  <si>
    <t>senteeren. 265.</t>
  </si>
  <si>
    <t xml:space="preserve">        Zeelandt versoght te consenteeren in</t>
  </si>
  <si>
    <t>het nieuwe Placaat en verbeeterde Lyste.</t>
  </si>
  <si>
    <t xml:space="preserve">    345. 447. 620. 667.</t>
  </si>
  <si>
    <t xml:space="preserve">        extraordinaris Gedeputeerden van Zee-</t>
  </si>
  <si>
    <t>landt gequalificeert aan Hhllandt openinge</t>
  </si>
  <si>
    <t>te geeven wegens de verbeteringe van de sel-</t>
  </si>
  <si>
    <t>ve. 348.</t>
  </si>
  <si>
    <t>Militaire saaken, Caris, notifieerende dat hy</t>
  </si>
  <si>
    <t>den Churfurst van Keulen met de Ariille-</t>
  </si>
  <si>
    <t>rye baddé doen salueeren en welgevallen. 2.</t>
  </si>
  <si>
    <t xml:space="preserve">        tot vermeerderinge der Militie, de be-</t>
  </si>
  <si>
    <t>foignes dien aangaande voort te setten. 12.</t>
  </si>
  <si>
    <t xml:space="preserve">        verlof voor Nasau la Lecq drie maan-</t>
  </si>
  <si>
    <t>den geproloneert. 15.</t>
  </si>
  <si>
    <t xml:space="preserve">        Gouverneur Coljear aangeschreven met</t>
  </si>
  <si>
    <t>seekere executie voort te gaan. 29.</t>
  </si>
  <si>
    <t xml:space="preserve">        van Grovestins om de gewoone jaar-</t>
  </si>
  <si>
    <t>lijcksche recognitie te examineeren. 45.</t>
  </si>
  <si>
    <t xml:space="preserve">        Enderley, Dicht en Schmidt om beta-</t>
  </si>
  <si>
    <t>linge, en gerenvoyeert aan de Heeren Staa-</t>
  </si>
  <si>
    <t>ten, op welkers repartitie gebracht zijn.</t>
  </si>
  <si>
    <t xml:space="preserve">    52.</t>
  </si>
  <si>
    <t xml:space="preserve">        Paysport voor Lemmens tot den uyt-</t>
  </si>
  <si>
    <t>voer van Monteeringe voor de Regimenten</t>
  </si>
  <si>
    <t>van den Marck-Graave Prince Albert van</t>
  </si>
  <si>
    <t>Brandenbrgh en Collonel Volckersboven na</t>
  </si>
  <si>
    <t>Namen. 63.</t>
  </si>
  <si>
    <t xml:space="preserve">        Project van vermeerderinge der Miii-</t>
  </si>
  <si>
    <t>tie, Provincien versoght daar in te consen-</t>
  </si>
  <si>
    <t>teeren. 66.</t>
  </si>
  <si>
    <t xml:space="preserve">        Militie te houden op een egalen voet.</t>
  </si>
  <si>
    <t xml:space="preserve">    67.</t>
  </si>
  <si>
    <t xml:space="preserve">    Pasport voor le Comte tot den uyt-</t>
  </si>
  <si>
    <t>voer van Monteeringe voor het Regiment</t>
  </si>
  <si>
    <t>van de Vicouse na Doornick. 72.</t>
  </si>
  <si>
    <t xml:space="preserve">    item voor de Officieren van bet Re-</t>
  </si>
  <si>
    <t xml:space="preserve">    giment van Els tot den uytvoer van haar</t>
  </si>
  <si>
    <t xml:space="preserve">    Monteringe naar Iperen. 72.</t>
  </si>
  <si>
    <t xml:space="preserve">        item voor Smits tot den uytvoer van</t>
  </si>
  <si>
    <t xml:space="preserve">    Monteeringe voor het Regiment van Cun</t>
  </si>
  <si>
    <t xml:space="preserve">    ningbam na Namen. 74.</t>
  </si>
  <si>
    <t xml:space="preserve">        Commandeur van Zas van Gent aan-</t>
  </si>
  <si>
    <t xml:space="preserve">    geschreven de Roomsche van omtrent Aude-</t>
  </si>
  <si>
    <t xml:space="preserve">    naarde te ontbieden, en haar aan te seggen</t>
  </si>
  <si>
    <t xml:space="preserve">    de Gereformeerde aldaar niet te ontrusten.</t>
  </si>
  <si>
    <t xml:space="preserve">    88.</t>
  </si>
  <si>
    <t xml:space="preserve">        Pasport voor Wilhenninck om de</t>
  </si>
  <si>
    <t xml:space="preserve">    Monteeringe voor het Regiment van den Prin-</t>
  </si>
  <si>
    <t xml:space="preserve">    ce van Nassauw naar Doornick te moogen</t>
  </si>
  <si>
    <t xml:space="preserve">    weren. 92.</t>
  </si>
  <si>
    <t xml:space="preserve">        van Haarsolte drie maanden verbf.</t>
  </si>
  <si>
    <t xml:space="preserve">    97.</t>
  </si>
  <si>
    <t xml:space="preserve">        permissie voor Chalmont du Portail</t>
  </si>
  <si>
    <t xml:space="preserve">    om sich van tydt tot tydt geduyrende een</t>
  </si>
  <si>
    <t>NL-HaNA_1.01.02_3779_0025-column-3654-402-913-2979</t>
  </si>
  <si>
    <t xml:space="preserve">    jaar uyt hjn commandement te begeeven.</t>
  </si>
  <si>
    <t xml:space="preserve">    98.</t>
  </si>
  <si>
    <t xml:space="preserve">        Pasport voor Guicherit tot den uyt-</t>
  </si>
  <si>
    <t xml:space="preserve">    woer van Monteeringe voor het Regiment</t>
  </si>
  <si>
    <t xml:space="preserve">    van Haarsolte tot Yerst naar Maastricht.</t>
  </si>
  <si>
    <t xml:space="preserve">        Pasport van Lemmens tot den uyt-</t>
  </si>
  <si>
    <t xml:space="preserve">    woer van ) onteeringe voor het Regiment</t>
  </si>
  <si>
    <t xml:space="preserve">    van den Baron van Rechteren naar Maa-</t>
  </si>
  <si>
    <t xml:space="preserve">    sricht. 107.</t>
  </si>
  <si>
    <t xml:space="preserve">        Baron van Rheede, Heere tot Ginc-</t>
  </si>
  <si>
    <t xml:space="preserve">    kel, vier maanden verlof. 113.</t>
  </si>
  <si>
    <t xml:space="preserve">        Sichterman twee maanden verhf.</t>
  </si>
  <si>
    <t xml:space="preserve">    115.</t>
  </si>
  <si>
    <t xml:space="preserve">    Pasport voor Haarsôlte van Yerft,</t>
  </si>
  <si>
    <t>om de Monteeringe voor fijn Regiment na</t>
  </si>
  <si>
    <t>Maast icht te mogen uytvoeren. 115.</t>
  </si>
  <si>
    <t xml:space="preserve">    gelast salvos uyt de Ariillrye te la-</t>
  </si>
  <si>
    <t xml:space="preserve">    ten doen, in gevalle bem kennisse werdt ge-</t>
  </si>
  <si>
    <t xml:space="preserve">        geven van de Geboorte van een Aarts-Her-</t>
  </si>
  <si>
    <t xml:space="preserve">    togh of Hertogin. 129.</t>
  </si>
  <si>
    <t xml:space="preserve">    voer van Monteeringe voor het Regiment</t>
  </si>
  <si>
    <t xml:space="preserve">    van de Gumoins naar Yperen en Furnes.</t>
  </si>
  <si>
    <t xml:space="preserve">    136.</t>
  </si>
  <si>
    <t xml:space="preserve">        Commandeur van Hulst, notificeeren-</t>
  </si>
  <si>
    <t xml:space="preserve">    de dat den Fiscaal van Vlaanderen, Adriaan</t>
  </si>
  <si>
    <t xml:space="preserve">    Verhoeve, in fijn bewaaringe badde ge-</t>
  </si>
  <si>
    <t xml:space="preserve">    stelat, om ordre de Retrocta na te fier.</t>
  </si>
  <si>
    <t xml:space="preserve">        Lieutenant Generaal Coljer ses maan-</t>
  </si>
  <si>
    <t xml:space="preserve">    den verbf. 138.</t>
  </si>
  <si>
    <t xml:space="preserve">        Commandeur van Hulst gelast Ver-</t>
  </si>
  <si>
    <t xml:space="preserve">    hoeve tot nader ordre van haar Hoogh Mog.</t>
  </si>
  <si>
    <t xml:space="preserve">    of van den Fiscaal te bewaaren. 138.</t>
  </si>
  <si>
    <t xml:space="preserve">        Pasport voor Buchwits tot den uyt-</t>
  </si>
  <si>
    <t xml:space="preserve">    voer van Monteringe voor fijn Regiment na</t>
  </si>
  <si>
    <t xml:space="preserve">    Namen. 139.</t>
  </si>
  <si>
    <t xml:space="preserve">        ardes drie maanden verlof. 144.</t>
  </si>
  <si>
    <t xml:space="preserve">        van Wassenaar drie weeken verlof.</t>
  </si>
  <si>
    <t xml:space="preserve">    147.</t>
  </si>
  <si>
    <t xml:space="preserve">        JTaats van Amerongen verlof drie</t>
  </si>
  <si>
    <t xml:space="preserve">    maanden geprolongeert. ist.</t>
  </si>
  <si>
    <t xml:space="preserve">        van Welderen aangestelt tot Gouver-</t>
  </si>
  <si>
    <t xml:space="preserve">    ueur van Sluys. 153.</t>
  </si>
  <si>
    <t xml:space="preserve">        Nassau la Lecq aangesteldt als Com-</t>
  </si>
  <si>
    <t xml:space="preserve">    mandeur van Meenen. 153.</t>
  </si>
  <si>
    <t xml:space="preserve">        van Wassenaar aangesteldi tot Com-</t>
  </si>
  <si>
    <t>mandeur van Yperen. 153.</t>
  </si>
  <si>
    <t xml:space="preserve">        van Hambroeck aangestelt als Com-</t>
  </si>
  <si>
    <t>mandeur van 's Hertogenbpsch. 153.</t>
  </si>
  <si>
    <t xml:space="preserve">    van Els om met bet Lieutenant-Gene-</t>
  </si>
  <si>
    <t>raalschap begunstigbt te werden, de Retro-</t>
  </si>
  <si>
    <t>acta na te fien. 153.</t>
  </si>
  <si>
    <t xml:space="preserve">    MWeduwe van den Lieutenant Gene-</t>
  </si>
  <si>
    <t>raal vander Beecke notificeerende het over-</t>
  </si>
  <si>
    <t>lyden van baar Man. 153.</t>
  </si>
  <si>
    <t xml:space="preserve">        Enderly en Schmidt om als Capi-</t>
  </si>
  <si>
    <t>teynen wederom in de Grisonsche Compagnien</t>
  </si>
  <si>
    <t>in te vallen, den Collonel Schmidt te be-</t>
  </si>
  <si>
    <t>richten</t>
  </si>
  <si>
    <t xml:space="preserve">        154.</t>
  </si>
  <si>
    <t xml:space="preserve">        van Linden Pasport om bet Geweer</t>
  </si>
  <si>
    <t>NL-HaNA_1.01.02_3779_0026-page-50</t>
  </si>
  <si>
    <t>NL-HaNA_1.01.02_3779_0026-column-396-409-890-2929</t>
  </si>
  <si>
    <t xml:space="preserve">        II</t>
  </si>
  <si>
    <t>tot Monteeringe van fijn Regiment te moo-</t>
  </si>
  <si>
    <t>gen uytvoeren. 155.</t>
  </si>
  <si>
    <t xml:space="preserve">    van Els aangestelt tot Lieutenant Ge-</t>
  </si>
  <si>
    <t>neraal 159.</t>
  </si>
  <si>
    <t xml:space="preserve">        Pasport voor de Bel tot den uytvoer</t>
  </si>
  <si>
    <t>van Monteeringe voor het Regiment van</t>
  </si>
  <si>
    <t>Keppel naar Namen. 169.</t>
  </si>
  <si>
    <t xml:space="preserve">    item voor het Regiment van d' Aba-</t>
  </si>
  <si>
    <t>die naar Stevenswaart. 169.</t>
  </si>
  <si>
    <t xml:space="preserve">        Colyear te berighten op de klaghten</t>
  </si>
  <si>
    <t>van Deeken van het Capittel van Luyck,</t>
  </si>
  <si>
    <t>wegens reclame van Binon. 183.</t>
  </si>
  <si>
    <t xml:space="preserve">        Pasport voor de Ofsicieren van Hal-</t>
  </si>
  <si>
    <t>quet tot den uytvoer van Monteeringe voor</t>
  </si>
  <si>
    <t>haar Regiment na Doornick. 197.</t>
  </si>
  <si>
    <t xml:space="preserve">        van Pallandt versoeck wegens inter-</t>
  </si>
  <si>
    <t>pretatie op de Resolutie nopende de verloo-</t>
  </si>
  <si>
    <t>ven. 202.</t>
  </si>
  <si>
    <t xml:space="preserve">        Pasport voor de Lelie tot den uytvoer</t>
  </si>
  <si>
    <t>wan Monteeringe voor het Regiment van</t>
  </si>
  <si>
    <t>Berckhoffer na Veurne. 208.</t>
  </si>
  <si>
    <t xml:space="preserve">        item voor van Dam tot den uytvoer</t>
  </si>
  <si>
    <t>Carpenter na Meenen. 208.</t>
  </si>
  <si>
    <t xml:space="preserve">        voor den selven tot den uytvoer van</t>
  </si>
  <si>
    <t>Monteringe voor het Regiment van de Sa-</t>
  </si>
  <si>
    <t>vornin na Namen. 208.</t>
  </si>
  <si>
    <t xml:space="preserve">        beright van Colyer, en ordre tot ont-</t>
  </si>
  <si>
    <t>slaginge van Binon. 219.</t>
  </si>
  <si>
    <t xml:space="preserve">    Pasport voor Jonckbeere tot den uyt-</t>
  </si>
  <si>
    <t>woer van Monteeringe vgor sijn Regiment</t>
  </si>
  <si>
    <t>na Iperen. 220.</t>
  </si>
  <si>
    <t xml:space="preserve">    item voor de Maleprade tot den</t>
  </si>
  <si>
    <t>uytvoer van Monteringe voor fijn Regiment</t>
  </si>
  <si>
    <t>na Meenen: 220.</t>
  </si>
  <si>
    <t xml:space="preserve">        item voor de Vulson om de Montee-</t>
  </si>
  <si>
    <t>ringe voor het Regiment van den Kroon-</t>
  </si>
  <si>
    <t>Prince van Pruyssen na Venlo te moogen</t>
  </si>
  <si>
    <t>uytvoeren. 222.</t>
  </si>
  <si>
    <t xml:space="preserve">        item voor van Dam tot den uyt-</t>
  </si>
  <si>
    <t>voer van Monteringe voor de Regimenten van</t>
  </si>
  <si>
    <t>den Brigadier Caris en Collonel Spaan na</t>
  </si>
  <si>
    <t>Maastricht. 228.</t>
  </si>
  <si>
    <t xml:space="preserve">        item woor Chastelain tot de uytvoer</t>
  </si>
  <si>
    <t>Weertmuller na Doornick. 238. 639.</t>
  </si>
  <si>
    <t xml:space="preserve">        item voor het Regiment van Cham-</t>
  </si>
  <si>
    <t>brier na Namen. 238.</t>
  </si>
  <si>
    <t xml:space="preserve">    de Gruneck na Meenen. 238.</t>
  </si>
  <si>
    <t xml:space="preserve">        - Zoutelande vier maanden verlof.</t>
  </si>
  <si>
    <t xml:space="preserve">    239.</t>
  </si>
  <si>
    <t xml:space="preserve">        Hambroeck vier maanden verlof.</t>
  </si>
  <si>
    <t xml:space="preserve">        van Wassenaar twee maanden verlof.</t>
  </si>
  <si>
    <t xml:space="preserve">    239. 731.</t>
  </si>
  <si>
    <t xml:space="preserve">        Pasport voor de Weduwe de Bel tot</t>
  </si>
  <si>
    <t>den uytvoer van Montecringe voor het Re-</t>
  </si>
  <si>
    <t xml:space="preserve">    giment van la Lecq na Namen. 246.</t>
  </si>
  <si>
    <t xml:space="preserve">        van Pallandt, Baron, vyf maanden</t>
  </si>
  <si>
    <t>verlof. 258.</t>
  </si>
  <si>
    <t>NL-HaNA_1.01.02_3779_0026-column-1365-419-914-2931</t>
  </si>
  <si>
    <t xml:space="preserve">        Pasport voor Smits tot den uytvoer</t>
  </si>
  <si>
    <t xml:space="preserve">    van Monteringe voor bet Regimest van</t>
  </si>
  <si>
    <t xml:space="preserve">    Colyear na Maastricht. 261.</t>
  </si>
  <si>
    <t xml:space="preserve">        item voor de Bill tot den uytvoer</t>
  </si>
  <si>
    <t xml:space="preserve">    van Monteeringe voor het Regiment van</t>
  </si>
  <si>
    <t xml:space="preserve">    Keppel na Namen drie weeken geprolongeert.</t>
  </si>
  <si>
    <t xml:space="preserve">    270.</t>
  </si>
  <si>
    <t xml:space="preserve">        Prince van Holsteyn wegens het aan-</t>
  </si>
  <si>
    <t xml:space="preserve">    houden en overleveren van Deserteurs, en</t>
  </si>
  <si>
    <t xml:space="preserve">    tumult daar door voorgevallen, en welge-</t>
  </si>
  <si>
    <t xml:space="preserve">    gevallen over sijn conduittes. 275.</t>
  </si>
  <si>
    <t xml:space="preserve">        Lieutenant Generaal Colyear gelast see-</t>
  </si>
  <si>
    <t xml:space="preserve">    keren Jiellman aan de Cleefsche Regeringe</t>
  </si>
  <si>
    <t xml:space="preserve">    over te geeven. 277</t>
  </si>
  <si>
    <t xml:space="preserve">        rapport op het versoeck van Ender-</t>
  </si>
  <si>
    <t xml:space="preserve">    ley en Schmidt, om te moogen invallen, en</t>
  </si>
  <si>
    <t xml:space="preserve">    geaccordeert. 282.</t>
  </si>
  <si>
    <t xml:space="preserve">        Pasport voor de Weduwe Hubert om</t>
  </si>
  <si>
    <t xml:space="preserve">    de Monteringe voor het Regiment van Huf-</t>
  </si>
  <si>
    <t xml:space="preserve">    fel na Doornick te moogen voeren. 284.</t>
  </si>
  <si>
    <t xml:space="preserve">        item voor de Officieren van Halquet</t>
  </si>
  <si>
    <t xml:space="preserve">    tot den uytvoer van Monteringe, een maandt</t>
  </si>
  <si>
    <t xml:space="preserve">    geprolongeert. 287.</t>
  </si>
  <si>
    <t xml:space="preserve">        Isselmuden ses weeken verlof. 303.</t>
  </si>
  <si>
    <t xml:space="preserve">        propositie van Prins Willem van Hes-</t>
  </si>
  <si>
    <t xml:space="preserve">    sen, tut het maaken van een Conventie met</t>
  </si>
  <si>
    <t xml:space="preserve">    die van Luyck, tot restitutie der Deserteurs,</t>
  </si>
  <si>
    <t xml:space="preserve">    te examineeren. 313.</t>
  </si>
  <si>
    <t xml:space="preserve">        Doys drie maanden verlof. 320.</t>
  </si>
  <si>
    <t xml:space="preserve">        Capittel te Luyck versogbt Binon te</t>
  </si>
  <si>
    <t xml:space="preserve">        Pasport voor Chatelain tot den uyt-</t>
  </si>
  <si>
    <t xml:space="preserve">    van de Gumoins de Corselles naar Jperen.</t>
  </si>
  <si>
    <t xml:space="preserve">    325.</t>
  </si>
  <si>
    <t xml:space="preserve">        item voor de Weduwe van Texel tot</t>
  </si>
  <si>
    <t xml:space="preserve">    den uytvoer van Monteringe van het Regi-</t>
  </si>
  <si>
    <t xml:space="preserve">    ment van Carpenter drie weeken geprolongeert.</t>
  </si>
  <si>
    <t xml:space="preserve">        Cronstrom ses maanden verlof. 329.</t>
  </si>
  <si>
    <t xml:space="preserve">        Pasport voor de Officieren van Eck</t>
  </si>
  <si>
    <t xml:space="preserve">    van Pantaleon tot den uytvoer van Monte-</t>
  </si>
  <si>
    <t xml:space="preserve">    ringe voor haar Regiment naar Iperen.</t>
  </si>
  <si>
    <t xml:space="preserve">    334.</t>
  </si>
  <si>
    <t xml:space="preserve">    van Keppel om by vacature van een</t>
  </si>
  <si>
    <t xml:space="preserve">    Lieutenant Generaal te succedeeren, de Ge-</t>
  </si>
  <si>
    <t xml:space="preserve">    neraals te berighten. 334.</t>
  </si>
  <si>
    <t xml:space="preserve">        Pasport voor Lemmens om de Mon-</t>
  </si>
  <si>
    <t xml:space="preserve">    teringe voor het Regiment van 's Gravemoer</t>
  </si>
  <si>
    <t xml:space="preserve">    na Doornick en Meenen te moogen uytvoe-</t>
  </si>
  <si>
    <t xml:space="preserve">    ren. 347.</t>
  </si>
  <si>
    <t xml:space="preserve">        Prins Willem van Hessen ses maan-</t>
  </si>
  <si>
    <t xml:space="preserve">    den verlof.</t>
  </si>
  <si>
    <t xml:space="preserve">        8350.</t>
  </si>
  <si>
    <t xml:space="preserve">        bericht van de Generaals Hompesch</t>
  </si>
  <si>
    <t xml:space="preserve">    en Friesheym op het versoeck van Keppel,</t>
  </si>
  <si>
    <t xml:space="preserve">    te examineeren. 350.</t>
  </si>
  <si>
    <t xml:space="preserve">    van Monteringe voor het Regiment van Nas</t>
  </si>
  <si>
    <t xml:space="preserve">    sau la Lecq na Namen, drie weeken gepro-</t>
  </si>
  <si>
    <t xml:space="preserve">    longeert. 350.</t>
  </si>
  <si>
    <t xml:space="preserve">        Veltman, Commandeur tot Embden,</t>
  </si>
  <si>
    <t>NL-HaNA_1.01.02_3779_0026-page-51</t>
  </si>
  <si>
    <t>NL-HaNA_1.01.02_3779_0026-column-2670-414-895-2934</t>
  </si>
  <si>
    <t xml:space="preserve">    om verslerckinge van Guarnisoen, te exa-</t>
  </si>
  <si>
    <t xml:space="preserve">    mineeren. 355.</t>
  </si>
  <si>
    <t xml:space="preserve">        Binon ontslagen, ende gelast sich buy-</t>
  </si>
  <si>
    <t xml:space="preserve">    ten het Jerritoir van Luyck te houden.</t>
  </si>
  <si>
    <t xml:space="preserve">    3506.</t>
  </si>
  <si>
    <t xml:space="preserve">        Pasport voor Wassenaar, om sijn</t>
  </si>
  <si>
    <t xml:space="preserve">    Meubilen en Bagagie na Jperen te moogen</t>
  </si>
  <si>
    <t xml:space="preserve">    voeren. 358.</t>
  </si>
  <si>
    <t xml:space="preserve">        Patenten tot versterckinge van het</t>
  </si>
  <si>
    <t xml:space="preserve">    Guarnisoen tot Embden. 362.</t>
  </si>
  <si>
    <t xml:space="preserve">        de Vicouse rangh boven Keppel. 381.</t>
  </si>
  <si>
    <t xml:space="preserve">    Veltman, haar Hoogh Mog. voor de</t>
  </si>
  <si>
    <t xml:space="preserve">    versterckinge van sijn Guarnisoen bedancken-</t>
  </si>
  <si>
    <t xml:space="preserve">    385</t>
  </si>
  <si>
    <t xml:space="preserve">    de.</t>
  </si>
  <si>
    <t xml:space="preserve">        Memorie van Meynertzhagen tot bet</t>
  </si>
  <si>
    <t xml:space="preserve">    maken van een Cartel tot restitutie der De-</t>
  </si>
  <si>
    <t xml:space="preserve">    serteurs, te examineeren. 338.</t>
  </si>
  <si>
    <t xml:space="preserve">        Haarsolte drie maanden verlof. 399.</t>
  </si>
  <si>
    <t xml:space="preserve">        van Rhede, Heere tot Ginckel, twee</t>
  </si>
  <si>
    <t xml:space="preserve">    maanden verlof. 404.</t>
  </si>
  <si>
    <t xml:space="preserve">        Republicq der Grisons, versoeck ten</t>
  </si>
  <si>
    <t xml:space="preserve">    eynde de alliantie in allen deelen aghtervolght</t>
  </si>
  <si>
    <t xml:space="preserve">    moge werden. 421.</t>
  </si>
  <si>
    <t xml:space="preserve">        Veltman om noch twee a drie Com-</t>
  </si>
  <si>
    <t xml:space="preserve">    pagnien, den Raadt van Staate te adviseren.</t>
  </si>
  <si>
    <t xml:space="preserve">        advis, en noch twee Compagnien ge-</t>
  </si>
  <si>
    <t xml:space="preserve">    accordeert. 435.</t>
  </si>
  <si>
    <t xml:space="preserve">        Griffiersplaatse van den Hoogen Kryghs-</t>
  </si>
  <si>
    <t xml:space="preserve">    rade onvergeven gelaten. 460.</t>
  </si>
  <si>
    <t xml:space="preserve">    van Rechteren, om in gijn rangh</t>
  </si>
  <si>
    <t xml:space="preserve">    als Brigadier gemaintineert te werden , te</t>
  </si>
  <si>
    <t xml:space="preserve">    examineeren. 517.</t>
  </si>
  <si>
    <t xml:space="preserve">        van Hambroeck verlof tvee maanden</t>
  </si>
  <si>
    <t xml:space="preserve">    geprolongeert. 525.</t>
  </si>
  <si>
    <t xml:space="preserve">        Guilman om pardon wegens desertie,</t>
  </si>
  <si>
    <t xml:space="preserve">    den Raadt van Staate te adviseeren.</t>
  </si>
  <si>
    <t xml:space="preserve">    5375.</t>
  </si>
  <si>
    <t xml:space="preserve">        Gouverneurs, Commandeurs en andere</t>
  </si>
  <si>
    <t xml:space="preserve">    Bedienden, sonder verlof absent zijnde , of</t>
  </si>
  <si>
    <t xml:space="preserve">    langer uytblyvende, te missen het dubbeldt</t>
  </si>
  <si>
    <t xml:space="preserve">    wan haar tractement. 591.</t>
  </si>
  <si>
    <t xml:space="preserve">        wan Pallandt ses maanden verlof.</t>
  </si>
  <si>
    <t xml:space="preserve">        wan Rheede, Heer tot Ginckel, een</t>
  </si>
  <si>
    <t xml:space="preserve">    een maandt verlof. 620.</t>
  </si>
  <si>
    <t xml:space="preserve">        Hompesch drie maanden verlof. 626.</t>
  </si>
  <si>
    <t xml:space="preserve">        Jaats van Amerongen vier maanden</t>
  </si>
  <si>
    <t xml:space="preserve">    verlof. 628.</t>
  </si>
  <si>
    <t xml:space="preserve">        Veltman aangeschreven fijn Militie te</t>
  </si>
  <si>
    <t xml:space="preserve">    employeeren tot bescherminge en conservatie</t>
  </si>
  <si>
    <t xml:space="preserve">    wan de Stadt Embden. 648.</t>
  </si>
  <si>
    <t xml:space="preserve">        de Blansac notificeerende het overiy-</t>
  </si>
  <si>
    <t xml:space="preserve">    den van den Grave van Winderfeldt, Gou-</t>
  </si>
  <si>
    <t xml:space="preserve">    werneur van Dendermonde. 649.</t>
  </si>
  <si>
    <t xml:space="preserve">        la Rocque gepermitteert in een rondt</t>
  </si>
  <si>
    <t xml:space="preserve">    jaar ses maanden op diversse tyden absent</t>
  </si>
  <si>
    <t xml:space="preserve">    te moogen zijn. 650.</t>
  </si>
  <si>
    <t xml:space="preserve">        Veltmanom vermeerderinge van guar-</t>
  </si>
  <si>
    <t xml:space="preserve">    Guarnisoen, en resolutie. 650.</t>
  </si>
  <si>
    <t>NL-HaNA_1.01.02_3779_0026-column-3663-414-966-2964</t>
  </si>
  <si>
    <t xml:space="preserve">        van Grovestins vier maanden verlof.</t>
  </si>
  <si>
    <t xml:space="preserve">    666.</t>
  </si>
  <si>
    <t xml:space="preserve">        inflantien van Hullandt tot compleet-</t>
  </si>
  <si>
    <t xml:space="preserve">    669.</t>
  </si>
  <si>
    <t xml:space="preserve">    beyt.</t>
  </si>
  <si>
    <t xml:space="preserve">        Pasport voor Arnoldi tot den uyt-</t>
  </si>
  <si>
    <t xml:space="preserve">    voer</t>
  </si>
  <si>
    <t xml:space="preserve">        wan Monteringh voor het Regiment</t>
  </si>
  <si>
    <t xml:space="preserve">    van Wichers naar Maastricht. 674.</t>
  </si>
  <si>
    <t xml:space="preserve">        Guilman pardon verleent. 674.</t>
  </si>
  <si>
    <t xml:space="preserve">        Veltman notificeerende de aankomste</t>
  </si>
  <si>
    <t xml:space="preserve">    van twee Compagnien van Sichterman tot</t>
  </si>
  <si>
    <t xml:space="preserve">    Embden. 683.</t>
  </si>
  <si>
    <t xml:space="preserve">        Humalda notificoerende bet overlyden</t>
  </si>
  <si>
    <t xml:space="preserve">    van den Gouverneur van Coeverden. 728.</t>
  </si>
  <si>
    <t xml:space="preserve">        Berghuys aangesteldt tot Gouverneur</t>
  </si>
  <si>
    <t xml:space="preserve">    van Coeverden. 728</t>
  </si>
  <si>
    <t xml:space="preserve">        1</t>
  </si>
  <si>
    <t xml:space="preserve">        Humalda ses maanden verlof. 731.</t>
  </si>
  <si>
    <t xml:space="preserve">        Pasport voor Arnoldi tot den uytvoer</t>
  </si>
  <si>
    <t xml:space="preserve">    van Monteringe voor het Regiment van</t>
  </si>
  <si>
    <t>BDichers na Maastricht, drie weeken gepro-</t>
  </si>
  <si>
    <t xml:space="preserve">    longeert. 755</t>
  </si>
  <si>
    <t xml:space="preserve">        Berghuys vier maanden verlof. 799.</t>
  </si>
  <si>
    <t>Milli Pasport om met sijn Vrouw een reyse</t>
  </si>
  <si>
    <t xml:space="preserve">    na Sedan te doen. 311.</t>
  </si>
  <si>
    <t>Moerkercken gepermitteert den eedt van suy-</t>
  </si>
  <si>
    <t xml:space="preserve">    veringe by procuratie voor de Roy te moogen</t>
  </si>
  <si>
    <t xml:space="preserve">        EXE</t>
  </si>
  <si>
    <t xml:space="preserve">        den eedt afgelegbt. 49.</t>
  </si>
  <si>
    <t xml:space="preserve">        declaratie tot laste van die van Mi-</t>
  </si>
  <si>
    <t xml:space="preserve">    chiels Gestel en Gemunde , 's Landts Advo-</t>
  </si>
  <si>
    <t>caten Acte van tauxatie te formeeren. 298.</t>
  </si>
  <si>
    <t>Mogge, Heere van Haemsteede wegens Zee-</t>
  </si>
  <si>
    <t>landt ter Generaliteyt gecommitteert. 189.</t>
  </si>
  <si>
    <t xml:space="preserve">        Pasport ad omnes Populos. 234.</t>
  </si>
  <si>
    <t>le Moine om seeker vonnisse ter executie te</t>
  </si>
  <si>
    <t>doen stellen, Commissarissen Deciseurs officien</t>
  </si>
  <si>
    <t xml:space="preserve">    aan te wenden. 34;</t>
  </si>
  <si>
    <t>Mol Glasemaker, Declaratie. 24.</t>
  </si>
  <si>
    <t>der Moreau Mandement van relief verleent.</t>
  </si>
  <si>
    <t xml:space="preserve">    549.</t>
  </si>
  <si>
    <t>de Morville Brieven van rappel en afscheyt,</t>
  </si>
  <si>
    <t xml:space="preserve">    en bet gewoone Present van de Medaille</t>
  </si>
  <si>
    <t xml:space="preserve">    van ses duysent, en voor den Secretaris een</t>
  </si>
  <si>
    <t xml:space="preserve">    van ses hondert guldens. 359.</t>
  </si>
  <si>
    <t>de la Motte Brieven van woorschryvens aan</t>
  </si>
  <si>
    <t xml:space="preserve">    het Hof van Vranckrijck. 342.</t>
  </si>
  <si>
    <t>de lia Motte dlaghte over den Prince van</t>
  </si>
  <si>
    <t xml:space="preserve">    Hornes wegens het aanstellen van Scheepe-</t>
  </si>
  <si>
    <t xml:space="preserve">    nen buyten de Nominatie van hem Sup-</t>
  </si>
  <si>
    <t xml:space="preserve">    pliant, den gemelden Prince binnen veertien</t>
  </si>
  <si>
    <t xml:space="preserve">    dagen te berichten. 461. 635. 699.</t>
  </si>
  <si>
    <t xml:space="preserve">        woor ses weeken geprolongeert</t>
  </si>
  <si>
    <t xml:space="preserve">        519.</t>
  </si>
  <si>
    <t xml:space="preserve">        bericht van den Prince: 640. 692.</t>
  </si>
  <si>
    <t>Mottet en Voordaag , Commissie van retorsie</t>
  </si>
  <si>
    <t xml:space="preserve">    verleent. 522.</t>
  </si>
  <si>
    <t>Mouchard cum suis, Brieven van voorschry-</t>
  </si>
  <si>
    <t xml:space="preserve">    vens aan het Hof van Denemurcken. 84.</t>
  </si>
  <si>
    <t>Muge Pasport om drie duysent tonnen Turf uyt</t>
  </si>
  <si>
    <t xml:space="preserve">    te voeren. 453.</t>
  </si>
  <si>
    <t>Mulder Declaratie van kosten te stellen in</t>
  </si>
  <si>
    <t xml:space="preserve">    handen van Partyen. 704. 717.</t>
  </si>
  <si>
    <t>Mulder r25stant van aght guldens tien stuyvers</t>
  </si>
  <si>
    <t>NL-HaNA_1.01.02_3779_0027-page-52</t>
  </si>
  <si>
    <t>NL-HaNA_1.01.02_3779_0027-column-387-422-921-2974</t>
  </si>
  <si>
    <t xml:space="preserve">        van seekere Beurse , geconfereert om uyt de</t>
  </si>
  <si>
    <t xml:space="preserve">        eerste vacante Beurse tot bondert guldens ge-</t>
  </si>
  <si>
    <t xml:space="preserve">        suppleert te werdem 778.</t>
  </si>
  <si>
    <t>van Munster tegens Gelderlandt ter Generali-</t>
  </si>
  <si>
    <t xml:space="preserve">    teyt gecommitteert. 778.</t>
  </si>
  <si>
    <t>Muntsaaken, bevindinge in het openen van de</t>
  </si>
  <si>
    <t xml:space="preserve">    Muntbusse van Cramer ter Griffie te seponee-</t>
  </si>
  <si>
    <t xml:space="preserve">    ren. 98.</t>
  </si>
  <si>
    <t xml:space="preserve">        item van Romondt. 285.</t>
  </si>
  <si>
    <t>Muytingh Brieven van creatie als Notaris in</t>
  </si>
  <si>
    <t xml:space="preserve">    Vlaanderen gedepescheert. 261.</t>
  </si>
  <si>
    <t xml:space="preserve">        N.</t>
  </si>
  <si>
    <t xml:space="preserve">        'Achtegaal gepermitteert Copie van seeker</t>
  </si>
  <si>
    <t>N</t>
  </si>
  <si>
    <t xml:space="preserve">        beright ter Griffie te moogen lighten. 31.</t>
  </si>
  <si>
    <t>Nalatenschap, Raadt van Vlaanderen geau-</t>
  </si>
  <si>
    <t xml:space="preserve">    thoriseert Lammens de facto uyt bet Huys</t>
  </si>
  <si>
    <t xml:space="preserve">    te Zande te doen delogeeren</t>
  </si>
  <si>
    <t xml:space="preserve">        9.</t>
  </si>
  <si>
    <t xml:space="preserve">        Maurick geapprobeert als Secretaris en</t>
  </si>
  <si>
    <t xml:space="preserve">    Stockhouder van Niervaart mits seven duysent</t>
  </si>
  <si>
    <t xml:space="preserve">    guldens ter Thesaurie furneerende. 25.</t>
  </si>
  <si>
    <t xml:space="preserve">        Maurick eedt van suyveringe. 33.</t>
  </si>
  <si>
    <t xml:space="preserve">        klaghten over den Schont van Etten te</t>
  </si>
  <si>
    <t xml:space="preserve">    examineeren. 53.</t>
  </si>
  <si>
    <t xml:space="preserve">        de Chateau de Hauterivé aangestelt</t>
  </si>
  <si>
    <t xml:space="preserve">    als Secretaris van Meerhout, mits ter The-</t>
  </si>
  <si>
    <t xml:space="preserve">    Jaurie fourneerende twee duysent guldens.</t>
  </si>
  <si>
    <t xml:space="preserve">    202.</t>
  </si>
  <si>
    <t xml:space="preserve">        Ravens geapprobeert tot Stadthouder</t>
  </si>
  <si>
    <t xml:space="preserve">    en Griffier van de Leenen van Polanen, mits</t>
  </si>
  <si>
    <t xml:space="preserve">    ter Thesaurie fourneerende ses hondert guldens.</t>
  </si>
  <si>
    <t xml:space="preserve">    314.</t>
  </si>
  <si>
    <t xml:space="preserve">        te berichten op de Memorie van Mey-</t>
  </si>
  <si>
    <t xml:space="preserve">    nertzhagen, houdende klagbten over bet in-</t>
  </si>
  <si>
    <t xml:space="preserve">    houden van duysent guldens 'sjaars tot on-</t>
  </si>
  <si>
    <t xml:space="preserve">    derhoudt van het Huys in het Bosch. 380.</t>
  </si>
  <si>
    <t xml:space="preserve">        Singendonck aangesteldt tot Raadt en</t>
  </si>
  <si>
    <t xml:space="preserve">    Rentmeester. 383.</t>
  </si>
  <si>
    <t xml:space="preserve">        van Riel aangestelt tot Stockhouder van</t>
  </si>
  <si>
    <t xml:space="preserve">    Etten, Leur en Sprundel, mits betalende vyf</t>
  </si>
  <si>
    <t xml:space="preserve">    en twintigh hondert guldens. 384.</t>
  </si>
  <si>
    <t xml:space="preserve">    beright op de Memorie van Meynertz-</t>
  </si>
  <si>
    <t xml:space="preserve">    hagen, rakende het inhouden van duysent gul-</t>
  </si>
  <si>
    <t xml:space="preserve">    dens 'sjaars. 396. 548.</t>
  </si>
  <si>
    <t xml:space="preserve">        gelast haar Hoogh Mog. toe te senden</t>
  </si>
  <si>
    <t xml:space="preserve">    Copie van seekere Conventien tot instructie van</t>
  </si>
  <si>
    <t xml:space="preserve">    den Heer vander Meer. 470.</t>
  </si>
  <si>
    <t xml:space="preserve">        beswaar over een Mandement van den</t>
  </si>
  <si>
    <t xml:space="preserve">    Raaat van Brabandt in faveur van Cou-</t>
  </si>
  <si>
    <t xml:space="preserve">    wenbergb, te examineeren. 623.</t>
  </si>
  <si>
    <t>Nassau la Lecq verlof drie maanden gepro-</t>
  </si>
  <si>
    <t xml:space="preserve">    longeert. is.</t>
  </si>
  <si>
    <t xml:space="preserve">        Pasport om ses Paarden na Namen</t>
  </si>
  <si>
    <t xml:space="preserve">    men te mogen uytvoeren. 44.</t>
  </si>
  <si>
    <t xml:space="preserve">        aangestelt als Cummandeur van Mee-</t>
  </si>
  <si>
    <t xml:space="preserve">    nen. 153.</t>
  </si>
  <si>
    <t xml:space="preserve">        Vrouwe Furstiene Douariere, Brieven</t>
  </si>
  <si>
    <t>van voorschryvens aan het Hof van Spaigne.</t>
  </si>
  <si>
    <t xml:space="preserve">    307.</t>
  </si>
  <si>
    <t xml:space="preserve">        Odyck, Pasport om haar Bagagie</t>
  </si>
  <si>
    <t>wederom te moogen inbrengen. 574.</t>
  </si>
  <si>
    <t>NL-HaNA_1.01.02_3779_0027-column-1354-422-992-2984</t>
  </si>
  <si>
    <t xml:space="preserve">        Dillenburg notificeerende het overly-</t>
  </si>
  <si>
    <t xml:space="preserve">    den van den regeerenden Vort en fijn suc-</t>
  </si>
  <si>
    <t xml:space="preserve">    cessie met Brieven van condoleantie en con-</t>
  </si>
  <si>
    <t xml:space="preserve">    gratulatie, in civile termen beantwoordt.</t>
  </si>
  <si>
    <t>Neuyen wegens nieuwigheyt omtrent bet stel-</t>
  </si>
  <si>
    <t xml:space="preserve">    len van waghters van den Tabacq, by Hol-</t>
  </si>
  <si>
    <t xml:space="preserve">    landt overgenomen. 455.</t>
  </si>
  <si>
    <t>Nierop, sPasport om de Rivieren te moogen</t>
  </si>
  <si>
    <t xml:space="preserve">    passeeren en repasseeren. 314.</t>
  </si>
  <si>
    <t>Nieupoort, Erfgenamen om aghterstallen, de</t>
  </si>
  <si>
    <t xml:space="preserve">    Provincie van Stad en Lande versoght haar</t>
  </si>
  <si>
    <t xml:space="preserve">    quote te fourneeren. 452. 674.</t>
  </si>
  <si>
    <t>Nieuwejaten voor de Leydeckers Kneghts ses</t>
  </si>
  <si>
    <t xml:space="preserve">    guldens. 3.</t>
  </si>
  <si>
    <t xml:space="preserve">        woor de Straatmaakers vier Duca-</t>
  </si>
  <si>
    <t xml:space="preserve">    tons.</t>
  </si>
  <si>
    <t xml:space="preserve">        voor van Waarmondt vier Duca-</t>
  </si>
  <si>
    <t xml:space="preserve">        3</t>
  </si>
  <si>
    <t xml:space="preserve">        voor de Timmermans Kneghts ses gul-</t>
  </si>
  <si>
    <t xml:space="preserve">        voor vanden Bergh aghtien guldens. 8.</t>
  </si>
  <si>
    <t xml:space="preserve">        Bruyn als Assistentbode op de Lyst</t>
  </si>
  <si>
    <t xml:space="preserve">    der Nieuwejaaren gesteldt. 741.</t>
  </si>
  <si>
    <t xml:space="preserve">        Lyste der selve. 786.</t>
  </si>
  <si>
    <t xml:space="preserve">        Postmeesters, Postkneghts en Bodens.</t>
  </si>
  <si>
    <t>van Nyeveen wegens het uytgeven van de</t>
  </si>
  <si>
    <t xml:space="preserve">    Zegels, te examineren. 710.</t>
  </si>
  <si>
    <t xml:space="preserve">        O.</t>
  </si>
  <si>
    <t>OCtroyen om te disponeeren, voor de</t>
  </si>
  <si>
    <t xml:space="preserve">        Marignault. 177. 537.</t>
  </si>
  <si>
    <t xml:space="preserve">        voor Viers. 291.</t>
  </si>
  <si>
    <t xml:space="preserve">        voor Palm. 328.</t>
  </si>
  <si>
    <t xml:space="preserve">        voor de Jonge en Syx. 343.</t>
  </si>
  <si>
    <t xml:space="preserve">        voor Thomasz. 409.</t>
  </si>
  <si>
    <t xml:space="preserve">        voor Dyserinck. 422. 544.</t>
  </si>
  <si>
    <t xml:space="preserve">        woor Wel-Gebooren en Schansman.</t>
  </si>
  <si>
    <t xml:space="preserve">        voor Zurendonck. 571.</t>
  </si>
  <si>
    <t xml:space="preserve">        voor Bogaart en de Lange. 608.</t>
  </si>
  <si>
    <t xml:space="preserve">        voor de Ligny en Braams. 639.</t>
  </si>
  <si>
    <t xml:space="preserve">        voor Boddaart. 656.</t>
  </si>
  <si>
    <t xml:space="preserve">        voor van Hofscholt. 704.</t>
  </si>
  <si>
    <t xml:space="preserve">        woor vander Meyden. 714.</t>
  </si>
  <si>
    <t xml:space="preserve">        voor Dervaux. 707.</t>
  </si>
  <si>
    <t xml:space="preserve">        woor van Hoorn. 765.</t>
  </si>
  <si>
    <t>Olingius, gepersisteert by de Resolutie nopen-</t>
  </si>
  <si>
    <t>de het stellen van cautie, en wegens het hef-</t>
  </si>
  <si>
    <t>Jen van Passagie-geldt, de Magistraat van</t>
  </si>
  <si>
    <t>Zas van Gent te berichten. 56.</t>
  </si>
  <si>
    <t xml:space="preserve">        bericht en afgewesen. 131.</t>
  </si>
  <si>
    <t xml:space="preserve">        te moogen volstaan met een borghtoghte</t>
  </si>
  <si>
    <t>van twee hondert pondt Vlaams. 2475.</t>
  </si>
  <si>
    <t>Olivier Brief, raakende de renuntiatie van</t>
  </si>
  <si>
    <t>den Koningh van Spaigne aan die Monar-</t>
  </si>
  <si>
    <t>chie. Si.</t>
  </si>
  <si>
    <t>Oosterdyck Kamerbewaarder, Declaratie. 8.</t>
  </si>
  <si>
    <t xml:space="preserve">    416.</t>
  </si>
  <si>
    <t>NL-HaNA_1.01.02_3779_0027-page-53</t>
  </si>
  <si>
    <t>NL-HaNA_1.01.02_3779_0027-column-2701-399-906-2942</t>
  </si>
  <si>
    <t xml:space="preserve">    twee maanden verlof. 444.</t>
  </si>
  <si>
    <t>Oosterschen handel, Admiraliteyten te advi-</t>
  </si>
  <si>
    <t xml:space="preserve">    seeren op baar versoeck wegens veranderinge</t>
  </si>
  <si>
    <t xml:space="preserve">    van de reghten op bet Rundtvlees. 339.</t>
  </si>
  <si>
    <t xml:space="preserve">        advis van de Admiraliteyt tot am-</t>
  </si>
  <si>
    <t xml:space="preserve">    ferdam dien aangaande. 353.</t>
  </si>
  <si>
    <t xml:space="preserve">        advis van de Admiraliteyt op de Ma-</t>
  </si>
  <si>
    <t xml:space="preserve">    ze. 401.</t>
  </si>
  <si>
    <t xml:space="preserve">        avegens den invoer van Zout, den</t>
  </si>
  <si>
    <t>Secretaris Rumps devoir te doen. 533.</t>
  </si>
  <si>
    <t xml:space="preserve">        rapport. 5456.</t>
  </si>
  <si>
    <t>Oost-Indische Compagnie, Commissie wegens</t>
  </si>
  <si>
    <t xml:space="preserve">    Vrieslandt voor vander W'aaayen, tot het</t>
  </si>
  <si>
    <t xml:space="preserve">    sluyten der reckeningen. 279.</t>
  </si>
  <si>
    <t xml:space="preserve">        Commissie voor den Heer van Haar-</t>
  </si>
  <si>
    <t xml:space="preserve">    holte tot den Breedenhorst, als Bewindtbeb-</t>
  </si>
  <si>
    <t xml:space="preserve">    ber in de Kamer tot Delft. 351.</t>
  </si>
  <si>
    <t xml:space="preserve">        aangeschreven dat de Gecommitteerden</t>
  </si>
  <si>
    <t xml:space="preserve">    tot het opneemen van de reekeningen den</t>
  </si>
  <si>
    <t xml:space="preserve">    twintighsten Junii staan te vertrecken, en</t>
  </si>
  <si>
    <t xml:space="preserve">    versoght tot het doen van de reekeninge ge-</t>
  </si>
  <si>
    <t xml:space="preserve">    reet te zijn. 362.</t>
  </si>
  <si>
    <t xml:space="preserve">        antwoordt dien aangaande. 375.</t>
  </si>
  <si>
    <t xml:space="preserve">        remonstrant'e nopende het Fort Aar-</t>
  </si>
  <si>
    <t xml:space="preserve">    guyn, te senden aan den Heer Hop. 3756.</t>
  </si>
  <si>
    <t xml:space="preserve">        afscheyt van Gedeputeerden. 462.</t>
  </si>
  <si>
    <t xml:space="preserve">        gelast Gedeputeerden te senden tegens</t>
  </si>
  <si>
    <t>den dertighsten Augusti geinstrueert tegens</t>
  </si>
  <si>
    <t>de vaart van Oostende op de Indiën. 528.</t>
  </si>
  <si>
    <t xml:space="preserve">        antwoordt. 537.</t>
  </si>
  <si>
    <t xml:space="preserve">        confideratien wegens de Oostenrijck-</t>
  </si>
  <si>
    <t>sche Indische Compagnie te examineren.</t>
  </si>
  <si>
    <t>so5.</t>
  </si>
  <si>
    <t xml:space="preserve">    rapport wegens het opneemen van de</t>
  </si>
  <si>
    <t>reekeningen. 595.</t>
  </si>
  <si>
    <t xml:space="preserve">    te berighten op de klaghten van den</t>
  </si>
  <si>
    <t>Heere Hop wegens quade bejegeningen aan</t>
  </si>
  <si>
    <t>een Schip van de Fransche Indische Com-</t>
  </si>
  <si>
    <t>pagnie aan de Kuap de gcede Hoop aange-</t>
  </si>
  <si>
    <t>daan.</t>
  </si>
  <si>
    <t xml:space="preserve">    31,</t>
  </si>
  <si>
    <t xml:space="preserve">        bericht te senden aan den Heere Hop.</t>
  </si>
  <si>
    <t xml:space="preserve">    758.</t>
  </si>
  <si>
    <t>Oost-Vrieslandt, Administratoren der gemeene</t>
  </si>
  <si>
    <t>Landtsgelden, om de Militie van den Staat</t>
  </si>
  <si>
    <t>te moogen gebruycken tot bescherminge van</t>
  </si>
  <si>
    <t>de Pachters in bet collecteren der licenten,</t>
  </si>
  <si>
    <t xml:space="preserve">    te stellen in banden van den Furst, om sijn</t>
  </si>
  <si>
    <t xml:space="preserve">    consideratien aan haar Hoogh Mog. te laa-</t>
  </si>
  <si>
    <t xml:space="preserve">    ten toekoomen. 113.</t>
  </si>
  <si>
    <t xml:space="preserve">        bericht dien aangaande te senden aan</t>
  </si>
  <si>
    <t xml:space="preserve">    de Administratoren. 148.</t>
  </si>
  <si>
    <t xml:space="preserve">        antwoordt rakende de difserenten, te</t>
  </si>
  <si>
    <t xml:space="preserve">    examineeren. 240. 329.</t>
  </si>
  <si>
    <t xml:space="preserve">        autgens verhinderinge in de invorde-</t>
  </si>
  <si>
    <t xml:space="preserve">    ringe van schattingen, te cxamineeren.</t>
  </si>
  <si>
    <t xml:space="preserve">        Veltman , Commandeur van Embden</t>
  </si>
  <si>
    <t xml:space="preserve">    om versterckinge van fijn Guarnisoen, te</t>
  </si>
  <si>
    <t xml:space="preserve">    examineeren. 355.</t>
  </si>
  <si>
    <t xml:space="preserve">        rapport, en geaccordeert drie Com-</t>
  </si>
  <si>
    <t>pagnien. 362.</t>
  </si>
  <si>
    <t>NL-HaNA_1.01.02_3779_0027-column-3691-427-878-2959</t>
  </si>
  <si>
    <t xml:space="preserve">    haar Hoogh Mog. voor de verstere-</t>
  </si>
  <si>
    <t xml:space="preserve">    kinge van fijn Guarnisoen bedanckende. 385.</t>
  </si>
  <si>
    <t xml:space="preserve">    om noch twee a drie Compagnien,</t>
  </si>
  <si>
    <t xml:space="preserve">    qa1.</t>
  </si>
  <si>
    <t xml:space="preserve">    advis, en noch twee Compagnien ge-</t>
  </si>
  <si>
    <t xml:space="preserve">    Furst, rakende de differenten aldaar,</t>
  </si>
  <si>
    <t xml:space="preserve">    Missive van de Administratooren dien</t>
  </si>
  <si>
    <t xml:space="preserve">    aangaande, te examineeren. 492.</t>
  </si>
  <si>
    <t xml:space="preserve">    Stenden raakende bet accomnmodement,</t>
  </si>
  <si>
    <t xml:space="preserve">    te examineeren. 531</t>
  </si>
  <si>
    <t xml:space="preserve">        rapport en resolutie. 615.</t>
  </si>
  <si>
    <t xml:space="preserve">    Gedeputeerden gelast te examineeren of</t>
  </si>
  <si>
    <t xml:space="preserve">    in allen deelen voldaan is aan de conditie</t>
  </si>
  <si>
    <t xml:space="preserve">    van de laatste negotiatie. 618.</t>
  </si>
  <si>
    <t xml:space="preserve">        Magistraat van Embden om de Mi-</t>
  </si>
  <si>
    <t xml:space="preserve">    litie te moogen gebruycken, tot invorderinge</t>
  </si>
  <si>
    <t xml:space="preserve">    van schattingen, te examineeren. 625.</t>
  </si>
  <si>
    <t xml:space="preserve">        rapport dien aangaande, en antwoordt.</t>
  </si>
  <si>
    <t xml:space="preserve">    641.</t>
  </si>
  <si>
    <t xml:space="preserve">        Veltman aangeschreven sijne Militie</t>
  </si>
  <si>
    <t xml:space="preserve">    te employeeren tot bescherminge en conserva-</t>
  </si>
  <si>
    <t xml:space="preserve">    tie van de Stadt. 648.</t>
  </si>
  <si>
    <t xml:space="preserve">        Veltman om vermeerderingh van Guar-</t>
  </si>
  <si>
    <t>nisoen, en antwoordt. 650.</t>
  </si>
  <si>
    <t xml:space="preserve">    Missive van den Furst , sich befmwa--</t>
  </si>
  <si>
    <t>rende over de Administratoren, te examine-</t>
  </si>
  <si>
    <t>ren. 676.</t>
  </si>
  <si>
    <t xml:space="preserve">    Veltman notificeerende de aankomste</t>
  </si>
  <si>
    <t>van twee Compagnien van het Regiment van</t>
  </si>
  <si>
    <t>Sichterman. 683.</t>
  </si>
  <si>
    <t xml:space="preserve">        Landtstenden, notificerende dat haar</t>
  </si>
  <si>
    <t>aan de Keyserlijcke decreten hebben gesub-</t>
  </si>
  <si>
    <t>mitteert, te examineoren. 784.</t>
  </si>
  <si>
    <t xml:space="preserve">        Nieuwejaarswensch in civile termen</t>
  </si>
  <si>
    <t>beantwoordt. 796.</t>
  </si>
  <si>
    <t>Opdorp advertentie. 248. 277. 280. 312.</t>
  </si>
  <si>
    <t xml:space="preserve">    344. 382. 385. 398. 415. 457. 472.</t>
  </si>
  <si>
    <t xml:space="preserve">        motificeerende het overlyden van den</t>
  </si>
  <si>
    <t xml:space="preserve">    Heere Goes, en geauthoriseert de saaken al-</t>
  </si>
  <si>
    <t xml:space="preserve">    daar waar te neemen, &amp;-. 245.</t>
  </si>
  <si>
    <t xml:space="preserve">        avegens liquidatie met de Deensche</t>
  </si>
  <si>
    <t xml:space="preserve">    Trouppes, te examineeren. 290.</t>
  </si>
  <si>
    <t xml:space="preserve">        devoir te doen dat aan Joels geen</t>
  </si>
  <si>
    <t xml:space="preserve">    Schutbrief gegeven, of gegeven zijnde, in-</t>
  </si>
  <si>
    <t xml:space="preserve">    trocken, en met fijn byhebbende Goederen</t>
  </si>
  <si>
    <t xml:space="preserve">    en penningen aangebouden mooge werden.</t>
  </si>
  <si>
    <t xml:space="preserve">    403.</t>
  </si>
  <si>
    <t xml:space="preserve">        verbodt vreemi geldt, aan de Schip-</t>
  </si>
  <si>
    <t xml:space="preserve">    pers dien aangaande kennisse te geeven.</t>
  </si>
  <si>
    <t xml:space="preserve">    435.</t>
  </si>
  <si>
    <t>Optennoorth adverteniie. 47. 224. 317.</t>
  </si>
  <si>
    <t xml:space="preserve">    337. 453. 645.</t>
  </si>
  <si>
    <t xml:space="preserve">        nopende de handelinge wegens bet hs-</t>
  </si>
  <si>
    <t xml:space="preserve">    sen der Slaven, de Retroacta na te fien.</t>
  </si>
  <si>
    <t xml:space="preserve">    14.</t>
  </si>
  <si>
    <t xml:space="preserve">        wegens het opbrengen en verkopen van</t>
  </si>
  <si>
    <t xml:space="preserve">    Scheepen, door de Turcksche Rovers in de</t>
  </si>
  <si>
    <t>NL-HaNA_1.01.02_3779_0028-page-54</t>
  </si>
  <si>
    <t>NL-HaNA_1.01.02_3779_0028-column-392-393-917-2981</t>
  </si>
  <si>
    <t xml:space="preserve">    Haven van Gibraster, by Hollandt overge-</t>
  </si>
  <si>
    <t xml:space="preserve">    nomen. 190.</t>
  </si>
  <si>
    <t xml:space="preserve">        rapport en resolutie dien aangaande.</t>
  </si>
  <si>
    <t xml:space="preserve">    199.</t>
  </si>
  <si>
    <t xml:space="preserve">        gepermitteert een reyse herwaarts te</t>
  </si>
  <si>
    <t xml:space="preserve">        437.</t>
  </si>
  <si>
    <t xml:space="preserve">        klaghten over Schipper Statema, Ad-</t>
  </si>
  <si>
    <t xml:space="preserve">    miraliteyt tot Amsterdam te procederen vol-</t>
  </si>
  <si>
    <t xml:space="preserve">    gens de Placaten van den Lande. 441.</t>
  </si>
  <si>
    <t xml:space="preserve">        devoir te doen in faveur van Ame-</t>
  </si>
  <si>
    <t xml:space="preserve">    landt. 712.</t>
  </si>
  <si>
    <t xml:space="preserve">        Declaratie van Hanneken, en vio-</t>
  </si>
  <si>
    <t xml:space="preserve">    lentie hen aangedaan, te examineeren. 757.</t>
  </si>
  <si>
    <t>de Orandyn antwoordt op ket creditif op den</t>
  </si>
  <si>
    <t xml:space="preserve">    Heer vander Meer. 458.</t>
  </si>
  <si>
    <t>Osorio rapport en antwoordt op Jijn versoeck</t>
  </si>
  <si>
    <t xml:space="preserve">    om betalinge van aghterstallen. 158.</t>
  </si>
  <si>
    <t xml:space="preserve">        notificerende bet overlyden van de Vrou-</t>
  </si>
  <si>
    <t xml:space="preserve">    awe Hertoginne Douariere van Savoyen,</t>
  </si>
  <si>
    <t xml:space="preserve">    en compliment van condoleantig afgeleght.</t>
  </si>
  <si>
    <t xml:space="preserve">        raakende de pretensien van den Her-</t>
  </si>
  <si>
    <t xml:space="preserve">    togh van Savoyen, te examineeren. 299.</t>
  </si>
  <si>
    <t xml:space="preserve">        notificatie van bet Huwelijck tusschen</t>
  </si>
  <si>
    <t xml:space="preserve">    den Prince van Piemont en de Princesse van</t>
  </si>
  <si>
    <t xml:space="preserve">    Hessen. 568.</t>
  </si>
  <si>
    <t>Ossen inkomende, belast. 5.</t>
  </si>
  <si>
    <t>Over Maze, Regenten van de Bancke Mar-</t>
  </si>
  <si>
    <t xml:space="preserve">    garaten gepermitttert seven duysent vyf hon-</t>
  </si>
  <si>
    <t xml:space="preserve">    dert guldens te negotieeren. 145.</t>
  </si>
  <si>
    <t xml:space="preserve">        die van Geul en Bunde gelaten haar</t>
  </si>
  <si>
    <t xml:space="preserve">    Grondt te bewaren, en de afgespoelde op</t>
  </si>
  <si>
    <t xml:space="preserve">    bet Quobier af te schryven. 192.</t>
  </si>
  <si>
    <t xml:space="preserve">        Bentinck , dispuyt wegens aanstellinge</t>
  </si>
  <si>
    <t xml:space="preserve">    van Gerightsboden , de Prez te berichten.</t>
  </si>
  <si>
    <t xml:space="preserve">        den Raadt van Staate te adviseeren</t>
  </si>
  <si>
    <t xml:space="preserve">    op het versoeck van Ingezetenen van Nieu-</t>
  </si>
  <si>
    <t xml:space="preserve">    wenbage, om vyf en twintigh boenderen Hey-</t>
  </si>
  <si>
    <t xml:space="preserve">    de om te cultiveeren. 223.</t>
  </si>
  <si>
    <t xml:space="preserve">        klaghte van Collardt over het niet</t>
  </si>
  <si>
    <t xml:space="preserve">    obedieeren van den Drossaard van Elsloo</t>
  </si>
  <si>
    <t xml:space="preserve">    aan haar Hoogh Mog. bevelen, den Raadt</t>
  </si>
  <si>
    <t xml:space="preserve">    wan Brabandt te disponeeren. 325.</t>
  </si>
  <si>
    <t xml:space="preserve">        Gemeentenaaren van Gulpen gelast te</t>
  </si>
  <si>
    <t xml:space="preserve">    berichten waarom afgegaan is van de Con-</t>
  </si>
  <si>
    <t xml:space="preserve">    ventie van den jaare seventien hondert ses.</t>
  </si>
  <si>
    <t xml:space="preserve">        Regenten van Valckenburgh . om ont-</t>
  </si>
  <si>
    <t xml:space="preserve">    last te zijn van de onkosten, gevallen op</t>
  </si>
  <si>
    <t xml:space="preserve">    de executien van Pasman Hirts, Helena</t>
  </si>
  <si>
    <t xml:space="preserve">    Maus en Hester Andries, den Raadt van</t>
  </si>
  <si>
    <t xml:space="preserve">    Brabandt gelast de declaratien te taxeeren.</t>
  </si>
  <si>
    <t xml:space="preserve">        Regenten van Margraten om seekere</t>
  </si>
  <si>
    <t xml:space="preserve">    capitalen in aght jaaren te moogen asteggen,</t>
  </si>
  <si>
    <t xml:space="preserve">    den Raadt van Staate te adviseeren. 550.</t>
  </si>
  <si>
    <t xml:space="preserve">        advis en geaccordeert. 567.</t>
  </si>
  <si>
    <t xml:space="preserve">        officieren aangeschreeven met alle neer-</t>
  </si>
  <si>
    <t>stigheyt Heydens en Vagabonden te vervolgen</t>
  </si>
  <si>
    <t>Overquartier van Gelderlandt, bet Hof te</t>
  </si>
  <si>
    <t>NL-HaNA_1.01.02_3779_0028-column-1373-403-910-2976</t>
  </si>
  <si>
    <t xml:space="preserve">    berichten op het versoeck van van Baarle,</t>
  </si>
  <si>
    <t xml:space="preserve">    met surcheantie. 16.</t>
  </si>
  <si>
    <t xml:space="preserve">        item op het versoeck van de Bretone.</t>
  </si>
  <si>
    <t xml:space="preserve">    20.</t>
  </si>
  <si>
    <t xml:space="preserve">        consideratien van het Hof op het Pla-</t>
  </si>
  <si>
    <t xml:space="preserve">    caat tegens het inbrengen van geslaght Runt-</t>
  </si>
  <si>
    <t xml:space="preserve">    vlees, te examineeren. 34.</t>
  </si>
  <si>
    <t xml:space="preserve">        item van de Magistraat te examine-</t>
  </si>
  <si>
    <t xml:space="preserve">    ren. 35.</t>
  </si>
  <si>
    <t xml:space="preserve">        bericht van de Magistraat van Ven-</t>
  </si>
  <si>
    <t xml:space="preserve">    lo, nopende den vrydom van den Post-Com-</t>
  </si>
  <si>
    <t xml:space="preserve">    mis. 35.</t>
  </si>
  <si>
    <t xml:space="preserve">        Regenten van Postelhout om te ne-</t>
  </si>
  <si>
    <t xml:space="preserve">    gotieren , den Raadt van Staate te advise-</t>
  </si>
  <si>
    <t xml:space="preserve">    ren. 41.</t>
  </si>
  <si>
    <t xml:space="preserve">        beright van het Hof, op bet ver-</t>
  </si>
  <si>
    <t xml:space="preserve">    soeck van de Baronesse Hompesch, en afge-</t>
  </si>
  <si>
    <t xml:space="preserve">    wesen. 44.</t>
  </si>
  <si>
    <t xml:space="preserve">        rapport nopende het inbrengen van ge-</t>
  </si>
  <si>
    <t xml:space="preserve">    slagbt Vlees, de Admiraliteyt op de Maze</t>
  </si>
  <si>
    <t xml:space="preserve">    te berighten. 48.</t>
  </si>
  <si>
    <t xml:space="preserve">        item op de Missive van den Collonel</t>
  </si>
  <si>
    <t xml:space="preserve">    Ardes op het voorsz subject. 48.</t>
  </si>
  <si>
    <t xml:space="preserve">        te berichten op de Requeste van de</t>
  </si>
  <si>
    <t xml:space="preserve">    Weduwe Bongaaris, cum suis, wegens se-</t>
  </si>
  <si>
    <t xml:space="preserve">    kere preferentie, aldaar gehouden. 54.</t>
  </si>
  <si>
    <t xml:space="preserve">        van Baarll aan de ordinaris Justitie</t>
  </si>
  <si>
    <t xml:space="preserve">    gerenvoyeert. 70.</t>
  </si>
  <si>
    <t xml:space="preserve">        beright op het versoeck van Breto-</t>
  </si>
  <si>
    <t xml:space="preserve">    ne, en aan deordinaris Justitie gerenvoyeert.</t>
  </si>
  <si>
    <t xml:space="preserve">    78.</t>
  </si>
  <si>
    <t xml:space="preserve">        gelast het Placaat tegens het inbren-</t>
  </si>
  <si>
    <t xml:space="preserve">    brengen van Vlees te houden buyten executie.</t>
  </si>
  <si>
    <t xml:space="preserve">        Regenten van Montfort gepermitteert</t>
  </si>
  <si>
    <t xml:space="preserve">    te negotieeren. 131.</t>
  </si>
  <si>
    <t xml:space="preserve">        Regenten van Postelhout om surchean-</t>
  </si>
  <si>
    <t xml:space="preserve">    tie, en geaccordeert. 145.</t>
  </si>
  <si>
    <t xml:space="preserve">        de Retroacta na te sien op het ver-</t>
  </si>
  <si>
    <t xml:space="preserve">    soeck van Junckers wegens cesseeren van Fis-</t>
  </si>
  <si>
    <t xml:space="preserve">    cale actien. 178.</t>
  </si>
  <si>
    <t xml:space="preserve">        Ingelanden van Roosteren om remissie ,</t>
  </si>
  <si>
    <t xml:space="preserve">    den Raadt van Staate te adviseeren. 189.</t>
  </si>
  <si>
    <t xml:space="preserve">        Regenten van Postelhout gepermitteert</t>
  </si>
  <si>
    <t>te negotieeren. 189.</t>
  </si>
  <si>
    <t xml:space="preserve">        Regenten van Venlo wegens seekere</t>
  </si>
  <si>
    <t>accynsen, den Raadt van Staate te advisee-</t>
  </si>
  <si>
    <t>ren. 340.</t>
  </si>
  <si>
    <t xml:space="preserve">    Inwoonders van Vlodorp en Postel-</t>
  </si>
  <si>
    <t>hout om remissie, den Raadt van Staate</t>
  </si>
  <si>
    <t>te adviseeren, en vyftigh guldens voor haar</t>
  </si>
  <si>
    <t>te rughreyse toegeleght. 361.</t>
  </si>
  <si>
    <t xml:space="preserve">    het Hof aangeschreven volgens de Re-</t>
  </si>
  <si>
    <t>solutie van den seven en twintighston Junit</t>
  </si>
  <si>
    <t>seventien hondert twee en twintigb, en se-</t>
  </si>
  <si>
    <t>ventienden Junii seventien hondert drie en</t>
  </si>
  <si>
    <t>twintigb, seekere saack soo doenlijck te ac-</t>
  </si>
  <si>
    <t>comodeeren. 381.</t>
  </si>
  <si>
    <t xml:space="preserve">        Regenten van het Kerspel Besel om</t>
  </si>
  <si>
    <t>remissie, den Raadt van Staate te advise-</t>
  </si>
  <si>
    <t>ren. 386.</t>
  </si>
  <si>
    <t>NL-HaNA_1.01.02_3779_0028-page-55</t>
  </si>
  <si>
    <t>NL-HaNA_1.01.02_3779_0028-column-2721-416-907-2983</t>
  </si>
  <si>
    <t xml:space="preserve">        ET</t>
  </si>
  <si>
    <t xml:space="preserve">        item op het versoeck van Inwoonders</t>
  </si>
  <si>
    <t xml:space="preserve">        van Belfeldt ten selven eynde. 386.</t>
  </si>
  <si>
    <t xml:space="preserve">        Regenten van Maasbracht en Linen</t>
  </si>
  <si>
    <t xml:space="preserve">        om remissie, den Raadt van Staate te ad-</t>
  </si>
  <si>
    <t xml:space="preserve">    viseeren. 393.</t>
  </si>
  <si>
    <t xml:space="preserve">        Magistraat van Venlo aangeschreven</t>
  </si>
  <si>
    <t xml:space="preserve">    op het maintien van het reght en possessie</t>
  </si>
  <si>
    <t xml:space="preserve">    op den Voordyck te vigileeren. 408.</t>
  </si>
  <si>
    <t xml:space="preserve">        het Hof te berichten op de klaghten</t>
  </si>
  <si>
    <t xml:space="preserve">    van de Magistraat wegens seekere processie.</t>
  </si>
  <si>
    <t xml:space="preserve">    409. 439.</t>
  </si>
  <si>
    <t xml:space="preserve">        item op de klaghten over sékere Sen-</t>
  </si>
  <si>
    <t xml:space="preserve">    tentie tot laste van een Medelit van haar,</t>
  </si>
  <si>
    <t xml:space="preserve">    410. 439.</t>
  </si>
  <si>
    <t xml:space="preserve">        Regenten van Montfort om remissie,</t>
  </si>
  <si>
    <t xml:space="preserve">    den Raadt van Staate te adviseeren. 420.</t>
  </si>
  <si>
    <t xml:space="preserve">        Regenten van Odilienburgh om remis-</t>
  </si>
  <si>
    <t xml:space="preserve">    sie, den Raadt van Staate te adviseeren.</t>
  </si>
  <si>
    <t xml:space="preserve">    437.</t>
  </si>
  <si>
    <t xml:space="preserve">        Lantrentmeester van Afferden gelast</t>
  </si>
  <si>
    <t xml:space="preserve">    de verpaghtinge van de novale Tienden in</t>
  </si>
  <si>
    <t xml:space="preserve">    den Ampte van Montfort te doen nevens</t>
  </si>
  <si>
    <t xml:space="preserve">    den Rentmeester van Pruyssen, en yeder de</t>
  </si>
  <si>
    <t xml:space="preserve">    helfte van de penningen in siquestratie te</t>
  </si>
  <si>
    <t xml:space="preserve">    houden. 451.</t>
  </si>
  <si>
    <t xml:space="preserve">        Regenten van Echt om remissie, den</t>
  </si>
  <si>
    <t xml:space="preserve">    Raadt van Staate te adviseeren. 460.</t>
  </si>
  <si>
    <t xml:space="preserve">        Regenten van Pey, Sleeck, Broeck,</t>
  </si>
  <si>
    <t xml:space="preserve">    Hingen en Sint Joost, remissie verleent.</t>
  </si>
  <si>
    <t xml:space="preserve">    476.</t>
  </si>
  <si>
    <t xml:space="preserve">        Ingelanden van Montfort remissie ver-</t>
  </si>
  <si>
    <t xml:space="preserve">    leent. 476.</t>
  </si>
  <si>
    <t xml:space="preserve">        Regenten van Maasbraght en Linen</t>
  </si>
  <si>
    <t xml:space="preserve">    remissie verleent. 477.</t>
  </si>
  <si>
    <t xml:space="preserve">        Regenten van Vlodorp en Postelbout</t>
  </si>
  <si>
    <t xml:space="preserve">        Regenten van Bezel remissie verleent.</t>
  </si>
  <si>
    <t xml:space="preserve">    483.</t>
  </si>
  <si>
    <t xml:space="preserve">        item aan Regenten van Belfeldt.</t>
  </si>
  <si>
    <t xml:space="preserve">    484.</t>
  </si>
  <si>
    <t xml:space="preserve">        item ann Regenten van Roosteren.</t>
  </si>
  <si>
    <t xml:space="preserve">    488.</t>
  </si>
  <si>
    <t xml:space="preserve">        bericht op de Requesten van de Ma-</t>
  </si>
  <si>
    <t xml:space="preserve">    gistraat van Venlo te examineeren. 488.</t>
  </si>
  <si>
    <t xml:space="preserve">    503.</t>
  </si>
  <si>
    <t xml:space="preserve">    Magistraat van Venlo, remissie ver-</t>
  </si>
  <si>
    <t xml:space="preserve">    leent.</t>
  </si>
  <si>
    <t xml:space="preserve">    Regenten van Odilienburgh remissie ver-</t>
  </si>
  <si>
    <t xml:space="preserve">    515.</t>
  </si>
  <si>
    <t xml:space="preserve">    Magistraat van Venlo om schietge-</t>
  </si>
  <si>
    <t xml:space="preserve">    weer tot de Jaght te moogen gebruycken, de</t>
  </si>
  <si>
    <t xml:space="preserve">    Retroacta na te sien. 534.</t>
  </si>
  <si>
    <t xml:space="preserve">        rapport, en gelast haar te reguleeren</t>
  </si>
  <si>
    <t xml:space="preserve">    na het Reglement op de Jaght. 541.</t>
  </si>
  <si>
    <t xml:space="preserve">        Ingelanden van Echt remissie verleent.</t>
  </si>
  <si>
    <t xml:space="preserve">    het Hof te disponeeren op het versoeck</t>
  </si>
  <si>
    <t>van den Baron van Hundt. 566.</t>
  </si>
  <si>
    <t>het versoeck van Armmeesters van Echt om</t>
  </si>
  <si>
    <t>remissie van verpondinge van Gvederen, den</t>
  </si>
  <si>
    <t>Armen aldaar toebeboorende. 566.</t>
  </si>
  <si>
    <t>NL-HaNA_1.01.02_3779_0028-column-3693-421-922-2999</t>
  </si>
  <si>
    <t xml:space="preserve">        het Hof, als mede den Momboir Junc-</t>
  </si>
  <si>
    <t xml:space="preserve">        kers te berichten op de klaghten van den</t>
  </si>
  <si>
    <t xml:space="preserve">        Scholtis Romer. 597. 604.</t>
  </si>
  <si>
    <t xml:space="preserve">        bericht dien aangaande. 622.</t>
  </si>
  <si>
    <t xml:space="preserve">        Magistraat te berigbten op het ver-</t>
  </si>
  <si>
    <t xml:space="preserve">        soeck van Arnoldts, om eenige Goederen van</t>
  </si>
  <si>
    <t xml:space="preserve">    fijn Kinderen te verkoopen. 626. 717.</t>
  </si>
  <si>
    <t xml:space="preserve">        Misive van Sckeepenen van Venlo als</t>
  </si>
  <si>
    <t xml:space="preserve">    antidotaal ter Griffie te seponeeren. 661.</t>
  </si>
  <si>
    <t xml:space="preserve">        Momboir Junckers gepermitteert naar</t>
  </si>
  <si>
    <t xml:space="preserve">    Gelder te gaan om een Species facti te for-</t>
  </si>
  <si>
    <t xml:space="preserve">    meeren over de differenten in Montfort.</t>
  </si>
  <si>
    <t xml:space="preserve">        bericht van het Hof op de Missive</t>
  </si>
  <si>
    <t xml:space="preserve">    van den Scholtus van Venlo, houdende klagh-</t>
  </si>
  <si>
    <t xml:space="preserve">    ten over het Hof. 681.</t>
  </si>
  <si>
    <t xml:space="preserve">        item op de Missive van de Scheepenen</t>
  </si>
  <si>
    <t xml:space="preserve">    der voorschreve Stadt. 682.</t>
  </si>
  <si>
    <t xml:space="preserve">        beright van Junckers op de Missive</t>
  </si>
  <si>
    <t xml:space="preserve">    van den Scholtis, rakende de rescontre op</t>
  </si>
  <si>
    <t xml:space="preserve">    de Jaght voorgevallen. 682.</t>
  </si>
  <si>
    <t xml:space="preserve">        bericht van den Scholtis Romer dien-</t>
  </si>
  <si>
    <t xml:space="preserve">    aangaande. 797. 741.</t>
  </si>
  <si>
    <t xml:space="preserve">        bet Hof wegens de uytleveringe van</t>
  </si>
  <si>
    <t xml:space="preserve">    Reiners, 's Landts Advocaten te adviseren.</t>
  </si>
  <si>
    <t xml:space="preserve">    719.</t>
  </si>
  <si>
    <t xml:space="preserve">        Missive van Romers dien aangaande,</t>
  </si>
  <si>
    <t xml:space="preserve">    754.</t>
  </si>
  <si>
    <t xml:space="preserve">        Bretone aangesteldt als Burgermeester</t>
  </si>
  <si>
    <t>te Venlo. 774.</t>
  </si>
  <si>
    <t xml:space="preserve">    bericht van 's Landis Advocaten we-</t>
  </si>
  <si>
    <t>gens de overleveringe van Reiners, te exa-</t>
  </si>
  <si>
    <t>mineeren. 775.</t>
  </si>
  <si>
    <t xml:space="preserve">    Regenten van Echt, versoeck om re-</t>
  </si>
  <si>
    <t>missie voor den Huysarmen, afgewesen , doch</t>
  </si>
  <si>
    <t>Rentmeester van Afferden gelast sestigh gul-</t>
  </si>
  <si>
    <t>dens uyt te keeren. 785.</t>
  </si>
  <si>
    <t xml:space="preserve">        berigt op het versoeck van Arnoldts</t>
  </si>
  <si>
    <t>om Goederen te moogen verkoopen , te exa-</t>
  </si>
  <si>
    <t>mineeren. 797.</t>
  </si>
  <si>
    <t>Overyssel , rapport op het project wegens de</t>
  </si>
  <si>
    <t>revisien van Sententien van den Raadt van</t>
  </si>
  <si>
    <t>Staate, te examineeren. 42.</t>
  </si>
  <si>
    <t xml:space="preserve">        rapport en resolutie nopende den Staat</t>
  </si>
  <si>
    <t>wan het Comptoir Generaal. 112.</t>
  </si>
  <si>
    <t xml:space="preserve">        op het project van revifien van Sen-</t>
  </si>
  <si>
    <t>tentien van den Raadt van Staate, Pro-</t>
  </si>
  <si>
    <t>vincien versoght haar te verklaren. 117.</t>
  </si>
  <si>
    <t xml:space="preserve">        Commissie voor den Heer Vriesen na</t>
  </si>
  <si>
    <t>Vlaanderen. 294.</t>
  </si>
  <si>
    <t xml:space="preserve">        item voor de Heeren Eeckhout en</t>
  </si>
  <si>
    <t>Rouse tot het opneemen der reekeninge van</t>
  </si>
  <si>
    <t>de Oost-Indische Compagnie. 317.</t>
  </si>
  <si>
    <t xml:space="preserve">        wegens presteeren van den eedt door</t>
  </si>
  <si>
    <t>den Rentmeester Sibyn. 337.</t>
  </si>
  <si>
    <t>solte tot den Bredenborst als Bewindthebber</t>
  </si>
  <si>
    <t>van de Oost-Indische Compagnie tot Delst.</t>
  </si>
  <si>
    <t xml:space="preserve">        consideratien op het stuck van revi-</t>
  </si>
  <si>
    <t>sien op de Sententien van den Raadt van</t>
  </si>
  <si>
    <t>Staate. 414.</t>
  </si>
  <si>
    <t>NL-HaNA_1.01.02_3779_0029-page-56</t>
  </si>
  <si>
    <t>NL-HaNA_1.01.02_3779_0029-column-423-385-871-2974</t>
  </si>
  <si>
    <t xml:space="preserve">        TI)</t>
  </si>
  <si>
    <t xml:space="preserve">    resolutie raakende den invoer van</t>
  </si>
  <si>
    <t xml:space="preserve">    Deekens en bolle Duffels, te examineeren.</t>
  </si>
  <si>
    <t xml:space="preserve">    415.</t>
  </si>
  <si>
    <t xml:space="preserve">    Admiraliteyten dien aangaande te ad-</t>
  </si>
  <si>
    <t xml:space="preserve">    viseeren. 418.</t>
  </si>
  <si>
    <t xml:space="preserve">    Brieven van vwoorschryvens aan den</t>
  </si>
  <si>
    <t xml:space="preserve">    Resident vanden Bosch, in faveur van de</t>
  </si>
  <si>
    <t xml:space="preserve">    Weduwe Rynjack. 558.</t>
  </si>
  <si>
    <t xml:space="preserve">    antwoordt op de klaghten van- het</t>
  </si>
  <si>
    <t xml:space="preserve">    Collegie ter Admiraliteyt in bet Noorder</t>
  </si>
  <si>
    <t xml:space="preserve">    Quartier wegens feytelyckbeden. 635.</t>
  </si>
  <si>
    <t xml:space="preserve">    Heere van Haarsolte tot Oldenhof. 748.</t>
  </si>
  <si>
    <t xml:space="preserve">        p.</t>
  </si>
  <si>
    <t xml:space="preserve">        MAllandt, versoeck om interpretatie we-</t>
  </si>
  <si>
    <t>van</t>
  </si>
  <si>
    <t xml:space="preserve">        gens de resolutie op de verloven, te</t>
  </si>
  <si>
    <t xml:space="preserve">    IT</t>
  </si>
  <si>
    <t xml:space="preserve">    examinceren. 202.</t>
  </si>
  <si>
    <t xml:space="preserve">        vyf maanden verbf. 258.</t>
  </si>
  <si>
    <t xml:space="preserve">        ses maanden verlof. 596.</t>
  </si>
  <si>
    <t xml:space="preserve">        wegens het voorgevallene op de Jaght,</t>
  </si>
  <si>
    <t xml:space="preserve">    den Rendent Pesters devoir te doen. 701.</t>
  </si>
  <si>
    <t xml:space="preserve">    725. 764.</t>
  </si>
  <si>
    <t xml:space="preserve">        antwoordt dien aangaande. 708. 720.</t>
  </si>
  <si>
    <t xml:space="preserve">    724. 784.</t>
  </si>
  <si>
    <t xml:space="preserve">        nader Misive dien aangaande. 713.</t>
  </si>
  <si>
    <t>Palm Octroy om te disponeeren. 328.</t>
  </si>
  <si>
    <t>Papiermakers, op baar versoeck den uytvoer</t>
  </si>
  <si>
    <t xml:space="preserve">    van Lompen voor noch ses jaaren geprolon-</t>
  </si>
  <si>
    <t xml:space="preserve">    geert. 236.</t>
  </si>
  <si>
    <t>la Para en del Sotto Brieven van voorschry-</t>
  </si>
  <si>
    <t xml:space="preserve">    vens aan den Gouverneur van Suriname.</t>
  </si>
  <si>
    <t xml:space="preserve">    315.</t>
  </si>
  <si>
    <t>Pardon. Sier Brieven van Pardon.</t>
  </si>
  <si>
    <t>vander Parre vrydom van sijn afgebrandt Huys</t>
  </si>
  <si>
    <t xml:space="preserve">    en Erve voor tien jaaren. 1032.</t>
  </si>
  <si>
    <t>Pasporten voor Schraut, om naar Cassel te</t>
  </si>
  <si>
    <t xml:space="preserve">    moogen vertrecken. 24.</t>
  </si>
  <si>
    <t xml:space="preserve">        item voor Felds. 24.</t>
  </si>
  <si>
    <t xml:space="preserve">        woor Spurke, om sijn Bagagie en Pro-</t>
  </si>
  <si>
    <t xml:space="preserve">    vifie te moogen invoeren. 26.</t>
  </si>
  <si>
    <t xml:space="preserve">        voor vander Burgh om een Pack Ta-</t>
  </si>
  <si>
    <t xml:space="preserve">    pten, en een Kist Prenten te moogen uyt-</t>
  </si>
  <si>
    <t xml:space="preserve">    voeren. 29.</t>
  </si>
  <si>
    <t xml:space="preserve">        voor Nassau la Lecq om sis Paar-</t>
  </si>
  <si>
    <t xml:space="preserve">    den naar Namen te moogen voeren. 44.</t>
  </si>
  <si>
    <t xml:space="preserve">        voor Brouwer om naar Switzerlandt</t>
  </si>
  <si>
    <t xml:space="preserve">    te moogen vertrecken. 44.-</t>
  </si>
  <si>
    <t xml:space="preserve">        voor de Balacan om na Vranckrijck</t>
  </si>
  <si>
    <t>te moogen vertrecken. 45.</t>
  </si>
  <si>
    <t xml:space="preserve">    voor Siegman om de Bagagie van</t>
  </si>
  <si>
    <t>den Graave van Starrembergb uyt Duyts-</t>
  </si>
  <si>
    <t>landt naar Londen te transporteren. 57.</t>
  </si>
  <si>
    <t xml:space="preserve">        voor Lemmens tot den uytvoer van</t>
  </si>
  <si>
    <t>Monteringe voor het Regiment van den</t>
  </si>
  <si>
    <t>Marck-Graave Albert van Brandenburgh,</t>
  </si>
  <si>
    <t>en van den Collonel Volckershoven na Namen.</t>
  </si>
  <si>
    <t xml:space="preserve">        voor le Cointe tot den uytvoer van</t>
  </si>
  <si>
    <t>Monteringe voor bet Regiment van de Vi-</t>
  </si>
  <si>
    <t>couté naar Doornick. 72.</t>
  </si>
  <si>
    <t>NL-HaNA_1.01.02_3779_0029-column-1397-383-876-2971</t>
  </si>
  <si>
    <t xml:space="preserve">    woor de Officieren van het Regiment</t>
  </si>
  <si>
    <t xml:space="preserve">        van Els, om haar Monteeringe na Tperen</t>
  </si>
  <si>
    <t xml:space="preserve">        uyt te voeren. 72.</t>
  </si>
  <si>
    <t xml:space="preserve">    voor Smits tot den uytvoer van Mon-</t>
  </si>
  <si>
    <t xml:space="preserve">        teringe voor het Regiment van Cunningham</t>
  </si>
  <si>
    <t xml:space="preserve">        na Namen. 74.</t>
  </si>
  <si>
    <t xml:space="preserve">        woor Gallieres om een keer berwaarts</t>
  </si>
  <si>
    <t xml:space="preserve">        te doen. 74.</t>
  </si>
  <si>
    <t xml:space="preserve">        voor Wilbrenninck om de Monteringe</t>
  </si>
  <si>
    <t xml:space="preserve">        voor het Regiment van den Prince van</t>
  </si>
  <si>
    <t xml:space="preserve">        Nassau na Doornick te moogen uytvoeren.</t>
  </si>
  <si>
    <t xml:space="preserve">    92.</t>
  </si>
  <si>
    <t xml:space="preserve">        woor van Schuuren Hagoort, om met</t>
  </si>
  <si>
    <t>vier Paarden de Rivieren na fijn Heerlijck-</t>
  </si>
  <si>
    <t xml:space="preserve">        heyt Dussen te moogen passeeren en repassee-</t>
  </si>
  <si>
    <t xml:space="preserve">    ren. 104.</t>
  </si>
  <si>
    <t xml:space="preserve">        woor Guicherit tot den uytvoer van</t>
  </si>
  <si>
    <t>Monteringe voor het Regiment van Haar-</t>
  </si>
  <si>
    <t>solte tot Test na Maastricht. 107.</t>
  </si>
  <si>
    <t>Monteringe voor het Regiment van den Ba-</t>
  </si>
  <si>
    <t>ron van Rechteren na Maastricht. 107.</t>
  </si>
  <si>
    <t xml:space="preserve">        voor vanden Bergb, om vier duysent</t>
  </si>
  <si>
    <t>tonnen Turf uyt het Reensche Veen naar</t>
  </si>
  <si>
    <t>Cleef te moogen uytvoeren. 112.</t>
  </si>
  <si>
    <t xml:space="preserve">        voor van Haarsolte van erst, om</t>
  </si>
  <si>
    <t>de Monteringb voor fijn Regiment na Maa-</t>
  </si>
  <si>
    <t>stricht te moogen uytvoeren. 115.</t>
  </si>
  <si>
    <t xml:space="preserve">        voor Ulner van Dieburgh tot den uyt-</t>
  </si>
  <si>
    <t>voer van ses Koetspaarden en een Rypaardt.</t>
  </si>
  <si>
    <t xml:space="preserve">    124.</t>
  </si>
  <si>
    <t xml:space="preserve">        voor Guicherit tot den uytvoer van</t>
  </si>
  <si>
    <t>Monteringe voor het Regiment van de Gu-</t>
  </si>
  <si>
    <t>moins na Yperen en Furnes. 136.</t>
  </si>
  <si>
    <t xml:space="preserve">        voor Buchwits tot den uytvoer van</t>
  </si>
  <si>
    <t xml:space="preserve">    sijn Regiment naar Namen. 139.</t>
  </si>
  <si>
    <t xml:space="preserve">        voor Martens om naar Vrantkryck</t>
  </si>
  <si>
    <t>vertrecken. 149.</t>
  </si>
  <si>
    <t xml:space="preserve">        voor van Linden om de Monteringe</t>
  </si>
  <si>
    <t>voor sijn Regiment te moogen uytvoeren.</t>
  </si>
  <si>
    <t xml:space="preserve">    155.</t>
  </si>
  <si>
    <t xml:space="preserve">    voor de Bel, tot den uytvoer van</t>
  </si>
  <si>
    <t>Mouteeringe voor het Regiment van Keppel</t>
  </si>
  <si>
    <t>na Namen. 169.</t>
  </si>
  <si>
    <t xml:space="preserve">        woor de Beltot den uytvoer van Mon-</t>
  </si>
  <si>
    <t xml:space="preserve">    teeringe voor het Regiment van d' Abadie na</t>
  </si>
  <si>
    <t>Stevenswaart. 169.</t>
  </si>
  <si>
    <t xml:space="preserve">        woor van Glinstra tot den uytvoer</t>
  </si>
  <si>
    <t>van Meubilen naar Meenen. 179.</t>
  </si>
  <si>
    <t xml:space="preserve">        woor d' Hiller Weduwe Mortaigne om</t>
  </si>
  <si>
    <t>met haar drie Kinderen, Meydt en Baga-</t>
  </si>
  <si>
    <t>gie na Berlyn te vertrecken. 184.</t>
  </si>
  <si>
    <t xml:space="preserve">        woor Meyuertzhagen om twee duysent</t>
  </si>
  <si>
    <t>tounen Meel na Wezel te mogen uytvoeren.</t>
  </si>
  <si>
    <t xml:space="preserve">    195.</t>
  </si>
  <si>
    <t xml:space="preserve">        voor de Offieieren van Halqust tot</t>
  </si>
  <si>
    <t>den uytvoer van Monteringe voor het Re-</t>
  </si>
  <si>
    <t>giment naar Doornick. 197.</t>
  </si>
  <si>
    <t xml:space="preserve">        woor vander Burgh om drie Kassen</t>
  </si>
  <si>
    <t>met Meubilen te moogen uytvooren. 207.</t>
  </si>
  <si>
    <t xml:space="preserve">        woor d' ayrlles om een Kist met Pro-</t>
  </si>
  <si>
    <t>vifie te moogen inbrengen 207.</t>
  </si>
  <si>
    <t>NL-HaNA_1.01.02_3779_0029-page-57</t>
  </si>
  <si>
    <t>NL-HaNA_1.01.02_3779_0029-column-2745-375-864-2979</t>
  </si>
  <si>
    <t xml:space="preserve">    voor Meynertzhagen, om een Kist met</t>
  </si>
  <si>
    <t xml:space="preserve">        met Provifie te moogen inbrengen. 207.</t>
  </si>
  <si>
    <t xml:space="preserve">    voor Lelie tot den uytvoer van Monte-</t>
  </si>
  <si>
    <t xml:space="preserve">        ringe van fijn Regiment naar Veurne. 208.</t>
  </si>
  <si>
    <t xml:space="preserve">    voor van Dam tot den uytvoer van</t>
  </si>
  <si>
    <t xml:space="preserve">        Monteringe voor het Regiment van Carpenter</t>
  </si>
  <si>
    <t xml:space="preserve">        naar Meenen. 208.</t>
  </si>
  <si>
    <t xml:space="preserve">        Monteringe voor het Regiment van Savornin</t>
  </si>
  <si>
    <t xml:space="preserve">        na Namen. 208.</t>
  </si>
  <si>
    <t xml:space="preserve">        voor de Gravinne van Platen, om</t>
  </si>
  <si>
    <t xml:space="preserve">        met baar Doghter, Domestiquen en Bagagie</t>
  </si>
  <si>
    <t xml:space="preserve">        door deese Landen naar Vranckrijck te moo-</t>
  </si>
  <si>
    <t xml:space="preserve">        gen passeeren. 209.</t>
  </si>
  <si>
    <t xml:space="preserve">        voor den Heer Hop , om eenige Goe-</t>
  </si>
  <si>
    <t xml:space="preserve">        deren tot des selfs menage te mogen uytvoe-</t>
  </si>
  <si>
    <t xml:space="preserve">        ren. 221.</t>
  </si>
  <si>
    <t xml:space="preserve">        voor de Vulson om de Montecringe</t>
  </si>
  <si>
    <t xml:space="preserve">        voor het Regiment van den Kroon - Prince</t>
  </si>
  <si>
    <t xml:space="preserve">        van Pruyssen naar Venlo te mogen uytvoeren.</t>
  </si>
  <si>
    <t xml:space="preserve">    222.</t>
  </si>
  <si>
    <t xml:space="preserve">        woor van Welderen, om fijn Meubi-</t>
  </si>
  <si>
    <t>len na Sluys in Vlaanderen te mogen uytvoe-</t>
  </si>
  <si>
    <t xml:space="preserve">    ren. 211.</t>
  </si>
  <si>
    <t xml:space="preserve">        voor van Dam tot den aytvoer van</t>
  </si>
  <si>
    <t xml:space="preserve">    Monteringe voor de Regimenten van Caris en</t>
  </si>
  <si>
    <t xml:space="preserve">    Spaan naar Maastricht. 228.</t>
  </si>
  <si>
    <t xml:space="preserve">        ad omnes Populos voor Mogge van</t>
  </si>
  <si>
    <t xml:space="preserve">    Haamstede. 234.</t>
  </si>
  <si>
    <t xml:space="preserve">        woor Chatelaim tot den uytvoer van</t>
  </si>
  <si>
    <t xml:space="preserve">    Monteringe voor het Regiment van Wertmul-</t>
  </si>
  <si>
    <t xml:space="preserve">    ler na Doornick. 238. 639.</t>
  </si>
  <si>
    <t xml:space="preserve">        item voor bet Regiment van Chambrier</t>
  </si>
  <si>
    <t xml:space="preserve">    na Namen. 238.</t>
  </si>
  <si>
    <t xml:space="preserve">    woor Stuurman om sestien Stuckvaten</t>
  </si>
  <si>
    <t xml:space="preserve">    Rbhynsche Wyn uyt Duytsiandt naar Oost-</t>
  </si>
  <si>
    <t xml:space="preserve">    Vrieslandt te moogen uytvoeren. 245.</t>
  </si>
  <si>
    <t xml:space="preserve">        voor de Weduwe de Bel tot den uyt-</t>
  </si>
  <si>
    <t xml:space="preserve">    voer van Monteringe voor bet Regiment van</t>
  </si>
  <si>
    <t xml:space="preserve">    la Lecq na Namen. 245.</t>
  </si>
  <si>
    <t xml:space="preserve">        woor Meynertzhagen, om dertigb Paar-</t>
  </si>
  <si>
    <t xml:space="preserve">    den naar Berlyn te moogen voeren. 248.</t>
  </si>
  <si>
    <t xml:space="preserve">        voor de Weduwe Marquette, om haar</t>
  </si>
  <si>
    <t xml:space="preserve">    Meybilen van Willemstadt na Arnbem ie</t>
  </si>
  <si>
    <t xml:space="preserve">    mogen voeren. 250.</t>
  </si>
  <si>
    <t xml:space="preserve">        voor Rumpf, om fijn Bagage naer</t>
  </si>
  <si>
    <t xml:space="preserve">    Maastricht te moogen voeren. 261.</t>
  </si>
  <si>
    <t xml:space="preserve">        voor Smits tot den uytvoer van Mon-</t>
  </si>
  <si>
    <t xml:space="preserve">    teringe voor het Regiment van Colyear na</t>
  </si>
  <si>
    <t xml:space="preserve">    Maafricht. 261.</t>
  </si>
  <si>
    <t xml:space="preserve">        voor Grootvelt om vyf duysent tonnen</t>
  </si>
  <si>
    <t>qurf naar Cleef te moogen uytvoeren. 261.</t>
  </si>
  <si>
    <t xml:space="preserve">    voor Roelandts om fijn Meubilen na</t>
  </si>
  <si>
    <t>Utrecht te mogen voeren. 270.</t>
  </si>
  <si>
    <t xml:space="preserve">    voor de Weduwe de Bel tot den uyt-</t>
  </si>
  <si>
    <t xml:space="preserve">    voer van Monteringe voor het Regiment van</t>
  </si>
  <si>
    <t>Keppel naar Namen drie weeken geprolon-</t>
  </si>
  <si>
    <t xml:space="preserve">        geert. 270.</t>
  </si>
  <si>
    <t xml:space="preserve">        voor Rumpf om eenige Goederen na</t>
  </si>
  <si>
    <t xml:space="preserve">        Stockholm te voeren. 271. 596.</t>
  </si>
  <si>
    <t>NL-HaNA_1.01.02_3779_0029-column-3710-380-890-2991</t>
  </si>
  <si>
    <t xml:space="preserve">    voor Grys tot den uytvoer van Kisten</t>
  </si>
  <si>
    <t xml:space="preserve">    en Ballts. 277.</t>
  </si>
  <si>
    <t xml:space="preserve">    voor W'eertmuller um vier Paarden</t>
  </si>
  <si>
    <t xml:space="preserve">    na Namen te weren. 280.</t>
  </si>
  <si>
    <t xml:space="preserve">    voor de Weduwe Hubert tot den uyt-</t>
  </si>
  <si>
    <t xml:space="preserve">    voer van Monteringe voor het Regiment</t>
  </si>
  <si>
    <t xml:space="preserve">    van Kessel na Doornick. 284.</t>
  </si>
  <si>
    <t xml:space="preserve">        voor de Wilde om eenige Goederen</t>
  </si>
  <si>
    <t xml:space="preserve">    naar St. Petersbourgb te moogen uytvoeren-</t>
  </si>
  <si>
    <t xml:space="preserve">        voor Pfau om een Behanghsel Tapy-</t>
  </si>
  <si>
    <t xml:space="preserve">    ten, &amp;c. na Duytslandt te moogen voeren.</t>
  </si>
  <si>
    <t xml:space="preserve">    286.</t>
  </si>
  <si>
    <t xml:space="preserve">        woor de Officieren van Halquet tot</t>
  </si>
  <si>
    <t xml:space="preserve">    den uytvoer van Manteeringe, een maandt</t>
  </si>
  <si>
    <t xml:space="preserve">        voor Milli om met fijn Vrouw een</t>
  </si>
  <si>
    <t xml:space="preserve">    reye naar Sedan te moogen doen. 311.</t>
  </si>
  <si>
    <t xml:space="preserve">        voor van Nierop en Renmers, om met</t>
  </si>
  <si>
    <t xml:space="preserve">    haar Paatden de Rivieren te mooge passee-</t>
  </si>
  <si>
    <t>ren en repasseeren. 314.</t>
  </si>
  <si>
    <t xml:space="preserve">        ad omnes Populos voor du Jardin.</t>
  </si>
  <si>
    <t xml:space="preserve">    318. s42.</t>
  </si>
  <si>
    <t xml:space="preserve">        woor d'Ayroiles om hondert vystigh</t>
  </si>
  <si>
    <t xml:space="preserve">    Kisten naar Duytslanat te moogen voeren-</t>
  </si>
  <si>
    <t xml:space="preserve">    voor van Deelen en van Voorst om</t>
  </si>
  <si>
    <t xml:space="preserve">    met haar Koetsen de Rivieren te moogen pasc</t>
  </si>
  <si>
    <t xml:space="preserve">    steren en repasseeren. 322.</t>
  </si>
  <si>
    <t xml:space="preserve">        voor Chatelain tot den uytvoer van</t>
  </si>
  <si>
    <t xml:space="preserve">    Monteringe voor de Gumoins de Corselles na</t>
  </si>
  <si>
    <t xml:space="preserve">    Iperen. 325.</t>
  </si>
  <si>
    <t xml:space="preserve">        voor de Weduwe van Texel tot den</t>
  </si>
  <si>
    <t xml:space="preserve">    uytvoer van Monteeringe voor het Regiment</t>
  </si>
  <si>
    <t xml:space="preserve">    van Carpenter, drie weeken geproloneert.</t>
  </si>
  <si>
    <t xml:space="preserve">        voor den Graave van Bothmar om</t>
  </si>
  <si>
    <t xml:space="preserve">    een Koets en Tuygen na Duytslandt te mo-</t>
  </si>
  <si>
    <t xml:space="preserve">    gen uytvoeren. 326.</t>
  </si>
  <si>
    <t xml:space="preserve">        voor de Officieren van Eck van Pan-</t>
  </si>
  <si>
    <t xml:space="preserve">    taleon, om de Monteringe voor haar Regi-</t>
  </si>
  <si>
    <t xml:space="preserve">    ment naar Yperen te moogen voeren. 334.</t>
  </si>
  <si>
    <t xml:space="preserve">        woor Hamon tot den uytvoer van ses</t>
  </si>
  <si>
    <t xml:space="preserve">    Paarden. 341.</t>
  </si>
  <si>
    <t xml:space="preserve">        ad omnes Populos voor den Heere</t>
  </si>
  <si>
    <t xml:space="preserve">    Buys. 345.</t>
  </si>
  <si>
    <t xml:space="preserve">        voor Antonetta Goes om herwaarts te</t>
  </si>
  <si>
    <t xml:space="preserve">    koomen. 345. 662.</t>
  </si>
  <si>
    <t xml:space="preserve">        voor Lemmens om de Monteringe voor</t>
  </si>
  <si>
    <t xml:space="preserve">    het Regiment van 's Gravemoer na Doornick</t>
  </si>
  <si>
    <t xml:space="preserve">    te moogen uytvoeren. 347.</t>
  </si>
  <si>
    <t xml:space="preserve">        woor d' ayrolles, om een Kist met</t>
  </si>
  <si>
    <t xml:space="preserve">    Klederen en Lywaat te moogen uytvoeren-</t>
  </si>
  <si>
    <t xml:space="preserve">        ad omnes Populos voor Jietsen en</t>
  </si>
  <si>
    <t xml:space="preserve">    Schroder. 349.</t>
  </si>
  <si>
    <t xml:space="preserve">    voor de Weduwe de Bel, tot den</t>
  </si>
  <si>
    <t xml:space="preserve">    uytvoer van Monteeringe voor bet Regiment</t>
  </si>
  <si>
    <t xml:space="preserve">    van Nassau la Lecq naar Namen, drie</t>
  </si>
  <si>
    <t xml:space="preserve">    weeken geprolongeert. 350.</t>
  </si>
  <si>
    <t xml:space="preserve">        woor Hallungius om sestien Kisten na</t>
  </si>
  <si>
    <t xml:space="preserve">    Duytslandt te moogen uytvoeren. 353.</t>
  </si>
  <si>
    <t>NL-HaNA_1.01.02_3779_0030-page-58</t>
  </si>
  <si>
    <t>NL-HaNA_1.01.02_3779_0030-column-293-359-895-2971</t>
  </si>
  <si>
    <t xml:space="preserve">    voor de Heeren Veltes en Rensqwou-</t>
  </si>
  <si>
    <t>de, om de Rivieren te passeeren en repas-</t>
  </si>
  <si>
    <t xml:space="preserve">    seeren.</t>
  </si>
  <si>
    <t xml:space="preserve">    354.</t>
  </si>
  <si>
    <t xml:space="preserve">        voor van NW'assenaar om fijn Meubi-</t>
  </si>
  <si>
    <t xml:space="preserve">    len en Bagage na Yperen te moogen voeren.</t>
  </si>
  <si>
    <t xml:space="preserve">    358.</t>
  </si>
  <si>
    <t xml:space="preserve">        voor vander Duyn , om tien Paarden</t>
  </si>
  <si>
    <t xml:space="preserve">    na Doornick en Meenen te moogen voeren.</t>
  </si>
  <si>
    <t xml:space="preserve">    369.</t>
  </si>
  <si>
    <t xml:space="preserve">        voor Jansz, om met fijn Vrouw en</t>
  </si>
  <si>
    <t xml:space="preserve">    Doghter naar Kassel te vertrecken. 369.</t>
  </si>
  <si>
    <t xml:space="preserve">        voor d'ayrolless, om twintigb Kisten</t>
  </si>
  <si>
    <t xml:space="preserve">    na Pruyssen te moogen woren. 375.</t>
  </si>
  <si>
    <t xml:space="preserve">        voor Boxen om drie duysent tonnen</t>
  </si>
  <si>
    <t>Turf uyt te voeren. 385.</t>
  </si>
  <si>
    <t xml:space="preserve">    voor Vincielle om fijn Goederen en</t>
  </si>
  <si>
    <t>Meubilen van Wezel na Doornick te moo-</t>
  </si>
  <si>
    <t xml:space="preserve">    gen voeren. 389.</t>
  </si>
  <si>
    <t xml:space="preserve">        woor Hallungius om drie Kisten met</t>
  </si>
  <si>
    <t>Spiegels en een Yzer Heck uyt Engelandt te</t>
  </si>
  <si>
    <t>moogen inbrengen. 391.</t>
  </si>
  <si>
    <t xml:space="preserve">        voor vander Burgh om vier Kassen</t>
  </si>
  <si>
    <t xml:space="preserve">    met Schilderyen te moogen uytvoeren. 400.</t>
  </si>
  <si>
    <t xml:space="preserve">        woor Chambery om ses Koeyen en een</t>
  </si>
  <si>
    <t>Stier naar Vranckryck te moogen uytvoeren.</t>
  </si>
  <si>
    <t xml:space="preserve">        voor Sprengel en Pot ad omnes Po-</t>
  </si>
  <si>
    <t>pulos. 423</t>
  </si>
  <si>
    <t xml:space="preserve">    woor Pesters, om met ses Paarden</t>
  </si>
  <si>
    <t>na Maastricht te reysen. 427.</t>
  </si>
  <si>
    <t xml:space="preserve">    voor de Graavinne van Platen, om</t>
  </si>
  <si>
    <t>met haar Doghter, Domestiquen en Equi-</t>
  </si>
  <si>
    <t>page uyt Vranckryck na Hanover te retour-</t>
  </si>
  <si>
    <t>neeren. 427.</t>
  </si>
  <si>
    <t xml:space="preserve">        voor d' ayrolles om negen Kisten naar</t>
  </si>
  <si>
    <t>Kamerick te voeren. 435.</t>
  </si>
  <si>
    <t xml:space="preserve">        woor Ulner van Dieburgh, om eenige</t>
  </si>
  <si>
    <t>Goederen na de Paltz uyt te voeren. 452.</t>
  </si>
  <si>
    <t xml:space="preserve">        woor Muge om drie duysent tonnen</t>
  </si>
  <si>
    <t>Turf uyt te voeren. 453.</t>
  </si>
  <si>
    <t xml:space="preserve">        voor de Vree om twee Paarden naar</t>
  </si>
  <si>
    <t>Teren te voeren. 464.</t>
  </si>
  <si>
    <t xml:space="preserve">        voor Conventialen tot Huyssen, om</t>
  </si>
  <si>
    <t>twee duyent tonnen Zurf uyt te voeren.</t>
  </si>
  <si>
    <t xml:space="preserve">        voor Grys om vyf en twintigb Bal-</t>
  </si>
  <si>
    <t>bts uyt en in te voeren. 489.</t>
  </si>
  <si>
    <t xml:space="preserve">        voor Melman om een reyse naar het</t>
  </si>
  <si>
    <t>Landt van Gulick en Keulen te moogen doen.</t>
  </si>
  <si>
    <t xml:space="preserve">    512.</t>
  </si>
  <si>
    <t xml:space="preserve">        voor de Raadt en Rengers, om met</t>
  </si>
  <si>
    <t>haar Koetsen te moogen passeeren en repas-</t>
  </si>
  <si>
    <t>seeren. 515.</t>
  </si>
  <si>
    <t xml:space="preserve">        woor Rumpf om eenige Goederen te</t>
  </si>
  <si>
    <t>moogen uytvoeren. 830.</t>
  </si>
  <si>
    <t xml:space="preserve">        voor d' Ayrolles om dertigh Kisten te</t>
  </si>
  <si>
    <t>moogen uytvoeren. 537.</t>
  </si>
  <si>
    <t xml:space="preserve">        woor de Crousat om sijn Meubilen uyt</t>
  </si>
  <si>
    <t>Duytslandt na Groningen te mogen transpor-</t>
  </si>
  <si>
    <t>teeren. 554.</t>
  </si>
  <si>
    <t xml:space="preserve">        voor de Nassau van Odyck, om haare</t>
  </si>
  <si>
    <t>Goederen te moogen inbrengen. 574.</t>
  </si>
  <si>
    <t>NL-HaNA_1.01.02_3779_0030-column-1261-364-1060-3008</t>
  </si>
  <si>
    <t xml:space="preserve">        IXNDE</t>
  </si>
  <si>
    <t xml:space="preserve">        voor Houft om vier Paarden naar</t>
  </si>
  <si>
    <t xml:space="preserve">        Venlo te mogen voeren. 574.</t>
  </si>
  <si>
    <t xml:space="preserve">        voor den Raadt van Staate, om eeni-</t>
  </si>
  <si>
    <t xml:space="preserve">    ge Asfuyten na Veurne te voeren. 599.</t>
  </si>
  <si>
    <t xml:space="preserve">        voor Meyertzhagen, om drie Paar-</t>
  </si>
  <si>
    <t xml:space="preserve">    den naar Engelandt te weren. 6oo.</t>
  </si>
  <si>
    <t xml:space="preserve">        voor Chambery om eenige Goederen</t>
  </si>
  <si>
    <t xml:space="preserve">    naar Vranckrijck te voeren. 608.</t>
  </si>
  <si>
    <t xml:space="preserve">        voor Regenten van Groningen, om</t>
  </si>
  <si>
    <t xml:space="preserve">    seeker Houtwerck te moogen laten inkoomen.</t>
  </si>
  <si>
    <t xml:space="preserve">        voor d' ayrolles om eenige Tatyten in</t>
  </si>
  <si>
    <t xml:space="preserve">    te voeren. 634.</t>
  </si>
  <si>
    <t xml:space="preserve">        woor dAttendorn om ses Paarden na</t>
  </si>
  <si>
    <t xml:space="preserve">    Doornick te voeren. 639.</t>
  </si>
  <si>
    <t xml:space="preserve">        voor di Caspar ad omnes Populos.</t>
  </si>
  <si>
    <t xml:space="preserve">    662.</t>
  </si>
  <si>
    <t xml:space="preserve">        woor Chambery, om ses en twintigh</t>
  </si>
  <si>
    <t xml:space="preserve">    paar Swaanen uyt te voeren. 663.</t>
  </si>
  <si>
    <t xml:space="preserve">        voor den selven, om ses stucken Wyn</t>
  </si>
  <si>
    <t xml:space="preserve">    te moogen invoeren. 671.</t>
  </si>
  <si>
    <t xml:space="preserve">        voor Arnoldi, iot den uytvoer van</t>
  </si>
  <si>
    <t xml:space="preserve">    Monteringe voor het Regiment van Wich-</t>
  </si>
  <si>
    <t xml:space="preserve">    ters naar Maastricht. 8674.</t>
  </si>
  <si>
    <t xml:space="preserve">        voor Hauft van Oyen om drie Paar-</t>
  </si>
  <si>
    <t xml:space="preserve">    den naar Meenen te moogen voeren. 679.</t>
  </si>
  <si>
    <t xml:space="preserve">        woor d' qyrolles om twaalf Coffers na</t>
  </si>
  <si>
    <t xml:space="preserve">    Engelandt te moogen uytvoeren. 681.</t>
  </si>
  <si>
    <t xml:space="preserve">        voor Meynertzhagen om twee duysent</t>
  </si>
  <si>
    <t xml:space="preserve">    tonnen Meel na Wezel te moogen transpor-</t>
  </si>
  <si>
    <t xml:space="preserve">    leeren. 683.</t>
  </si>
  <si>
    <t xml:space="preserve">        voor de Dolgeroxky, om een reyse</t>
  </si>
  <si>
    <t xml:space="preserve">    heen en weer naar Antwerpen te doen.</t>
  </si>
  <si>
    <t xml:space="preserve">    697.</t>
  </si>
  <si>
    <t xml:space="preserve">        voor Chambery om Lywaat te moo-</t>
  </si>
  <si>
    <t xml:space="preserve">    gen invoeren. 706.</t>
  </si>
  <si>
    <t xml:space="preserve">    voor van Bonnegal, om eenige Baga-</t>
  </si>
  <si>
    <t xml:space="preserve">    gie uyt Brabandt na Duytslandt te moogen</t>
  </si>
  <si>
    <t xml:space="preserve">    vervoeren. 714.</t>
  </si>
  <si>
    <t xml:space="preserve">        woor Chambery, om de Equipagie en</t>
  </si>
  <si>
    <t xml:space="preserve">    Bagage van den Heer Fenclon te moogen</t>
  </si>
  <si>
    <t xml:space="preserve">    invoeren. 719.</t>
  </si>
  <si>
    <t xml:space="preserve">        woor Meynertzhagen, om eenige Ga-</t>
  </si>
  <si>
    <t xml:space="preserve">    lanteryen na Engelandt te moogen uytvoeren.</t>
  </si>
  <si>
    <t xml:space="preserve">    740.</t>
  </si>
  <si>
    <t xml:space="preserve">        voor d'Ayroiles, om eenige Bagagie</t>
  </si>
  <si>
    <t xml:space="preserve">    voor den Heer Finck uyt te voeren. 741.</t>
  </si>
  <si>
    <t xml:space="preserve">        voor Arnoldi , tot den uytvor van</t>
  </si>
  <si>
    <t xml:space="preserve">    Monteringe: voor het Regiment van Wichers</t>
  </si>
  <si>
    <t xml:space="preserve">    naar Maastricht, drie weeken geprolongeert.</t>
  </si>
  <si>
    <t xml:space="preserve">    755.</t>
  </si>
  <si>
    <t xml:space="preserve">        woor Jude om een Karos met ses Paar-</t>
  </si>
  <si>
    <t xml:space="preserve">    den naar Vranckrijck uyt te voeren. 764.</t>
  </si>
  <si>
    <t xml:space="preserve">    te moogen invoeren. 777.</t>
  </si>
  <si>
    <t xml:space="preserve">        voor Meyertzhagen, om wyftien Paar-</t>
  </si>
  <si>
    <t xml:space="preserve">    den te moogen uytvoeren. 777.</t>
  </si>
  <si>
    <t xml:space="preserve">        woor vander Kisten, om een reyze</t>
  </si>
  <si>
    <t>heen en weder na Mulheym te mogen doen.</t>
  </si>
  <si>
    <t xml:space="preserve">    784.</t>
  </si>
  <si>
    <t xml:space="preserve">        voor Tarouca, om twee Ledicanten</t>
  </si>
  <si>
    <t>en eenige Stoelen te moogen uytvoeren. 793.</t>
  </si>
  <si>
    <t>NL-HaNA_1.01.02_3779_0030-page-59</t>
  </si>
  <si>
    <t>NL-HaNA_1.01.02_3779_0030-column-2640-384-898-2961</t>
  </si>
  <si>
    <t xml:space="preserve">    voor d' Ayniles om drie Paarden te</t>
  </si>
  <si>
    <t xml:space="preserve">        te moogen uytvoeren. 799.</t>
  </si>
  <si>
    <t>Patenten voor drie Compagnien van het Re-</t>
  </si>
  <si>
    <t xml:space="preserve">        giment van Sichterman uyt Groningen naar</t>
  </si>
  <si>
    <t xml:space="preserve">        Embden. 362.</t>
  </si>
  <si>
    <t xml:space="preserve">        voor twee Gompagnien van Leeuwe,</t>
  </si>
  <si>
    <t xml:space="preserve">        of twee Compagnien van Sichterman uyt</t>
  </si>
  <si>
    <t xml:space="preserve">        Groningen naar Embden. 435.</t>
  </si>
  <si>
    <t xml:space="preserve">    Patyn, Brieven van voorschrijvens aan bet</t>
  </si>
  <si>
    <t xml:space="preserve">        Hof van Sweeden. 321.</t>
  </si>
  <si>
    <t>Parmowits Erfgenamen om remissie, den Raadt</t>
  </si>
  <si>
    <t xml:space="preserve">    van Staate te adviseren. 741.</t>
  </si>
  <si>
    <t>Pesters advertentie. 4. 16. 47. 57. 71. 86.</t>
  </si>
  <si>
    <t xml:space="preserve">    100. 120. 127. 150. 160. 165. 173. 182.</t>
  </si>
  <si>
    <t xml:space="preserve">    207. 218. 224. 247. 267. 286. 305. 312.</t>
  </si>
  <si>
    <t xml:space="preserve">    351. 404. 468. 481. 759. 625. 644. 652.</t>
  </si>
  <si>
    <t xml:space="preserve">    660. 664. 678. 713. 739. 756. 762. 769.</t>
  </si>
  <si>
    <t xml:space="preserve">    795. 798.</t>
  </si>
  <si>
    <t xml:space="preserve">        nopende het gepasseerde in een conver-</t>
  </si>
  <si>
    <t xml:space="preserve">    satie met den Marquis de Prié wegens de</t>
  </si>
  <si>
    <t xml:space="preserve">    commercie uyt de Opstenrijcksche Nederlan-</t>
  </si>
  <si>
    <t xml:space="preserve">    den op de Indiën, by Hollandt en Zeelandt</t>
  </si>
  <si>
    <t xml:space="preserve">    overgenomen. 41.</t>
  </si>
  <si>
    <t xml:space="preserve">        consent van Hollandt in de verboo-</t>
  </si>
  <si>
    <t xml:space="preserve">    ginge van jijn tractement met twee duysent</t>
  </si>
  <si>
    <t xml:space="preserve">    guldens, Provincien versogbt haar te ver-</t>
  </si>
  <si>
    <t xml:space="preserve">    klaaren. 47.</t>
  </si>
  <si>
    <t xml:space="preserve">        Declaratie. 57. 199. 549.</t>
  </si>
  <si>
    <t xml:space="preserve">    mtificeerende dat den Marquis de Prié</t>
  </si>
  <si>
    <t xml:space="preserve">    hem gevraaght hadde of men sich soude wil-</t>
  </si>
  <si>
    <t xml:space="preserve">    len opponeeren tegens het vaaren van de</t>
  </si>
  <si>
    <t xml:space="preserve">    Keyserlijcke Scheepen uyt de Havens van</t>
  </si>
  <si>
    <t xml:space="preserve">    Istrie en andere, by Hollandt en Zeelandt</t>
  </si>
  <si>
    <t xml:space="preserve">    overgenomen. 63.</t>
  </si>
  <si>
    <t xml:space="preserve">        rakende bet graven van een vaart of</t>
  </si>
  <si>
    <t xml:space="preserve">    leggen van een Steene Wegh tusschen Mons</t>
  </si>
  <si>
    <t xml:space="preserve">    en Ath, by Hollandt overgenoomen. 78.</t>
  </si>
  <si>
    <t xml:space="preserve">        item wegens verkoopinge van het her-</t>
  </si>
  <si>
    <t xml:space="preserve">    nomen Schip de Gommany. 96.</t>
  </si>
  <si>
    <t xml:space="preserve">        wegens de directie van de generale</t>
  </si>
  <si>
    <t xml:space="preserve">    Posterye der Oostenrijcksche Nederlanden,</t>
  </si>
  <si>
    <t xml:space="preserve">    tw Baollandt en Zeelandt overgenomen.</t>
  </si>
  <si>
    <t xml:space="preserve">    111.</t>
  </si>
  <si>
    <t xml:space="preserve">        item wegens de administratie der ge-</t>
  </si>
  <si>
    <t xml:space="preserve">    nerale Posterye. 137. 141.</t>
  </si>
  <si>
    <t xml:space="preserve">        gepermitteert seeker Praesent van ses</t>
  </si>
  <si>
    <t xml:space="preserve">    hondert ponden sterlinghs aan te neemen.</t>
  </si>
  <si>
    <t xml:space="preserve">    consent van Vrieslandt in de verhoo-</t>
  </si>
  <si>
    <t xml:space="preserve">    ginge van fijn tractement. 189.</t>
  </si>
  <si>
    <t xml:space="preserve">    Missive, versoeck van de Magistraat</t>
  </si>
  <si>
    <t xml:space="preserve">    wan Iperen, om de visscherye met het Boom-</t>
  </si>
  <si>
    <t xml:space="preserve">    en Heggewas langhs de Dijcken en Vijvers</t>
  </si>
  <si>
    <t xml:space="preserve">    ten profyte van haare Stadt, den Raadt</t>
  </si>
  <si>
    <t xml:space="preserve">    van Staate te adviseeren. 191.</t>
  </si>
  <si>
    <t xml:space="preserve">    notifiteerende dat den Graave van</t>
  </si>
  <si>
    <t xml:space="preserve">    Sterrembergh hem gesegbt hadde, dat de</t>
  </si>
  <si>
    <t xml:space="preserve">    saaken over de commercie van Oostende op</t>
  </si>
  <si>
    <t xml:space="preserve">    de Indiën tot een verwyderinge soude uyt-</t>
  </si>
  <si>
    <t xml:space="preserve">    bersten, by aldien men sich daar tegen set-</t>
  </si>
  <si>
    <t xml:space="preserve">    te, by Hollandt en Zeelandt overgenoomen.</t>
  </si>
  <si>
    <t xml:space="preserve">    192.</t>
  </si>
  <si>
    <t>NL-HaNA_1.01.02_3779_0030-column-3601-379-929-2991</t>
  </si>
  <si>
    <t xml:space="preserve">        consent van Gelderlandt in de ver-</t>
  </si>
  <si>
    <t xml:space="preserve">    hooginge van tractement. 213.</t>
  </si>
  <si>
    <t xml:space="preserve">        item van Utrecht. 216.</t>
  </si>
  <si>
    <t xml:space="preserve">        Staten van Brabandt , representatien</t>
  </si>
  <si>
    <t xml:space="preserve">    tot maintien van de Oost-Indische Compagnie,</t>
  </si>
  <si>
    <t xml:space="preserve">    by Hollandt overgenoomen. 234.</t>
  </si>
  <si>
    <t xml:space="preserve">        Misive wegens ver diepinge van de Vaart</t>
  </si>
  <si>
    <t xml:space="preserve">    tusschen Oostende, Brugge en Gent, en bela-</t>
  </si>
  <si>
    <t xml:space="preserve">    stinge dien aangaande, by Hollandt en Zee-</t>
  </si>
  <si>
    <t xml:space="preserve">    landt ove genoomen. 256. 274. 318.</t>
  </si>
  <si>
    <t xml:space="preserve">        wegens de Oost- Indische Compagnie</t>
  </si>
  <si>
    <t xml:space="preserve">    der Oogstenrijcksche Nederlanden, by Hol-</t>
  </si>
  <si>
    <t xml:space="preserve">    landt en Zeelandt vvergenomen. 298. 318.</t>
  </si>
  <si>
    <t xml:space="preserve">    344. 363.</t>
  </si>
  <si>
    <t xml:space="preserve">        item wegens de Ventjagers van Mid-</t>
  </si>
  <si>
    <t xml:space="preserve">    delharnas en Sommelsdijck. 318. 329. 336.</t>
  </si>
  <si>
    <t xml:space="preserve">        item de Missive wegens het vaarbaar</t>
  </si>
  <si>
    <t xml:space="preserve">    maaken van het Riviertje de Geete. 357.</t>
  </si>
  <si>
    <t xml:space="preserve">        wegens vernienwinge van de admodia-</t>
  </si>
  <si>
    <t xml:space="preserve">    tie aldaar, en devoir te doen, ten eynde aan</t>
  </si>
  <si>
    <t xml:space="preserve">    den Staat geer prejuditie mooge werde totge-</t>
  </si>
  <si>
    <t xml:space="preserve">    braght. 391. 398.</t>
  </si>
  <si>
    <t xml:space="preserve">        wegens Octroy nopende de verpiepinge</t>
  </si>
  <si>
    <t xml:space="preserve">    van de vaart tusschen Oostende, Brugge en</t>
  </si>
  <si>
    <t xml:space="preserve">    Gent, by Hollandt en Zeelandt overgeno-</t>
  </si>
  <si>
    <t xml:space="preserve">    men. 421.</t>
  </si>
  <si>
    <t xml:space="preserve">        Pasport voor de Graavinne van Pla-</t>
  </si>
  <si>
    <t xml:space="preserve">    ten, om na Hanover te moogen retourneren.</t>
  </si>
  <si>
    <t xml:space="preserve">        sendende een Exemplaar van bet Octroy</t>
  </si>
  <si>
    <t xml:space="preserve">    tot verdiepinge van de vaart tusschen Osten-</t>
  </si>
  <si>
    <t xml:space="preserve">    de, Brugge en Gent, by Hollandt en Zee-</t>
  </si>
  <si>
    <t xml:space="preserve">    landt overgenomen. 431.</t>
  </si>
  <si>
    <t xml:space="preserve">        antwoordt wegens de admodiatie, by</t>
  </si>
  <si>
    <t xml:space="preserve">    Hollandt en Zeelandt overgenomen. 434.</t>
  </si>
  <si>
    <t xml:space="preserve">    444. 449. 463.</t>
  </si>
  <si>
    <t xml:space="preserve">        gepermitteert sich voor twee a drie</t>
  </si>
  <si>
    <t xml:space="preserve">    weeken uyt fijn residentie sich te absenteeren.</t>
  </si>
  <si>
    <t xml:space="preserve">    449.</t>
  </si>
  <si>
    <t xml:space="preserve">        representatie van de Staten van Bra-</t>
  </si>
  <si>
    <t xml:space="preserve">    bandt tegens bet lastgeldt , te examineeren.</t>
  </si>
  <si>
    <t xml:space="preserve">    454.</t>
  </si>
  <si>
    <t xml:space="preserve">        aangeschreven devoiren tegens de nieu-</t>
  </si>
  <si>
    <t xml:space="preserve">    que belastinge te continueren. 2488.</t>
  </si>
  <si>
    <t xml:space="preserve">        qvegens invoer van secker lastgeldt by</t>
  </si>
  <si>
    <t xml:space="preserve">    Hollandt overgenomen. 490.</t>
  </si>
  <si>
    <t xml:space="preserve">        devour te doen, tén eynde Frorison in</t>
  </si>
  <si>
    <t xml:space="preserve">    sijn Ontfangersplaatse gemaintineert mooge</t>
  </si>
  <si>
    <t xml:space="preserve">    werden sos.</t>
  </si>
  <si>
    <t xml:space="preserve">        instantien op nieuws gedaan, nopende</t>
  </si>
  <si>
    <t xml:space="preserve">    het lastgelat. 534.</t>
  </si>
  <si>
    <t xml:space="preserve">        ordre aan de Admodiateurs op bet</t>
  </si>
  <si>
    <t xml:space="preserve">    nieuwe lastgeldt van de Hollandtsche Sche-</t>
  </si>
  <si>
    <t xml:space="preserve">    pen niet te ontfangen. 538.</t>
  </si>
  <si>
    <t xml:space="preserve">        consent Zeelandt in de verbooginge</t>
  </si>
  <si>
    <t xml:space="preserve">    van traciement. 549.</t>
  </si>
  <si>
    <t xml:space="preserve">        tractement met twee duysent guldens</t>
  </si>
  <si>
    <t xml:space="preserve">    'sjaars verhoogbt. 549.</t>
  </si>
  <si>
    <t xml:space="preserve">        Memorie van den Engelschen Secreta-</t>
  </si>
  <si>
    <t>ris wegens het lastgeldt. hy Holladt over-</t>
  </si>
  <si>
    <t>genomen</t>
  </si>
  <si>
    <t>NL-HaNA_1.01.02_3779_0031-page-60</t>
  </si>
  <si>
    <t>NL-HaNA_1.01.02_3779_0031-column-319-377-882-2983</t>
  </si>
  <si>
    <t xml:space="preserve">        devoiren aangewent tot restitutie van</t>
  </si>
  <si>
    <t xml:space="preserve">    seeker Huys binnen Liven te examineeren.</t>
  </si>
  <si>
    <t xml:space="preserve">    ss1.</t>
  </si>
  <si>
    <t xml:space="preserve">        rapport en resolutie. 564.</t>
  </si>
  <si>
    <t xml:space="preserve">        nader Missive dien aangaande. 577.</t>
  </si>
  <si>
    <t xml:space="preserve">        wegens 'het niet continueeren van de</t>
  </si>
  <si>
    <t xml:space="preserve">    admodiatie, te examineren. 596. 606.</t>
  </si>
  <si>
    <t xml:space="preserve">    636.</t>
  </si>
  <si>
    <t xml:space="preserve">        wegens sekere aangehaalde Goederen</t>
  </si>
  <si>
    <t xml:space="preserve">    de Admiraliteyt op de Maaze te adviseren.</t>
  </si>
  <si>
    <t xml:space="preserve">        welgevallen over bet verrighten we-</t>
  </si>
  <si>
    <t xml:space="preserve">    gens de Admodiateurs. 630.</t>
  </si>
  <si>
    <t xml:space="preserve">    antwoordt wegens hardigbeden de Ge-</t>
  </si>
  <si>
    <t xml:space="preserve">    reformeerde aangedaan, by Zeelandt overge-</t>
  </si>
  <si>
    <t xml:space="preserve">    nomen. 637.</t>
  </si>
  <si>
    <t xml:space="preserve">    aangeschreven voort te gaan met de</t>
  </si>
  <si>
    <t xml:space="preserve">    vwoldoeninge van het tractaat van barriere,</t>
  </si>
  <si>
    <t xml:space="preserve">    te vervolgen. 664.</t>
  </si>
  <si>
    <t xml:space="preserve">        mwelgcvallen en gepermitteert de regh-</t>
  </si>
  <si>
    <t xml:space="preserve">    ten van expeditie, en fijn declaratie te bren-</t>
  </si>
  <si>
    <t xml:space="preserve">    gen. 694.</t>
  </si>
  <si>
    <t xml:space="preserve">        devoi te doen op de Missive van Pal-</t>
  </si>
  <si>
    <t xml:space="preserve">    landt, wegens feytelijckheden op de Jagbt</t>
  </si>
  <si>
    <t xml:space="preserve">    voorgevallen. 701. 725. 764.</t>
  </si>
  <si>
    <t xml:space="preserve">    724. 752. 769. 784.</t>
  </si>
  <si>
    <t xml:space="preserve">        devoir te doen tot ontslaginge van</t>
  </si>
  <si>
    <t xml:space="preserve">    eenen Strieb. 717.</t>
  </si>
  <si>
    <t xml:space="preserve">        bericht van het Schip, door Capiteyn</t>
  </si>
  <si>
    <t xml:space="preserve">    Ley van Amsterdam te Ostende gebraght,</t>
  </si>
  <si>
    <t xml:space="preserve">    DEED</t>
  </si>
  <si>
    <t xml:space="preserve">    725.</t>
  </si>
  <si>
    <t xml:space="preserve">        beright van Pallandt, wegens feyte-</t>
  </si>
  <si>
    <t xml:space="preserve">    lijckbeden op de Jagbt. 725.</t>
  </si>
  <si>
    <t>Pesters Pasport om met ses Paarden na Maar</t>
  </si>
  <si>
    <t xml:space="preserve">    stricht te reysen. 427.</t>
  </si>
  <si>
    <t>Pfau, Memorie om voldoeninge van aghterstal-</t>
  </si>
  <si>
    <t xml:space="preserve">    len, Provincien versogbt haar te verklaren.</t>
  </si>
  <si>
    <t xml:space="preserve">        Pasport om een Bebanghsel Tapyten</t>
  </si>
  <si>
    <t xml:space="preserve">    naar Duyislandt te moogen voeren. 286.</t>
  </si>
  <si>
    <t xml:space="preserve">        om aghterstallen, Provincie van Zee-</t>
  </si>
  <si>
    <t xml:space="preserve">    landt versoght de selve te voldoen. 339.</t>
  </si>
  <si>
    <t xml:space="preserve">        om aghterstallen, Provincien versoght</t>
  </si>
  <si>
    <t>haar quotes te fourneeren. 352.</t>
  </si>
  <si>
    <t>Pieck, wegens Gelderlandt gecommitteert in</t>
  </si>
  <si>
    <t>des Generaliteyts Reekenkamer. 695.</t>
  </si>
  <si>
    <t>du Pla, aanstellinge in de Stadts Wijnkelder</t>
  </si>
  <si>
    <t xml:space="preserve">    tot Sluys in Vlaanderen, geapprobeert.</t>
  </si>
  <si>
    <t xml:space="preserve">    546.</t>
  </si>
  <si>
    <t>Placaat zot het introduceeren van een belastin-</t>
  </si>
  <si>
    <t xml:space="preserve">    ge op de inkoomende Koeyen en Ossen. 5.</t>
  </si>
  <si>
    <t>le Plat advertentie. 57. 73, 119. 141. 173.</t>
  </si>
  <si>
    <t xml:space="preserve">    207. 224. 247. 280. 297. 326. 355. 372.</t>
  </si>
  <si>
    <t xml:space="preserve">    398. 420. 434. 460. 537. 551. 564. Gos.</t>
  </si>
  <si>
    <t xml:space="preserve">    625. 649. 664. 684. 719. 751. 793. 798.</t>
  </si>
  <si>
    <t xml:space="preserve">        Declaratie. 57. 496.</t>
  </si>
  <si>
    <t xml:space="preserve">        gepermitteert den grooten Rouw te</t>
  </si>
  <si>
    <t xml:space="preserve">    declareren. 226.</t>
  </si>
  <si>
    <t xml:space="preserve">        aangeschreven compliment van condo-</t>
  </si>
  <si>
    <t>leantie af te leggen over de doodt van de</t>
  </si>
  <si>
    <t>NL-HaNA_1.01.02_3779_0031-column-1288-392-946-2993</t>
  </si>
  <si>
    <t xml:space="preserve">    Prouwe Hertoginne Douariere van Savoyen.</t>
  </si>
  <si>
    <t xml:space="preserve">    twaalf hondert guldens ter goeder ree-</t>
  </si>
  <si>
    <t xml:space="preserve">    keninge. 272.</t>
  </si>
  <si>
    <t xml:space="preserve">        gela het Hof voor dese reyse niet te</t>
  </si>
  <si>
    <t xml:space="preserve">    volgen, maar tot Turin te blyven. 347.</t>
  </si>
  <si>
    <t xml:space="preserve">        gepermitteert wegens llluminatien te</t>
  </si>
  <si>
    <t xml:space="preserve">    declareren. 762.</t>
  </si>
  <si>
    <t>vander Ploegh om agbterstallen, Provincien</t>
  </si>
  <si>
    <t xml:space="preserve">    versogbt haar quote te suyveren. 547.</t>
  </si>
  <si>
    <t>Pontu vijftigh guldens toegeleght. 635.</t>
  </si>
  <si>
    <t>vander Pot, cum suis, Geinteresseerdens in</t>
  </si>
  <si>
    <t xml:space="preserve">    het Quicksilver, Accord geratificeert. 561.</t>
  </si>
  <si>
    <t>Pot en Sprengel Pasport ad omnes Populos.</t>
  </si>
  <si>
    <t xml:space="preserve">        en Stout Pasport ad omnes Populos-.</t>
  </si>
  <si>
    <t xml:space="preserve">    463.</t>
  </si>
  <si>
    <t>Preis om conferentie, en geaccordeert. 142.</t>
  </si>
  <si>
    <t xml:space="preserve">        conserentie en Memorie nopende bet</t>
  </si>
  <si>
    <t xml:space="preserve">    arrest van den Grave Posse, te examinee-</t>
  </si>
  <si>
    <t xml:space="preserve">    ren. 157.</t>
  </si>
  <si>
    <t xml:space="preserve">        om een conferentie, en geaccordeert.</t>
  </si>
  <si>
    <t xml:space="preserve">    554.</t>
  </si>
  <si>
    <t xml:space="preserve">        rapport te examineren. 560.</t>
  </si>
  <si>
    <t xml:space="preserve">        ordres op het subject van de Prote-</t>
  </si>
  <si>
    <t xml:space="preserve">    stanten in de Valeyen van Piemont , om</t>
  </si>
  <si>
    <t xml:space="preserve">    conferentie. 625.</t>
  </si>
  <si>
    <t>ren 652.</t>
  </si>
  <si>
    <t xml:space="preserve">        Goes gelast twee duysent vijf hondert</t>
  </si>
  <si>
    <t xml:space="preserve">    sestigh rijcksdaalders aan Preis te betalen,</t>
  </si>
  <si>
    <t xml:space="preserve">    onder quitantie 763.</t>
  </si>
  <si>
    <t>de Prez, bericht op bet versoeck van Ben-</t>
  </si>
  <si>
    <t xml:space="preserve">    tinck, en gelast tegens-bericht over te geven.</t>
  </si>
  <si>
    <t xml:space="preserve">    280.</t>
  </si>
  <si>
    <t xml:space="preserve">        bericht te examineren. 341.</t>
  </si>
  <si>
    <t xml:space="preserve">        te berichten op de Requeste van Ben-</t>
  </si>
  <si>
    <t xml:space="preserve">    tinck.</t>
  </si>
  <si>
    <t xml:space="preserve">    425. 699.</t>
  </si>
  <si>
    <t xml:space="preserve">        bericht, de Retroacta na te fien.</t>
  </si>
  <si>
    <t xml:space="preserve">    486.</t>
  </si>
  <si>
    <t xml:space="preserve">    rapport, het contra-beright af te wagh-</t>
  </si>
  <si>
    <t xml:space="preserve">    contra-beright te examineeren. 773.</t>
  </si>
  <si>
    <t>Pristi, om Pasport en Wisschrief , en onder-</t>
  </si>
  <si>
    <t xml:space="preserve">        houdt geduyrende fijn verblijf tot het doen</t>
  </si>
  <si>
    <t>van openinge tot verbeteringe van Finantien,</t>
  </si>
  <si>
    <t xml:space="preserve">        en aangeschreven het selve, soo by het goedt-</t>
  </si>
  <si>
    <t xml:space="preserve">        vindt, ten fijnen koste te doen. 446.</t>
  </si>
  <si>
    <t>Pruyssen, Cleefsche Regeringe, versoeck , ten</t>
  </si>
  <si>
    <t xml:space="preserve">        eynde sekeren Moordenaar, met namen Til-</t>
  </si>
  <si>
    <t xml:space="preserve">        man, overgelevert mooge werden , ende den</t>
  </si>
  <si>
    <t xml:space="preserve">        Lieutenant-Generaal Coljear gelast den sel-</t>
  </si>
  <si>
    <t xml:space="preserve">        ven over te geven. 277.</t>
  </si>
  <si>
    <t xml:space="preserve">    vander Put, saakende de Wagenposterye, de</t>
  </si>
  <si>
    <t xml:space="preserve">    Magistraat van Mastricht te berigbten. 532.</t>
  </si>
  <si>
    <t xml:space="preserve">        Q.</t>
  </si>
  <si>
    <t xml:space="preserve">    Uerini</t>
  </si>
  <si>
    <t xml:space="preserve">        om reyspenningh, afgewesen. 60.</t>
  </si>
  <si>
    <t xml:space="preserve">        om assistentie, afgewesen. 127.</t>
  </si>
  <si>
    <t>NL-HaNA_1.01.02_3779_0031-page-61</t>
  </si>
  <si>
    <t>NL-HaNA_1.01.02_3779_0031-column-2655-397-896-2943</t>
  </si>
  <si>
    <t xml:space="preserve">        INDE</t>
  </si>
  <si>
    <t>Quicksilver, Geinteresseerdens accordt geratifi-</t>
  </si>
  <si>
    <t xml:space="preserve">    ceert. 561.</t>
  </si>
  <si>
    <t xml:space="preserve">        R.</t>
  </si>
  <si>
    <t xml:space="preserve">        Aadt en Rengers, Pasport om met</t>
  </si>
  <si>
    <t xml:space="preserve">    HR haar Foetsen te moogen passeeren en</t>
  </si>
  <si>
    <t xml:space="preserve">    repasseeren. s15.</t>
  </si>
  <si>
    <t>Raadt van Brabandt, bericht van Erpicum</t>
  </si>
  <si>
    <t xml:space="preserve">    op de Requeste van Jan Willemse , cum</t>
  </si>
  <si>
    <t xml:space="preserve">    suis, wegens publicatien van H'etten ende</t>
  </si>
  <si>
    <t xml:space="preserve">    Reglementen tot Elsho. 55.</t>
  </si>
  <si>
    <t xml:space="preserve">        advis op de Requeste van Vughts,</t>
  </si>
  <si>
    <t xml:space="preserve">    cum suis, en gepermittteert seekere geroyeer-</t>
  </si>
  <si>
    <t xml:space="preserve">    de posten in een nader reekeninge te moogen</t>
  </si>
  <si>
    <t xml:space="preserve">    brengen. 58.</t>
  </si>
  <si>
    <t xml:space="preserve">        te adviseeren op het versoeck van Si-</t>
  </si>
  <si>
    <t xml:space="preserve">    mons om pardon. 83.</t>
  </si>
  <si>
    <t xml:space="preserve">        item op het versoeck van Ii tz om</t>
  </si>
  <si>
    <t xml:space="preserve">    Mandement van revisie pro Deo. 85.</t>
  </si>
  <si>
    <t xml:space="preserve">        item op bet versoeck van Maus om</t>
  </si>
  <si>
    <t xml:space="preserve">        beright op het versoeck van Hirts en</t>
  </si>
  <si>
    <t xml:space="preserve">    Maus, en afgeweesen. 97.</t>
  </si>
  <si>
    <t xml:space="preserve">        te adviseereu op bet versoecck van</t>
  </si>
  <si>
    <t xml:space="preserve">    Draack om confirmatie van privilegien, ge-</t>
  </si>
  <si>
    <t xml:space="preserve">    hoorende aan den Huyze Rixtel by Aarle.</t>
  </si>
  <si>
    <t xml:space="preserve">        te adviseren op het versoeck van</t>
  </si>
  <si>
    <t xml:space="preserve">    Kornkoper, om de boete van de Byschoolen te</t>
  </si>
  <si>
    <t xml:space="preserve">    moogen verhaalen op de Ouders die haar</t>
  </si>
  <si>
    <t xml:space="preserve">    Kinderen daar in school bestellen. 260.</t>
  </si>
  <si>
    <t xml:space="preserve">        te berichten op de Requeste van den</t>
  </si>
  <si>
    <t xml:space="preserve">    Prasident Scheepen van Hilvarenbeeck, we-</t>
  </si>
  <si>
    <t xml:space="preserve">    gens verscheyde onordentelijckbeden aldaar</t>
  </si>
  <si>
    <t xml:space="preserve">    voorgevallen, en het weynige ondersoeck daar</t>
  </si>
  <si>
    <t xml:space="preserve">    op. 266.</t>
  </si>
  <si>
    <t xml:space="preserve">        advis op het versoeck van Cornkoper,</t>
  </si>
  <si>
    <t xml:space="preserve">    en het versôeck geaccordeert. 302.</t>
  </si>
  <si>
    <t xml:space="preserve">        om verbooginge van tractement, of</t>
  </si>
  <si>
    <t xml:space="preserve">    ontslaginge van hondertste en tweebondertsie</t>
  </si>
  <si>
    <t xml:space="preserve">    penningen, te examineren. 313.</t>
  </si>
  <si>
    <t xml:space="preserve">    te disponeeren op de klagbten van</t>
  </si>
  <si>
    <t xml:space="preserve">    Collardt, wegens bet niet obedieeren aam</t>
  </si>
  <si>
    <t xml:space="preserve">    haar Hoogh Mog. beveelen door die van Els-</t>
  </si>
  <si>
    <t xml:space="preserve">    ho. 325.</t>
  </si>
  <si>
    <t xml:space="preserve">        te adviseren op bet versoeck van In-</t>
  </si>
  <si>
    <t xml:space="preserve">    gezetenen in de Clara Polder wegens seeke-</t>
  </si>
  <si>
    <t xml:space="preserve">    re procaduyren. 330.</t>
  </si>
  <si>
    <t xml:space="preserve">        advis, m afgeweesen. 369.</t>
  </si>
  <si>
    <t xml:space="preserve">        te adviseeren op bet nader versoeck van</t>
  </si>
  <si>
    <t xml:space="preserve">    die van de Clara Polder. 369.</t>
  </si>
  <si>
    <t xml:space="preserve">        reslexie te maaken op de armsede en</t>
  </si>
  <si>
    <t xml:space="preserve">    lange proceduyren van die van Aerle. 372.</t>
  </si>
  <si>
    <t xml:space="preserve">        wersoeck van Coenraadts aan den Raadt</t>
  </si>
  <si>
    <t>van Brabandt gerenvoyeert. 372.</t>
  </si>
  <si>
    <t xml:space="preserve">        gelast een project Reglement op bet</t>
  </si>
  <si>
    <t>salaris van Secretarissen te formeeren. 404.</t>
  </si>
  <si>
    <t xml:space="preserve">        den Heer Ham gesurrogeert in plaatse</t>
  </si>
  <si>
    <t>van den Heere van Essen in het versieck</t>
  </si>
  <si>
    <t>NL-HaNA_1.01.02_3779_0031-column-3655-392-889-2963</t>
  </si>
  <si>
    <t xml:space="preserve">    van den Raadt van Brabandt, om vrydom</t>
  </si>
  <si>
    <t xml:space="preserve">    van hondertsie en tweebondertste penningen</t>
  </si>
  <si>
    <t xml:space="preserve">    Sententie tegens den Drossaard van</t>
  </si>
  <si>
    <t xml:space="preserve">    Elsloo, en Drossaards van Elsoo den eedt</t>
  </si>
  <si>
    <t xml:space="preserve">    van getrouwigheyt aan haar Hoogh Mog.</t>
  </si>
  <si>
    <t xml:space="preserve">    te doen. 470.</t>
  </si>
  <si>
    <t xml:space="preserve">        advis op bet versoeck van Dijckgraaf</t>
  </si>
  <si>
    <t xml:space="preserve">    en Geswoorens van de Clara Polder, en af-</t>
  </si>
  <si>
    <t xml:space="preserve">    geweesen. 497.</t>
  </si>
  <si>
    <t xml:space="preserve">        gelast baar te informeeren op feyte-</t>
  </si>
  <si>
    <t xml:space="preserve">    lijckheden te Hilvarenbeeck. 497.</t>
  </si>
  <si>
    <t xml:space="preserve">    gelast de Declaratien te taxeeren om-</t>
  </si>
  <si>
    <t xml:space="preserve">    trent de executien van Pasman Hirts. He-</t>
  </si>
  <si>
    <t xml:space="preserve">    lena Maus, en Hester Andries. s10.</t>
  </si>
  <si>
    <t xml:space="preserve">        gelast te besorgen dat de Gemeente van</t>
  </si>
  <si>
    <t xml:space="preserve">    Eyrthoven met geen onkosten wegens pro-</t>
  </si>
  <si>
    <t xml:space="preserve">    cessen tegens Lormier mooge werden beswaart.</t>
  </si>
  <si>
    <t xml:space="preserve">    540.</t>
  </si>
  <si>
    <t xml:space="preserve">        Actens van taxatie wegens executie</t>
  </si>
  <si>
    <t xml:space="preserve">    van Pasman Hirtz , Helena Maus, en</t>
  </si>
  <si>
    <t xml:space="preserve">    Hester Andries. 647.</t>
  </si>
  <si>
    <t xml:space="preserve">        advis op het versoeck van Simonsz</t>
  </si>
  <si>
    <t xml:space="preserve">    om remissie, en afgeweesen. 659.</t>
  </si>
  <si>
    <t xml:space="preserve">    te berichten op de Requeste van Sche-</t>
  </si>
  <si>
    <t xml:space="preserve">    penen van 's Hertogenbosch, wegens het over-</t>
  </si>
  <si>
    <t xml:space="preserve">    leveren van twee Vrouwspersoonen aan den</t>
  </si>
  <si>
    <t xml:space="preserve">    Procureur Generaal van Hollandt. 669.</t>
  </si>
  <si>
    <t xml:space="preserve">        te adviseeren op de Missive van den</t>
  </si>
  <si>
    <t xml:space="preserve">    Drossaard Coenraats, om ordre tegens de</t>
  </si>
  <si>
    <t xml:space="preserve">    menighvuldige Gaauwdieven. 683.</t>
  </si>
  <si>
    <t xml:space="preserve">        bericht op de klaghten van de Ma-</t>
  </si>
  <si>
    <t xml:space="preserve">    gistraat, over seckere reparatie wegens over-</t>
  </si>
  <si>
    <t xml:space="preserve">    leveren van twee Gevangene Vrouwspersôo-</t>
  </si>
  <si>
    <t xml:space="preserve">    nen. 687.</t>
  </si>
  <si>
    <t xml:space="preserve">        resolutie wegens het overleveren van</t>
  </si>
  <si>
    <t xml:space="preserve">    de twee Vrouwspersonen. 689.</t>
  </si>
  <si>
    <t xml:space="preserve">    Hooghschout van 's Hertogenboseh, boudende</t>
  </si>
  <si>
    <t xml:space="preserve">    klaghten over provoceeren van den Fistaal</t>
  </si>
  <si>
    <t xml:space="preserve">    van Brabandt, tegens J. en D. Rotterdam.</t>
  </si>
  <si>
    <t xml:space="preserve">    700.</t>
  </si>
  <si>
    <t xml:space="preserve">        advis nopende den aanwas van Va-</t>
  </si>
  <si>
    <t xml:space="preserve">    gabonden, te examineeren. 714.</t>
  </si>
  <si>
    <t xml:space="preserve">        berigt op de Requeste van Keppel,</t>
  </si>
  <si>
    <t xml:space="preserve">    om intreckingb van Mandamenten tegens</t>
  </si>
  <si>
    <t xml:space="preserve">    Jan en Dirck Rotterdam, te examineeren.</t>
  </si>
  <si>
    <t xml:space="preserve">    722.</t>
  </si>
  <si>
    <t xml:space="preserve">        redenen waaromme vermeynen bevryt</t>
  </si>
  <si>
    <t xml:space="preserve">    bebooren te zijn van de betalinge van den-</t>
  </si>
  <si>
    <t xml:space="preserve">    hondertsten en tweebondertsten penning , by</t>
  </si>
  <si>
    <t xml:space="preserve">    Hollandt overgenoomen. 778.</t>
  </si>
  <si>
    <t xml:space="preserve">        project Rezlement op het salaris van</t>
  </si>
  <si>
    <t xml:space="preserve">    de Vorsters, te examineeren. 778.</t>
  </si>
  <si>
    <t xml:space="preserve">        Hseaal ampliatie, belangh op de Re-</t>
  </si>
  <si>
    <t xml:space="preserve">    queste van den Hooghscebout van 's Herto-</t>
  </si>
  <si>
    <t xml:space="preserve">    genbosch , in de saack van J. en D. Rot-</t>
  </si>
  <si>
    <t xml:space="preserve">    terdam, te examineeren. 8or.</t>
  </si>
  <si>
    <t>Raadt van Staate versogbt Ordonnantie te de-</t>
  </si>
  <si>
    <t xml:space="preserve">    pescheeren voor Serres Bertean en le Gras.</t>
  </si>
  <si>
    <t xml:space="preserve">    37 a26.</t>
  </si>
  <si>
    <t>NL-HaNA_1.01.02_3779_0032-page-62</t>
  </si>
  <si>
    <t>NL-HaNA_1.01.02_3779_0032-column-323-397-881-2943</t>
  </si>
  <si>
    <t xml:space="preserve">    item van twee hondert guldens voor</t>
  </si>
  <si>
    <t>van Waardenburgb. 3.</t>
  </si>
  <si>
    <t xml:space="preserve">    advis op de Requeste van Regenten</t>
  </si>
  <si>
    <t>van Berchem, en geaccordeert te moogen om-</t>
  </si>
  <si>
    <t>slaan.</t>
  </si>
  <si>
    <t xml:space="preserve">        versoght ordonnantie van aghtien gul-</t>
  </si>
  <si>
    <t>dens te depescheren voor vanden Bergh. 8.</t>
  </si>
  <si>
    <t>genten van Borghwyck om te mogen omslaan.</t>
  </si>
  <si>
    <t xml:space="preserve">    17.</t>
  </si>
  <si>
    <t xml:space="preserve">        geauthoriseert pretenfien met de Palts</t>
  </si>
  <si>
    <t xml:space="preserve">    te liquideeren. 38.</t>
  </si>
  <si>
    <t xml:space="preserve">    genten van Nulandt om te moogen omslaan.</t>
  </si>
  <si>
    <t xml:space="preserve">    van Postelbout om te moogen negotieeren.</t>
  </si>
  <si>
    <t xml:space="preserve">    41.</t>
  </si>
  <si>
    <t xml:space="preserve">        rapport op het versoeck van Nimme-</t>
  </si>
  <si>
    <t xml:space="preserve">    gen wegens renten op het Fort de Schelde.</t>
  </si>
  <si>
    <t xml:space="preserve">    44.</t>
  </si>
  <si>
    <t xml:space="preserve">        Utrecht gereet scekere somme tot ren-</t>
  </si>
  <si>
    <t xml:space="preserve">    ten en interessen. 45.</t>
  </si>
  <si>
    <t xml:space="preserve">        te adviseeren op het versoeck van Re-</t>
  </si>
  <si>
    <t xml:space="preserve">    genten van Lierop om te negotieeren. 46</t>
  </si>
  <si>
    <t xml:space="preserve">        Regenten van Nistelroy gepermitteert</t>
  </si>
  <si>
    <t>te mogen omslaan. 60.</t>
  </si>
  <si>
    <t xml:space="preserve">    Regenten van Oostelbaars gepermit-</t>
  </si>
  <si>
    <t>teert te moogen omslaan. 61.</t>
  </si>
  <si>
    <t xml:space="preserve">    advis op de Missive van de Staaten</t>
  </si>
  <si>
    <t>van Stadt en Lande, waar in Jsustineeren</t>
  </si>
  <si>
    <t>niet meer te moeten contribueeren in de agh-</t>
  </si>
  <si>
    <t>terstallen voor Pruyssen, als twee duysent</t>
  </si>
  <si>
    <t>negen hondert guldens. 64.</t>
  </si>
  <si>
    <t xml:space="preserve">        Project vermeerderinge Militie de Pro-</t>
  </si>
  <si>
    <t>vincien versogbt te consenteeren. 66.</t>
  </si>
  <si>
    <t xml:space="preserve">        ordre wegens verkoopinge van verpande</t>
  </si>
  <si>
    <t>Juweelen. 68.</t>
  </si>
  <si>
    <t xml:space="preserve">        Regenten van Heeswyck en Dinter</t>
  </si>
  <si>
    <t>gepermitteert te moogen omslaan. 712.</t>
  </si>
  <si>
    <t xml:space="preserve">        item aan Regenten van Liende. 73.</t>
  </si>
  <si>
    <t>genten van Stiphout om te negotieren. 73</t>
  </si>
  <si>
    <t xml:space="preserve">        Regenten van Hees gepermitteert te</t>
  </si>
  <si>
    <t>moogen omslaan. 74.</t>
  </si>
  <si>
    <t>toir generaal te examineeren. 75.</t>
  </si>
  <si>
    <t xml:space="preserve">        Provincien versoght haar te verkla-</t>
  </si>
  <si>
    <t>ren op de rivisien van Sententien. 79.</t>
  </si>
  <si>
    <t xml:space="preserve">        Regenten van Netersel, Rensel en</t>
  </si>
  <si>
    <t>Bladel gepermitteert te moogen omstaan.</t>
  </si>
  <si>
    <t xml:space="preserve">        Regenten van Lieshoudt geaccordeert</t>
  </si>
  <si>
    <t xml:space="preserve">    te moogen omslaan. 82.</t>
  </si>
  <si>
    <t xml:space="preserve">        Regenten van Gessen gepermitteert te</t>
  </si>
  <si>
    <t xml:space="preserve">    mogen omslaan. 86.</t>
  </si>
  <si>
    <t xml:space="preserve">        item aan Regenten van Erp. 92.</t>
  </si>
  <si>
    <t xml:space="preserve">        te adviseeren op het versoeck van Ver-</t>
  </si>
  <si>
    <t>gouwe cam suis, nopende Octroy wegens</t>
  </si>
  <si>
    <t>het Veer tot Oostburgb. sor.</t>
  </si>
  <si>
    <t>NL-HaNA_1.01.02_3779_0032-column-1301-412-919-2933</t>
  </si>
  <si>
    <t xml:space="preserve">    item op bet versoeck van Regenten</t>
  </si>
  <si>
    <t>van Berchem om te negotieeren. 102.</t>
  </si>
  <si>
    <t xml:space="preserve">    vander Parre, vrydom van verpon-</t>
  </si>
  <si>
    <t xml:space="preserve">        dingen en beeden van fijn afcebrandt Huys</t>
  </si>
  <si>
    <t xml:space="preserve">        en erve voor tien jaaren. 102.</t>
  </si>
  <si>
    <t xml:space="preserve">    Deductie om aan te wysen dat de</t>
  </si>
  <si>
    <t xml:space="preserve">        Kroon van Groot-Brittannien verschuldt is</t>
  </si>
  <si>
    <t xml:space="preserve">        te betalen twee derde parten van de extra-</t>
  </si>
  <si>
    <t xml:space="preserve">        ordinaris onkosten van de Chur-Paltsche</t>
  </si>
  <si>
    <t xml:space="preserve">        Trouppes. 102.</t>
  </si>
  <si>
    <t xml:space="preserve">        te moogen omslaan. 107.</t>
  </si>
  <si>
    <t xml:space="preserve">        Overyssel wegens revisen van Senten-</t>
  </si>
  <si>
    <t xml:space="preserve">        tien, Provincien versoght haar te verklaren</t>
  </si>
  <si>
    <t xml:space="preserve">    117.</t>
  </si>
  <si>
    <t xml:space="preserve">        Vrieslandt gereet deriigh duysent zul-</t>
  </si>
  <si>
    <t>dens tot renten en interessen. 118.</t>
  </si>
  <si>
    <t xml:space="preserve">    Zeelandt gereet drie maanden tot ren-</t>
  </si>
  <si>
    <t xml:space="preserve">    te adviseeren op het versoeck van Re-</t>
  </si>
  <si>
    <t>genten van de Melo-Polder om te negotiee-</t>
  </si>
  <si>
    <t xml:space="preserve">    126.</t>
  </si>
  <si>
    <t xml:space="preserve">    versoght aan de Ministers van Beye-</t>
  </si>
  <si>
    <t xml:space="preserve">        ren te notificeeren, dat den tweeden Maart</t>
  </si>
  <si>
    <t>met de verkoopinge van de Juweelen sal</t>
  </si>
  <si>
    <t>werden voortgegaan. 129.</t>
  </si>
  <si>
    <t xml:space="preserve">        van Oosterwijck en Grenaden, gelast van</t>
  </si>
  <si>
    <t xml:space="preserve">        aght hondert guldens verantwoordinge binnen</t>
  </si>
  <si>
    <t xml:space="preserve">        veertien dagen te doen, en gepermitteert te</t>
  </si>
  <si>
    <t xml:space="preserve">        negotieeren. 129.</t>
  </si>
  <si>
    <t xml:space="preserve">        Regenten van Deurne en Liessel ge-</t>
  </si>
  <si>
    <t xml:space="preserve">        permitteert te moogen omslaan. 130.</t>
  </si>
  <si>
    <t xml:space="preserve">        seekere capitaalen af te lossen. 131.</t>
  </si>
  <si>
    <t xml:space="preserve">    verkoopinge der Juweelen uytgesteldt,</t>
  </si>
  <si>
    <t xml:space="preserve">        mits in minderinge betaalende op morgen uyt</t>
  </si>
  <si>
    <t xml:space="preserve">        de Banck van Amsterdam hondert duysent</t>
  </si>
  <si>
    <t xml:space="preserve">        guldens kasgeldt. 132.</t>
  </si>
  <si>
    <t xml:space="preserve">        DE XX</t>
  </si>
  <si>
    <t xml:space="preserve">        genten van Oosterwijck om te mogen negotie-</t>
  </si>
  <si>
    <t xml:space="preserve">        ren. 139.</t>
  </si>
  <si>
    <t xml:space="preserve">        item op het versoeck van de selve om</t>
  </si>
  <si>
    <t xml:space="preserve">        te moogen omslaan. 139.</t>
  </si>
  <si>
    <t xml:space="preserve">    Regenten van de Bancke Margaraten</t>
  </si>
  <si>
    <t xml:space="preserve">        gepermitteert seven duysent vyf hondert gul-</t>
  </si>
  <si>
    <t xml:space="preserve">        dens te negotieeren. 145.</t>
  </si>
  <si>
    <t xml:space="preserve">    om conferentie over het employ der</t>
  </si>
  <si>
    <t xml:space="preserve">        hondert duysent guldens kasgeldt van den</t>
  </si>
  <si>
    <t xml:space="preserve">        Churfurst van Beyeren gefurneert. 150.</t>
  </si>
  <si>
    <t xml:space="preserve">        Gemunde gepermitteert te moogen umslaan. 152.</t>
  </si>
  <si>
    <t xml:space="preserve">        genten van Vessem om renissie. 152.</t>
  </si>
  <si>
    <t xml:space="preserve">        Regenten van Bergheyck gepermitteert</t>
  </si>
  <si>
    <t>genten van Drunen om te moogen omslaan.</t>
  </si>
  <si>
    <t xml:space="preserve">    156.</t>
  </si>
  <si>
    <t>NL-HaNA_1.01.02_3779_0032-page-63</t>
  </si>
  <si>
    <t>NL-HaNA_1.01.02_3779_0032-column-2647-405-886-2930</t>
  </si>
  <si>
    <t xml:space="preserve">    versoght ordonnantie van vyf en twin-</t>
  </si>
  <si>
    <t xml:space="preserve">    tih guldens te depescheeren voor van Kessel,</t>
  </si>
  <si>
    <t xml:space="preserve">    Kieboom en de Goot. 160.</t>
  </si>
  <si>
    <t xml:space="preserve">        te adviseeren op het versocck van Re-</t>
  </si>
  <si>
    <t xml:space="preserve">    genten van Haaren om te moogen omslaan.</t>
  </si>
  <si>
    <t xml:space="preserve">        rapport wegens het employ van de</t>
  </si>
  <si>
    <t xml:space="preserve">    hondert duysent guldens van Beyeren. 167.</t>
  </si>
  <si>
    <t xml:space="preserve">        Regenten van Lieroop gepermitteert</t>
  </si>
  <si>
    <t xml:space="preserve">    te negotieeren. 169.</t>
  </si>
  <si>
    <t xml:space="preserve">        te adviseeren op Let versoeck van Griaall</t>
  </si>
  <si>
    <t xml:space="preserve">    om Octroy tot het uytmoeren van Landen.</t>
  </si>
  <si>
    <t xml:space="preserve">    171.</t>
  </si>
  <si>
    <t xml:space="preserve">    van Hapert, om interpretatie op de Resolu-</t>
  </si>
  <si>
    <t xml:space="preserve">    tie tegens de remissie. 171.</t>
  </si>
  <si>
    <t xml:space="preserve">        raakende pretensien wegens de Chur-</t>
  </si>
  <si>
    <t xml:space="preserve">    Paltzische Trouppes te examineeren. 173.</t>
  </si>
  <si>
    <t xml:space="preserve">        Requeste van Regenten van de Pol-</t>
  </si>
  <si>
    <t xml:space="preserve">    ders in Vlaanderen, toegesonden om in het</t>
  </si>
  <si>
    <t xml:space="preserve">    advis van Vergouwe , daar op restexie te</t>
  </si>
  <si>
    <t xml:space="preserve">    maaken.</t>
  </si>
  <si>
    <t xml:space="preserve">        DEE</t>
  </si>
  <si>
    <t xml:space="preserve">        te disponeeren op de Requeste van</t>
  </si>
  <si>
    <t xml:space="preserve">    Roefs, houdende klaghten over Regenten van</t>
  </si>
  <si>
    <t xml:space="preserve">    Asten en Ommel. 176.</t>
  </si>
  <si>
    <t xml:space="preserve">        consent van Hollandt in den Staat</t>
  </si>
  <si>
    <t xml:space="preserve">    van oorlogb. 185.</t>
  </si>
  <si>
    <t xml:space="preserve">        item van Vrieslandt. 187.</t>
  </si>
  <si>
    <t xml:space="preserve">        te adviseeren op het versoeck van In-</t>
  </si>
  <si>
    <t>gezetenen van Roosteren om remissie. 189.</t>
  </si>
  <si>
    <t xml:space="preserve">        advis op het versoeck van Regcnten</t>
  </si>
  <si>
    <t>van Postelbout, en gepermitteeet te negotiee-</t>
  </si>
  <si>
    <t>ren. 189.</t>
  </si>
  <si>
    <t>Resident Pesters wegens versoeck van de</t>
  </si>
  <si>
    <t>Magistraat van peren vm de Visscherye</t>
  </si>
  <si>
    <t>met bet Boom- en Heygewas langbs de Dijc-</t>
  </si>
  <si>
    <t>ken van de twee groote Vyvers te moogen</t>
  </si>
  <si>
    <t>bebben tot profyte van haar Stadt. 191.</t>
  </si>
  <si>
    <t xml:space="preserve">        advis, en die van Geul en Bunde ge-</t>
  </si>
  <si>
    <t>laaten haar grondt te bewaren, en de afge-</t>
  </si>
  <si>
    <t>spoelde gepermitteert op bet quobier van</t>
  </si>
  <si>
    <t>'s Landts en Dorps lasten af te schryven.</t>
  </si>
  <si>
    <t xml:space="preserve">    genten van Cadsant om te negotieeren.</t>
  </si>
  <si>
    <t xml:space="preserve">    van Nieuwkuyck om te moogen omslaan.</t>
  </si>
  <si>
    <t xml:space="preserve">    van Tilburgh om te moogen omslaan. 204.</t>
  </si>
  <si>
    <t xml:space="preserve">    van Udenhout om te moogen omslaan. 204.</t>
  </si>
  <si>
    <t xml:space="preserve">    concept veranderingh in het negen en</t>
  </si>
  <si>
    <t xml:space="preserve">    dertighste articul van het Reglement op de</t>
  </si>
  <si>
    <t xml:space="preserve">    buyten- en binnenlandtsche disputen te exa-</t>
  </si>
  <si>
    <t xml:space="preserve">    mineeren. 208.</t>
  </si>
  <si>
    <t xml:space="preserve">        versoght ordonnantie van een balf jaar</t>
  </si>
  <si>
    <t xml:space="preserve">    pensioen te depescheeren voor Confesseurs op</t>
  </si>
  <si>
    <t xml:space="preserve">    de Galeyen. 209. 624.</t>
  </si>
  <si>
    <t>NL-HaNA_1.01.02_3779_0032-column-3634-412-886-2980</t>
  </si>
  <si>
    <t xml:space="preserve">    WX.</t>
  </si>
  <si>
    <t xml:space="preserve">    Consent van Gelderlandt, in den Staar</t>
  </si>
  <si>
    <t xml:space="preserve">        van oorlgb. 210.</t>
  </si>
  <si>
    <t xml:space="preserve">    Regenten van Hapert en Casteren ver-</t>
  </si>
  <si>
    <t>soeck om remissie afgeweesen. 216.</t>
  </si>
  <si>
    <t xml:space="preserve">    versogbt Ordonnantie van vyftigh gul-</t>
  </si>
  <si>
    <t xml:space="preserve">        dens te depescbeeren voor de Weduwe de Vo-</t>
  </si>
  <si>
    <t xml:space="preserve">        gel.</t>
  </si>
  <si>
    <t xml:space="preserve">    17</t>
  </si>
  <si>
    <t xml:space="preserve">    te adviseeren cp het versoeck van Re-</t>
  </si>
  <si>
    <t xml:space="preserve">        genten van Groot Lith om te moogen om-</t>
  </si>
  <si>
    <t xml:space="preserve">        slaan.</t>
  </si>
  <si>
    <t xml:space="preserve">    217.</t>
  </si>
  <si>
    <t xml:space="preserve">    Regenten van de Meelpolder gepermit-</t>
  </si>
  <si>
    <t xml:space="preserve">        teert te negotieeren. 222.</t>
  </si>
  <si>
    <t xml:space="preserve">        te adviseeren op bet wersbeck van In-</t>
  </si>
  <si>
    <t xml:space="preserve">        gezetenen van Nieuwenhage um vyf entawin-</t>
  </si>
  <si>
    <t xml:space="preserve">        tigh boenderen Heyde om te cultiveeren.</t>
  </si>
  <si>
    <t xml:space="preserve">    223.</t>
  </si>
  <si>
    <t xml:space="preserve">        item op het versoeck van Regenten van</t>
  </si>
  <si>
    <t xml:space="preserve">    Stiphout, om remissie van verpondingen, os</t>
  </si>
  <si>
    <t xml:space="preserve">    permissie om te negotieeren. 223.</t>
  </si>
  <si>
    <t xml:space="preserve">    Lith, om de onwillige in de gemeene Werc-</t>
  </si>
  <si>
    <t xml:space="preserve">    ken by boete daar toe te constringeeren.</t>
  </si>
  <si>
    <t xml:space="preserve">        item op het versoeck van Retenten</t>
  </si>
  <si>
    <t xml:space="preserve">    van Hoogbloon om te moogen omslaan. 229.</t>
  </si>
  <si>
    <t xml:space="preserve">        item op het versocck van Regenten van</t>
  </si>
  <si>
    <t xml:space="preserve">    Mierlo om te moogen omsiaan. 245.</t>
  </si>
  <si>
    <t xml:space="preserve">    teert te moogen omslaan. 249.</t>
  </si>
  <si>
    <t xml:space="preserve">        te adviseeren op de Requeste van Re-</t>
  </si>
  <si>
    <t xml:space="preserve">    genten van Beeck en Donck, om te moogen</t>
  </si>
  <si>
    <t xml:space="preserve">    omslaan. 249.</t>
  </si>
  <si>
    <t xml:space="preserve">        item op het versôeck van Regenten</t>
  </si>
  <si>
    <t xml:space="preserve">    van Oirle om te mogen omslaan. 250.</t>
  </si>
  <si>
    <t xml:space="preserve">        Regenten van Ousterwyck gepermitteert</t>
  </si>
  <si>
    <t xml:space="preserve">    twee duysent guldens te negotieeren. 252.</t>
  </si>
  <si>
    <t xml:space="preserve">        Regenten van Berckum gepermitteert</t>
  </si>
  <si>
    <t xml:space="preserve">    vyf duyseet guldens te negotieeren. 254.</t>
  </si>
  <si>
    <t xml:space="preserve">        notificeerende dat aan Mr. S. van</t>
  </si>
  <si>
    <t xml:space="preserve">    Schagen fijn eysch tegens den Ontfanger van</t>
  </si>
  <si>
    <t xml:space="preserve">    Hogendorp hadden ontsegbt , te examineeren.</t>
  </si>
  <si>
    <t xml:space="preserve">        te adviseeren op bet rapport op de-</t>
  </si>
  <si>
    <t xml:space="preserve">    Missive van Lobel en van Heurn. 272.</t>
  </si>
  <si>
    <t xml:space="preserve">        wersoght Ordonnantie van twaalf bon-</t>
  </si>
  <si>
    <t xml:space="preserve">    dert guldens te depescheeren ter goeder ree-</t>
  </si>
  <si>
    <t xml:space="preserve">    keninge voor den Secretaris le Plat. 272.</t>
  </si>
  <si>
    <t xml:space="preserve">        Regenten van Drunen gepermitteert.</t>
  </si>
  <si>
    <t xml:space="preserve">    te moogen omslaan. 272.</t>
  </si>
  <si>
    <t xml:space="preserve">        commissie wegens Stadt en Lande voor</t>
  </si>
  <si>
    <t xml:space="preserve">    den Heer Gesseler. 275.</t>
  </si>
  <si>
    <t xml:space="preserve">        versogbt ordonnantie van twee hon-</t>
  </si>
  <si>
    <t xml:space="preserve">    dert wyftigb guldens te depescheren voor van</t>
  </si>
  <si>
    <t xml:space="preserve">    Dorssele. 283.</t>
  </si>
  <si>
    <t xml:space="preserve">        Commisie wegens Hollandt voor den</t>
  </si>
  <si>
    <t xml:space="preserve">    Heere Egmondt van der Nieuwburgb. 284.</t>
  </si>
  <si>
    <t xml:space="preserve">        te anviseeren op het versoeck van Re-</t>
  </si>
  <si>
    <t xml:space="preserve">    genten van Put om remissie. 298.</t>
  </si>
  <si>
    <t xml:space="preserve">        versogbt haar grootste Jaght gereet te</t>
  </si>
  <si>
    <t>maaken tot transport an Gedeputeerden na</t>
  </si>
  <si>
    <t>Vlaanderen. 299.</t>
  </si>
  <si>
    <t>NL-HaNA_1.01.02_3779_0033-page-64</t>
  </si>
  <si>
    <t>NL-HaNA_1.01.02_3779_0033-column-352-402-873-2986</t>
  </si>
  <si>
    <t xml:space="preserve">        IIX</t>
  </si>
  <si>
    <t xml:space="preserve">    vier hondert Silvere ducatons ter goe-</t>
  </si>
  <si>
    <t xml:space="preserve">    der reekeninge. 299.</t>
  </si>
  <si>
    <t xml:space="preserve">    versogbt ordonnantie van seven duy-</t>
  </si>
  <si>
    <t xml:space="preserve">    sent vyf bandert guldens te depescheren ter</t>
  </si>
  <si>
    <t xml:space="preserve">    goeder reekeninge voor den Graave Cole.</t>
  </si>
  <si>
    <t xml:space="preserve">    303.</t>
  </si>
  <si>
    <t xml:space="preserve">        te adviseeren op het versoeck van ky-</t>
  </si>
  <si>
    <t xml:space="preserve">    genaars in de Tienden van Absdale, om in</t>
  </si>
  <si>
    <t xml:space="preserve">    de onkosten van bedyckinge niet meer te be-</t>
  </si>
  <si>
    <t xml:space="preserve">    talen dan twee derde van bet elfde gemethe</t>
  </si>
  <si>
    <t xml:space="preserve">    van Diessn om te mogen omslaan. 305.</t>
  </si>
  <si>
    <t xml:space="preserve">        openinge van de ordres by haar gege-</t>
  </si>
  <si>
    <t xml:space="preserve">    ven geduyrende de suspensie van den Onifan-</t>
  </si>
  <si>
    <t xml:space="preserve">    ger Generaal van Hogendorp te examineeren.</t>
  </si>
  <si>
    <t xml:space="preserve">    306.</t>
  </si>
  <si>
    <t xml:space="preserve">        Ingelanden van Caasant gepermitteert</t>
  </si>
  <si>
    <t xml:space="preserve">    ses en dertigh duysent guldens te negotieeren.</t>
  </si>
  <si>
    <t xml:space="preserve">    308</t>
  </si>
  <si>
    <t xml:space="preserve">        te advisteren cp het versocck van Re-</t>
  </si>
  <si>
    <t xml:space="preserve">    genten van Schyndel, om te negotieeren.</t>
  </si>
  <si>
    <t xml:space="preserve">    311.</t>
  </si>
  <si>
    <t xml:space="preserve">    van Berckel om te moogen omslaan. 311.</t>
  </si>
  <si>
    <t xml:space="preserve">    Enschot om te moogen omslaan. 311.</t>
  </si>
  <si>
    <t xml:space="preserve">        versoght Ordonnantie van vyf duysent</t>
  </si>
  <si>
    <t xml:space="preserve">    guldens té depescheeren ter goeder reckeninge</t>
  </si>
  <si>
    <t xml:space="preserve">    voor den Heer Buys. 315.</t>
  </si>
  <si>
    <t xml:space="preserve">        te adviseren op het versoeck van Re-</t>
  </si>
  <si>
    <t xml:space="preserve">    genten van Kessel om te moogen omslaan.</t>
  </si>
  <si>
    <t xml:space="preserve">        rapport op de provifioneele administra-</t>
  </si>
  <si>
    <t xml:space="preserve">    tie van het Comptoir generaal, Provincien</t>
  </si>
  <si>
    <t xml:space="preserve">    haar te verklaren. 331</t>
  </si>
  <si>
    <t xml:space="preserve">        ,</t>
  </si>
  <si>
    <t xml:space="preserve">        te adviseren ap het versoeck van Re-</t>
  </si>
  <si>
    <t xml:space="preserve">    genten van Hoogemierden, Lagemerden en</t>
  </si>
  <si>
    <t xml:space="preserve">    Hulsel. 337.</t>
  </si>
  <si>
    <t xml:space="preserve">        iten op het verheck van Regenten van</t>
  </si>
  <si>
    <t xml:space="preserve">    Venlo wegens seekere accynsen. 3450.</t>
  </si>
  <si>
    <t xml:space="preserve">    van Hilvarenbeek om te moogen onstaan.</t>
  </si>
  <si>
    <t xml:space="preserve">        Regenten van Groot Lith gepermitteert</t>
  </si>
  <si>
    <t xml:space="preserve">    te mogen omslaan. 343.</t>
  </si>
  <si>
    <t xml:space="preserve">        lem aan Regenten van Hoogbtoon.</t>
  </si>
  <si>
    <t xml:space="preserve">        versoght ordonnantie van fes duysent</t>
  </si>
  <si>
    <t xml:space="preserve">    zuldens te depescheeren ter goeder reckeninge</t>
  </si>
  <si>
    <t xml:space="preserve">    voor den Heer Buys. 353.</t>
  </si>
  <si>
    <t xml:space="preserve">        item van vyftigb guldens voor van</t>
  </si>
  <si>
    <t xml:space="preserve">    Kessel, Kieboom en de Goot. 354.</t>
  </si>
  <si>
    <t xml:space="preserve">        te adviseren op het versôeck van Re-</t>
  </si>
  <si>
    <t xml:space="preserve">    genten van Empel om te moogen omslaan.</t>
  </si>
  <si>
    <t xml:space="preserve">    360.</t>
  </si>
  <si>
    <t xml:space="preserve">    van Vlodurp en Postelhout om remissie.</t>
  </si>
  <si>
    <t xml:space="preserve">    361.</t>
  </si>
  <si>
    <t xml:space="preserve">        item op het versieck van Regenten van</t>
  </si>
  <si>
    <t xml:space="preserve">    Hogemierde, Lagemierden en Hulsel om re-</t>
  </si>
  <si>
    <t>mifie</t>
  </si>
  <si>
    <t xml:space="preserve">        372.</t>
  </si>
  <si>
    <t>NL-HaNA_1.01.02_3779_0033-column-1319-397-994-2978</t>
  </si>
  <si>
    <t xml:space="preserve">    te adviseren op de Requcste van Re-</t>
  </si>
  <si>
    <t xml:space="preserve">    genten van Pey, Sleeck, Broeck, Hingen en</t>
  </si>
  <si>
    <t xml:space="preserve">    St. Joost om remisie. 374</t>
  </si>
  <si>
    <t xml:space="preserve">    item op het versieck van Regenten</t>
  </si>
  <si>
    <t xml:space="preserve">    van Oirschot om remise. 375.</t>
  </si>
  <si>
    <t xml:space="preserve">    versoght ordondantie van wyftien hon-</t>
  </si>
  <si>
    <t xml:space="preserve">    dert guldens te depescheren ter goeder recke-</t>
  </si>
  <si>
    <t xml:space="preserve">    ninge voor Commisarissen Decifeurs. 376.</t>
  </si>
  <si>
    <t xml:space="preserve">    te adviseren op het versoeck van Re-</t>
  </si>
  <si>
    <t xml:space="preserve">    genten van Dongen om remissie. 378.</t>
  </si>
  <si>
    <t xml:space="preserve">    van Hilvarenbeeck, om bulp in haare groote</t>
  </si>
  <si>
    <t xml:space="preserve">    armoede. 378.</t>
  </si>
  <si>
    <t xml:space="preserve">    van Oosterbout om renisse. 381.</t>
  </si>
  <si>
    <t xml:space="preserve">    Hem op het versoeck van Inwoonders</t>
  </si>
  <si>
    <t xml:space="preserve">    van het Kerspel Bezel om remissie. 386.</t>
  </si>
  <si>
    <t xml:space="preserve">    item op het versoeck van Inwoonders</t>
  </si>
  <si>
    <t xml:space="preserve">        van Belfelt om remise. 386.</t>
  </si>
  <si>
    <t xml:space="preserve">    klagbte over aanstotelijcke expressien</t>
  </si>
  <si>
    <t xml:space="preserve">        van den Graave van Rechterentegens baar,</t>
  </si>
  <si>
    <t xml:space="preserve">        in de Vergaderingh van Overysel, af te</t>
  </si>
  <si>
    <t xml:space="preserve">        waghten het antwoordt van de Staaten van</t>
  </si>
  <si>
    <t xml:space="preserve">        Ozerysel. 388.</t>
  </si>
  <si>
    <t xml:space="preserve">        advis op het versoeck van Criaal en</t>
  </si>
  <si>
    <t xml:space="preserve">        geaccordeert. 389.</t>
  </si>
  <si>
    <t xml:space="preserve">        te advifeeren op het versôeck van Re-</t>
  </si>
  <si>
    <t xml:space="preserve">        genten van Lommel om te moogen omslaan.</t>
  </si>
  <si>
    <t xml:space="preserve">    389.</t>
  </si>
  <si>
    <t xml:space="preserve">        Regenten van Mierl gepermitteert te</t>
  </si>
  <si>
    <t>moogen omslaan. 390.</t>
  </si>
  <si>
    <t xml:space="preserve">        Regenten van Stiphout gepermitteert ie</t>
  </si>
  <si>
    <t>negotieerei. 390.</t>
  </si>
  <si>
    <t xml:space="preserve">    versôght ordonnantie van twee bon-</t>
  </si>
  <si>
    <t>dert fes en twintigh guldens te depescheeren</t>
  </si>
  <si>
    <t>voor Hogendijck en Ebbe. 391.</t>
  </si>
  <si>
    <t xml:space="preserve">        te aduiseeren op het versbeck van Re-</t>
  </si>
  <si>
    <t>genten van Maasbraght en Linnen om re-</t>
  </si>
  <si>
    <t>hisie. 393.</t>
  </si>
  <si>
    <t xml:space="preserve">        te aduiseeren op bat versoeck van Re-</t>
  </si>
  <si>
    <t>genten van Heesch, ten eynde de Renthef-</t>
  </si>
  <si>
    <t>fers van Capitalen moogen werden gelast</t>
  </si>
  <si>
    <t>geen capitalen binnen een jaar op te seggen.</t>
  </si>
  <si>
    <t xml:space="preserve">        Regenten van Haren gepermitteert te</t>
  </si>
  <si>
    <t>moogen omslaan. 399.</t>
  </si>
  <si>
    <t xml:space="preserve">        Regenten van Becck en Donck geper-</t>
  </si>
  <si>
    <t>mitteert té moogen omslaan 400.</t>
  </si>
  <si>
    <t xml:space="preserve">        versoght ordonnantie van drie duysent</t>
  </si>
  <si>
    <t>guldens té depescheeren ter goeder reekeninge</t>
  </si>
  <si>
    <t>voor den Resident de Wilde. 405.</t>
  </si>
  <si>
    <t xml:space="preserve">        Regenten van Diesstn gepernittert te</t>
  </si>
  <si>
    <t>meen omslaan. 409.</t>
  </si>
  <si>
    <t xml:space="preserve">        confideraties van Overyssel op de re-</t>
  </si>
  <si>
    <t>vien van haar Sententien. 414.</t>
  </si>
  <si>
    <t xml:space="preserve">        Regenten van Bakel gepermitteert te</t>
  </si>
  <si>
    <t xml:space="preserve">        Regenten van Hogemierden, Lagemier-</t>
  </si>
  <si>
    <t>NL-HaNA_1.01.02_3779_0033-page-65</t>
  </si>
  <si>
    <t>NL-HaNA_1.01.02_3779_0033-column-2675-377-887-2926</t>
  </si>
  <si>
    <t>den en Hulzel, gepermitteert te moogen om-</t>
  </si>
  <si>
    <t>DE</t>
  </si>
  <si>
    <t xml:space="preserve">    Regenten van Schyndel gepermitteert te</t>
  </si>
  <si>
    <t>negotieeren. 420.</t>
  </si>
  <si>
    <t xml:space="preserve">        te adviseren op bet versoeck van Re-</t>
  </si>
  <si>
    <t>genten van Moutfort om remissie. 420.</t>
  </si>
  <si>
    <t xml:space="preserve">        item op bet versoeck van Vellman,</t>
  </si>
  <si>
    <t>om noch twee a drie Compagnien tot ver-</t>
  </si>
  <si>
    <t>fterckinge van fijn guarnifden. 421.</t>
  </si>
  <si>
    <t xml:space="preserve">        Commissie voor den Heer Alberda van</t>
  </si>
  <si>
    <t>Nuesteyn wegens Stadt en Lande. 428.</t>
  </si>
  <si>
    <t>genten van Ruiphen om remissie. 430.</t>
  </si>
  <si>
    <t>genten van Berckel om remissie. 434.</t>
  </si>
  <si>
    <t xml:space="preserve">        advis op bet versoeck van Veliman, en</t>
  </si>
  <si>
    <t>nogh twee Compagnien geaccordeert. a435.</t>
  </si>
  <si>
    <t>genten van Odilienburgh om remissie. 437.</t>
  </si>
  <si>
    <t xml:space="preserve">        item op het dersoeck van Regenten</t>
  </si>
  <si>
    <t>van Hooghloon, Casteren, Bladel en Neter-</t>
  </si>
  <si>
    <t>sel om remise. 438.</t>
  </si>
  <si>
    <t>moogen omslaan. 452.</t>
  </si>
  <si>
    <t>genten van Echt om remissie. 460.</t>
  </si>
  <si>
    <t>Hulster-ambaght om te moogen omslaan.</t>
  </si>
  <si>
    <t xml:space="preserve">    450.</t>
  </si>
  <si>
    <t xml:space="preserve">        Grifersplaatse van den boogen Kryghs-</t>
  </si>
  <si>
    <t>raade onvergeven gelaaten. 460.</t>
  </si>
  <si>
    <t xml:space="preserve">        te advisccren op het versoeck van</t>
  </si>
  <si>
    <t>Willemfz om pardon. 464.</t>
  </si>
  <si>
    <t xml:space="preserve">        Regenten van Hilvarenbeeck gepermit-</t>
  </si>
  <si>
    <t>teert te moogen omslaan. 486.</t>
  </si>
  <si>
    <t xml:space="preserve">        te aduiseeren op het versoeck van Re-</t>
  </si>
  <si>
    <t>genten van Heez en Leende om remise.</t>
  </si>
  <si>
    <t xml:space="preserve">    487.</t>
  </si>
  <si>
    <t xml:space="preserve">    versight ordonnantie van hondert du-</t>
  </si>
  <si>
    <t>catons te depescheren voor Burgers van bet</t>
  </si>
  <si>
    <t>witte Vaandel wegens bet plaatsen van de</t>
  </si>
  <si>
    <t>Meyboom. 472.</t>
  </si>
  <si>
    <t xml:space="preserve">        te adviseren op bet versoeck van de</t>
  </si>
  <si>
    <t>Magistraat van den Vrye, om in haar Ju-</t>
  </si>
  <si>
    <t>ristiie niet geprejudicieert te werden. 475.</t>
  </si>
  <si>
    <t xml:space="preserve">        Regentes van Pey, Bleecck, Broeck,</t>
  </si>
  <si>
    <t>Hingen en St. Joost remissie verleent. 4756.</t>
  </si>
  <si>
    <t xml:space="preserve">        Ingelanden van Montfort remise ver-</t>
  </si>
  <si>
    <t>leent. 476.</t>
  </si>
  <si>
    <t xml:space="preserve">        Regenten van Maasbracht en Linnen</t>
  </si>
  <si>
    <t>remissie verkent. 377.</t>
  </si>
  <si>
    <t>remissie verleent. 475</t>
  </si>
  <si>
    <t xml:space="preserve">        te adviseren op bet verscck van Re-</t>
  </si>
  <si>
    <t>genten van Steensel, om te moogen omslaan-</t>
  </si>
  <si>
    <t>genten van Dommelen om te mogen omslaan.</t>
  </si>
  <si>
    <t xml:space="preserve">    482.</t>
  </si>
  <si>
    <t xml:space="preserve">        Regenten van Hulster-ambaght geper-</t>
  </si>
  <si>
    <t>mitteert te moogen omstaan. 483.</t>
  </si>
  <si>
    <t>NL-HaNA_1.01.02_3779_0033-column-3647-377-898-2976</t>
  </si>
  <si>
    <t xml:space="preserve">    Regenten van Kerspels Bezel remis-</t>
  </si>
  <si>
    <t>Je verleent. 483.</t>
  </si>
  <si>
    <t xml:space="preserve">    Regenten van Belffeldt remissie ver-</t>
  </si>
  <si>
    <t>leent. 484.</t>
  </si>
  <si>
    <t xml:space="preserve">    Regenten van Roosteren remissie ver-</t>
  </si>
  <si>
    <t xml:space="preserve">        lendt. 488.</t>
  </si>
  <si>
    <t xml:space="preserve">    te aduisteren op het verseck van Ge-</t>
  </si>
  <si>
    <t xml:space="preserve">        committeerden van Peellandt , ten eynde haar</t>
  </si>
  <si>
    <t xml:space="preserve">        Hoogh Mog. de Houders van capitalen, staan-</t>
  </si>
  <si>
    <t xml:space="preserve">        de tot lafte van de Corpora, gelieven te ver-</t>
  </si>
  <si>
    <t xml:space="preserve">        bieden dé selve binnen tien jaren op te eysseber,</t>
  </si>
  <si>
    <t xml:space="preserve">        en om remissie. 488.</t>
  </si>
  <si>
    <t xml:space="preserve">        confideratien op de resolutie waar by</t>
  </si>
  <si>
    <t xml:space="preserve">        aan den Resident Galliers twee hondert vyf-</t>
  </si>
  <si>
    <t xml:space="preserve">        rigb guldens kostgeldt voor den Predikant</t>
  </si>
  <si>
    <t xml:space="preserve">        werden toegeleght. 490.</t>
  </si>
  <si>
    <t xml:space="preserve">        genten van Rosmalen om remissie. 493.</t>
  </si>
  <si>
    <t xml:space="preserve">        Magistraat van Venlo remise ver-</t>
  </si>
  <si>
    <t xml:space="preserve">        kent. 495.</t>
  </si>
  <si>
    <t>genten van Vakkenswaart om remissie. 497.</t>
  </si>
  <si>
    <t>van Esch om te mogen omslaan. 497.</t>
  </si>
  <si>
    <t xml:space="preserve">        item op het versocck van Regenten</t>
  </si>
  <si>
    <t>van Heewyck en Dinther om remise. son.</t>
  </si>
  <si>
    <t xml:space="preserve">        item op bet versoôeck van Regenten</t>
  </si>
  <si>
    <t>van Heesch ten selven eynde. sor.</t>
  </si>
  <si>
    <t xml:space="preserve">        item op het verfoecck van Regenten van</t>
  </si>
  <si>
    <t>Drunen ten selven eynde. 504</t>
  </si>
  <si>
    <t xml:space="preserve">        item op het versieck van Regenten</t>
  </si>
  <si>
    <t>Duysel om te moogen omstaan. 508.</t>
  </si>
  <si>
    <t xml:space="preserve">        item op het dersoeck van Regenten van</t>
  </si>
  <si>
    <t>Riel ten seluen eynde. 510.</t>
  </si>
  <si>
    <t xml:space="preserve">        Regenten van Odilienburgh remise</t>
  </si>
  <si>
    <t>verlent. 515.</t>
  </si>
  <si>
    <t xml:space="preserve">        te adviseren op de Requeste van Re-</t>
  </si>
  <si>
    <t>genten van Steensel om remise. si6.</t>
  </si>
  <si>
    <t xml:space="preserve">        advis op de Missive van de Ontfan-</t>
  </si>
  <si>
    <t>gers Lobel en van Heurn. 524.</t>
  </si>
  <si>
    <t xml:space="preserve">        defecten van de Provincien in baare</t>
  </si>
  <si>
    <t>consenten, en Provincien versogbt de selue</t>
  </si>
  <si>
    <t>te luyveren. 533.</t>
  </si>
  <si>
    <t>genten van Maaren om remissie. 535.</t>
  </si>
  <si>
    <t>aalst om remise. 538.</t>
  </si>
  <si>
    <t>van Kessel om remise. sa4.</t>
  </si>
  <si>
    <t>van Margaraten om seekere capitalen in aght</t>
  </si>
  <si>
    <t>jaaren te moogen afleggen. 550.</t>
  </si>
  <si>
    <t xml:space="preserve">    item op het versoecck van Regenten</t>
  </si>
  <si>
    <t>van Helvoirt om remissie. 553.</t>
  </si>
  <si>
    <t>van de Dorpen in de Baronnye van Breda</t>
  </si>
  <si>
    <t>om vrydom van verpondingen voor eenige jaa-</t>
  </si>
  <si>
    <t>ren. 558.</t>
  </si>
  <si>
    <t xml:space="preserve">        Inelanden van Echt remissie verlent.</t>
  </si>
  <si>
    <t xml:space="preserve">    558.</t>
  </si>
  <si>
    <t xml:space="preserve">        te adviseren op het versoeck van Arm-</t>
  </si>
  <si>
    <t>NL-HaNA_1.01.02_3779_0034-page-66</t>
  </si>
  <si>
    <t>NL-HaNA_1.01.02_3779_0034-column-313-375-892-2984</t>
  </si>
  <si>
    <t>muefers van Echt, om renisie vur altoos</t>
  </si>
  <si>
    <t>za Landen, den druen tuhehorende 566.</t>
  </si>
  <si>
    <t xml:space="preserve">    Regent van Margraiei gepermi-</t>
  </si>
  <si>
    <t>ven seeker capiain in asht jaan te mm-</t>
  </si>
  <si>
    <t>gen afleggen. 567.</t>
  </si>
  <si>
    <t xml:space="preserve">    7 adviferin op de Requese van Re-</t>
  </si>
  <si>
    <t>genten van Wouw eh Maeafaien, om te-</t>
  </si>
  <si>
    <t>drs onwent de june 55.</t>
  </si>
  <si>
    <t xml:space="preserve">        uen op bet verfitik van Guitman om</t>
  </si>
  <si>
    <t>pardm wegeûs defini 575</t>
  </si>
  <si>
    <t xml:space="preserve">    hen op het verieek Zan Regenten van</t>
  </si>
  <si>
    <t>Webers ên te migen onfaan 575.</t>
  </si>
  <si>
    <t xml:space="preserve">        Zen op be versie van Regen</t>
  </si>
  <si>
    <t>van okfhbot tu felven eynde 575.</t>
  </si>
  <si>
    <t xml:space="preserve">        Hem wp bat vero vak Regenten</t>
  </si>
  <si>
    <t>van afen on te moge onhaan 578.</t>
  </si>
  <si>
    <t xml:space="preserve">        Reute verighinge en flis Meye-</t>
  </si>
  <si>
    <t>ne.</t>
  </si>
  <si>
    <t xml:space="preserve">    578.</t>
  </si>
  <si>
    <t xml:space="preserve">        h adviseren op bet verfieck van Re-</t>
  </si>
  <si>
    <t>genten van Kesel onl te negotieren. 594.</t>
  </si>
  <si>
    <t xml:space="preserve">        Regenteû zan Duyêl geeruinder te</t>
  </si>
  <si>
    <t>mogen oûfaan. 598.</t>
  </si>
  <si>
    <t xml:space="preserve">    Regenten van Rid gepermittent ie</t>
  </si>
  <si>
    <t>magen oûslaan. 599.</t>
  </si>
  <si>
    <t xml:space="preserve">    Pasport ontéehige aunen na Door-</t>
  </si>
  <si>
    <t>nick ie oen zoeren 599.</t>
  </si>
  <si>
    <t xml:space="preserve">    Regeûten van Douutén gepermitteers</t>
  </si>
  <si>
    <t xml:space="preserve">        ie magen onsaan 604.</t>
  </si>
  <si>
    <t xml:space="preserve">    Jegten nefant van bet Conptur g-</t>
  </si>
  <si>
    <t xml:space="preserve">        zeroal '608. 613.</t>
  </si>
  <si>
    <t xml:space="preserve">    4 adviseren op het verouk van Re-</t>
  </si>
  <si>
    <t xml:space="preserve">        geuten van Ocdenndé un 1 magen onfaan</t>
  </si>
  <si>
    <t xml:space="preserve">        Gio.</t>
  </si>
  <si>
    <t xml:space="preserve">    item op be versut ten fien emde</t>
  </si>
  <si>
    <t xml:space="preserve">        vur Regenten van Sûn ecto.</t>
  </si>
  <si>
    <t xml:space="preserve">    Reuten zan Eseh gepermitteert ie</t>
  </si>
  <si>
    <t xml:space="preserve">        magen oûfiaan. 613.</t>
  </si>
  <si>
    <t xml:space="preserve">    Regemen van sieensel gepernitturt te</t>
  </si>
  <si>
    <t>mogen oûfaan 613.</t>
  </si>
  <si>
    <t xml:space="preserve">        zetfigh en Jaght gere te maaken</t>
  </si>
  <si>
    <t>zor Counisarijen Deinurs sar.</t>
  </si>
  <si>
    <t xml:space="preserve">    1 adbicten op hi veruuk van Re-</t>
  </si>
  <si>
    <t xml:space="preserve">    genten van Lierop om te uugen onstaan.</t>
  </si>
  <si>
    <t xml:space="preserve">        em op be verick van Regenten</t>
  </si>
  <si>
    <t xml:space="preserve">    van Heeze, Lede el de fes Geuighien.</t>
  </si>
  <si>
    <t xml:space="preserve">        ie adviseren op hei verie van Re-</t>
  </si>
  <si>
    <t xml:space="preserve">    genen van Tingelle onm te uien onfaan</t>
  </si>
  <si>
    <t xml:space="preserve">    626.</t>
  </si>
  <si>
    <t xml:space="preserve">        t adviern op de Reyuste van Re-</t>
  </si>
  <si>
    <t xml:space="preserve">    genten van Vuretieude on Feit 627.</t>
  </si>
  <si>
    <t xml:space="preserve">        nen op de Reyusie van Regenten</t>
  </si>
  <si>
    <t xml:space="preserve">    van Werckhûen, om' il magen oijaan</t>
  </si>
  <si>
    <t xml:space="preserve">        zerhight oraumanti van vytigh gu-</t>
  </si>
  <si>
    <t xml:space="preserve">    aus t dpfikerm vn Verhage '637.</t>
  </si>
  <si>
    <t xml:space="preserve">        tie adviseren op de Reese van Re</t>
  </si>
  <si>
    <t xml:space="preserve">    genten van Nederuehen on ke ûugen om-</t>
  </si>
  <si>
    <t xml:space="preserve">    laan</t>
  </si>
  <si>
    <t xml:space="preserve">        GE</t>
  </si>
  <si>
    <t xml:space="preserve">        ien op het verfick van Regenten</t>
  </si>
  <si>
    <t>van Nuueneruen. 633.</t>
  </si>
  <si>
    <t>NL-HaNA_1.01.02_3779_0034-column-1278-375-1029-2969</t>
  </si>
  <si>
    <t xml:space="preserve">        Willens pardon werlent. 834.</t>
  </si>
  <si>
    <t xml:space="preserve">        versagbt ordumautie van vyfiigb gul</t>
  </si>
  <si>
    <t xml:space="preserve">        dens te dipsseheeren zou Rofin an Gat,</t>
  </si>
  <si>
    <t xml:space="preserve">        Puta en de Brum. 6.</t>
  </si>
  <si>
    <t xml:space="preserve">        1 ahiferen op bl verick van Ge-</t>
  </si>
  <si>
    <t xml:space="preserve">        cmmitieedei van Pallandt; ten onde de</t>
  </si>
  <si>
    <t xml:space="preserve">        vllightinge aarvanb muge uenen mi het</t>
  </si>
  <si>
    <t xml:space="preserve">        bai van du voileden jaar 637.</t>
  </si>
  <si>
    <t xml:space="preserve">        en zufereniie, ie examineren 638.</t>
  </si>
  <si>
    <t xml:space="preserve">        rapt wegens den sugbten toeftint</t>
  </si>
  <si>
    <t xml:space="preserve">        oan het Compur generaal 843.</t>
  </si>
  <si>
    <t xml:space="preserve">        Regenien van Heze, Eethde, on de</t>
  </si>
  <si>
    <t xml:space="preserve">        ses Gebugbteu, geperuittert ie mogen om-</t>
  </si>
  <si>
    <t xml:space="preserve">        DX</t>
  </si>
  <si>
    <t xml:space="preserve">        Regenten van Lier gepermitteent te</t>
  </si>
  <si>
    <t xml:space="preserve">        mugen oksiaan 645.</t>
  </si>
  <si>
    <t xml:space="preserve">        1 adisere op de Requste van Re-</t>
  </si>
  <si>
    <t xml:space="preserve">        genten van Berlicum n Middelude on te</t>
  </si>
  <si>
    <t xml:space="preserve">        mugen onaan. 647.</t>
  </si>
  <si>
    <t xml:space="preserve">        ueû op de Reuce van Reuten</t>
  </si>
  <si>
    <t xml:space="preserve">    van Mersedipwen 647.</t>
  </si>
  <si>
    <t xml:space="preserve">        Regenten van Rochaln remise ver</t>
  </si>
  <si>
    <t xml:space="preserve">    ken.</t>
  </si>
  <si>
    <t xml:space="preserve">        654.</t>
  </si>
  <si>
    <t xml:space="preserve">        Coûniste vo den Hur van Get-</t>
  </si>
  <si>
    <t xml:space="preserve">    dermaljen hi de hendinge naar Vrietandt</t>
  </si>
  <si>
    <t xml:space="preserve">    en Sladt en Landt é58.</t>
  </si>
  <si>
    <t xml:space="preserve">        Hacteneut voor Sestetarijen onder</t>
  </si>
  <si>
    <t xml:space="preserve">    let Quarter van Ooeruxk gerguten</t>
  </si>
  <si>
    <t xml:space="preserve">    657.</t>
  </si>
  <si>
    <t xml:space="preserve">        versight ordnantie van twee hu-</t>
  </si>
  <si>
    <t xml:space="preserve">    an fiere duatms i depecheren voy Ge-</t>
  </si>
  <si>
    <t xml:space="preserve">    deputeerdu naar rrieslindt en Stadt en</t>
  </si>
  <si>
    <t xml:space="preserve">    Land. 661.</t>
  </si>
  <si>
    <t xml:space="preserve">        ie altiseren op het verick van Re-</t>
  </si>
  <si>
    <t xml:space="preserve">    genten van Sumren on te nûigen onslaan.</t>
  </si>
  <si>
    <t xml:space="preserve">        Regenten van Vakkenswaart om re-</t>
  </si>
  <si>
    <t xml:space="preserve">    uiste, afgeweyen 663.</t>
  </si>
  <si>
    <t xml:space="preserve">    zerfick van Regenten van Peellaudt</t>
  </si>
  <si>
    <t xml:space="preserve">    aftewesen, ten eynde de tlafiinge aarvangb</t>
  </si>
  <si>
    <t xml:space="preserve">    huge nemen net het begin van dn no-</t>
  </si>
  <si>
    <t xml:space="preserve">    ka jaar 684.</t>
  </si>
  <si>
    <t xml:space="preserve">        penningen 'n Gelderlandt gereet not</t>
  </si>
  <si>
    <t xml:space="preserve">    renten en interesen. 655.</t>
  </si>
  <si>
    <t xml:space="preserve">        ntantiet van Hiandt tt come</t>
  </si>
  <si>
    <t xml:space="preserve">    beu de Militie. 669.</t>
  </si>
  <si>
    <t xml:space="preserve">        t adifere op het vere van</t>
  </si>
  <si>
    <t xml:space="preserve">    zryen, on erydm vor nn afghrarai</t>
  </si>
  <si>
    <t xml:space="preserve">    Hus. 's70.</t>
  </si>
  <si>
    <t xml:space="preserve">        adt op het veruek van Guilman,</t>
  </si>
  <si>
    <t xml:space="preserve">    en param verkent 674.</t>
  </si>
  <si>
    <t xml:space="preserve">        ie advifeeren op di Reyueste van Re-</t>
  </si>
  <si>
    <t xml:space="preserve">    genten zan Nieroy in renifie 675.</t>
  </si>
  <si>
    <t xml:space="preserve">        Regent van Heart geperuitten ie</t>
  </si>
  <si>
    <t xml:space="preserve">    mgen oniaan, 877.</t>
  </si>
  <si>
    <t xml:space="preserve">        ne aduifereu y het vernvuk van Re-</t>
  </si>
  <si>
    <t xml:space="preserve">    7.</t>
  </si>
  <si>
    <t xml:space="preserve">        Lofe van de trastementn van de Se-</t>
  </si>
  <si>
    <t xml:space="preserve">    ortetatijen in he Quartier van Maasland</t>
  </si>
  <si>
    <t xml:space="preserve">    c80.</t>
  </si>
  <si>
    <t xml:space="preserve">        te adviseren op bet verfeuk van Re-</t>
  </si>
  <si>
    <t>NL-HaNA_1.01.02_3779_0034-page-67</t>
  </si>
  <si>
    <t>NL-HaNA_1.01.02_3779_0034-column-2677-370-887-2989</t>
  </si>
  <si>
    <t xml:space="preserve">        SD</t>
  </si>
  <si>
    <t xml:space="preserve">    genten zan Hapert, on te migen omaan-</t>
  </si>
  <si>
    <t xml:space="preserve">    e8a.</t>
  </si>
  <si>
    <t xml:space="preserve">        ten y he verick van Regenten</t>
  </si>
  <si>
    <t xml:space="preserve">    van Nalautl on reuisie. 695.</t>
  </si>
  <si>
    <t xml:space="preserve">        hen y de Mifue van Regenten van</t>
  </si>
  <si>
    <t xml:space="preserve">    vught en Crfamvirt om ie moei omfaan-</t>
  </si>
  <si>
    <t xml:space="preserve">        Regenten van Weselbaars gepernit-</t>
  </si>
  <si>
    <t xml:space="preserve">    ten te nugen oniiaan 706.</t>
  </si>
  <si>
    <t xml:space="preserve">        Regeûten van daalt ranite veren.</t>
  </si>
  <si>
    <t xml:space="preserve">    advis op de Reuquese zan Regenten</t>
  </si>
  <si>
    <t xml:space="preserve">    zan Bergen ôp deu Zuk on uydin, en</t>
  </si>
  <si>
    <t xml:space="preserve">    asgewyein zin.</t>
  </si>
  <si>
    <t xml:space="preserve">        advis op de Renet van Curatu-</t>
  </si>
  <si>
    <t xml:space="preserve">    rn wer bet Dorp Breiz, en gperninieert</t>
  </si>
  <si>
    <t xml:space="preserve">    te mugen omfaan. 71.</t>
  </si>
  <si>
    <t xml:space="preserve">        Regenten van Nulaudt om renisie,</t>
  </si>
  <si>
    <t xml:space="preserve">    afgeuujsei 721.</t>
  </si>
  <si>
    <t xml:space="preserve">        da oustrntie ouer de grove Dea-</t>
  </si>
  <si>
    <t xml:space="preserve">    doratie zan du Her zanbr ler. 716.</t>
  </si>
  <si>
    <t xml:space="preserve">        H adviseren op he veraeuk vm Re-</t>
  </si>
  <si>
    <t xml:space="preserve">    genten van Dinter wegens salaris van se-</t>
  </si>
  <si>
    <t xml:space="preserve">    daanfe. 16.</t>
  </si>
  <si>
    <t xml:space="preserve">        hen op tut veryuck van Regenten</t>
  </si>
  <si>
    <t xml:space="preserve">    van Casidre; on te ningen onfaan 737.</t>
  </si>
  <si>
    <t xml:space="preserve">        Reni van Blu gb gpernitert</t>
  </si>
  <si>
    <t xml:space="preserve">    ie mogen onfaan 733.</t>
  </si>
  <si>
    <t xml:space="preserve">        Regenken van Oiru en Muredatho-</t>
  </si>
  <si>
    <t xml:space="preserve">    ven geperuitteen ie manen onstaan 734.</t>
  </si>
  <si>
    <t xml:space="preserve">        Regenten van Berlkum en Midkelo-</t>
  </si>
  <si>
    <t xml:space="preserve">    a zewruitket ki mmgen onpaan 734.</t>
  </si>
  <si>
    <t xml:space="preserve">        Regent van Nederwernn gaa -</t>
  </si>
  <si>
    <t xml:space="preserve">    dert te angen opslaan. 735.</t>
  </si>
  <si>
    <t xml:space="preserve">        Regenten van St. Ocdeurode geper-</t>
  </si>
  <si>
    <t xml:space="preserve">    uittert là mugen onaan 737.</t>
  </si>
  <si>
    <t xml:space="preserve">        te adviseren op be ve fik van Re-</t>
  </si>
  <si>
    <t xml:space="preserve">    genten zan Hutenie dn, Tagenmierden en</t>
  </si>
  <si>
    <t xml:space="preserve">    Hse in renisfe. 738.</t>
  </si>
  <si>
    <t xml:space="preserve">        dem op het 3ërfuok van Regenten</t>
  </si>
  <si>
    <t xml:space="preserve">    van Maaren om em Caratur. 49.</t>
  </si>
  <si>
    <t xml:space="preserve">        en y ta vefick zat Regenten</t>
  </si>
  <si>
    <t xml:space="preserve">    van alm oh cen Curatur. 749.</t>
  </si>
  <si>
    <t xml:space="preserve">        em op he verfieck van Essgenamen</t>
  </si>
  <si>
    <t xml:space="preserve">    van Pavivkis an rene 741.</t>
  </si>
  <si>
    <t xml:space="preserve">        Regentes van Toigeire gepermitieert</t>
  </si>
  <si>
    <t xml:space="preserve">    te mogen unstaan. 746</t>
  </si>
  <si>
    <t xml:space="preserve">        Regenies van Son gepermitturt te</t>
  </si>
  <si>
    <t xml:space="preserve">    mugen oûsiaan. 745.</t>
  </si>
  <si>
    <t xml:space="preserve">        Regentes val Niuw Kuyk geper-</t>
  </si>
  <si>
    <t xml:space="preserve">    nitteert l mogen omflaan. 751.</t>
  </si>
  <si>
    <t xml:space="preserve">        Regent van Girl geperuittert ie</t>
  </si>
  <si>
    <t xml:space="preserve">    magen oûsiaan. 751.</t>
  </si>
  <si>
    <t xml:space="preserve">        'n adviseren op het verfuek van van-</t>
  </si>
  <si>
    <t xml:space="preserve">    der Mer om tien dyent guldens ter qe-</t>
  </si>
  <si>
    <t xml:space="preserve">    de rekeninge 753.</t>
  </si>
  <si>
    <t xml:space="preserve">        Regeulen zah Nunmgerven gepermit-</t>
  </si>
  <si>
    <t xml:space="preserve">    tent 1 ûugen omaan 753.</t>
  </si>
  <si>
    <t xml:space="preserve">        Hen aan Regenten bm Soneren.</t>
  </si>
  <si>
    <t xml:space="preserve">        haat van het Compur geuraal 1e</t>
  </si>
  <si>
    <t>exaniteeren</t>
  </si>
  <si>
    <t>NL-HaNA_1.01.02_3779_0034-column-3661-370-890-3006</t>
  </si>
  <si>
    <t xml:space="preserve">    veright vrauuanti van tien duyent</t>
  </si>
  <si>
    <t xml:space="preserve">    guldens tet gucder reckeiinge voor du Heer</t>
  </si>
  <si>
    <t xml:space="preserve">    vankr Mme n deefibeeien 756.</t>
  </si>
  <si>
    <t xml:space="preserve">    Regenten van Rickan berfsk om</t>
  </si>
  <si>
    <t xml:space="preserve">    reniste afgwegen 1761.</t>
  </si>
  <si>
    <t xml:space="preserve">        Resemen van Put veriek om re-</t>
  </si>
  <si>
    <t xml:space="preserve">    uiste afgemefen. 761.</t>
  </si>
  <si>
    <t xml:space="preserve">        R adefkiere q veruck van Regen-</t>
  </si>
  <si>
    <t xml:space="preserve">    ten van Hapert en Casteren om renifie</t>
  </si>
  <si>
    <t xml:space="preserve">    761.</t>
  </si>
  <si>
    <t xml:space="preserve">        Regeuten van Risthouen geperuitteert</t>
  </si>
  <si>
    <t xml:space="preserve">    te magel onfiaan.</t>
  </si>
  <si>
    <t xml:space="preserve">        Ja</t>
  </si>
  <si>
    <t xml:space="preserve">        Troyen gazordelt vrydm van fijn</t>
  </si>
  <si>
    <t xml:space="preserve">    afgebrand Hs. 764.</t>
  </si>
  <si>
    <t xml:space="preserve">        Reemea vas Berdel gepermitieert</t>
  </si>
  <si>
    <t xml:space="preserve">    te uugei onfiaan 765.</t>
  </si>
  <si>
    <t xml:space="preserve">        Regenies van Weterboven gepernit-</t>
  </si>
  <si>
    <t>ten te hoen omflaan. 766.</t>
  </si>
  <si>
    <t xml:space="preserve">        te adbiferet op bet derek van Re-</t>
  </si>
  <si>
    <t>genten van hen Ondeubyeb om approkatie</t>
  </si>
  <si>
    <t>van Juker reilt 755.</t>
  </si>
  <si>
    <t xml:space="preserve">    Hen ) hi wifi van Regenten</t>
  </si>
  <si>
    <t>van Siptour un te magen onfiaan. 774</t>
  </si>
  <si>
    <t>van het Quartier van Odfteruyck, où me-</t>
  </si>
  <si>
    <t>de vermindering van a helft zan tet bofa-</t>
  </si>
  <si>
    <t>zut. 774.</t>
  </si>
  <si>
    <t xml:space="preserve">        desfick van Rentes van Edt af-</t>
  </si>
  <si>
    <t>geween, duh Reine zan derden</t>
  </si>
  <si>
    <t>deaf goes te dien aan de van Haeck</t>
  </si>
  <si>
    <t>high zultns. 785.</t>
  </si>
  <si>
    <t xml:space="preserve">        z advndel op het verpee van</t>
  </si>
  <si>
    <t>Regemen van Hulferanbigh , oh te no-</t>
  </si>
  <si>
    <t>ez dnfiaan 785.</t>
  </si>
  <si>
    <t xml:space="preserve">        Je akisuru op het zeriek van</t>
  </si>
  <si>
    <t>den Priaat van dn hay van Pase om</t>
  </si>
  <si>
    <t>feekeie Landen mider naar fich te mugen</t>
  </si>
  <si>
    <t>kenen. 791.</t>
  </si>
  <si>
    <t xml:space="preserve">        ueh ip het verfict van Guommir-</t>
  </si>
  <si>
    <t>zee den van Peelland wegens betau zan</t>
  </si>
  <si>
    <t>aghtertalige iuteregen 782.</t>
  </si>
  <si>
    <t xml:space="preserve">        Resenmen dan Hajdt gepermittert</t>
  </si>
  <si>
    <t>le muxei omaan 797.</t>
  </si>
  <si>
    <t xml:space="preserve">        le adufiren op ba vernek van Re-</t>
  </si>
  <si>
    <t>genten van EHheseh où remisie sot.</t>
  </si>
  <si>
    <t xml:space="preserve">        nen op hei verfiik van Regen</t>
  </si>
  <si>
    <t>tu van Vleriu on l hugen onfaan.</t>
  </si>
  <si>
    <t>sor.</t>
  </si>
  <si>
    <t>Raadt van Vlaanderen geautboriert Lam-</t>
  </si>
  <si>
    <t>mens de icto u1 bl Ius te Zand te</t>
  </si>
  <si>
    <t>den dehgeret 3.</t>
  </si>
  <si>
    <t xml:space="preserve">        Glam als Onaner van de Exphi-</t>
  </si>
  <si>
    <t>aten op sin verhuk gedlnittert. 121.</t>
  </si>
  <si>
    <t xml:space="preserve">        Buaaan aangéfteit tut Ontfanger van</t>
  </si>
  <si>
    <t>de Exphieten 138.</t>
  </si>
  <si>
    <t xml:space="preserve">    te adviseren op de Reueste van Jan</t>
  </si>
  <si>
    <t>van Vlaanderen, on difenate van bet tri</t>
  </si>
  <si>
    <t>en taghighfie àricul tat bet Echt Regi</t>
  </si>
  <si>
    <t>ment 690</t>
  </si>
  <si>
    <t xml:space="preserve">        2</t>
  </si>
  <si>
    <t xml:space="preserve">        gean haar t reukeren ua a In-</t>
  </si>
  <si>
    <t>sust, ende nie na dfanti of praanq.</t>
  </si>
  <si>
    <t>NL-HaNA_1.01.02_3779_0035-page-68</t>
  </si>
  <si>
    <t>NL-HaNA_1.01.02_3779_0035-column-322-387-943-2932</t>
  </si>
  <si>
    <t>Ragay geapprobeert als Secretaris van Vught</t>
  </si>
  <si>
    <t xml:space="preserve">    en Cromvoirt. 487.</t>
  </si>
  <si>
    <t>Ramhorst, aveegens Hollandt gecommitteert</t>
  </si>
  <si>
    <t>Rappel. Siet Brieven van Rappel.</t>
  </si>
  <si>
    <t>Ravens geapprobeert als Stadtbonder en Grif-</t>
  </si>
  <si>
    <t xml:space="preserve">    fier van de Leenen van Polanen, mits sis</t>
  </si>
  <si>
    <t xml:space="preserve">    boudert guldens betalende. 314.</t>
  </si>
  <si>
    <t xml:space="preserve">        eedt van suyveringe. 334.</t>
  </si>
  <si>
    <t>van Rechteren gelast binnen twee maanden</t>
  </si>
  <si>
    <t xml:space="preserve">    den eedt als Gouverneur van Breda te moo-</t>
  </si>
  <si>
    <t xml:space="preserve">    gen afleggen, of dat haar Hoogh Mog. van</t>
  </si>
  <si>
    <t xml:space="preserve">    het voorschreve Gouvernement nader sullen</t>
  </si>
  <si>
    <t xml:space="preserve">    disponeeren. 196.</t>
  </si>
  <si>
    <t>van Rechteren, Heere tot Westervelt, om</t>
  </si>
  <si>
    <t xml:space="preserve">    gemain'ineert te werden by sijn rang als</t>
  </si>
  <si>
    <t xml:space="preserve">    Brigadier, te examineren. 517.</t>
  </si>
  <si>
    <t>Relief Su Brieven van relief-</t>
  </si>
  <si>
    <t>Remissie. Siet Brieven van Remissie.</t>
  </si>
  <si>
    <t>Rengers Pasport om de Rivieren te moogen</t>
  </si>
  <si>
    <t xml:space="preserve">    passeeren en repasseeren. 314. si5.</t>
  </si>
  <si>
    <t>Renswoude Pasport om de Rivieren te passee-</t>
  </si>
  <si>
    <t xml:space="preserve">    ren en repassceren. 354.</t>
  </si>
  <si>
    <t>Repelaar gelast jich te informeeren of de on-</t>
  </si>
  <si>
    <t xml:space="preserve">    willige Dorpen hebben voldaan aan haar</t>
  </si>
  <si>
    <t xml:space="preserve">    Hoogh Mog. Resolutie tot het leveren van</t>
  </si>
  <si>
    <t xml:space="preserve">    Manschap, en soo niet, de selve by executie</t>
  </si>
  <si>
    <t xml:space="preserve">    tot betalinge te constringeeren. 143.</t>
  </si>
  <si>
    <t>Repelaar aangestelt tot Ontfanger van de Con-</t>
  </si>
  <si>
    <t xml:space="preserve">    doyen en Licenten tot Geertruydenbergb.</t>
  </si>
  <si>
    <t>Revisien van Senteutien van den Raadt van</t>
  </si>
  <si>
    <t xml:space="preserve">    State, rapport van Overysel op het Pro-</t>
  </si>
  <si>
    <t xml:space="preserve">    jeet-Reglement, te examineeren. 42.</t>
  </si>
  <si>
    <t xml:space="preserve">        rapport dien aangaande, Provincien</t>
  </si>
  <si>
    <t xml:space="preserve">    versoght haar te verklaaren. 79.</t>
  </si>
  <si>
    <t xml:space="preserve">        resolutie van Overysel, Provincien</t>
  </si>
  <si>
    <t xml:space="preserve">    versogbt haar te verklaaren. 117. 743.</t>
  </si>
  <si>
    <t xml:space="preserve">        consideratien van Overyssel. 414.</t>
  </si>
  <si>
    <t>Reytenbach Declaratie. 72.</t>
  </si>
  <si>
    <t>van Rheede, Heer tot Ginckel , vier maanden</t>
  </si>
  <si>
    <t xml:space="preserve">    verbf</t>
  </si>
  <si>
    <t xml:space="preserve">    1i;.</t>
  </si>
  <si>
    <t xml:space="preserve">        twee maanden verlof. 404.</t>
  </si>
  <si>
    <t xml:space="preserve">        een maandt verlof. 620.</t>
  </si>
  <si>
    <t>van Riel aangesteldt tot Stockbouder van Ft-</t>
  </si>
  <si>
    <t xml:space="preserve">    ten, Leur en Sprundel, mits ter Thesaurie</t>
  </si>
  <si>
    <t xml:space="preserve">    betalende twee duysent vyf hondert guldens.</t>
  </si>
  <si>
    <t xml:space="preserve">    384.</t>
  </si>
  <si>
    <t xml:space="preserve">        eedt van suyveringe. 399.</t>
  </si>
  <si>
    <t>Ritsaart, Fabritius gelast de bedieninge als Sub-</t>
  </si>
  <si>
    <t xml:space="preserve">    ituyt Grifier aan hem vverlaten. 26.</t>
  </si>
  <si>
    <t xml:space="preserve">        nader Requeste, Gedeputeerden naar</t>
  </si>
  <si>
    <t xml:space="preserve">    Vlaanderen te disponeeren. 358.</t>
  </si>
  <si>
    <t>de la Roque, bericht dat hy de Rooms Ca-</t>
  </si>
  <si>
    <t xml:space="preserve">    tholiquê bekent gemaackt hadde de Gerefor-</t>
  </si>
  <si>
    <t xml:space="preserve">    meerde omtrent Adudenaarde ongemolesteert te</t>
  </si>
  <si>
    <t xml:space="preserve">    laten. 120.</t>
  </si>
  <si>
    <t xml:space="preserve">        gepermitteert in een jaar ses maanden</t>
  </si>
  <si>
    <t xml:space="preserve">    op verscheyde tyden te moogen absent zijn.</t>
  </si>
  <si>
    <t xml:space="preserve">    oro.</t>
  </si>
  <si>
    <t>NL-HaNA_1.01.02_3779_0035-column-1315-387-1002-2919</t>
  </si>
  <si>
    <t>Roefs klaghten over Regenten van Asten en</t>
  </si>
  <si>
    <t xml:space="preserve">    Ommel , den Raadt van Staate te dispo-</t>
  </si>
  <si>
    <t xml:space="preserve">    neeren. 176.</t>
  </si>
  <si>
    <t>Roelandts, Pasport om sijn Meubilen naar</t>
  </si>
  <si>
    <t xml:space="preserve">    Utrecht te voeren. 270.</t>
  </si>
  <si>
    <t>Roeters Brieven van voorschryvens aan bet</t>
  </si>
  <si>
    <t xml:space="preserve">    Hof van Denemarcken. 573.</t>
  </si>
  <si>
    <t>Romer klaghten over het Hof te Venlo, en</t>
  </si>
  <si>
    <t xml:space="preserve">    den Momboir Juncker de selve te berichten.</t>
  </si>
  <si>
    <t xml:space="preserve">    597. 604.</t>
  </si>
  <si>
    <t xml:space="preserve">        nader Misive dien aangaande. 574.</t>
  </si>
  <si>
    <t>Rosmalen wegens Utrecht gecommitteert ter</t>
  </si>
  <si>
    <t xml:space="preserve">    Admiraliteyt op de Maze. 432.</t>
  </si>
  <si>
    <t>de Rooy vollatie geapprobeert. 15.</t>
  </si>
  <si>
    <t>van Rossem aangestelt als extraordinaris Trom-</t>
  </si>
  <si>
    <t xml:space="preserve">    petter van haar Hoogh Mog. 401</t>
  </si>
  <si>
    <t>Rostant versoeck om Pasport, afgeweesen.</t>
  </si>
  <si>
    <t>Rosyn, vyftigb guldens toegelght. 635.</t>
  </si>
  <si>
    <t>Route wegens Overysel gecommitteert tot het</t>
  </si>
  <si>
    <t xml:space="preserve">    opneemen van de reekeninge van de Oost-</t>
  </si>
  <si>
    <t xml:space="preserve">    Indische Compagnie. 317.</t>
  </si>
  <si>
    <t>Roussel JVeduwe Ancillon, Declaratie. 458.</t>
  </si>
  <si>
    <t>de Rooy vier ducatons toegeleght. 3.</t>
  </si>
  <si>
    <t xml:space="preserve">        vys en twintigb guldens toegeleght.</t>
  </si>
  <si>
    <t>Rumpf Envoyé advertentie. 4. 16. 40. 47.</t>
  </si>
  <si>
    <t xml:space="preserve">    54. 71. too. 1i9. 138. 150. 165. 182.</t>
  </si>
  <si>
    <t xml:space="preserve">    199. 234. 247. 287. 280. 297. 312. 316.</t>
  </si>
  <si>
    <t xml:space="preserve">    344. 345. 355. 372. 385. 398. 421. 434.</t>
  </si>
  <si>
    <t xml:space="preserve">    448. 460. 482. si. 523. 537. 551. 564.</t>
  </si>
  <si>
    <t xml:space="preserve">    776. 605. 625. 636. 649. 664. 684. 694.</t>
  </si>
  <si>
    <t xml:space="preserve">    708. 729. 730. 751. 782. 793.</t>
  </si>
  <si>
    <t xml:space="preserve">        Declaratie. 71. 448.</t>
  </si>
  <si>
    <t xml:space="preserve">        gepcrmitteert den kleynem Rouw te</t>
  </si>
  <si>
    <t xml:space="preserve">    declareeren over de doodt van den Churfura</t>
  </si>
  <si>
    <t xml:space="preserve">    van Keulen en Groot-Hartogh van Toscanen-</t>
  </si>
  <si>
    <t xml:space="preserve">    87</t>
  </si>
  <si>
    <t xml:space="preserve">    devoir te doen, ten eynde de aghter-</t>
  </si>
  <si>
    <t xml:space="preserve">    stallige interessen en capitaal betaaldt moge</t>
  </si>
  <si>
    <t xml:space="preserve">    werden. 161.</t>
  </si>
  <si>
    <t xml:space="preserve">        zvegens het senden van een Lieutenant</t>
  </si>
  <si>
    <t xml:space="preserve">    in het Huys van den Sweedtschen Ambassa-</t>
  </si>
  <si>
    <t xml:space="preserve">    deur, te examineereu. 198.</t>
  </si>
  <si>
    <t xml:space="preserve">        Pasput om eenige Goederen na Stock-</t>
  </si>
  <si>
    <t xml:space="preserve">    holm te voeren. 271. 596.</t>
  </si>
  <si>
    <t xml:space="preserve">        devoir te doen in faveur van Patyn.</t>
  </si>
  <si>
    <t xml:space="preserve">    321.</t>
  </si>
  <si>
    <t xml:space="preserve">        antwoordt wegens het egalisieren van</t>
  </si>
  <si>
    <t xml:space="preserve">    de Nederlandtsche Scheepen met de Sweed-</t>
  </si>
  <si>
    <t xml:space="preserve">    sche, by Hollandt overgenoomen. 398.</t>
  </si>
  <si>
    <t xml:space="preserve">        devoir te doen, ten eynde Wigman</t>
  </si>
  <si>
    <t xml:space="preserve">    aan fijne pretenfien geraake. 481.</t>
  </si>
  <si>
    <t xml:space="preserve">        wegens seeker Vuur- en Bakengeldt te</t>
  </si>
  <si>
    <t xml:space="preserve">    examineren. 495.</t>
  </si>
  <si>
    <t xml:space="preserve">        devoir te doen in faveur van Strom-</t>
  </si>
  <si>
    <t>bergh. 504.</t>
  </si>
  <si>
    <t>Deurs. 618.</t>
  </si>
  <si>
    <t xml:space="preserve">        devoir te doen in favenr van Fonteyn</t>
  </si>
  <si>
    <t xml:space="preserve">    687.</t>
  </si>
  <si>
    <t>NL-HaNA_1.01.02_3779_0035-page-69</t>
  </si>
  <si>
    <t>NL-HaNA_1.01.02_3779_0035-column-2687-407-877-2922</t>
  </si>
  <si>
    <t xml:space="preserve">    gepermitteert den Rouw te declareren</t>
  </si>
  <si>
    <t xml:space="preserve">    over den Koningh van Spaigne. 762.</t>
  </si>
  <si>
    <t xml:space="preserve">        ordonnantie aangaande de navigatie</t>
  </si>
  <si>
    <t xml:space="preserve">    der Vreemde op Sweeden en Finlandt, by</t>
  </si>
  <si>
    <t xml:space="preserve">    Hollandt overgenoomen. 782.</t>
  </si>
  <si>
    <t>Rumpf Secretaris, advertentie. 2. 11. 34.50.</t>
  </si>
  <si>
    <t xml:space="preserve">    62 69. 76. 83. 109. 116. 127. 132. 148.</t>
  </si>
  <si>
    <t xml:space="preserve">    160. 163. 173. 178. 190. 214. 224. 230.</t>
  </si>
  <si>
    <t xml:space="preserve">    264. 274. 278. zor. 309 317. 323. 342.</t>
  </si>
  <si>
    <t xml:space="preserve">    351. 362. 379. 382. 391. 396. 417. 432.</t>
  </si>
  <si>
    <t xml:space="preserve">    441. 454. 459. 468. 487. 494. 508. 521.</t>
  </si>
  <si>
    <t xml:space="preserve">    536. 542. 547. 563. 571. 596. 605. 619.</t>
  </si>
  <si>
    <t xml:space="preserve">    629. 634. 649. 660. 689. 701. 706. 718.</t>
  </si>
  <si>
    <t xml:space="preserve">    724. 739. 747. 760. 788. 777. 793.</t>
  </si>
  <si>
    <t xml:space="preserve">        Declaratie 47. 427.</t>
  </si>
  <si>
    <t xml:space="preserve">    declareren over den Churfurst van Keulen.</t>
  </si>
  <si>
    <t xml:space="preserve">    62.</t>
  </si>
  <si>
    <t xml:space="preserve">    gelast fich te informeeren op de ferste</t>
  </si>
  <si>
    <t xml:space="preserve">    onder het Rundtvee in die Quartieren te be-</t>
  </si>
  <si>
    <t xml:space="preserve">    righten. 68.</t>
  </si>
  <si>
    <t xml:space="preserve">        Copie Memorie door hem overeegeven</t>
  </si>
  <si>
    <t xml:space="preserve">    rakende het debiteeren van het Zout in Pil-</t>
  </si>
  <si>
    <t xml:space="preserve">    low en andere Havenen aangehouden wer-</t>
  </si>
  <si>
    <t xml:space="preserve">    dende. 96.</t>
  </si>
  <si>
    <t xml:space="preserve">        Misive wegens het Rundtvee, by Fll-</t>
  </si>
  <si>
    <t xml:space="preserve">    landt overgenomen. 99.</t>
  </si>
  <si>
    <t xml:space="preserve">        welgevallen in fijn devoiren wegens</t>
  </si>
  <si>
    <t xml:space="preserve">    het Schip de blaauwe Pot, en gelast te con-</t>
  </si>
  <si>
    <t xml:space="preserve">    tinueeren. 142.</t>
  </si>
  <si>
    <t xml:space="preserve">        gelast nochmaals devoir tot ontslaginge</t>
  </si>
  <si>
    <t xml:space="preserve">    te doen. 154.</t>
  </si>
  <si>
    <t xml:space="preserve">        wegens het pressen van seekeren Bac-</t>
  </si>
  <si>
    <t xml:space="preserve">    ker, en gelast tot ontslaginge devoir te doen.</t>
  </si>
  <si>
    <t xml:space="preserve">        gepermitteert den kleynen Rouw te de-</t>
  </si>
  <si>
    <t xml:space="preserve">    clareeren over de Hertoginne van Orleans.</t>
  </si>
  <si>
    <t xml:space="preserve">        devoir aangewendt tot ontslaginge van</t>
  </si>
  <si>
    <t xml:space="preserve">    Backer. 292.</t>
  </si>
  <si>
    <t xml:space="preserve">        wegens het Schip de blaauwe Pot.</t>
  </si>
  <si>
    <t xml:space="preserve">    323.</t>
  </si>
  <si>
    <t xml:space="preserve">        resolutie nopende het arrest van den</t>
  </si>
  <si>
    <t xml:space="preserve">    Graave Posse. 327.</t>
  </si>
  <si>
    <t xml:space="preserve">        devoiren wegens het vreemt Sout al-</t>
  </si>
  <si>
    <t xml:space="preserve">    daar, by Hollandt overgenoomen. 405.</t>
  </si>
  <si>
    <t xml:space="preserve">        devoir te doen, ten eynde Gorsje aan</t>
  </si>
  <si>
    <t xml:space="preserve">    sijne pretenfien geraake. 447.</t>
  </si>
  <si>
    <t xml:space="preserve">        wegens het weghneemen der differen-</t>
  </si>
  <si>
    <t xml:space="preserve">    ten tussthen den Furst en Landistenden van</t>
  </si>
  <si>
    <t xml:space="preserve">    Oost-Vrieslandt te examineeren. 480.</t>
  </si>
  <si>
    <t xml:space="preserve">        devoiren aangewendt in faveur van</t>
  </si>
  <si>
    <t xml:space="preserve">    Gorge. 518.</t>
  </si>
  <si>
    <t xml:space="preserve">        Pasport om eenige Goederen te moo-</t>
  </si>
  <si>
    <t xml:space="preserve">    gen uytvoeren. 530.</t>
  </si>
  <si>
    <t xml:space="preserve">        devoir te doen in faveur van Dire-</t>
  </si>
  <si>
    <t xml:space="preserve">    deurs van den Oosterschen handel wegens</t>
  </si>
  <si>
    <t xml:space="preserve">    wreemt Zout. 533. Sii.</t>
  </si>
  <si>
    <t xml:space="preserve">        wegens de besmettelijke fieckte om-</t>
  </si>
  <si>
    <t xml:space="preserve">    trent bet Rundtvee aldaar, ende ordres.</t>
  </si>
  <si>
    <t xml:space="preserve">    6456.</t>
  </si>
  <si>
    <t>NL-HaNA_1.01.02_3779_0035-column-3673-404-872-2962</t>
  </si>
  <si>
    <t xml:space="preserve">    devoir te doen, ten eynde de Geinte-</t>
  </si>
  <si>
    <t xml:space="preserve">    resteerdens in de Pruysische lyfrenten betaalt</t>
  </si>
  <si>
    <t xml:space="preserve">    mogen werden. 776.</t>
  </si>
  <si>
    <t xml:space="preserve">        - dewir te doen in faveur van Coben.</t>
  </si>
  <si>
    <t xml:space="preserve">    782.</t>
  </si>
  <si>
    <t xml:space="preserve">        gepermitteert den Rouw te declareren</t>
  </si>
  <si>
    <t xml:space="preserve">    over de Hartoginne Douariere van Saxen-</t>
  </si>
  <si>
    <t xml:space="preserve">    Coburgh-Meyningen. 798.</t>
  </si>
  <si>
    <t>Rumrf, Lieutenant Collonel, Pasport om fijn</t>
  </si>
  <si>
    <t xml:space="preserve">    Bagagie na Maastricht te vooren. 261.</t>
  </si>
  <si>
    <t>Rygersman, Regenten van Halsteren en Noord-</t>
  </si>
  <si>
    <t xml:space="preserve">    geest gelast om op fijn aanschryvinge op de</t>
  </si>
  <si>
    <t xml:space="preserve">    2uartiers-vergaderingen te compareeren en</t>
  </si>
  <si>
    <t xml:space="preserve">    helpen resolveeren, of redenen ter contrarie</t>
  </si>
  <si>
    <t xml:space="preserve">    te berichten. 732.</t>
  </si>
  <si>
    <t>Rynjack Weduwe , Brieven van voorschry-</t>
  </si>
  <si>
    <t xml:space="preserve">    vens aan den Resident vanden Bosch. 558.</t>
  </si>
  <si>
    <t>van Ryp, advis van de Generaliteyts Réken-</t>
  </si>
  <si>
    <t xml:space="preserve">    kamer, en de collatie geapprobeert. 145.</t>
  </si>
  <si>
    <t>Rysenborgh, ve soeck om Pasport, afgewe-</t>
  </si>
  <si>
    <t xml:space="preserve">    sen. 355. 379. 404.</t>
  </si>
  <si>
    <t>van Rysterboigh, approbatie van fijn aan-</t>
  </si>
  <si>
    <t xml:space="preserve">    stellinge als Vorster tot Dinther 328.</t>
  </si>
  <si>
    <t>Ryswyck Teerkramer, Declaratie. 56.</t>
  </si>
  <si>
    <t xml:space="preserve">        8,</t>
  </si>
  <si>
    <t>CAbonadiere Brieven van voorschryvens aan</t>
  </si>
  <si>
    <t xml:space="preserve">        het Hof van Spaigne. 539.</t>
  </si>
  <si>
    <t>Sallengere wegens pretensien van de Ersfgena-</t>
  </si>
  <si>
    <t xml:space="preserve">    men van Durier, te examineeren. 151.</t>
  </si>
  <si>
    <t xml:space="preserve">        rapport Partyen te berichten. 164.</t>
  </si>
  <si>
    <t>van Sanen wegens Hollandt gecommitteert ter</t>
  </si>
  <si>
    <t xml:space="preserve">    Admiraliteyt in bet Noorderquartier. 646.</t>
  </si>
  <si>
    <t>Savaigne zersoeck om gratificatie, afgewesen-</t>
  </si>
  <si>
    <t xml:space="preserve">    726.</t>
  </si>
  <si>
    <t>Soafconduit. Siet Brieven van Saufconduit.</t>
  </si>
  <si>
    <t>Sautyn, Admiraliteyt in Zeelandt te berichten</t>
  </si>
  <si>
    <t xml:space="preserve">    op fin versôeck tegens Grys. 196.</t>
  </si>
  <si>
    <t>Saxen Eysenach nieuwesaarswensch. a1.</t>
  </si>
  <si>
    <t>Saxen Heylborgh, Hertoginne Douariere, no-</t>
  </si>
  <si>
    <t xml:space="preserve">    tificerende set overlyden van haar Gemaal,</t>
  </si>
  <si>
    <t xml:space="preserve">    met rescriptie van condoleantie beantwoordt.</t>
  </si>
  <si>
    <t>Saxen Weymar antwoordt op haar Hoogb</t>
  </si>
  <si>
    <t xml:space="preserve">    Mog. Migive in faveur van Ingezetenen</t>
  </si>
  <si>
    <t xml:space="preserve">    van Amsierdam en Rotterdam, wegens pre-</t>
  </si>
  <si>
    <t xml:space="preserve">    tensien op van Schernick. 84.</t>
  </si>
  <si>
    <t>Schaap Brieven van voorschryvens aan bet</t>
  </si>
  <si>
    <t xml:space="preserve">    Hof van Spaigne. 402.</t>
  </si>
  <si>
    <t>Schadebergh, Memorie, de Retroacta na te</t>
  </si>
  <si>
    <t xml:space="preserve">    sien. 371.</t>
  </si>
  <si>
    <t>Schade en Bergh, Brieven van voorschryvens</t>
  </si>
  <si>
    <t xml:space="preserve">    aan het Hof van Demmarcken. 521.</t>
  </si>
  <si>
    <t>Schagen wegens Hollandt gecommitteert in des</t>
  </si>
  <si>
    <t xml:space="preserve">    Generaliteyts Reekenkamer. 287.</t>
  </si>
  <si>
    <t>Schansman Octroy om te disponeeren. 481.</t>
  </si>
  <si>
    <t>Schmid de Gruneck te berigbten op het ver-</t>
  </si>
  <si>
    <t xml:space="preserve">    fôeck van Enderley en Schmidt, om by va-</t>
  </si>
  <si>
    <t xml:space="preserve">    cature van Grisousche Compagnien gerempla-</t>
  </si>
  <si>
    <t xml:space="preserve">    ceert te werden. 153.</t>
  </si>
  <si>
    <t>NL-HaNA_1.01.02_3779_0036-page-70</t>
  </si>
  <si>
    <t>NL-HaNA_1.01.02_3779_0036-column-362-427-905-2922</t>
  </si>
  <si>
    <t xml:space="preserve">        berigt te examineren. 267.</t>
  </si>
  <si>
    <t>Schmid om in een van de Grisonsche Gom-</t>
  </si>
  <si>
    <t xml:space="preserve">    pagnien als Capiteyn geremplaceert te wer-</t>
  </si>
  <si>
    <t xml:space="preserve">    den, den Collunel Schmidt te berichten.</t>
  </si>
  <si>
    <t xml:space="preserve">    153.</t>
  </si>
  <si>
    <t xml:space="preserve">        beright te examineeren. 267.</t>
  </si>
  <si>
    <t xml:space="preserve">        Brieven van Suufconduit. 495.</t>
  </si>
  <si>
    <t>Schorer Hitaal van Vlaanderen gclast ich te</t>
  </si>
  <si>
    <t xml:space="preserve">    informeeren nopende bet dispuyt tusschen de</t>
  </si>
  <si>
    <t xml:space="preserve">    Magistraat van St. Jans Steen en Hulster-</t>
  </si>
  <si>
    <t xml:space="preserve">    ambacht. 106.</t>
  </si>
  <si>
    <t xml:space="preserve">        bericht van de Magistraat van St.</t>
  </si>
  <si>
    <t xml:space="preserve">    Jans Steen ter handen gesteldt. tif.</t>
  </si>
  <si>
    <t xml:space="preserve">        item het beright van de Magiftraat</t>
  </si>
  <si>
    <t xml:space="preserve">    van Zas van Gent. 121.</t>
  </si>
  <si>
    <t xml:space="preserve">    item bet bericht van de Magistraat</t>
  </si>
  <si>
    <t xml:space="preserve">    van St. Jan Steen, op de Missive van de</t>
  </si>
  <si>
    <t xml:space="preserve">    Magistraat van Hulster-Aambacht. 131</t>
  </si>
  <si>
    <t xml:space="preserve">        Commandant van Hulst, notificeeren-</t>
  </si>
  <si>
    <t xml:space="preserve">    de dat den Fiséaal bem ter banden gesteldt</t>
  </si>
  <si>
    <t xml:space="preserve">    hadde Verhoeve om te bewaaren. 135.</t>
  </si>
  <si>
    <t xml:space="preserve">        gelast den selven te bewaaren tot na-</t>
  </si>
  <si>
    <t>der ordre. 138.</t>
  </si>
  <si>
    <t xml:space="preserve">    bericht wegens de voorschreve saack</t>
  </si>
  <si>
    <t>en Bylagen testellen in banden van 's Landts</t>
  </si>
  <si>
    <t>Advocaten om te adviseren. 146.</t>
  </si>
  <si>
    <t xml:space="preserve">    advis, ende gelast van bet gemelde</t>
  </si>
  <si>
    <t>vonniste te provoceeren aan den Raadt van</t>
  </si>
  <si>
    <t>Vlaanderen, en den gemeiden Verboeve Pede</t>
  </si>
  <si>
    <t>legato aldaar over te brengen. 162.</t>
  </si>
  <si>
    <t xml:space="preserve">        Misive op het zoorschreve subject.</t>
  </si>
  <si>
    <t>'s Landts Advocaten te adviseren. 193.</t>
  </si>
  <si>
    <t xml:space="preserve">        advis van 's Landts Advocaten dien</t>
  </si>
  <si>
    <t>aangaande. 217.</t>
  </si>
  <si>
    <t>Schraut Pasport om na Cassel te moogen zer-</t>
  </si>
  <si>
    <t>trecken. 24.</t>
  </si>
  <si>
    <t>Schroder en Tietsen Pasport ad omnes Po-</t>
  </si>
  <si>
    <t>pulos. 349.</t>
  </si>
  <si>
    <t>Schultens wegens Stadt en Lande ter Gene-</t>
  </si>
  <si>
    <t xml:space="preserve">    raliteyt gecommitteert. 350.</t>
  </si>
  <si>
    <t>van Schuuren Haghoort Pasport om met vier</t>
  </si>
  <si>
    <t xml:space="preserve">    Paarden na fijn Heerlijckbeyt Dussen de</t>
  </si>
  <si>
    <t xml:space="preserve">    Rivieren te moogen passeeren en repasseeren.</t>
  </si>
  <si>
    <t xml:space="preserve">    104.</t>
  </si>
  <si>
    <t>Seignette en Gillot gefermitteert Copie van</t>
  </si>
  <si>
    <t xml:space="preserve">    seckere resolutie ter Grissie te ligbten. tor.</t>
  </si>
  <si>
    <t xml:space="preserve">        wegens pretensien op Denemarcken,</t>
  </si>
  <si>
    <t xml:space="preserve">    te examineren. 108.</t>
  </si>
  <si>
    <t>Serres, ordonnantie van een half jaar penoen</t>
  </si>
  <si>
    <t xml:space="preserve">    gedepescheert. 3. 426.</t>
  </si>
  <si>
    <t>de Seville, bondert vyftigh guldens toegeleght.</t>
  </si>
  <si>
    <t>Sichterman zwee maanden verlof. ti15.</t>
  </si>
  <si>
    <t>Siegman, Pasport om de Bagage van den</t>
  </si>
  <si>
    <t xml:space="preserve">    Graavé van Starrenbergh uyt Duytslanat</t>
  </si>
  <si>
    <t xml:space="preserve">    na Londen te transporteren. 57.</t>
  </si>
  <si>
    <t xml:space="preserve">        om restitutie van een Obligatie, Deutz</t>
  </si>
  <si>
    <t xml:space="preserve">    te berichten. 375.</t>
  </si>
  <si>
    <t xml:space="preserve">        bericht en resolutie. 600.</t>
  </si>
  <si>
    <t>NL-HaNA_1.01.02_3779_0036-column-1319-405-931-2966</t>
  </si>
  <si>
    <t>Simons om pardon, den Raadt van Brabandt</t>
  </si>
  <si>
    <t xml:space="preserve">    te adviseren. 83.</t>
  </si>
  <si>
    <t xml:space="preserve">        advis en afgeweesen. 659.</t>
  </si>
  <si>
    <t>Simon zier givere ducatuns toegelegbt. 341.</t>
  </si>
  <si>
    <t>Singendonck aangefteldt tot Raadt en Rent-</t>
  </si>
  <si>
    <t xml:space="preserve">    meester van de Nalatenschap. 383.</t>
  </si>
  <si>
    <t>van Sliepe en Brul Mandement van relief</t>
  </si>
  <si>
    <t xml:space="preserve">    veerlent. 486.</t>
  </si>
  <si>
    <t>van Slingelandt wegens Hollandt gecommit-</t>
  </si>
  <si>
    <t xml:space="preserve">    teert ter Aamiraliteyt op de Maze. 177.</t>
  </si>
  <si>
    <t>van Slingelandt ze adviseren op het versoeck</t>
  </si>
  <si>
    <t xml:space="preserve">    van Kerckhoven om approbatie van seekere</t>
  </si>
  <si>
    <t xml:space="preserve">    collatie. 515.</t>
  </si>
  <si>
    <t>Smith egens Gelderlandt gecommitteert in des</t>
  </si>
  <si>
    <t xml:space="preserve">    Generaliteyts Reekenkamer. 693.</t>
  </si>
  <si>
    <t>Smits, Pasport tot den uytvoer van Montee-</t>
  </si>
  <si>
    <t xml:space="preserve">    ringe voor bet Regiment van Cunningbam</t>
  </si>
  <si>
    <t xml:space="preserve">    na Namen. 74.</t>
  </si>
  <si>
    <t xml:space="preserve">        Item voor het Regiment van Colyear</t>
  </si>
  <si>
    <t xml:space="preserve">    ni Maastricht. 261.</t>
  </si>
  <si>
    <t>del Sotto en la Para Brieven van voorschry-</t>
  </si>
  <si>
    <t>Soulagement en zerligbtinge Meyerye, resolu-</t>
  </si>
  <si>
    <t xml:space="preserve">    tie dien aangaande. 578.</t>
  </si>
  <si>
    <t>de Souza Britto afgeweesen fijn versoeck om</t>
  </si>
  <si>
    <t xml:space="preserve">    de vreede met de Aliersche Rovers te ma-</t>
  </si>
  <si>
    <t xml:space="preserve">    ken, Sc. 374.</t>
  </si>
  <si>
    <t>Spaigne renunciatie van den Koningh aan die</t>
  </si>
  <si>
    <t xml:space="preserve">    Monarchie. 81.</t>
  </si>
  <si>
    <t xml:space="preserve">        Koningh, notificeerende dat fijn Va-</t>
  </si>
  <si>
    <t xml:space="preserve">    der de regeeringe op fijne Majesteyt hadde</t>
  </si>
  <si>
    <t xml:space="preserve">    getransporteert, met rescriptie van conratu-</t>
  </si>
  <si>
    <t xml:space="preserve">    latie in civile termen beantwoordt. 147.</t>
  </si>
  <si>
    <t xml:space="preserve">        notificeerende het overlijden van den</t>
  </si>
  <si>
    <t xml:space="preserve">    Koningh, en het weder aanneemen van de</t>
  </si>
  <si>
    <t xml:space="preserve">    de Kroon, met rescriptie van congratulatie</t>
  </si>
  <si>
    <t xml:space="preserve">    en condoleantie in civile termen beant woordt.</t>
  </si>
  <si>
    <t xml:space="preserve">    693.</t>
  </si>
  <si>
    <t>de Spengler vyftigh guldens toegeleght. 566.</t>
  </si>
  <si>
    <t>spina advertentie. 13. 26. 33. 45. so. oo.</t>
  </si>
  <si>
    <t xml:space="preserve">    75. 95. 106. 123. 132. 140. 148. 156.</t>
  </si>
  <si>
    <t xml:space="preserve">    163. 172. 178. 187. 195. 206. 214. 221.</t>
  </si>
  <si>
    <t xml:space="preserve">    247. 253. 264. 271. 278. 284. 291. 303.</t>
  </si>
  <si>
    <t xml:space="preserve">    309. 315. 322. 338. 342. 350 .361. 370.</t>
  </si>
  <si>
    <t xml:space="preserve">    377. 382. 390. 403. 426. 446. 485. 494.</t>
  </si>
  <si>
    <t xml:space="preserve">    500. s08. s15. 521. fag. 536. 541. 547.</t>
  </si>
  <si>
    <t xml:space="preserve">    sys. 563. 567. so5. 6o5. 608. Gi9. 634.</t>
  </si>
  <si>
    <t xml:space="preserve">    641. 649. 655. 663. 676. 682. 688. 692.</t>
  </si>
  <si>
    <t xml:space="preserve">    698. 706. 711. 719. 723. 729. 755. 766.</t>
  </si>
  <si>
    <t xml:space="preserve">    785. 793. 795.</t>
  </si>
  <si>
    <t xml:space="preserve">        Declaratie. 29. 428.</t>
  </si>
  <si>
    <t xml:space="preserve">        om caracter als extraordinaris En-</t>
  </si>
  <si>
    <t xml:space="preserve">    voyé afgewesen, en gelast haar Hoogh Mog.</t>
  </si>
  <si>
    <t xml:space="preserve">    niet meer moeyelijck te vallen. 72.</t>
  </si>
  <si>
    <t xml:space="preserve">        avegens de tolrechten by Hollandt over-</t>
  </si>
  <si>
    <t>genoomen. 84.</t>
  </si>
  <si>
    <t xml:space="preserve">        gepermutteert voor veertien dagen een</t>
  </si>
  <si>
    <t>keer naar Mentz te doen. 98.</t>
  </si>
  <si>
    <t xml:space="preserve">        gepermitteert tot sestigh ryctsdaalders</t>
  </si>
  <si>
    <t>aan arme Passagiers uyt te keeren. 232.</t>
  </si>
  <si>
    <t>NL-HaNA_1.01.02_3779_0036-page-71</t>
  </si>
  <si>
    <t>NL-HaNA_1.01.02_3779_0036-column-2686-390-858-2939</t>
  </si>
  <si>
    <t xml:space="preserve">        TI</t>
  </si>
  <si>
    <t xml:space="preserve">    aangeschreven aan den Swabischen</t>
  </si>
  <si>
    <t xml:space="preserve">        Kreytz geene instantien meer te doen 358.</t>
  </si>
  <si>
    <t xml:space="preserve">    gepermittert sich voor een maandt uyt</t>
  </si>
  <si>
    <t xml:space="preserve">        jijn residentie te begeven. 417.</t>
  </si>
  <si>
    <t xml:space="preserve">    gepermitteert noch sestigb rycksdaal-</t>
  </si>
  <si>
    <t xml:space="preserve">        ders aan arme Passagiers uyt te keeren.</t>
  </si>
  <si>
    <t xml:space="preserve">        doch niet aan Collectanten van Kercken.</t>
  </si>
  <si>
    <t xml:space="preserve">    028.</t>
  </si>
  <si>
    <t xml:space="preserve">        nmtificeerende dat den Predikant Wol-</t>
  </si>
  <si>
    <t xml:space="preserve">        lep na Hamburgh beroepen was, versoecken-</t>
  </si>
  <si>
    <t xml:space="preserve">        de het pensioen voor Bastie, te examineren.</t>
  </si>
  <si>
    <t xml:space="preserve">    738.</t>
  </si>
  <si>
    <t xml:space="preserve">        notifieeerende dat den Predicant Mal-</t>
  </si>
  <si>
    <t>vieuw vertrocken was, versôeckende het</t>
  </si>
  <si>
    <t>pensioen voor Resplendeyn de retroacta na te</t>
  </si>
  <si>
    <t>fien. 748. 755.</t>
  </si>
  <si>
    <t xml:space="preserve">        item voor Bastie de Retroacta na te</t>
  </si>
  <si>
    <t>sien.</t>
  </si>
  <si>
    <t xml:space="preserve">    760.</t>
  </si>
  <si>
    <t xml:space="preserve">        pensioen aan Resplendeyn geaccordeert.</t>
  </si>
  <si>
    <t xml:space="preserve">        item aan Bastie. 766.</t>
  </si>
  <si>
    <t>spôrcke Pasport om fijn Bagagie en Provifie</t>
  </si>
  <si>
    <t xml:space="preserve">    te moogen invoeren. 26.</t>
  </si>
  <si>
    <t xml:space="preserve">        'om ontslaginge van geroockt Vlees,</t>
  </si>
  <si>
    <t xml:space="preserve">    tot Amsterdam aangebouden, en geaccordeert.</t>
  </si>
  <si>
    <t xml:space="preserve">        klaghten over bet arrefieren van fijn</t>
  </si>
  <si>
    <t xml:space="preserve">    Secietaris, by Hollandt overgenoomen. 593.</t>
  </si>
  <si>
    <t xml:space="preserve">        rapport en resolutie. 6or.</t>
  </si>
  <si>
    <t>Spranckhuysen Weduwe Coets om hondert wyf-</t>
  </si>
  <si>
    <t xml:space="preserve">    tig guldens, afgeweesen. 452.</t>
  </si>
  <si>
    <t xml:space="preserve">        xyf en twintigh guldens toegeleght.</t>
  </si>
  <si>
    <t>Sprengel en Pot Pasport ad omnes Popu-</t>
  </si>
  <si>
    <t xml:space="preserve">    los. 423.</t>
  </si>
  <si>
    <t>van Steelandt 7'eduwe Welderen om geroyeer-</t>
  </si>
  <si>
    <t xml:space="preserve">    de daghgelden van haar Man te examinee-</t>
  </si>
  <si>
    <t xml:space="preserve">    ren. 512.</t>
  </si>
  <si>
    <t>van Stokom cum suis, Brieven van voor-</t>
  </si>
  <si>
    <t xml:space="preserve">    sebryvens aan bet Hof van Vranckrijck.</t>
  </si>
  <si>
    <t>Stout en Pott Pasport ad omnes Popolos.</t>
  </si>
  <si>
    <t>Strieb Brieven van voorschryvens aan den Re-</t>
  </si>
  <si>
    <t xml:space="preserve">    sident Pesters. 717.</t>
  </si>
  <si>
    <t>Strombergb Brieven van voorschryvens aan</t>
  </si>
  <si>
    <t xml:space="preserve">    bet Hof van Sweeden. 504.</t>
  </si>
  <si>
    <t>Stuurman versoeckende haar Hoogh Mog. main-</t>
  </si>
  <si>
    <t xml:space="preserve">    tenue, om op de eerste klagbtel van wanbe-</t>
  </si>
  <si>
    <t xml:space="preserve">    talinge, de executie met de Militie van den</t>
  </si>
  <si>
    <t xml:space="preserve">    Staal te dirigeeren tegens de verbonden Heer-</t>
  </si>
  <si>
    <t xml:space="preserve">    lijckbeden, en geaccerdeert. 195.</t>
  </si>
  <si>
    <t xml:space="preserve">        Pasport om sestien Stackvaten Rhyn-</t>
  </si>
  <si>
    <t xml:space="preserve">    sche Win uyt Duytslandt naar Oost-Vries-</t>
  </si>
  <si>
    <t xml:space="preserve">    landt te moogen voeren. 245.</t>
  </si>
  <si>
    <t xml:space="preserve">        Obugatie en reserven ter Griffie te</t>
  </si>
  <si>
    <t xml:space="preserve">    seponeren. 245.</t>
  </si>
  <si>
    <t>van Suchtelen Beurse tot bondert guldens ge-</t>
  </si>
  <si>
    <t xml:space="preserve">    Jsuppleert. 76.</t>
  </si>
  <si>
    <t>van Sultzbach Paltz -Graave , notificeerende</t>
  </si>
  <si>
    <t xml:space="preserve">    de geboorte van een Zoon, met rescriptie</t>
  </si>
  <si>
    <t>NL-HaNA_1.01.02_3779_0036-column-3636-390-903-2951</t>
  </si>
  <si>
    <t xml:space="preserve">    van congratulatie in civile termen beant-</t>
  </si>
  <si>
    <t xml:space="preserve">    woordt. 798.</t>
  </si>
  <si>
    <t>Snltzbach Prince, te berichten op de klaghten</t>
  </si>
  <si>
    <t xml:space="preserve">    van de Groot. 213</t>
  </si>
  <si>
    <t xml:space="preserve">        gelast binnen veertien dagen uyt de</t>
  </si>
  <si>
    <t xml:space="preserve">    overgegeve Nominatie Schepenen te verkie-</t>
  </si>
  <si>
    <t xml:space="preserve">    sen. 379.</t>
  </si>
  <si>
    <t xml:space="preserve">        nochmaals gelast, en by ontstentenisse</t>
  </si>
  <si>
    <t xml:space="preserve">    den Drossaardt daar toe geauthoriseert.</t>
  </si>
  <si>
    <t>Surceantie. Siet Brieven van Surceantie.</t>
  </si>
  <si>
    <t>vander Swaan Huee bondert guldens toegeleght.</t>
  </si>
  <si>
    <t xml:space="preserve">    711.</t>
  </si>
  <si>
    <t>Swabische Kreytz wegens aghterstallen. 383.</t>
  </si>
  <si>
    <t>Sweeden zersogbt capitaal en aghterstallige in-</t>
  </si>
  <si>
    <t xml:space="preserve">    teressen te voldoen. 161.</t>
  </si>
  <si>
    <t>Suriname , Gouverneur en Raden aangeschre-</t>
  </si>
  <si>
    <t xml:space="preserve">    ven del Sotto en la Para expeditie van ju-</t>
  </si>
  <si>
    <t xml:space="preserve">    fitie te laten erlangen. 315.</t>
  </si>
  <si>
    <t>de Surmont Brieven van voorschryvens aan</t>
  </si>
  <si>
    <t xml:space="preserve">    het Hof van Vranckrijck. 429.</t>
  </si>
  <si>
    <t>Sweerds de Landas aangesteldt tot Prasident</t>
  </si>
  <si>
    <t xml:space="preserve">    Scheepen van 's Hertogenbosch. 607.</t>
  </si>
  <si>
    <t>Syx Octroy om te disponeeren. 343.</t>
  </si>
  <si>
    <t xml:space="preserve">        T.</t>
  </si>
  <si>
    <t>JCAats van Amerongen verlof drie maan-</t>
  </si>
  <si>
    <t xml:space="preserve">        den geprolongeert. 151.</t>
  </si>
  <si>
    <t xml:space="preserve">        vier maanden ve hf. 623.</t>
  </si>
  <si>
    <t>Taats van Amerongen van de besendinge na</t>
  </si>
  <si>
    <t xml:space="preserve">    Vrieslandt en Stadt en Lande geëxcuseert.</t>
  </si>
  <si>
    <t xml:space="preserve">    677.</t>
  </si>
  <si>
    <t>Tamminga Brieven van voorschryven aan bet</t>
  </si>
  <si>
    <t xml:space="preserve">    Hof van Oost-Vrieslandt. 449.</t>
  </si>
  <si>
    <t>Tarouca Pasport om twee Ledicanten en eeni-</t>
  </si>
  <si>
    <t xml:space="preserve">    ge Stoelen te moogen uytvoeren. 793.</t>
  </si>
  <si>
    <t>Taverner om aghterstallen, de Provincie van</t>
  </si>
  <si>
    <t xml:space="preserve">    Stadt en Lande zersôght haar quote te four-</t>
  </si>
  <si>
    <t xml:space="preserve">    neeren. 452. 8674.</t>
  </si>
  <si>
    <t>Teengs aangestelat als Ontfanger van de Con-</t>
  </si>
  <si>
    <t xml:space="preserve">    voyen en Licenten tot Munnickendam. 594.</t>
  </si>
  <si>
    <t>Teissier om sûbsistentie voor sickere Colonien,</t>
  </si>
  <si>
    <t xml:space="preserve">    afgewesen. 7.</t>
  </si>
  <si>
    <t>Temer, vier ducatons toegeleght. 714.</t>
  </si>
  <si>
    <t>Tengnagel beright op bet versoeck van Ver-</t>
  </si>
  <si>
    <t xml:space="preserve">    ser om approbatie, de Generaliteyts Reeken-</t>
  </si>
  <si>
    <t xml:space="preserve">    kamer te adviseren. 137.</t>
  </si>
  <si>
    <t xml:space="preserve">        advis en geapprobeert. 177.</t>
  </si>
  <si>
    <t>Testas Brieven van voorschryvens aan het</t>
  </si>
  <si>
    <t xml:space="preserve">    Hof van Vranckrijck. 326.</t>
  </si>
  <si>
    <t xml:space="preserve">        antwoordt. 665.</t>
  </si>
  <si>
    <t>Teulon de retroacta na te fien op fijn versoeck</t>
  </si>
  <si>
    <t xml:space="preserve">    431.</t>
  </si>
  <si>
    <t xml:space="preserve">        rapport en resolutie. 437.</t>
  </si>
  <si>
    <t>Tewis Brieven van relif verkent. 205.</t>
  </si>
  <si>
    <t>Themmen dlaghten over het siuyten van haar</t>
  </si>
  <si>
    <t xml:space="preserve">    Hoogb Mog. Capelle door den Resident Hou-</t>
  </si>
  <si>
    <t xml:space="preserve">    wens, en ordres. 517.</t>
  </si>
  <si>
    <t xml:space="preserve">        antwoordt van Houwens en resolutie.</t>
  </si>
  <si>
    <t>NL-HaNA_1.01.02_3779_0037-page-72</t>
  </si>
  <si>
    <t>NL-HaNA_1.01.02_3779_0037-column-358-426-901-2900</t>
  </si>
  <si>
    <t xml:space="preserve">    nader Missive en resolutie. 535.</t>
  </si>
  <si>
    <t xml:space="preserve">        justificaiie van het geene hem werdt</t>
  </si>
  <si>
    <t xml:space="preserve">        te laste geleght. sai.</t>
  </si>
  <si>
    <t xml:space="preserve">        gelast tot Madrid by den Heer van-</t>
  </si>
  <si>
    <t xml:space="preserve">        der Meer den dienst waar te neemen. 695.</t>
  </si>
  <si>
    <t>Thomasz Octroy om te disponeeren. 409.</t>
  </si>
  <si>
    <t>Tielman, Requeste antidotaal ter Griffie te</t>
  </si>
  <si>
    <t xml:space="preserve">        seponeeren. 470.</t>
  </si>
  <si>
    <t>Tierens om aghterstallen, de Provincien van</t>
  </si>
  <si>
    <t xml:space="preserve">    Stadt en Lande versogbt baar quote te four-</t>
  </si>
  <si>
    <t xml:space="preserve">    ueeren. 453.</t>
  </si>
  <si>
    <t>Tietsen en Schroder Pasport ad omnes Po-</t>
  </si>
  <si>
    <t xml:space="preserve">    pulos. 349.</t>
  </si>
  <si>
    <t>Tollen op den Rhyn, resolutie. 631.</t>
  </si>
  <si>
    <t>de Tombes aamgsteldt tot Schepen van's Her-</t>
  </si>
  <si>
    <t xml:space="preserve">    togenbofch. 607.</t>
  </si>
  <si>
    <t>de Tombes te adviseren op bet versoeck van</t>
  </si>
  <si>
    <t xml:space="preserve">    Winteroy om approbatie van seckere collatie.</t>
  </si>
  <si>
    <t xml:space="preserve">    324.</t>
  </si>
  <si>
    <t xml:space="preserve">        advis op de Requeste van de Jongh</t>
  </si>
  <si>
    <t xml:space="preserve">    om approbatie, de Generaliteyts Reekenka-</t>
  </si>
  <si>
    <t xml:space="preserve">    mer te adviseeren. 458.</t>
  </si>
  <si>
    <t xml:space="preserve">        te adviseeren op bet versoeck van Men-</t>
  </si>
  <si>
    <t xml:space="preserve">    gerssen, om approbatie van seeckere collatie.</t>
  </si>
  <si>
    <t xml:space="preserve">    504.</t>
  </si>
  <si>
    <t xml:space="preserve">        bericht op bet versoeck van Wiinteroy,</t>
  </si>
  <si>
    <t xml:space="preserve">    de Generaliteyts Rekenkamer te advisteren.</t>
  </si>
  <si>
    <t xml:space="preserve">    508</t>
  </si>
  <si>
    <t xml:space="preserve">        advis dien aanguande te examineeren-</t>
  </si>
  <si>
    <t xml:space="preserve">    516.</t>
  </si>
  <si>
    <t xml:space="preserve">    sen, de Generaliteytis Reekenkamer te ad-</t>
  </si>
  <si>
    <t xml:space="preserve">    viseeren. 566.</t>
  </si>
  <si>
    <t xml:space="preserve">        advis en geapprobeert. 662.</t>
  </si>
  <si>
    <t>le Tonneur om asiistentie, de Retroacta na te</t>
  </si>
  <si>
    <t xml:space="preserve">    sien. 534.</t>
  </si>
  <si>
    <t xml:space="preserve">        hondert guldens toegeleght. 541.</t>
  </si>
  <si>
    <t>Treschouw Brieven van voorschryvens ver-</t>
  </si>
  <si>
    <t xml:space="preserve">    leent aan het Hof van Vranckrijck. 518.</t>
  </si>
  <si>
    <t>Trip wegens Hollandt gecommitteert ter Ad-</t>
  </si>
  <si>
    <t xml:space="preserve">    miraliteyt tot Amsterdam. 519.</t>
  </si>
  <si>
    <t>Troyen om vrydom voor fijn afgebrandt Huys,</t>
  </si>
  <si>
    <t xml:space="preserve">    den Raadt van Staate te adviseren. 670.</t>
  </si>
  <si>
    <t xml:space="preserve">        advis en geaccordeert. 764.</t>
  </si>
  <si>
    <t>Tulleken, Predikant van de Gereformeerde</t>
  </si>
  <si>
    <t xml:space="preserve">    Gemeente te Rhynbergh, Brieven van voor-</t>
  </si>
  <si>
    <t xml:space="preserve">    sehryvens aan den Churfurst van Keulen.</t>
  </si>
  <si>
    <t xml:space="preserve">        V.</t>
  </si>
  <si>
    <t xml:space="preserve">    GEniam zaetatis. Siet Brieven van vae-</t>
  </si>
  <si>
    <t xml:space="preserve">        niam aetatis.</t>
  </si>
  <si>
    <t>varschevelt Weduwe, vier ducatons toegeleght.</t>
  </si>
  <si>
    <t>Vayck Commissie van retorfie verleent. 502.</t>
  </si>
  <si>
    <t>vander Veecke, om Brieven van denaturali-</t>
  </si>
  <si>
    <t xml:space="preserve">    satie, Commissarisen Deciseurs te disponee-</t>
  </si>
  <si>
    <t xml:space="preserve">    rem. ss5.</t>
  </si>
  <si>
    <t>NL-HaNA_1.01.02_3779_0037-column-1318-398-1024-2923</t>
  </si>
  <si>
    <t>velters wegens Zeelandt gecommitteert als Com-</t>
  </si>
  <si>
    <t xml:space="preserve">    missaris Decifeur. 3056.</t>
  </si>
  <si>
    <t xml:space="preserve">        Pasport um de Rivieren te moogen</t>
  </si>
  <si>
    <t xml:space="preserve">    passeeren en repasseeren. 354.</t>
  </si>
  <si>
    <t>Velthuys wegens Hollandt gecommitteert ter</t>
  </si>
  <si>
    <t xml:space="preserve">    Adniraliteyt in het Noorder Quartier. 3.</t>
  </si>
  <si>
    <t>Veltman om versterckinge van fijn Guarnisoen,</t>
  </si>
  <si>
    <t xml:space="preserve">    te examineren. 355.</t>
  </si>
  <si>
    <t xml:space="preserve">        rapport , een geaccordeert drie Com-</t>
  </si>
  <si>
    <t xml:space="preserve">    pagnien. 362.</t>
  </si>
  <si>
    <t xml:space="preserve">        haar Hoogh Mog. voor de versterc-</t>
  </si>
  <si>
    <t xml:space="preserve">    kinge bedanckende. 385.</t>
  </si>
  <si>
    <t xml:space="preserve">        om noch twee a drie Compagnien de</t>
  </si>
  <si>
    <t xml:space="preserve">    Raadt van Staate te advisteren. 4a1.</t>
  </si>
  <si>
    <t xml:space="preserve">    accordeert. 4835.</t>
  </si>
  <si>
    <t xml:space="preserve">        aangeschreven fijn Militie te employe-</t>
  </si>
  <si>
    <t xml:space="preserve">    ren tot bescherminge van de Stadt. 648.</t>
  </si>
  <si>
    <t xml:space="preserve">    antwoordt. 650.</t>
  </si>
  <si>
    <t xml:space="preserve">        kennisse gevende van de aankomste van</t>
  </si>
  <si>
    <t xml:space="preserve">    noch twee Compagnien van Sichterman.</t>
  </si>
  <si>
    <t xml:space="preserve">    283.</t>
  </si>
  <si>
    <t>Vergeel Brieven van vwoorschryvens aan het</t>
  </si>
  <si>
    <t xml:space="preserve">    Hof van Pruyssen. 154.</t>
  </si>
  <si>
    <t>Vergouwe cum suis, om Octroy wegens het</t>
  </si>
  <si>
    <t xml:space="preserve">    Veer tot Oostburgh, den Raadt van Staa-</t>
  </si>
  <si>
    <t xml:space="preserve">    te te adviseren. 101.</t>
  </si>
  <si>
    <t xml:space="preserve">        Requesie van de Regenten van de</t>
  </si>
  <si>
    <t xml:space="preserve">    Polders m Vlaanderen daar iegens, testel-</t>
  </si>
  <si>
    <t xml:space="preserve">    len in handen van den Raadt van Staate</t>
  </si>
  <si>
    <t xml:space="preserve">    om te adviseren. 175.</t>
  </si>
  <si>
    <t>Verhage Pustkneght, vystigh guldens toegeleght.</t>
  </si>
  <si>
    <t>Verloven voor Nassau la Lecq, drie maan-</t>
  </si>
  <si>
    <t xml:space="preserve">    den geprolongeert. 15.</t>
  </si>
  <si>
    <t xml:space="preserve">        voor van Haarsôlten drie maanden-</t>
  </si>
  <si>
    <t xml:space="preserve">        woor den Baron van Rheede, Heere</t>
  </si>
  <si>
    <t xml:space="preserve">    tot Ginckel, vier maanden. 113.</t>
  </si>
  <si>
    <t xml:space="preserve">        woor Sichterman, twee maanden.</t>
  </si>
  <si>
    <t xml:space="preserve">        woor Colyear ses maanden. 138.</t>
  </si>
  <si>
    <t xml:space="preserve">        woor Ardes drie maanden. 144.</t>
  </si>
  <si>
    <t xml:space="preserve">        voor van Wassenaar drie weeken.</t>
  </si>
  <si>
    <t xml:space="preserve">        woor Taats van Amerongon drie maan-</t>
  </si>
  <si>
    <t xml:space="preserve">    den geprolongeert. 151.</t>
  </si>
  <si>
    <t xml:space="preserve">        woor Verschuur ses maanden. 205.</t>
  </si>
  <si>
    <t xml:space="preserve">        woor van Zoutelande vier maanden.</t>
  </si>
  <si>
    <t xml:space="preserve">        voor Hambroeck vier maanden. 239.</t>
  </si>
  <si>
    <t xml:space="preserve">        voor Wassenaar twee maanden. 239.</t>
  </si>
  <si>
    <t xml:space="preserve">        woor van Pallandt vyf maanden.</t>
  </si>
  <si>
    <t xml:space="preserve">    258.</t>
  </si>
  <si>
    <t xml:space="preserve">        voor Tiselmuden ses weeken. 305.</t>
  </si>
  <si>
    <t xml:space="preserve">        Doys drie maanden. 320.</t>
  </si>
  <si>
    <t xml:space="preserve">        Cronstrom ses maanden. 329.</t>
  </si>
  <si>
    <t xml:space="preserve">        voor Prins Willen van Hessen ses</t>
  </si>
  <si>
    <t>maanden. 399.</t>
  </si>
  <si>
    <t>NL-HaNA_1.01.02_3779_0037-page-73</t>
  </si>
  <si>
    <t>NL-HaNA_1.01.02_3779_0037-column-2706-356-879-2940</t>
  </si>
  <si>
    <t xml:space="preserve">        voor Haa soite drie maanden. 399.</t>
  </si>
  <si>
    <t xml:space="preserve">        voor van Rheede, Heere tot Ginckel.</t>
  </si>
  <si>
    <t xml:space="preserve">    twee maanden. 404.</t>
  </si>
  <si>
    <t xml:space="preserve">        voor Hambroeck twee maanden ge-</t>
  </si>
  <si>
    <t xml:space="preserve">    prolongeert. 525.</t>
  </si>
  <si>
    <t xml:space="preserve">        voor van Pallandt ses maanden. 596.</t>
  </si>
  <si>
    <t xml:space="preserve">        voor van Rheede, Heer tot Ginckel,</t>
  </si>
  <si>
    <t>een maandt. 620.</t>
  </si>
  <si>
    <t xml:space="preserve">        voor Hompesch drie maanden. 626.</t>
  </si>
  <si>
    <t xml:space="preserve">        woor Taats van Amerongen vier maan-</t>
  </si>
  <si>
    <t xml:space="preserve">    628.</t>
  </si>
  <si>
    <t xml:space="preserve">        woor de la Rotque. épo.</t>
  </si>
  <si>
    <t xml:space="preserve">        voor van Grovestins vier maanden.</t>
  </si>
  <si>
    <t xml:space="preserve">    066.</t>
  </si>
  <si>
    <t xml:space="preserve">        voor Humalda ses maanden. 731.</t>
  </si>
  <si>
    <t xml:space="preserve">        woor Berghuys vier maanden. 799.</t>
  </si>
  <si>
    <t>Vermeere Brieven van Creatie als Notaris</t>
  </si>
  <si>
    <t xml:space="preserve">    in Vlaanderen gedepescheert. 261.</t>
  </si>
  <si>
    <t>Vermeulen als agent van den Furst van Nas</t>
  </si>
  <si>
    <t xml:space="preserve">    sau-Dillenburgb geadmitteert. 687.</t>
  </si>
  <si>
    <t>Verschuur 6 maanden verlof. 205.</t>
  </si>
  <si>
    <t>Versteege om approbatie van aanstellingh als</t>
  </si>
  <si>
    <t xml:space="preserve">    Vorster aan de ordinaris Justitie gerenvoyeert.</t>
  </si>
  <si>
    <t xml:space="preserve">    654.</t>
  </si>
  <si>
    <t>Verster beright van Tengnagel om approbatie</t>
  </si>
  <si>
    <t xml:space="preserve">    megens seckere collatie, de Generaliteyts Ree-</t>
  </si>
  <si>
    <t xml:space="preserve">    kenka mer te adviseren. 137.</t>
  </si>
  <si>
    <t>Verwen twee ilvere ducatons toegeleght. 568.</t>
  </si>
  <si>
    <t>Veth wegens Zeelandt ter Generaliteyt gecom-</t>
  </si>
  <si>
    <t xml:space="preserve">    mitieert. 320.</t>
  </si>
  <si>
    <t>Veugen om Brieven van denaturalisatie, de</t>
  </si>
  <si>
    <t xml:space="preserve">    Brabandtsche Magistraat van Maastricht te</t>
  </si>
  <si>
    <t xml:space="preserve">    adviseren. 773.</t>
  </si>
  <si>
    <t>Viers, Oftroy om te disponeeren. 291.</t>
  </si>
  <si>
    <t>duVignon Declaratie. 394. 577.</t>
  </si>
  <si>
    <t>Vincielle Pasport om fijn Guederen en Meu-</t>
  </si>
  <si>
    <t xml:space="preserve">    bilen van Wesel na Doornick te voeren.</t>
  </si>
  <si>
    <t>van Vlaanderen om dispensatie van bet drie</t>
  </si>
  <si>
    <t xml:space="preserve">    en taghtigbste articul van het Eght-Regle-</t>
  </si>
  <si>
    <t xml:space="preserve">    ment. 690.</t>
  </si>
  <si>
    <t>Vlaanderen, Dijckgraaf en Geautboriseerdens</t>
  </si>
  <si>
    <t xml:space="preserve">    van de Hooft-Igelanden tot de Dijckagie</t>
  </si>
  <si>
    <t xml:space="preserve">    van Oud- en Jongh Breskens Executoriaal</t>
  </si>
  <si>
    <t xml:space="preserve">    verleent. 18.</t>
  </si>
  <si>
    <t xml:space="preserve">        Fabritius gelast de subsistuyt Grif-</t>
  </si>
  <si>
    <t xml:space="preserve">    fiersplaatse over te laaten aan Risaart.</t>
  </si>
  <si>
    <t xml:space="preserve">    25.</t>
  </si>
  <si>
    <t xml:space="preserve">        different tusschen de Magistraat van</t>
  </si>
  <si>
    <t xml:space="preserve">    het Vrye van Sluys, te steilen in banden</t>
  </si>
  <si>
    <t xml:space="preserve">    van 's Landte Advocaten.</t>
  </si>
  <si>
    <t xml:space="preserve">        90.</t>
  </si>
  <si>
    <t xml:space="preserve">        Ingezetenen van Hulster-Ambhaght op</t>
  </si>
  <si>
    <t xml:space="preserve">    de weekelijcksche marcktdagen binnen de Stadt</t>
  </si>
  <si>
    <t xml:space="preserve">    Hulst tot een uur niet te moogen arresteren.</t>
  </si>
  <si>
    <t xml:space="preserve">    36.</t>
  </si>
  <si>
    <t xml:space="preserve">        Ingezetenen van Venlo ontlast, van</t>
  </si>
  <si>
    <t xml:space="preserve">    schattingen, en verdere middelen tot herstel-</t>
  </si>
  <si>
    <t xml:space="preserve">    linge. 358.</t>
  </si>
  <si>
    <t xml:space="preserve">        Gedeputeerden gelast de Crediteuren</t>
  </si>
  <si>
    <t>NL-HaNA_1.01.02_3779_0037-column-3673-361-903-2990</t>
  </si>
  <si>
    <t>van Neusen soo dcenliick te induceeren om</t>
  </si>
  <si>
    <t>de interessen te laten reduceren 39.</t>
  </si>
  <si>
    <t xml:space="preserve">    Oetroy voor die van Neusen tot het</t>
  </si>
  <si>
    <t>heffen van vier stuyvors op yeder Vlaam-</t>
  </si>
  <si>
    <t>Jche Sack Gemaal voor tien jaaren gepro-</t>
  </si>
  <si>
    <t>longeert. 20.</t>
  </si>
  <si>
    <t xml:space="preserve">        Regenten van den Vrye haar purge-</t>
  </si>
  <si>
    <t>rende dat miet disobedient geweest zijn.</t>
  </si>
  <si>
    <t xml:space="preserve">    539.</t>
  </si>
  <si>
    <t xml:space="preserve">        Magistraat van Philippine gepermit-</t>
  </si>
  <si>
    <t>teert seekeré resôlutien ter Griffie te lichten.</t>
  </si>
  <si>
    <t xml:space="preserve">    59.</t>
  </si>
  <si>
    <t xml:space="preserve">    Tiendehegfers in der Waulpenpolder ge-</t>
  </si>
  <si>
    <t xml:space="preserve">    last te betalen twee derden in het elfde ge-</t>
  </si>
  <si>
    <t xml:space="preserve">    meth in twee duysent seven hondert vyf en</t>
  </si>
  <si>
    <t xml:space="preserve">    twintigb ponden Vlaams, zijnde vyf ponden</t>
  </si>
  <si>
    <t xml:space="preserve">    ses schellingen drie grooten Vlaams per ge-</t>
  </si>
  <si>
    <t xml:space="preserve">        Lake aan de ordinaris Justitie ge-</t>
  </si>
  <si>
    <t xml:space="preserve">    renvoyeert. 88.</t>
  </si>
  <si>
    <t xml:space="preserve">        Magistraat van St. Jans Steen ge-</t>
  </si>
  <si>
    <t xml:space="preserve">    last seckeren Verhoeve aan de Magistraat</t>
  </si>
  <si>
    <t xml:space="preserve">    van Hulster- Amhaght over te leveren, of</t>
  </si>
  <si>
    <t xml:space="preserve">    redenen ter contrarie te berichten. 93.</t>
  </si>
  <si>
    <t xml:space="preserve">        de voorschreeve Misive te senden aan</t>
  </si>
  <si>
    <t xml:space="preserve">    de Magistraat van St. Jan Steen om tie</t>
  </si>
  <si>
    <t xml:space="preserve">    berichten, en den Fiscaal van Vlaanderen</t>
  </si>
  <si>
    <t xml:space="preserve">    gelast sich exact op de selve saack te infor-</t>
  </si>
  <si>
    <t xml:space="preserve">    meeren en te berichten. 106.</t>
  </si>
  <si>
    <t xml:space="preserve">        Magistraat van Sluys uiet verplight</t>
  </si>
  <si>
    <t xml:space="preserve">    haar zerder te reguleeren na het accord van</t>
  </si>
  <si>
    <t xml:space="preserve">    den jaare sestien hondert ses en tuegentigh,</t>
  </si>
  <si>
    <t xml:space="preserve">        berigbt van de Magistraat van St.</t>
  </si>
  <si>
    <t>Jan Steen te senden aan den Fistaal tot</t>
  </si>
  <si>
    <t xml:space="preserve">    fijne narichtinge. 115.</t>
  </si>
  <si>
    <t xml:space="preserve">    Commandeur van Hulst aangeschree-</t>
  </si>
  <si>
    <t xml:space="preserve">    ven eenige van de voornaamste Roomsch-Ca-</t>
  </si>
  <si>
    <t xml:space="preserve">    tholique by bem doen koomen, en te gelasten</t>
  </si>
  <si>
    <t xml:space="preserve">    te besorgen, dat de Gereformeerden omirent</t>
  </si>
  <si>
    <t xml:space="preserve">    Oudenaarden ongemolesteert gelaaten moogen</t>
  </si>
  <si>
    <t xml:space="preserve">    werden. 120.</t>
  </si>
  <si>
    <t xml:space="preserve">        beright van de Magistraat van Zas</t>
  </si>
  <si>
    <t xml:space="preserve">    van Gent te senden aan den Fiscaal tot fj-</t>
  </si>
  <si>
    <t xml:space="preserve">    ne narichtinge. 121.</t>
  </si>
  <si>
    <t xml:space="preserve">        Reglement op de politique reformatie</t>
  </si>
  <si>
    <t xml:space="preserve">    over den Bosch verklaart generaal over de</t>
  </si>
  <si>
    <t xml:space="preserve">    Generaliteyt. 121.</t>
  </si>
  <si>
    <t xml:space="preserve">        Eygenaars der Tienden in de Wulpen-</t>
  </si>
  <si>
    <t xml:space="preserve">    polder geaccordeert den tydt van een maandt</t>
  </si>
  <si>
    <t xml:space="preserve">    'om haar belangh aan haar Hoogh Mog. te</t>
  </si>
  <si>
    <t xml:space="preserve">    laten toekoomen. 123.</t>
  </si>
  <si>
    <t xml:space="preserve">        Regenten in de Melo Polder om te</t>
  </si>
  <si>
    <t xml:space="preserve">    negotieeren, den Raadt van Staate te ad-</t>
  </si>
  <si>
    <t xml:space="preserve">    viseeren. 126.</t>
  </si>
  <si>
    <t xml:space="preserve">        Regenten van St. Jan Steen remissie</t>
  </si>
  <si>
    <t xml:space="preserve">    verlent. 130.</t>
  </si>
  <si>
    <t xml:space="preserve">    Jan Steen, op de Missive van de Magi-</t>
  </si>
  <si>
    <t xml:space="preserve">    raat van Hilster-Aambacht, te seuden aan</t>
  </si>
  <si>
    <t xml:space="preserve">    den Fiseaal. 131.</t>
  </si>
  <si>
    <t>NL-HaNA_1.01.02_3779_0038-page-74</t>
  </si>
  <si>
    <t>NL-HaNA_1.01.02_3779_0038-column-345-360-891-2999</t>
  </si>
  <si>
    <t xml:space="preserve">        I-</t>
  </si>
  <si>
    <t xml:space="preserve">    Commandant van Hulst, notificeren-</t>
  </si>
  <si>
    <t xml:space="preserve">    de dat den Fiscaal van Vlaanderen bem om</t>
  </si>
  <si>
    <t xml:space="preserve">    hoeve, om ordres, de Retroacta ua te gien.</t>
  </si>
  <si>
    <t xml:space="preserve">        gelast den selven tot nader ordres van</t>
  </si>
  <si>
    <t xml:space="preserve">    haar Hoogh Mog. of den Fiscaal te bewa-</t>
  </si>
  <si>
    <t xml:space="preserve">    ren.</t>
  </si>
  <si>
    <t xml:space="preserve">    beright van den Fiscaal, en Stucken</t>
  </si>
  <si>
    <t>te stellen in banden van 's Landts Advbcaa-</t>
  </si>
  <si>
    <t xml:space="preserve">    ten om te adviseeren. 145.</t>
  </si>
  <si>
    <t xml:space="preserve">    Admiraliteyt in Zeelandt te berichten</t>
  </si>
  <si>
    <t xml:space="preserve">    op de klagbten van de Ingelanden in de</t>
  </si>
  <si>
    <t xml:space="preserve">    kleyne Jusfrouw - Polder over bet Placaat</t>
  </si>
  <si>
    <t xml:space="preserve">    tegens den invoer van Rundtvee. 152.</t>
  </si>
  <si>
    <t xml:space="preserve">        advis van 's Landts Advocaten, ende</t>
  </si>
  <si>
    <t xml:space="preserve">    den Fiscaal geauthoriseert om van den von-</t>
  </si>
  <si>
    <t xml:space="preserve">    nisse te provoceeren , en den gemelden Ver-</t>
  </si>
  <si>
    <t xml:space="preserve">    hoeve Pede ligato vver te brengen aan den</t>
  </si>
  <si>
    <t xml:space="preserve">    Raadt van Vlaanderen. 162.</t>
  </si>
  <si>
    <t xml:space="preserve">        Regenten van de Polders in Vlaan-</t>
  </si>
  <si>
    <t xml:space="preserve">    deren tegens het versoeck van Vergouwe,</t>
  </si>
  <si>
    <t xml:space="preserve">    den Raadt van Staate te adviseren.</t>
  </si>
  <si>
    <t xml:space="preserve">    175.</t>
  </si>
  <si>
    <t xml:space="preserve">        Admiraliteyt in Zeelandt te berich-</t>
  </si>
  <si>
    <t xml:space="preserve">    ten op de Missive van Regenten van Hulst</t>
  </si>
  <si>
    <t xml:space="preserve">    wegens de Requeste van Sautyn. 194.</t>
  </si>
  <si>
    <t xml:space="preserve">        Regenten van Cadsant om te nego-</t>
  </si>
  <si>
    <t xml:space="preserve">    tieeren , den Raadt van Staate te advisee-</t>
  </si>
  <si>
    <t xml:space="preserve">    ren. 197.</t>
  </si>
  <si>
    <t xml:space="preserve">        Gedeputeerden te disponceren op het</t>
  </si>
  <si>
    <t xml:space="preserve">    versoeck van Ingelanden in de Wulpen-Pol-</t>
  </si>
  <si>
    <t xml:space="preserve">        ed.</t>
  </si>
  <si>
    <t xml:space="preserve">    der.</t>
  </si>
  <si>
    <t xml:space="preserve">    Regenten van de Melopoldcr gepermit-</t>
  </si>
  <si>
    <t xml:space="preserve">    teert te negotieeren. 222.</t>
  </si>
  <si>
    <t xml:space="preserve">    Directeuren van de Dijckagie van de</t>
  </si>
  <si>
    <t xml:space="preserve">    Groede en annexe Polders gepermitteert Co-</t>
  </si>
  <si>
    <t xml:space="preserve">    pie van de Requeste van Vergouwe ter Grif-</t>
  </si>
  <si>
    <t xml:space="preserve">    sic te lighten. 237.</t>
  </si>
  <si>
    <t xml:space="preserve">        bericht op de Ingelanden van de kley-</t>
  </si>
  <si>
    <t xml:space="preserve">    ne Jusfrouw-Polder , op ket Placaat tegens</t>
  </si>
  <si>
    <t xml:space="preserve">    den invoer van Runadtvee. 245.</t>
  </si>
  <si>
    <t xml:space="preserve">        -wan dffelen executoriaal verleent.</t>
  </si>
  <si>
    <t xml:space="preserve">    250.</t>
  </si>
  <si>
    <t xml:space="preserve">        Magistraat van Philippine wegens</t>
  </si>
  <si>
    <t xml:space="preserve">    onnodige proces-kosten, de Rerroacta na te</t>
  </si>
  <si>
    <t xml:space="preserve">    fien. 251.</t>
  </si>
  <si>
    <t xml:space="preserve">        resumptie en resolutie dien aangaande.</t>
  </si>
  <si>
    <t xml:space="preserve">        Brieven van creatie als Notaris voor</t>
  </si>
  <si>
    <t xml:space="preserve">    Muytingb. 2561.</t>
  </si>
  <si>
    <t xml:space="preserve">        item woor Vermeere. 261.</t>
  </si>
  <si>
    <t xml:space="preserve">        Commissie voor de Heeren van Welde-</t>
  </si>
  <si>
    <t xml:space="preserve">    ren, van Voorst, Vriesen en Iddekinge.</t>
  </si>
  <si>
    <t xml:space="preserve">    Ingelanden in den Wulpenpolder geper-</t>
  </si>
  <si>
    <t xml:space="preserve">    mitteert Copie van seekere Requeste ter Grif-</t>
  </si>
  <si>
    <t xml:space="preserve">    fie te lighten. 296.</t>
  </si>
  <si>
    <t xml:space="preserve">        Eygenaars van de Tienden in de Pol-</t>
  </si>
  <si>
    <t xml:space="preserve">    der van Absdale, om in de onkosten van</t>
  </si>
  <si>
    <t xml:space="preserve">    bedijckinge niet meer te betalen, dan twee</t>
  </si>
  <si>
    <t xml:space="preserve">    derde in het elfde gemeth. 304.</t>
  </si>
  <si>
    <t>NL-HaNA_1.01.02_3779_0038-column-1338-360-891-3014</t>
  </si>
  <si>
    <t xml:space="preserve">    Ingelanden van Cadsant gepe'mitteert</t>
  </si>
  <si>
    <t xml:space="preserve">    308.</t>
  </si>
  <si>
    <t xml:space="preserve">    Ingelanden in de Clara Polder we-</t>
  </si>
  <si>
    <t xml:space="preserve">    gens seckere proceduyren, den Raadt van Bra-</t>
  </si>
  <si>
    <t xml:space="preserve">    bandt te adviseeren. 330.</t>
  </si>
  <si>
    <t xml:space="preserve">        Regenten van Philippine wegens inbren-</t>
  </si>
  <si>
    <t xml:space="preserve">    gen van Vlees, de Admiraliteyt in Zeelandt</t>
  </si>
  <si>
    <t xml:space="preserve">    te berichten. 338.</t>
  </si>
  <si>
    <t xml:space="preserve">        advis op het versôeck van die van de</t>
  </si>
  <si>
    <t>Clara Polder, en asteweesen. 389.</t>
  </si>
  <si>
    <t xml:space="preserve">    nader versoeck van die van de Clara</t>
  </si>
  <si>
    <t>Polder, den Raadt van Brabandt te advi-</t>
  </si>
  <si>
    <t>seeren. 369.</t>
  </si>
  <si>
    <t xml:space="preserve">    Regenten van Zas van Gent klaghten</t>
  </si>
  <si>
    <t>over belastinge op bet Bestiaal, de Admira-</t>
  </si>
  <si>
    <t>liteyt in Zeelandt te adviseeren. 408.</t>
  </si>
  <si>
    <t xml:space="preserve">        Regenten van Hulfter-Ambaght om te</t>
  </si>
  <si>
    <t>moogen omslaan, den Raadt van Staate te</t>
  </si>
  <si>
    <t>adviseeren. 450.</t>
  </si>
  <si>
    <t xml:space="preserve">        te examineeren het geproponeerde tot</t>
  </si>
  <si>
    <t>het opmaaken der Trageldijcken omtrent de</t>
  </si>
  <si>
    <t>Stadt Hulst. 473.</t>
  </si>
  <si>
    <t xml:space="preserve">        Geinteresseerdens in de bedijckte of noch</t>
  </si>
  <si>
    <t>te bedijcken Polder gelast aan de Comman-</t>
  </si>
  <si>
    <t>deurs der Plaatsen Copie van de Octroyen</t>
  </si>
  <si>
    <t>over te geven. 473.</t>
  </si>
  <si>
    <t xml:space="preserve">        geapprobeert het accord tusschen den</t>
  </si>
  <si>
    <t>Groot-Bailliuw en bet Landt van den Vrye</t>
  </si>
  <si>
    <t>te Sluys, en Burgemeesters en Schepenen al-</t>
  </si>
  <si>
    <t>daar. 475.</t>
  </si>
  <si>
    <t xml:space="preserve">        Magistraat van den Vrye, om in haar</t>
  </si>
  <si>
    <t>Jurisdictie niet geprejudicieert te werden,</t>
  </si>
  <si>
    <t>den Raadt van Staate te berichten. 475.</t>
  </si>
  <si>
    <t xml:space="preserve">        Ontfanger van Zas van Gent te moo-</t>
  </si>
  <si>
    <t>gen volstaan met een borghtoght van twee</t>
  </si>
  <si>
    <t>hondert ponden Vlaams. 2475.</t>
  </si>
  <si>
    <t xml:space="preserve">        consent in het versoeck wegens den uyt-</t>
  </si>
  <si>
    <t>woer van de Bieren uyt Zas van Gent.</t>
  </si>
  <si>
    <t xml:space="preserve">        Magistraat van Zas van Gent ver-</t>
  </si>
  <si>
    <t>soeck afgewesen, om soo veel capitalen af</t>
  </si>
  <si>
    <t>te lossen, als de Stadts Kasse soude konnen</t>
  </si>
  <si>
    <t>toereycken. 476.</t>
  </si>
  <si>
    <t xml:space="preserve">        Admiraliteyt in Zeelandt te berigh-</t>
  </si>
  <si>
    <t>ten op het versoeck van de Magistraat van</t>
  </si>
  <si>
    <t>Aardenburgb, om vrydom van inkoomende</t>
  </si>
  <si>
    <t>en uytgaande regten. 478.</t>
  </si>
  <si>
    <t xml:space="preserve">        item op bet versoeck van de Magi-</t>
  </si>
  <si>
    <t>straat van Zas van Gent, klagende over</t>
  </si>
  <si>
    <t>het verbodt tegens den invoer van gessagbt</t>
  </si>
  <si>
    <t>Rundtvlees. 478.</t>
  </si>
  <si>
    <t xml:space="preserve">        Magistraat van Biervliet geautbori-</t>
  </si>
  <si>
    <t>seert seekere belastinge noch vyftien jaaren</t>
  </si>
  <si>
    <t>te continuceren. 479.</t>
  </si>
  <si>
    <t xml:space="preserve">        Regenten vun Hulster-Ambaght ge-</t>
  </si>
  <si>
    <t>permitteert te moogen omslaan. 483.</t>
  </si>
  <si>
    <t xml:space="preserve">        advis op het versoeck van Regenten</t>
  </si>
  <si>
    <t>van de Clara Polder, asgeweesen. 497.</t>
  </si>
  <si>
    <t xml:space="preserve">        Grave van Hompesch te berichten op</t>
  </si>
  <si>
    <t>de klaghten van Regenten van Stevenswaart</t>
  </si>
  <si>
    <t>binnen veertien daagen. 502.</t>
  </si>
  <si>
    <t>NL-HaNA_1.01.02_3779_0038-page-75</t>
  </si>
  <si>
    <t>NL-HaNA_1.01.02_3779_0038-column-2698-340-884-2979</t>
  </si>
  <si>
    <t xml:space="preserve">    Brande van Cleverskercke, rakende</t>
  </si>
  <si>
    <t xml:space="preserve">    de Leenen in Vlaanderen, te examineren.</t>
  </si>
  <si>
    <t xml:space="preserve">    507.</t>
  </si>
  <si>
    <t xml:space="preserve">    Jiendeheffers van den Hulpenpolder,</t>
  </si>
  <si>
    <t xml:space="preserve">    different met den Inwoonder van de selve</t>
  </si>
  <si>
    <t xml:space="preserve">    aan de ordinaris Justitie gerenvoyeert. 514.</t>
  </si>
  <si>
    <t xml:space="preserve">        Iseelmuden nopende different over de</t>
  </si>
  <si>
    <t xml:space="preserve">    Leenen van het Hof ter Groede, en bet</t>
  </si>
  <si>
    <t xml:space="preserve">    Hof ten Velde te examineeren. 524.</t>
  </si>
  <si>
    <t xml:space="preserve">        Regenten van Hulster-Ambaght om</t>
  </si>
  <si>
    <t xml:space="preserve">    een Scheepen te moogen surrogeeren, de Re-</t>
  </si>
  <si>
    <t xml:space="preserve">    troacta na te sien. 542.</t>
  </si>
  <si>
    <t xml:space="preserve">        de Jager aangesteldt tot Scheepen van</t>
  </si>
  <si>
    <t xml:space="preserve">    Hulster-Aambacht. 544.</t>
  </si>
  <si>
    <t xml:space="preserve">        bericht van Hompesch, op de klagh-</t>
  </si>
  <si>
    <t xml:space="preserve">    ten van Regenten van Stevenswaart aan de</t>
  </si>
  <si>
    <t xml:space="preserve">    ordinaris Justitie gerenvoyeert. 544.</t>
  </si>
  <si>
    <t xml:space="preserve">        rapport en resolutie op het versoeck</t>
  </si>
  <si>
    <t>van Regenten van Hilster-Ambagbt. 544.</t>
  </si>
  <si>
    <t xml:space="preserve">    du Pla, aanstellinge in de Stadts-</t>
  </si>
  <si>
    <t>Wynkelder van Sluys in Vlaanderen geap-</t>
  </si>
  <si>
    <t>probeert. 546.</t>
  </si>
  <si>
    <t xml:space="preserve">    Magistraaten van Zas van Gent en</t>
  </si>
  <si>
    <t>Philippine geaccordeert uyt de Oostenrijck-</t>
  </si>
  <si>
    <t>sche Nederlanden te moogen inbrergen lee-</t>
  </si>
  <si>
    <t>vendigh Rundtvee. 563.</t>
  </si>
  <si>
    <t xml:space="preserve">        rapport wegens de Trageldycken, en</t>
  </si>
  <si>
    <t>resolutie. 572.</t>
  </si>
  <si>
    <t xml:space="preserve">        Gecommitteerden van de Magistraat</t>
  </si>
  <si>
    <t>te Biervliet altoos den voorrangh in de Kerc-</t>
  </si>
  <si>
    <t>kenraadt. 575.</t>
  </si>
  <si>
    <t xml:space="preserve">        Regenten van Hiulster-Ambaght we-</t>
  </si>
  <si>
    <t>gens de persônecle quotisatie te examineeren.</t>
  </si>
  <si>
    <t xml:space="preserve">    656.</t>
  </si>
  <si>
    <t xml:space="preserve">        Regenten van Sluys, Waterreght en</t>
  </si>
  <si>
    <t>Nieuwmuyden wegens het overlyden van den</t>
  </si>
  <si>
    <t>Commandeur en Major de Retroacta na te</t>
  </si>
  <si>
    <t>sien. 675.</t>
  </si>
  <si>
    <t xml:space="preserve">        rapport en resolutie. 877.</t>
  </si>
  <si>
    <t xml:space="preserve">        Regenten van Sluys, Waterrecht en</t>
  </si>
  <si>
    <t>Nieuwmuyden wegens den sleghten toestant</t>
  </si>
  <si>
    <t>van de Gereformeerde Diaconie, en ordre.</t>
  </si>
  <si>
    <t xml:space="preserve">    717.</t>
  </si>
  <si>
    <t xml:space="preserve">        Regenten van Hulster- Ambacht om</t>
  </si>
  <si>
    <t>te moogen omslaan, den Raadt van Staate</t>
  </si>
  <si>
    <t>te adviseeren. 785.</t>
  </si>
  <si>
    <t>Vleertman om maintien van haar Octroy,</t>
  </si>
  <si>
    <t xml:space="preserve">    Magistraat van Maastricht te berichten.</t>
  </si>
  <si>
    <t xml:space="preserve">    316.</t>
  </si>
  <si>
    <t xml:space="preserve">        berigbt, nader berigbt af te waghten-.</t>
  </si>
  <si>
    <t xml:space="preserve">        gepermitteert Copie van de Requeste</t>
  </si>
  <si>
    <t xml:space="preserve">    van vander Put ter Griffie te moogen ligh-</t>
  </si>
  <si>
    <t xml:space="preserve">    ten. 538.</t>
  </si>
  <si>
    <t>Ulner van Dieburgh liquidatie wegens prae-</t>
  </si>
  <si>
    <t xml:space="preserve">    tensien.</t>
  </si>
  <si>
    <t xml:space="preserve">        38.</t>
  </si>
  <si>
    <t xml:space="preserve">        Pasport tot den uytvoer van ses Koets-</t>
  </si>
  <si>
    <t xml:space="preserve">    paarden, en een Rypaardt. 124.</t>
  </si>
  <si>
    <t xml:space="preserve">        item om eenige Moubilen na de Palts</t>
  </si>
  <si>
    <t xml:space="preserve">    uyt te voeren. 452.</t>
  </si>
  <si>
    <t>Unna, Regenten om een collecte hier te Lande</t>
  </si>
  <si>
    <t>te moogen doen, afgeweesen. 0683.</t>
  </si>
  <si>
    <t>NL-HaNA_1.01.02_3779_0038-column-3684-330-940-3034</t>
  </si>
  <si>
    <t>de Vogel Weduwe , zystigh guldens toege-</t>
  </si>
  <si>
    <t xml:space="preserve">    legbt. 217.</t>
  </si>
  <si>
    <t>Volckershoven om revisie afgewesen. 743.</t>
  </si>
  <si>
    <t>de Vooght versoeck om betalinge van sevens</t>
  </si>
  <si>
    <t xml:space="preserve">    tien hondert twaalf guldens seven stuyvers</t>
  </si>
  <si>
    <t xml:space="preserve">    aght penningen afgewesen. 423.</t>
  </si>
  <si>
    <t xml:space="preserve">        wier ducatons toegeleght. 438.</t>
  </si>
  <si>
    <t>Voordaag en Mottet, Commissie van retorsie</t>
  </si>
  <si>
    <t>Voorschryvens. Siet Brieven van Voorschry-</t>
  </si>
  <si>
    <t xml:space="preserve">    vens.</t>
  </si>
  <si>
    <t>wan Voorst egens Utrecht ter Generaliteyt</t>
  </si>
  <si>
    <t xml:space="preserve">    gecommittieert. 279.</t>
  </si>
  <si>
    <t xml:space="preserve">        Pasport om met sijn Koets de Rivie-</t>
  </si>
  <si>
    <t xml:space="preserve">    ren te moogen passeeren en repasseeren. 322.</t>
  </si>
  <si>
    <t>de Vree, Pasport om rwee Paarden na Ipe-</t>
  </si>
  <si>
    <t xml:space="preserve">    ren te voeren. 464.</t>
  </si>
  <si>
    <t>Vriesen wegens Overyssel gecommitteert naar</t>
  </si>
  <si>
    <t xml:space="preserve">    Vlaanderen. 294.</t>
  </si>
  <si>
    <t>Vrieslandt gereet dertigh duysent guldens voor</t>
  </si>
  <si>
    <t xml:space="preserve">    renten en interessen. 118.</t>
  </si>
  <si>
    <t xml:space="preserve">        Avlua ter Generaliteyt gecommitteert.</t>
  </si>
  <si>
    <t xml:space="preserve">    179.</t>
  </si>
  <si>
    <t xml:space="preserve">        consent in den Staat van oorlogh.</t>
  </si>
  <si>
    <t xml:space="preserve">    187.</t>
  </si>
  <si>
    <t xml:space="preserve">        propositie tegens den invyer van Varc-</t>
  </si>
  <si>
    <t xml:space="preserve">    kens, te examineerens. 188.</t>
  </si>
  <si>
    <t xml:space="preserve">        consent in de verhooginge van tracte-</t>
  </si>
  <si>
    <t xml:space="preserve">    ment voor den Heere Pesters. 189.</t>
  </si>
  <si>
    <t xml:space="preserve">        commissie voor de -Boer ter Admira-</t>
  </si>
  <si>
    <t xml:space="preserve">    liteyt in Vrieslandt. 251.</t>
  </si>
  <si>
    <t xml:space="preserve">        commissie voor vander Waayen tot</t>
  </si>
  <si>
    <t xml:space="preserve">    het opneemen der reekeningen van de Oost-</t>
  </si>
  <si>
    <t xml:space="preserve">    Indische Compagnie. 279.</t>
  </si>
  <si>
    <t xml:space="preserve">        Commissie voor de Kempenaar ter Ad-</t>
  </si>
  <si>
    <t xml:space="preserve">    miraliteyt tot Amsterdam. 311.</t>
  </si>
  <si>
    <t xml:space="preserve">        Consent in de besendinge van den Heer</t>
  </si>
  <si>
    <t xml:space="preserve">    Buys na Denemarcken. 356.</t>
  </si>
  <si>
    <t xml:space="preserve">    besendinge gedecerneert om de selve te</t>
  </si>
  <si>
    <t xml:space="preserve">    persuadeeren tot het suyveren van achter-</t>
  </si>
  <si>
    <t xml:space="preserve">        om remplacement van de Compagnien</t>
  </si>
  <si>
    <t xml:space="preserve">    die na Embden gegaan zijn, te onaminde-</t>
  </si>
  <si>
    <t xml:space="preserve">    ren. 711.</t>
  </si>
  <si>
    <t>Vrythof om Brieven van vaeniam oetatis, de</t>
  </si>
  <si>
    <t xml:space="preserve">    Magistraat van Maastricht te adviseeren.</t>
  </si>
  <si>
    <t xml:space="preserve">    340.</t>
  </si>
  <si>
    <t xml:space="preserve">        advis en geaccordeert. 451.</t>
  </si>
  <si>
    <t>Utrecht gereet seekere somme in minderinge</t>
  </si>
  <si>
    <t xml:space="preserve">    van renten en intressen. 45.</t>
  </si>
  <si>
    <t xml:space="preserve">        wegens de sterfte onder bet Rundtvee</t>
  </si>
  <si>
    <t xml:space="preserve">    in Halien en Duytslandt , te examineren.</t>
  </si>
  <si>
    <t xml:space="preserve">        Brieven van voorschryvens aan bet</t>
  </si>
  <si>
    <t xml:space="preserve">    Hof van Vranccrijck tot betalinge van de</t>
  </si>
  <si>
    <t xml:space="preserve">    Crediteuren van den Cardinaal de Polignac.</t>
  </si>
  <si>
    <t xml:space="preserve">    81.</t>
  </si>
  <si>
    <t xml:space="preserve">        antwoordt van den Heer Hop dien</t>
  </si>
  <si>
    <t xml:space="preserve">    aangaande. 120.</t>
  </si>
  <si>
    <t xml:space="preserve">        consent in de werhooginge van tracte-</t>
  </si>
  <si>
    <t xml:space="preserve">    ment voor den Heer Pesters. 216.</t>
  </si>
  <si>
    <t>NL-HaNA_1.01.02_3779_0039-page-76</t>
  </si>
  <si>
    <t>NL-HaNA_1.01.02_3779_0039-column-371-360-879-2938</t>
  </si>
  <si>
    <t xml:space="preserve">    commissie ter Generaliteyt voor den</t>
  </si>
  <si>
    <t xml:space="preserve">    Heer van Voorst. 279.</t>
  </si>
  <si>
    <t xml:space="preserve">    commisse naar Vlaanderen voor den</t>
  </si>
  <si>
    <t xml:space="preserve">    Heere van Voorst. 294.</t>
  </si>
  <si>
    <t xml:space="preserve">    sestien duysent aght hondert agbt gul-</t>
  </si>
  <si>
    <t>dens dertien stuyvers zier deniers tot betalinge</t>
  </si>
  <si>
    <t xml:space="preserve">    van renten en interessen. 308. 654.</t>
  </si>
  <si>
    <t xml:space="preserve">        consent in de besendinge van den Heer</t>
  </si>
  <si>
    <t xml:space="preserve">    Buys naar Denemircken. 373.</t>
  </si>
  <si>
    <t xml:space="preserve">        commissie ter Generaliteyt voor den</t>
  </si>
  <si>
    <t xml:space="preserve">    Heer de Leeuw. a31.</t>
  </si>
  <si>
    <t xml:space="preserve">        commissie voor den Heer van Rosma-</t>
  </si>
  <si>
    <t xml:space="preserve">    le ter Admiraliteyt op de Maze. 432.</t>
  </si>
  <si>
    <t xml:space="preserve">        antwoordt op de Missive van den</t>
  </si>
  <si>
    <t>Raadt ‚van Staate wegens de fournissementen.</t>
  </si>
  <si>
    <t xml:space="preserve">    6or.</t>
  </si>
  <si>
    <t>Vugts cum suis, advis van den Raadt van</t>
  </si>
  <si>
    <t xml:space="preserve">    Brabandt op haar versoeck, en gepermit-</t>
  </si>
  <si>
    <t xml:space="preserve">    teert seekere geroyeerde posten in een nader</t>
  </si>
  <si>
    <t xml:space="preserve">    reckeninge te moogen brengen. 58.</t>
  </si>
  <si>
    <t>de vulson Pasport om de Monteeringe voor</t>
  </si>
  <si>
    <t xml:space="preserve">    het Regiment van den Kroon-Prince van</t>
  </si>
  <si>
    <t xml:space="preserve">    Pruysseûn naar Venlo te moogen uytvoeren.</t>
  </si>
  <si>
    <t xml:space="preserve">    222</t>
  </si>
  <si>
    <t>Vyfhuysen Weduwe van Dyck , Declaratie</t>
  </si>
  <si>
    <t xml:space="preserve">    van kosten te stellen in banden van Partyen</t>
  </si>
  <si>
    <t xml:space="preserve">    om te voldoen. 2861.</t>
  </si>
  <si>
    <t xml:space="preserve">        's Landts Advocaten, Acte van taxa-</t>
  </si>
  <si>
    <t xml:space="preserve">    tie te formeeren. 395.</t>
  </si>
  <si>
    <t>Uytvoer van Lompen , &amp;c. voor ses jaaren</t>
  </si>
  <si>
    <t xml:space="preserve">    gecontinueert. 236.</t>
  </si>
  <si>
    <t xml:space="preserve">        W.</t>
  </si>
  <si>
    <t xml:space="preserve">    7Aardenburgh twee hondert guldens</t>
  </si>
  <si>
    <t xml:space="preserve">        toegeleght.</t>
  </si>
  <si>
    <t xml:space="preserve">        55.</t>
  </si>
  <si>
    <t>van Waarmondt vier ducatons toegeleght. 3.</t>
  </si>
  <si>
    <t>vander Waayen, Commissie wegens Vrieslandt</t>
  </si>
  <si>
    <t xml:space="preserve">    tot het sluyten der reckeninge van de Oost-</t>
  </si>
  <si>
    <t xml:space="preserve">    Iaische Compagnie. 279.</t>
  </si>
  <si>
    <t>Wallis Brieven van vwoorschryvens aan het</t>
  </si>
  <si>
    <t xml:space="preserve">    Hof van Portugaal. 393.</t>
  </si>
  <si>
    <t>van Wassenaar drie weeken verlof. 147.</t>
  </si>
  <si>
    <t xml:space="preserve">        aangestelt als Commandeur van 9pe-</t>
  </si>
  <si>
    <t xml:space="preserve">    ren. 153.</t>
  </si>
  <si>
    <t xml:space="preserve">        twee maanden verlof. 239. 731.</t>
  </si>
  <si>
    <t xml:space="preserve">        Pasport om fijn Meubilen en Baga-</t>
  </si>
  <si>
    <t>gie na Yperen te moogen voeren. 358.</t>
  </si>
  <si>
    <t>van Wassenaar Heere van Twickelo wegens</t>
  </si>
  <si>
    <t xml:space="preserve">    Hollandt ter Admiraliteyt op de Maaze ge-</t>
  </si>
  <si>
    <t>committeert. 768.</t>
  </si>
  <si>
    <t>Wassenaar wegens Hollandt ter Generaliteyt</t>
  </si>
  <si>
    <t xml:space="preserve">    gecommitteert.</t>
  </si>
  <si>
    <t xml:space="preserve">        849.</t>
  </si>
  <si>
    <t xml:space="preserve">        Weduwe, notificeerende het overlyden</t>
  </si>
  <si>
    <t xml:space="preserve">    van haar Man. 755.</t>
  </si>
  <si>
    <t>Waterman Brieven van voorschryvens aan het</t>
  </si>
  <si>
    <t xml:space="preserve">    Hof van Deenmarcken. 431.</t>
  </si>
  <si>
    <t xml:space="preserve">        item aan het Gereght van Gotienburgh</t>
  </si>
  <si>
    <t xml:space="preserve">    433.</t>
  </si>
  <si>
    <t>van Welderen aangesteldt als Gou verneur van</t>
  </si>
  <si>
    <t xml:space="preserve">    Sluys.</t>
  </si>
  <si>
    <t>NL-HaNA_1.01.02_3779_0039-column-1328-370-926-2923</t>
  </si>
  <si>
    <t xml:space="preserve">        Pasport om fijn Meubilen te moogen</t>
  </si>
  <si>
    <t xml:space="preserve">    uytvoeren. 222.</t>
  </si>
  <si>
    <t>van Welderen wegens Gelderlandt gecommit-</t>
  </si>
  <si>
    <t xml:space="preserve">    teert 14 Vlaanderen. 294.</t>
  </si>
  <si>
    <t xml:space="preserve">        - Weduwe , notificeerende fijn overly-</t>
  </si>
  <si>
    <t xml:space="preserve">    den, en compliment van condoleantie. 461.</t>
  </si>
  <si>
    <t>van Welderen wegens Gelderlandt ter Gene-</t>
  </si>
  <si>
    <t xml:space="preserve">    raliteyt gecommitteert. 644.</t>
  </si>
  <si>
    <t>Welgeboren, Octroy om te disponeeren. 481.</t>
  </si>
  <si>
    <t>Werckowits, om een nieuwejaarsgifte, afge-</t>
  </si>
  <si>
    <t xml:space="preserve">    mweesen. 4.</t>
  </si>
  <si>
    <t>Wertmuller, Pasport om vier Paarden naar</t>
  </si>
  <si>
    <t xml:space="preserve">    Namen te voeren. 280.</t>
  </si>
  <si>
    <t xml:space="preserve">        om fijn Regiment te houden op de</t>
  </si>
  <si>
    <t xml:space="preserve">    Provincie van Hollandt, en geaccordeert.</t>
  </si>
  <si>
    <t xml:space="preserve">    759.</t>
  </si>
  <si>
    <t>van Westerfeldt, Weduwe Geurs, om een</t>
  </si>
  <si>
    <t xml:space="preserve">    jaar tractement van gratie, de Retroata na</t>
  </si>
  <si>
    <t xml:space="preserve">    fien. 177</t>
  </si>
  <si>
    <t xml:space="preserve">        rapport en geaccordeert. 181.</t>
  </si>
  <si>
    <t>West-Indische Compagnie ze berichten op</t>
  </si>
  <si>
    <t xml:space="preserve">    de Missive van den Heer Hop , houdende</t>
  </si>
  <si>
    <t xml:space="preserve">    devoiren over het werck van Aarguyn. 120.</t>
  </si>
  <si>
    <t xml:space="preserve">        beright dien aangaande te senden aan</t>
  </si>
  <si>
    <t xml:space="preserve">    den Heer Hop. 144. 518.</t>
  </si>
  <si>
    <t xml:space="preserve">        seeker Declaratoir gedepescheert. 321.</t>
  </si>
  <si>
    <t xml:space="preserve">        te berichten op de Menbrie van d' 4y-</t>
  </si>
  <si>
    <t xml:space="preserve">    rolles, raakende siekere Sloep op de Kust van</t>
  </si>
  <si>
    <t xml:space="preserve">    africa geconfisqueert. 483.</t>
  </si>
  <si>
    <t xml:space="preserve">        beright dien aangaaide.</t>
  </si>
  <si>
    <t xml:space="preserve">        ID</t>
  </si>
  <si>
    <t xml:space="preserve">        aanteschreeven omtrent de Kusten van</t>
  </si>
  <si>
    <t xml:space="preserve">    Guinea ordre tot securiteyt te stellen. 543.</t>
  </si>
  <si>
    <t xml:space="preserve">    597.</t>
  </si>
  <si>
    <t xml:space="preserve">        te berichten nopende de begrootinge van</t>
  </si>
  <si>
    <t xml:space="preserve">    de schaade wegens het Fort Arguyn. 551.</t>
  </si>
  <si>
    <t xml:space="preserve">        bericht op de Wissive tot securiteyt</t>
  </si>
  <si>
    <t xml:space="preserve">    van de Kust van Guinea. 558.</t>
  </si>
  <si>
    <t xml:space="preserve">        bericht op de begrootinge van de scha-</t>
  </si>
  <si>
    <t xml:space="preserve">    de wegens het Fort Argum. 568.</t>
  </si>
  <si>
    <t xml:space="preserve">        welgevallen dat de Vergaderinge van</t>
  </si>
  <si>
    <t xml:space="preserve">    Tienen voor deest reyse tot Amsterdam be-</t>
  </si>
  <si>
    <t xml:space="preserve">    schreven werde. 576.</t>
  </si>
  <si>
    <t xml:space="preserve">        te berichten op het versoeck van den</t>
  </si>
  <si>
    <t xml:space="preserve">    Landt-Grauve van Hessen-Darmstadt. 725.</t>
  </si>
  <si>
    <t xml:space="preserve">        om interpretatie van bet een en der-</t>
  </si>
  <si>
    <t xml:space="preserve">    tigbste aricul van het Octroy, by Hollandt</t>
  </si>
  <si>
    <t xml:space="preserve">    en Zeelandt overgenomen. 735-</t>
  </si>
  <si>
    <t xml:space="preserve">        resolutie genoomen in de Vergaderin-</t>
  </si>
  <si>
    <t xml:space="preserve">    ge der Tienen. 738.</t>
  </si>
  <si>
    <t xml:space="preserve">        om nader informatie wegens de Smit-</t>
  </si>
  <si>
    <t xml:space="preserve">    sche Kinderen. 783.</t>
  </si>
  <si>
    <t>de Wevere, versoeck om Pasport, afgewesen.</t>
  </si>
  <si>
    <t>vander Weyde Declaratie. 296. 789.</t>
  </si>
  <si>
    <t>Weyers aan de ordinaris Justitie gerenvoyeert.</t>
  </si>
  <si>
    <t xml:space="preserve">    400.</t>
  </si>
  <si>
    <t>Wiemer, versoeck om Pasport, afgeweesen</t>
  </si>
  <si>
    <t xml:space="preserve">    171</t>
  </si>
  <si>
    <t>Wigman Brieven van voorschryvens aan het</t>
  </si>
  <si>
    <t xml:space="preserve">    Hof van Sweeden. 481.</t>
  </si>
  <si>
    <t>Wilbrenninck, Pasport om de Muuteeringe</t>
  </si>
  <si>
    <t>NL-HaNA_1.01.02_3779_0039-page-77</t>
  </si>
  <si>
    <t>NL-HaNA_1.01.02_3779_0039-column-2671-385-919-2943</t>
  </si>
  <si>
    <t xml:space="preserve">    woor het Regiment van den Prince van Nas-</t>
  </si>
  <si>
    <t xml:space="preserve">    sau na Doornick te moogen uytvoeren. g:.</t>
  </si>
  <si>
    <t>de Wilde advertentie. 11. 29. 34. 95. 116.</t>
  </si>
  <si>
    <t xml:space="preserve">    132. 160. 173. 214. 224. 28f. zo09. 362.</t>
  </si>
  <si>
    <t xml:space="preserve">    381. 382. 454. 479. 502. 521. 547. 559.</t>
  </si>
  <si>
    <t xml:space="preserve">    571. 6os. 662. 678. 683. 692. 739. 768.</t>
  </si>
  <si>
    <t xml:space="preserve">    777. 797.</t>
  </si>
  <si>
    <t xml:space="preserve">        Declaratie. 133. 565.</t>
  </si>
  <si>
    <t xml:space="preserve">        om betalinge van Assignatien op het</t>
  </si>
  <si>
    <t xml:space="preserve">    Noorder Quartier, by Hollandt overgenoo-</t>
  </si>
  <si>
    <t xml:space="preserve">    men.</t>
  </si>
  <si>
    <t xml:space="preserve">        179.</t>
  </si>
  <si>
    <t xml:space="preserve">        Pasport om eenige Goederen naar St.</t>
  </si>
  <si>
    <t xml:space="preserve">    Petersbourgh te moogen uytvoeren. 285.</t>
  </si>
  <si>
    <t xml:space="preserve">        om Jtekere extraordinaris onkosten te</t>
  </si>
  <si>
    <t>moogen declareren, te examinceren. 309.</t>
  </si>
  <si>
    <t xml:space="preserve">    wegens een gesloten Tractaat van com-</t>
  </si>
  <si>
    <t>mercie, by Hollandt en Zeelandt overgenoo-</t>
  </si>
  <si>
    <t>men.</t>
  </si>
  <si>
    <t xml:space="preserve">    335.</t>
  </si>
  <si>
    <t xml:space="preserve">    welgevallen dat seekere Medaille aan-</t>
  </si>
  <si>
    <t>genomen heeft. 383.</t>
  </si>
  <si>
    <t xml:space="preserve">    drie duysent guldens ter goeder reeke-</t>
  </si>
  <si>
    <t>ninge. 405.</t>
  </si>
  <si>
    <t xml:space="preserve">    aangeschreeven dat baar Hoogh Mog.</t>
  </si>
  <si>
    <t xml:space="preserve">        den rang competeert immediatelijck na de</t>
  </si>
  <si>
    <t xml:space="preserve">        gekroonde Hoofden, en Republicq van Vene-</t>
  </si>
  <si>
    <t xml:space="preserve">        Hen, ende gelast de selve te maintineeren.</t>
  </si>
  <si>
    <t xml:space="preserve">    406.</t>
  </si>
  <si>
    <t xml:space="preserve">        wegens afdoeninge der pretensien ende</t>
  </si>
  <si>
    <t xml:space="preserve">    ordres. 430.</t>
  </si>
  <si>
    <t xml:space="preserve">        gelast te berichten specifiquelijck voor</t>
  </si>
  <si>
    <t xml:space="preserve">    welcke onkosten pretendeert te declareeren.</t>
  </si>
  <si>
    <t xml:space="preserve">    rapport en antwoordt wegens den Ta-</t>
  </si>
  <si>
    <t xml:space="preserve">    606.</t>
  </si>
  <si>
    <t xml:space="preserve">    rif.</t>
  </si>
  <si>
    <t xml:space="preserve">        om wegens seekere Masquerades gede-</t>
  </si>
  <si>
    <t xml:space="preserve">    dommageert te werden , en Lystu te exami-</t>
  </si>
  <si>
    <t xml:space="preserve">    neeren. 620.</t>
  </si>
  <si>
    <t xml:space="preserve">        berigbt over het nieuw Tarif. 706.</t>
  </si>
  <si>
    <t xml:space="preserve">    ordres wegens het laatst gepubliceerde</t>
  </si>
  <si>
    <t xml:space="preserve">    Tarif, by Hollandt overgenomen. 724.</t>
  </si>
  <si>
    <t xml:space="preserve">        gelast complimenten van congratulatie</t>
  </si>
  <si>
    <t xml:space="preserve">    af te leggen wegens het huwelijk tusschen</t>
  </si>
  <si>
    <t>den Heer Hertogh van Holsteyn, en de Key-</t>
  </si>
  <si>
    <t xml:space="preserve">    serlijcke Princesse Anna. 800.</t>
  </si>
  <si>
    <t>Willemse cum suis, bericht van den Fistaal</t>
  </si>
  <si>
    <t xml:space="preserve">    Erpicum op sijn versoeck wegens publicatien</t>
  </si>
  <si>
    <t xml:space="preserve">    van Wetten en Reglementen tot Hislo. 54.</t>
  </si>
  <si>
    <t>Willemsz om pardon, den Raadt van Staate</t>
  </si>
  <si>
    <t xml:space="preserve">    te adviseeren. 464.</t>
  </si>
  <si>
    <t xml:space="preserve">        advis en geaccordeert. 634.</t>
  </si>
  <si>
    <t>Winteroy om approbatie wegens seekere colla-</t>
  </si>
  <si>
    <t xml:space="preserve">    tie, den Rentmeester de Tombes te advisee-</t>
  </si>
  <si>
    <t xml:space="preserve">    ren. 314.</t>
  </si>
  <si>
    <t xml:space="preserve">    te berichten. 508.</t>
  </si>
  <si>
    <t xml:space="preserve">        beright te examineeren. 516.</t>
  </si>
  <si>
    <t>Wolf, Brieven van voorschryvens aan bet</t>
  </si>
  <si>
    <t xml:space="preserve">    Hof van Poriugaal. 215.</t>
  </si>
  <si>
    <t>Wolfing, Mandement van relif verleent. 710.</t>
  </si>
  <si>
    <t>Wolgard, Brieven van voorschryvens aan den</t>
  </si>
  <si>
    <t xml:space="preserve">    churfurst van Keulen. 163.</t>
  </si>
  <si>
    <t>NL-HaNA_1.01.02_3779_0039-column-3645-395-940-2950</t>
  </si>
  <si>
    <t xml:space="preserve">        IDE</t>
  </si>
  <si>
    <t xml:space="preserve">        antwoordt dien aangaande 230.</t>
  </si>
  <si>
    <t>vander Wijck, Declaratie. 33.</t>
  </si>
  <si>
    <t>Wycke wegens Gelderlandt ter</t>
  </si>
  <si>
    <t xml:space="preserve">        Generaliteyt</t>
  </si>
  <si>
    <t xml:space="preserve">    gecommitteert. 878.</t>
  </si>
  <si>
    <t xml:space="preserve">        Y.</t>
  </si>
  <si>
    <t>V Peren, Prince van Holsteyn-Beerk, om or-</t>
  </si>
  <si>
    <t xml:space="preserve">        dres boe jich te gedragen, in gevalle aan</t>
  </si>
  <si>
    <t xml:space="preserve">    hem van wegens de Regeeringe van Brussel</t>
  </si>
  <si>
    <t xml:space="preserve">    kennisse werdt gegeven van het bevallen Van</t>
  </si>
  <si>
    <t xml:space="preserve">    baare Keyserlijcke Majesteyt. en gelast sal-</t>
  </si>
  <si>
    <t xml:space="preserve">    wos uyt de Artillerye te laten doen. 129.</t>
  </si>
  <si>
    <t xml:space="preserve">        Z.</t>
  </si>
  <si>
    <t xml:space="preserve">        Aanen, Declaratie van kosten te ftel-</t>
  </si>
  <si>
    <t xml:space="preserve">        len in handen van Regenten van</t>
  </si>
  <si>
    <t xml:space="preserve">    Lith, om te dienen van diminutie. 648.</t>
  </si>
  <si>
    <t>Zas van Gent geautboriseert om ses hondert</t>
  </si>
  <si>
    <t xml:space="preserve">    ponden te moogen negotieeren. 25.</t>
  </si>
  <si>
    <t xml:space="preserve">        Nachtegaal gepermitteert Copie van</t>
  </si>
  <si>
    <t xml:space="preserve">    het bericht van Kerckmeesteren ter Griffie</t>
  </si>
  <si>
    <t xml:space="preserve">    te moogen lichten. 31.</t>
  </si>
  <si>
    <t xml:space="preserve">        Reglement op den Yck geapprobeert,</t>
  </si>
  <si>
    <t xml:space="preserve">    en gelast te observeeren. 31.</t>
  </si>
  <si>
    <t xml:space="preserve">    soeck vau Olingius wegens het heffen van</t>
  </si>
  <si>
    <t xml:space="preserve">    passagiegeldt. 56.</t>
  </si>
  <si>
    <t xml:space="preserve">        Commandeur aangeschreven de Room-</t>
  </si>
  <si>
    <t xml:space="preserve">    Jcbe vau omtrent Oudenaarden by hem te</t>
  </si>
  <si>
    <t xml:space="preserve">    ontbieden, en te gelasten de Gereformeerde</t>
  </si>
  <si>
    <t xml:space="preserve">    aldaar niet te ontrusten, of dat hy andere</t>
  </si>
  <si>
    <t xml:space="preserve">    mesures omtrent de Rooms Catholijcken tot</t>
  </si>
  <si>
    <t xml:space="preserve">    Zas van Gent en elders sal neemen. 88.</t>
  </si>
  <si>
    <t xml:space="preserve">        antwoordt van den Commandeur dien</t>
  </si>
  <si>
    <t xml:space="preserve">    aangaande.</t>
  </si>
  <si>
    <t xml:space="preserve">        IH.</t>
  </si>
  <si>
    <t xml:space="preserve">        beright op de Requeste van Olingius,</t>
  </si>
  <si>
    <t xml:space="preserve">    en asgeweesen. 130.</t>
  </si>
  <si>
    <t xml:space="preserve">    klaghten over de betalinge op bet Be-</t>
  </si>
  <si>
    <t xml:space="preserve">    stiaal, de Admiraliteyt in Zeelandt te ad-</t>
  </si>
  <si>
    <t xml:space="preserve">    viseren. 408.</t>
  </si>
  <si>
    <t xml:space="preserve">        Ontfanger Olimius to moogen vol-</t>
  </si>
  <si>
    <t xml:space="preserve">    staan met een borghtoghte van twee hondert</t>
  </si>
  <si>
    <t xml:space="preserve">    ponden Vlaams. 2475.</t>
  </si>
  <si>
    <t xml:space="preserve">        consem in den uytvoer van Bieren</t>
  </si>
  <si>
    <t xml:space="preserve">    op belastinge van cen stuyver per tonne.</t>
  </si>
  <si>
    <t xml:space="preserve">        afgeweesen haar versoeck om geen meer</t>
  </si>
  <si>
    <t xml:space="preserve">    capitaal jaarlijcks af te leggen als baar Stadts</t>
  </si>
  <si>
    <t xml:space="preserve">    casse soude kunnen toereycken. 476.</t>
  </si>
  <si>
    <t xml:space="preserve">        klagbten over het verbodt nopende den</t>
  </si>
  <si>
    <t xml:space="preserve">    invoer van geslaght Rundtvlees, de Admi-</t>
  </si>
  <si>
    <t xml:space="preserve">    raliteyt in Zeelandt te berighten. 478.</t>
  </si>
  <si>
    <t xml:space="preserve">        Magistraat gepermitieert uyt de Oo-</t>
  </si>
  <si>
    <t xml:space="preserve">    sienrijcksche Nederlanden te moogen inbren-</t>
  </si>
  <si>
    <t xml:space="preserve">    gen levendigh Rundtvee. 563.</t>
  </si>
  <si>
    <t>Zeelandt overgenoomen het rapport mopende</t>
  </si>
  <si>
    <t xml:space="preserve">    de vreede met die van Algiers. 12</t>
  </si>
  <si>
    <t xml:space="preserve">        22.</t>
  </si>
  <si>
    <t>NL-HaNA_1.01.02_3779_0040-page-78</t>
  </si>
  <si>
    <t>NL-HaNA_1.01.02_3779_0040-column-348-395-914-2944</t>
  </si>
  <si>
    <t xml:space="preserve">    item het gepasseerde in een conversatie</t>
  </si>
  <si>
    <t>met den Marquis de Prié wegens de vaart</t>
  </si>
  <si>
    <t>uyt de Oostenrijcksche Nederlanden op de In-</t>
  </si>
  <si>
    <t>dien.</t>
  </si>
  <si>
    <t xml:space="preserve">    41. 63.</t>
  </si>
  <si>
    <t xml:space="preserve">    notificeerende dat bet Placaat op hen</t>
  </si>
  <si>
    <t>inkoomen der Ossen badden gepubliceert, en</t>
  </si>
  <si>
    <t>versoght te consenteeren op het project, no-</t>
  </si>
  <si>
    <t>pende de middelen te water. 51.</t>
  </si>
  <si>
    <t xml:space="preserve">    consent in het millioen tot de fortifi-</t>
  </si>
  <si>
    <t>catien. 51.</t>
  </si>
  <si>
    <t xml:space="preserve">        insteerende op de verbeteringe der For-</t>
  </si>
  <si>
    <t>tificatie-wercken van Lief kenshoeck te exa-</t>
  </si>
  <si>
    <t>mineeren. 87.</t>
  </si>
  <si>
    <t xml:space="preserve">    wegens de verbeteringe van de mid-</t>
  </si>
  <si>
    <t>delen te waater, en versoght ten spoedigh-</t>
  </si>
  <si>
    <t>sten te resolveeren. 87.</t>
  </si>
  <si>
    <t xml:space="preserve">        notificeerende de mishandelingen der</t>
  </si>
  <si>
    <t>Gereformeerden omtrent Audenaarden ende</t>
  </si>
  <si>
    <t>ordres. 88.</t>
  </si>
  <si>
    <t xml:space="preserve">        overgenoomen de Missive van Rumpf</t>
  </si>
  <si>
    <t>wegens de fterste van het Rundtvee aldaar.</t>
  </si>
  <si>
    <t>deur Hop wegens Equipage van Scheepen,</t>
  </si>
  <si>
    <t xml:space="preserve">    en mogelijck op het Fort Arguyn. 103.</t>
  </si>
  <si>
    <t xml:space="preserve">    Houwens wegens bet Koeper van Trieste.</t>
  </si>
  <si>
    <t xml:space="preserve">    109.</t>
  </si>
  <si>
    <t xml:space="preserve">        item de Missive van den Heer Hop</t>
  </si>
  <si>
    <t xml:space="preserve">    wegens expeditie op Arguyn. tio.</t>
  </si>
  <si>
    <t xml:space="preserve">        item de Misive van de Heer Pesters</t>
  </si>
  <si>
    <t xml:space="preserve">    wegens de directie der generale Posterye der</t>
  </si>
  <si>
    <t xml:space="preserve">    Oostenrijcksche Nederlanden. i11.</t>
  </si>
  <si>
    <t xml:space="preserve">        antwoordt wegens de mishandelinge der</t>
  </si>
  <si>
    <t xml:space="preserve">    Gereformeerden omtrent Oudenaarden. 120.</t>
  </si>
  <si>
    <t xml:space="preserve">        overgenomen de propositie van Hollandt</t>
  </si>
  <si>
    <t xml:space="preserve">    tot een Beededagb. 120.</t>
  </si>
  <si>
    <t xml:space="preserve">    gereet drie maanden tot renten en in-</t>
  </si>
  <si>
    <t xml:space="preserve">    teressen. 122.</t>
  </si>
  <si>
    <t xml:space="preserve">    wegens de administratie der gencraale Poste-</t>
  </si>
  <si>
    <t xml:space="preserve">    137. 141.</t>
  </si>
  <si>
    <t xml:space="preserve">    rye.</t>
  </si>
  <si>
    <t>gens nicuwigheden in de negotie aldaar. 142.</t>
  </si>
  <si>
    <t xml:space="preserve">        versoght het project Placaat nopende</t>
  </si>
  <si>
    <t>de middelen te water in haar aanstaande</t>
  </si>
  <si>
    <t>vergaderinge te examineeren. 172.</t>
  </si>
  <si>
    <t xml:space="preserve">        Commissie ter Generaliteyt voor den-</t>
  </si>
  <si>
    <t>Heere Mogge, Heere van Haamsteede. 189.</t>
  </si>
  <si>
    <t xml:space="preserve">        item voor den Heere Kerckman. 189.</t>
  </si>
  <si>
    <t xml:space="preserve">    overgenoomen de Missive van Pesters,</t>
  </si>
  <si>
    <t>houdende dat den Graave van Starrembergh</t>
  </si>
  <si>
    <t>hem hadde gezegbt, dat de saake over de</t>
  </si>
  <si>
    <t>commercie van Oostende op de Indiën tot</t>
  </si>
  <si>
    <t>een verwyderinge soude uytbersten, by aldien</t>
  </si>
  <si>
    <t>men sich daar tegen sette. 192.</t>
  </si>
  <si>
    <t xml:space="preserve">        consent in den Bededagb. 196.</t>
  </si>
  <si>
    <t xml:space="preserve">        overgenoomen de Memorie van Mey-</t>
  </si>
  <si>
    <t>nertzhagen raakende de reghten van den Mar-</t>
  </si>
  <si>
    <t>quis van Vlissingen en van Veere. 240.</t>
  </si>
  <si>
    <t>NL-HaNA_1.01.02_3779_0040-column-1329-405-942-2959</t>
  </si>
  <si>
    <t xml:space="preserve">    verdiepinge van de Vaart tusschen Ostende,</t>
  </si>
  <si>
    <t xml:space="preserve">    Brugge en Gent, en belastinge dien aangaan-</t>
  </si>
  <si>
    <t xml:space="preserve">    de. 255. 274. 318. 373.</t>
  </si>
  <si>
    <t xml:space="preserve">    te representeeren het verval van de</t>
  </si>
  <si>
    <t xml:space="preserve">    middelen te water, en de noodtsakelijckbeyt</t>
  </si>
  <si>
    <t xml:space="preserve">    tot redres. 265.</t>
  </si>
  <si>
    <t xml:space="preserve">    Heere Hop wegens het niet aanhouden van</t>
  </si>
  <si>
    <t xml:space="preserve">    Deserteurs in Zeelandt. 292.</t>
  </si>
  <si>
    <t xml:space="preserve">        Commissie voor den Heer Velters als</t>
  </si>
  <si>
    <t xml:space="preserve">    Commissaris Detiseur. 306.</t>
  </si>
  <si>
    <t xml:space="preserve">    Pesters raakende de Ventjagers van Mid-</t>
  </si>
  <si>
    <t xml:space="preserve">    delbarnas en Sommelsdyck. 318. 329. 326.</t>
  </si>
  <si>
    <t xml:space="preserve">    commissie voor de Heeren Vetb, de</t>
  </si>
  <si>
    <t xml:space="preserve">    Jonge, Annaart, Bodel van Hoorn en Fer-</t>
  </si>
  <si>
    <t xml:space="preserve">    leman ter Generaliteyt. 320.</t>
  </si>
  <si>
    <t xml:space="preserve">        overgenoomen de Missive van de Wil-</t>
  </si>
  <si>
    <t xml:space="preserve">    de wegens geslooten Tractaat van commercie</t>
  </si>
  <si>
    <t xml:space="preserve">    met Vranckrijck. 3356.</t>
  </si>
  <si>
    <t xml:space="preserve">        wersoght de aghterstallen aan den Her-</t>
  </si>
  <si>
    <t xml:space="preserve">    togb van Wirtembergh te voldoen. 339.</t>
  </si>
  <si>
    <t xml:space="preserve">        overgenomen de Missive van Coljer</t>
  </si>
  <si>
    <t xml:space="preserve">    om ordre wegens de vreedebreuck. 340.</t>
  </si>
  <si>
    <t xml:space="preserve">        aangenoomen haar te verklaaren we-</t>
  </si>
  <si>
    <t xml:space="preserve">    gens de continualie van bet Esquadre. 344.</t>
  </si>
  <si>
    <t xml:space="preserve">        consent in de besendinge van den Hee-</t>
  </si>
  <si>
    <t xml:space="preserve">    re Buys na Denemarcken. 345.</t>
  </si>
  <si>
    <t xml:space="preserve">        wersoght te consenteeren in het nieuw</t>
  </si>
  <si>
    <t xml:space="preserve">    Placaat en verbeterde Iysie nopende den op-</t>
  </si>
  <si>
    <t xml:space="preserve">    hef van de middelen te water. 345. 620.</t>
  </si>
  <si>
    <t xml:space="preserve">    667.</t>
  </si>
  <si>
    <t xml:space="preserve">        Admiraliteyt tot Amsterdam aange-</t>
  </si>
  <si>
    <t xml:space="preserve">    schreeven de wystigh duysent guldens sonder</t>
  </si>
  <si>
    <t xml:space="preserve">    uytstel te betalen. 345.</t>
  </si>
  <si>
    <t xml:space="preserve">        extraordinaris Gedeputeerden gequali-</t>
  </si>
  <si>
    <t xml:space="preserve">    siceert aan Hollandt openinge te geeven we-</t>
  </si>
  <si>
    <t xml:space="preserve">    gens verbeteringe van de middelen te water.</t>
  </si>
  <si>
    <t xml:space="preserve">        versoght met de andere Provincien</t>
  </si>
  <si>
    <t>te confereeren. 352.</t>
  </si>
  <si>
    <t xml:space="preserve">    overgenoomen de Missive van Godin,</t>
  </si>
  <si>
    <t xml:space="preserve">    houdende beright van het geene door hem ge-</t>
  </si>
  <si>
    <t xml:space="preserve">    daan was op de Rheede van Algiers, ende</t>
  </si>
  <si>
    <t>in de negotiatie over een vreede met de Re-</t>
  </si>
  <si>
    <t>geringe aldaar. 353.</t>
  </si>
  <si>
    <t xml:space="preserve">        overgenoomen de Missive van Colyer,</t>
  </si>
  <si>
    <t xml:space="preserve">    houdende antwoordt wegens de vreedebreuck</t>
  </si>
  <si>
    <t xml:space="preserve">    wegens Octroy nopende de verdiepinge van</t>
  </si>
  <si>
    <t xml:space="preserve">    de Vaart tusschen Ostende , Brugge en Gent.</t>
  </si>
  <si>
    <t xml:space="preserve">        item do Missive van Hop raakende het</t>
  </si>
  <si>
    <t xml:space="preserve">    Fort Arguyn. 429.</t>
  </si>
  <si>
    <t xml:space="preserve">        item de Missive van vander Meer,</t>
  </si>
  <si>
    <t xml:space="preserve">    Ryck. 430.</t>
  </si>
  <si>
    <t xml:space="preserve">        item de Missive van Pesiers, senden-</t>
  </si>
  <si>
    <t xml:space="preserve">    de Octroy van de Vaart tusschen Ostende,</t>
  </si>
  <si>
    <t xml:space="preserve">    Brugge en Gent. 2431.</t>
  </si>
  <si>
    <t>NL-HaNA_1.01.02_3779_0040-page-79</t>
  </si>
  <si>
    <t>NL-HaNA_1.01.02_3779_0040-column-2699-375-1878-2416</t>
  </si>
  <si>
    <t xml:space="preserve">        Baeye aangesleldt tot Capiteyn onder</t>
  </si>
  <si>
    <t xml:space="preserve">        woordt wegens de admudiatie. 434. 443.</t>
  </si>
  <si>
    <t xml:space="preserve">        het Collegie tot Amsterdam. 206.</t>
  </si>
  <si>
    <t xml:space="preserve">        consent in de prolongatie van den tydt</t>
  </si>
  <si>
    <t xml:space="preserve">        Boodaan aangesteldt tot extraordina-</t>
  </si>
  <si>
    <t xml:space="preserve">        tot het uytblyven van bet Esquadre, en in de</t>
  </si>
  <si>
    <t xml:space="preserve">        ris Capiteyn onder het Collegie ter Aamira-</t>
  </si>
  <si>
    <t xml:space="preserve">        negotiatie door den Ontsanger Groenincx te</t>
  </si>
  <si>
    <t xml:space="preserve">        liteyt tot Amsterdam. 543.</t>
  </si>
  <si>
    <t xml:space="preserve">        doen. 450.</t>
  </si>
  <si>
    <t xml:space="preserve">        Siet verder Admiraliteyten.</t>
  </si>
  <si>
    <t xml:space="preserve">        item in de verhooginge van tractement</t>
  </si>
  <si>
    <t xml:space="preserve">        Zoutelande, notificeerende dat den Fiscaal van</t>
  </si>
  <si>
    <t xml:space="preserve">        voor den Resident Pesters. 549.</t>
  </si>
  <si>
    <t xml:space="preserve">        Vlaanderen hem om te bewaaren hadde ter</t>
  </si>
  <si>
    <t xml:space="preserve">        ove genomen de Remonstrantie van de</t>
  </si>
  <si>
    <t xml:space="preserve">        handen gesteldt J. Verhoeve, om ordre, de</t>
  </si>
  <si>
    <t xml:space="preserve">        Directeuren tot den Levantschen handel om</t>
  </si>
  <si>
    <t xml:space="preserve">        Retrocta na te fien. 136.</t>
  </si>
  <si>
    <t xml:space="preserve">        een nieuw Reglement op het bevaaren van</t>
  </si>
  <si>
    <t xml:space="preserve">        gerescribeert Verboeve te bewaren tot</t>
  </si>
  <si>
    <t xml:space="preserve">        de Middelandtsche Zee. 577.</t>
  </si>
  <si>
    <t xml:space="preserve">        nader ordre van haar Hoogh Mog. , of van</t>
  </si>
  <si>
    <t xml:space="preserve">        antwoordt op de Missive van den Raadt</t>
  </si>
  <si>
    <t xml:space="preserve">        den Fiscaal. 138.</t>
  </si>
  <si>
    <t xml:space="preserve">        van Staate wegens fournissementen. 599.</t>
  </si>
  <si>
    <t xml:space="preserve">        antwoordt wegens de proceduyren te-</t>
  </si>
  <si>
    <t xml:space="preserve">        overgenomen de Missive van Pesters</t>
  </si>
  <si>
    <t xml:space="preserve">        gens de Geresormeerde omtrent Audenaarde.</t>
  </si>
  <si>
    <t xml:space="preserve">        wegens hardigbeden Gereformeerden aangedaan.</t>
  </si>
  <si>
    <t xml:space="preserve">        143.</t>
  </si>
  <si>
    <t xml:space="preserve">        637.</t>
  </si>
  <si>
    <t xml:space="preserve">        besoignes tot bet voltrecken der Fortifi-</t>
  </si>
  <si>
    <t xml:space="preserve">        Zwitsersche Cantons, Regeeringe der Stadt</t>
  </si>
  <si>
    <t xml:space="preserve">        catien tot Bergen op den Zoom. 638.</t>
  </si>
  <si>
    <t xml:space="preserve">        Bern, antwoordt op baar Hoogh Mog. Mis-</t>
  </si>
  <si>
    <t xml:space="preserve">        besoigne tot het voltrecken der Fortifi-</t>
  </si>
  <si>
    <t xml:space="preserve">        sive, houdende recommandatie in de saack</t>
  </si>
  <si>
    <t xml:space="preserve">        catien tot Bergen op den Zoom. 8638.</t>
  </si>
  <si>
    <t xml:space="preserve">        van du Gumoins. 162. 482.</t>
  </si>
  <si>
    <t xml:space="preserve">        versogbt haar contingent in de Petitie</t>
  </si>
  <si>
    <t xml:space="preserve">        wegens de Geloofsgenoten in de Valye</t>
  </si>
  <si>
    <t xml:space="preserve">        tot de Fortificatien te berde te brengen. 638.</t>
  </si>
  <si>
    <t xml:space="preserve">        van Piemont te examineeren. 287.</t>
  </si>
  <si>
    <t xml:space="preserve">        Republicq der Grisons, versoeckende</t>
  </si>
  <si>
    <t xml:space="preserve">        Hop, antwoordt op sijn devoir in faveur van</t>
  </si>
  <si>
    <t xml:space="preserve">        dat de Alliantie in allen deelen agbtervolgbt</t>
  </si>
  <si>
    <t xml:space="preserve">        de estas. 665.</t>
  </si>
  <si>
    <t xml:space="preserve">        mooge werden, by Hollandt overgenoomen-</t>
  </si>
  <si>
    <t xml:space="preserve">        item de Missive van Bewindthbebbers</t>
  </si>
  <si>
    <t xml:space="preserve">        421.</t>
  </si>
  <si>
    <t xml:space="preserve">        van de West-Indische Compagnie, om inter-</t>
  </si>
  <si>
    <t xml:space="preserve">        rapport en antwoordt. 436.</t>
  </si>
  <si>
    <t xml:space="preserve">        pretatie van het een en dertighste articul van</t>
  </si>
  <si>
    <t xml:space="preserve">        Bruynincx aangeschreven de instan-</t>
  </si>
  <si>
    <t xml:space="preserve">        tien van de Republicq van de Grisons te se-</t>
  </si>
  <si>
    <t xml:space="preserve">        af te zaghten het advis van de Staa-</t>
  </si>
  <si>
    <t xml:space="preserve">        condeeren. 465.</t>
  </si>
  <si>
    <t xml:space="preserve">        ten wegens het herdijcken van de Polders van</t>
  </si>
  <si>
    <t xml:space="preserve">        Swabische Kreytz, raakende betalinge</t>
  </si>
  <si>
    <t xml:space="preserve">        Absdale, St. Anne en Moncado. 755.</t>
  </si>
  <si>
    <t xml:space="preserve">        van interessen, te examineeren. 654.</t>
  </si>
  <si>
    <t xml:space="preserve">        Consent in de Equipage van ses Sche-</t>
  </si>
  <si>
    <t xml:space="preserve">        Republicq der Grisons, raakende de</t>
  </si>
  <si>
    <t xml:space="preserve">        pen, Provincien versoght haar te verklaren.</t>
  </si>
  <si>
    <t xml:space="preserve">        aanstellinge van Officieren in de Grisonsche</t>
  </si>
  <si>
    <t xml:space="preserve">        771.</t>
  </si>
  <si>
    <t xml:space="preserve">        Compagnie te examineeren. 776.</t>
  </si>
  <si>
    <t xml:space="preserve">        om drie guldens meer voor yeder Man</t>
  </si>
  <si>
    <t xml:space="preserve">        Hoofden der drie Bonden, bedancken-</t>
  </si>
  <si>
    <t xml:space="preserve">        in de Equipage te examineeren. 772.</t>
  </si>
  <si>
    <t xml:space="preserve">        de voor de ordre aan de Minisiers te Weenen</t>
  </si>
  <si>
    <t xml:space="preserve">        besendinge te doen nopende de midde-</t>
  </si>
  <si>
    <t xml:space="preserve">        gesonden, en de Republicq ten besten te secon-</t>
  </si>
  <si>
    <t xml:space="preserve">        len te water. 791</t>
  </si>
  <si>
    <t xml:space="preserve">        deeren. 776.</t>
  </si>
  <si>
    <t xml:space="preserve">        Zeesaaken, Heust aangestelat tot Capiteyn on-</t>
  </si>
  <si>
    <t xml:space="preserve">        Zurendonck Oetroy om te disponeeren. 571.</t>
  </si>
  <si>
    <t xml:space="preserve">        der het Collegie ter Admiraliteyt tot Amier-</t>
  </si>
  <si>
    <t xml:space="preserve">        Zuylen van Nyeveldt zvegens Hollandt ter Ge-</t>
  </si>
  <si>
    <t xml:space="preserve">        dam. 144.</t>
  </si>
  <si>
    <t xml:space="preserve">        neraliteyt gecommitteert. 284.</t>
  </si>
  <si>
    <t>FE</t>
  </si>
  <si>
    <t xml:space="preserve">    1</t>
  </si>
  <si>
    <t xml:space="preserve">        1 5.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</si>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</sst>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13"/>
  <sheetViews>
    <sheetView tabSelected="1" topLeftCell="A4801" workbookViewId="0">
      <selection activeCell="H4879" sqref="H4879"/>
    </sheetView>
  </sheetViews>
  <sheetFormatPr baseColWidth="10" defaultColWidth="8.83203125" defaultRowHeight="15" x14ac:dyDescent="0.2"/>
  <cols>
    <col min="1" max="1" width="34.33203125" customWidth="1"/>
    <col min="2" max="2" width="53.1640625" customWidth="1"/>
    <col min="3" max="3" width="17.6640625" customWidth="1"/>
    <col min="6" max="6" width="4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3419</v>
      </c>
      <c r="E2">
        <v>376</v>
      </c>
      <c r="F2" t="s">
        <v>10</v>
      </c>
      <c r="G2" t="str">
        <f t="shared" ref="G2:G33" si="0">HYPERLINK("https://images.diginfra.net/iiif/NL-HaNA_1.01.02/3779/NL-HaNA_1.01.02_3779_0005.jpg/2533,292,2032,3161/full/0/default.jpg", "iiif_url")</f>
        <v>iiif_url</v>
      </c>
    </row>
    <row r="3" spans="1:7" x14ac:dyDescent="0.2">
      <c r="A3" t="s">
        <v>7</v>
      </c>
      <c r="B3" t="s">
        <v>8</v>
      </c>
      <c r="C3" t="s">
        <v>11</v>
      </c>
      <c r="D3">
        <v>2874</v>
      </c>
      <c r="E3">
        <v>424</v>
      </c>
      <c r="F3" t="s">
        <v>12</v>
      </c>
      <c r="G3" t="str">
        <f t="shared" si="0"/>
        <v>iiif_url</v>
      </c>
    </row>
    <row r="4" spans="1:7" x14ac:dyDescent="0.2">
      <c r="A4" t="s">
        <v>7</v>
      </c>
      <c r="B4" t="s">
        <v>8</v>
      </c>
      <c r="C4" t="s">
        <v>9</v>
      </c>
      <c r="D4">
        <v>3423</v>
      </c>
      <c r="E4">
        <v>524</v>
      </c>
      <c r="F4" t="s">
        <v>13</v>
      </c>
      <c r="G4" t="str">
        <f t="shared" si="0"/>
        <v>iiif_url</v>
      </c>
    </row>
    <row r="5" spans="1:7" x14ac:dyDescent="0.2">
      <c r="A5" t="s">
        <v>7</v>
      </c>
      <c r="B5" t="s">
        <v>8</v>
      </c>
      <c r="C5" t="s">
        <v>11</v>
      </c>
      <c r="D5">
        <v>2942</v>
      </c>
      <c r="E5">
        <v>617</v>
      </c>
      <c r="F5" t="s">
        <v>14</v>
      </c>
      <c r="G5" t="str">
        <f t="shared" si="0"/>
        <v>iiif_url</v>
      </c>
    </row>
    <row r="6" spans="1:7" x14ac:dyDescent="0.2">
      <c r="A6" t="s">
        <v>7</v>
      </c>
      <c r="B6" t="s">
        <v>8</v>
      </c>
      <c r="C6" t="s">
        <v>9</v>
      </c>
      <c r="D6">
        <v>3363</v>
      </c>
      <c r="E6">
        <v>757</v>
      </c>
      <c r="F6" t="s">
        <v>15</v>
      </c>
      <c r="G6" t="str">
        <f t="shared" si="0"/>
        <v>iiif_url</v>
      </c>
    </row>
    <row r="7" spans="1:7" x14ac:dyDescent="0.2">
      <c r="A7" t="s">
        <v>7</v>
      </c>
      <c r="B7" t="s">
        <v>8</v>
      </c>
      <c r="C7" t="s">
        <v>11</v>
      </c>
      <c r="D7">
        <v>2785</v>
      </c>
      <c r="E7">
        <v>840</v>
      </c>
      <c r="F7" t="s">
        <v>16</v>
      </c>
      <c r="G7" t="str">
        <f t="shared" si="0"/>
        <v>iiif_url</v>
      </c>
    </row>
    <row r="8" spans="1:7" x14ac:dyDescent="0.2">
      <c r="A8" t="s">
        <v>7</v>
      </c>
      <c r="B8" t="s">
        <v>8</v>
      </c>
      <c r="C8" t="s">
        <v>11</v>
      </c>
      <c r="D8">
        <v>2721</v>
      </c>
      <c r="E8">
        <v>995</v>
      </c>
      <c r="F8" t="s">
        <v>17</v>
      </c>
      <c r="G8" t="str">
        <f t="shared" si="0"/>
        <v>iiif_url</v>
      </c>
    </row>
    <row r="9" spans="1:7" x14ac:dyDescent="0.2">
      <c r="A9" t="s">
        <v>7</v>
      </c>
      <c r="B9" t="s">
        <v>8</v>
      </c>
      <c r="C9" t="s">
        <v>11</v>
      </c>
      <c r="D9">
        <v>2624</v>
      </c>
      <c r="E9">
        <v>1078</v>
      </c>
      <c r="F9" t="s">
        <v>18</v>
      </c>
      <c r="G9" t="str">
        <f t="shared" si="0"/>
        <v>iiif_url</v>
      </c>
    </row>
    <row r="10" spans="1:7" x14ac:dyDescent="0.2">
      <c r="A10" t="s">
        <v>7</v>
      </c>
      <c r="B10" t="s">
        <v>8</v>
      </c>
      <c r="C10" t="s">
        <v>9</v>
      </c>
      <c r="D10">
        <v>3440</v>
      </c>
      <c r="E10">
        <v>1191</v>
      </c>
      <c r="F10" t="s">
        <v>13</v>
      </c>
      <c r="G10" t="str">
        <f t="shared" si="0"/>
        <v>iiif_url</v>
      </c>
    </row>
    <row r="11" spans="1:7" x14ac:dyDescent="0.2">
      <c r="A11" t="s">
        <v>7</v>
      </c>
      <c r="B11" t="s">
        <v>8</v>
      </c>
      <c r="C11" t="s">
        <v>11</v>
      </c>
      <c r="D11">
        <v>2851</v>
      </c>
      <c r="E11">
        <v>1310</v>
      </c>
      <c r="F11" t="s">
        <v>19</v>
      </c>
      <c r="G11" t="str">
        <f t="shared" si="0"/>
        <v>iiif_url</v>
      </c>
    </row>
    <row r="12" spans="1:7" x14ac:dyDescent="0.2">
      <c r="A12" t="s">
        <v>7</v>
      </c>
      <c r="B12" t="s">
        <v>8</v>
      </c>
      <c r="C12" t="s">
        <v>11</v>
      </c>
      <c r="D12">
        <v>4185</v>
      </c>
      <c r="E12">
        <v>1459</v>
      </c>
      <c r="F12" t="s">
        <v>20</v>
      </c>
      <c r="G12" t="str">
        <f t="shared" si="0"/>
        <v>iiif_url</v>
      </c>
    </row>
    <row r="13" spans="1:7" x14ac:dyDescent="0.2">
      <c r="A13" t="s">
        <v>7</v>
      </c>
      <c r="B13" t="s">
        <v>8</v>
      </c>
      <c r="C13" t="s">
        <v>11</v>
      </c>
      <c r="D13">
        <v>2993</v>
      </c>
      <c r="E13">
        <v>1499</v>
      </c>
      <c r="F13" t="s">
        <v>21</v>
      </c>
      <c r="G13" t="str">
        <f t="shared" si="0"/>
        <v>iiif_url</v>
      </c>
    </row>
    <row r="14" spans="1:7" x14ac:dyDescent="0.2">
      <c r="A14" t="s">
        <v>7</v>
      </c>
      <c r="B14" t="s">
        <v>8</v>
      </c>
      <c r="C14" t="s">
        <v>11</v>
      </c>
      <c r="D14">
        <v>3765</v>
      </c>
      <c r="E14">
        <v>1680</v>
      </c>
      <c r="F14" t="s">
        <v>22</v>
      </c>
      <c r="G14" t="str">
        <f t="shared" si="0"/>
        <v>iiif_url</v>
      </c>
    </row>
    <row r="15" spans="1:7" x14ac:dyDescent="0.2">
      <c r="A15" t="s">
        <v>7</v>
      </c>
      <c r="B15" t="s">
        <v>8</v>
      </c>
      <c r="C15" t="s">
        <v>11</v>
      </c>
      <c r="D15">
        <v>3024</v>
      </c>
      <c r="E15">
        <v>1686</v>
      </c>
      <c r="F15" t="s">
        <v>23</v>
      </c>
      <c r="G15" t="str">
        <f t="shared" si="0"/>
        <v>iiif_url</v>
      </c>
    </row>
    <row r="16" spans="1:7" x14ac:dyDescent="0.2">
      <c r="A16" t="s">
        <v>7</v>
      </c>
      <c r="B16" t="s">
        <v>8</v>
      </c>
      <c r="C16" t="s">
        <v>11</v>
      </c>
      <c r="D16">
        <v>3645</v>
      </c>
      <c r="E16">
        <v>1743</v>
      </c>
      <c r="F16" t="s">
        <v>24</v>
      </c>
      <c r="G16" t="str">
        <f t="shared" si="0"/>
        <v>iiif_url</v>
      </c>
    </row>
    <row r="17" spans="1:7" x14ac:dyDescent="0.2">
      <c r="A17" t="s">
        <v>7</v>
      </c>
      <c r="B17" t="s">
        <v>8</v>
      </c>
      <c r="C17" t="s">
        <v>11</v>
      </c>
      <c r="D17">
        <v>3765</v>
      </c>
      <c r="E17">
        <v>1790</v>
      </c>
      <c r="F17" t="s">
        <v>25</v>
      </c>
      <c r="G17" t="str">
        <f t="shared" si="0"/>
        <v>iiif_url</v>
      </c>
    </row>
    <row r="18" spans="1:7" x14ac:dyDescent="0.2">
      <c r="A18" t="s">
        <v>7</v>
      </c>
      <c r="B18" t="s">
        <v>8</v>
      </c>
      <c r="C18" t="s">
        <v>26</v>
      </c>
      <c r="D18">
        <v>3117</v>
      </c>
      <c r="E18">
        <v>1829</v>
      </c>
      <c r="F18" t="s">
        <v>27</v>
      </c>
      <c r="G18" t="str">
        <f t="shared" si="0"/>
        <v>iiif_url</v>
      </c>
    </row>
    <row r="19" spans="1:7" x14ac:dyDescent="0.2">
      <c r="A19" t="s">
        <v>7</v>
      </c>
      <c r="B19" t="s">
        <v>8</v>
      </c>
      <c r="C19" t="s">
        <v>11</v>
      </c>
      <c r="D19">
        <v>3641</v>
      </c>
      <c r="E19">
        <v>1834</v>
      </c>
      <c r="F19" t="s">
        <v>28</v>
      </c>
      <c r="G19" t="str">
        <f t="shared" si="0"/>
        <v>iiif_url</v>
      </c>
    </row>
    <row r="20" spans="1:7" x14ac:dyDescent="0.2">
      <c r="A20" t="s">
        <v>7</v>
      </c>
      <c r="B20" t="s">
        <v>8</v>
      </c>
      <c r="C20" t="s">
        <v>26</v>
      </c>
      <c r="D20">
        <v>3134</v>
      </c>
      <c r="E20">
        <v>1884</v>
      </c>
      <c r="F20" t="s">
        <v>29</v>
      </c>
      <c r="G20" t="str">
        <f t="shared" si="0"/>
        <v>iiif_url</v>
      </c>
    </row>
    <row r="21" spans="1:7" x14ac:dyDescent="0.2">
      <c r="A21" t="s">
        <v>7</v>
      </c>
      <c r="B21" t="s">
        <v>8</v>
      </c>
      <c r="C21" t="s">
        <v>11</v>
      </c>
      <c r="D21">
        <v>3643</v>
      </c>
      <c r="E21">
        <v>1887</v>
      </c>
      <c r="F21" t="s">
        <v>30</v>
      </c>
      <c r="G21" t="str">
        <f t="shared" si="0"/>
        <v>iiif_url</v>
      </c>
    </row>
    <row r="22" spans="1:7" x14ac:dyDescent="0.2">
      <c r="A22" t="s">
        <v>7</v>
      </c>
      <c r="B22" t="s">
        <v>8</v>
      </c>
      <c r="C22" t="s">
        <v>26</v>
      </c>
      <c r="D22">
        <v>3134</v>
      </c>
      <c r="E22">
        <v>1932</v>
      </c>
      <c r="F22" t="s">
        <v>31</v>
      </c>
      <c r="G22" t="str">
        <f t="shared" si="0"/>
        <v>iiif_url</v>
      </c>
    </row>
    <row r="23" spans="1:7" x14ac:dyDescent="0.2">
      <c r="A23" t="s">
        <v>7</v>
      </c>
      <c r="B23" t="s">
        <v>8</v>
      </c>
      <c r="C23" t="s">
        <v>11</v>
      </c>
      <c r="D23">
        <v>3762</v>
      </c>
      <c r="E23">
        <v>1930</v>
      </c>
      <c r="F23" t="s">
        <v>32</v>
      </c>
      <c r="G23" t="str">
        <f t="shared" si="0"/>
        <v>iiif_url</v>
      </c>
    </row>
    <row r="24" spans="1:7" x14ac:dyDescent="0.2">
      <c r="A24" t="s">
        <v>7</v>
      </c>
      <c r="B24" t="s">
        <v>8</v>
      </c>
      <c r="C24" t="s">
        <v>26</v>
      </c>
      <c r="D24">
        <v>3134</v>
      </c>
      <c r="E24">
        <v>1978</v>
      </c>
      <c r="F24" t="s">
        <v>33</v>
      </c>
      <c r="G24" t="str">
        <f t="shared" si="0"/>
        <v>iiif_url</v>
      </c>
    </row>
    <row r="25" spans="1:7" x14ac:dyDescent="0.2">
      <c r="A25" t="s">
        <v>7</v>
      </c>
      <c r="B25" t="s">
        <v>8</v>
      </c>
      <c r="C25" t="s">
        <v>11</v>
      </c>
      <c r="D25">
        <v>3641</v>
      </c>
      <c r="E25">
        <v>1983</v>
      </c>
      <c r="F25" t="s">
        <v>34</v>
      </c>
      <c r="G25" t="str">
        <f t="shared" si="0"/>
        <v>iiif_url</v>
      </c>
    </row>
    <row r="26" spans="1:7" x14ac:dyDescent="0.2">
      <c r="A26" t="s">
        <v>7</v>
      </c>
      <c r="B26" t="s">
        <v>8</v>
      </c>
      <c r="C26" t="s">
        <v>26</v>
      </c>
      <c r="D26">
        <v>3134</v>
      </c>
      <c r="E26">
        <v>2030</v>
      </c>
      <c r="F26" t="s">
        <v>35</v>
      </c>
      <c r="G26" t="str">
        <f t="shared" si="0"/>
        <v>iiif_url</v>
      </c>
    </row>
    <row r="27" spans="1:7" x14ac:dyDescent="0.2">
      <c r="A27" t="s">
        <v>7</v>
      </c>
      <c r="B27" t="s">
        <v>8</v>
      </c>
      <c r="C27" t="s">
        <v>11</v>
      </c>
      <c r="D27">
        <v>3641</v>
      </c>
      <c r="E27">
        <v>2030</v>
      </c>
      <c r="F27" t="s">
        <v>36</v>
      </c>
      <c r="G27" t="str">
        <f t="shared" si="0"/>
        <v>iiif_url</v>
      </c>
    </row>
    <row r="28" spans="1:7" x14ac:dyDescent="0.2">
      <c r="A28" t="s">
        <v>7</v>
      </c>
      <c r="B28" t="s">
        <v>8</v>
      </c>
      <c r="C28" t="s">
        <v>37</v>
      </c>
      <c r="D28">
        <v>3279</v>
      </c>
      <c r="E28">
        <v>2074</v>
      </c>
      <c r="F28" t="s">
        <v>38</v>
      </c>
      <c r="G28" t="str">
        <f t="shared" si="0"/>
        <v>iiif_url</v>
      </c>
    </row>
    <row r="29" spans="1:7" x14ac:dyDescent="0.2">
      <c r="A29" t="s">
        <v>7</v>
      </c>
      <c r="B29" t="s">
        <v>8</v>
      </c>
      <c r="C29" t="s">
        <v>11</v>
      </c>
      <c r="D29">
        <v>3643</v>
      </c>
      <c r="E29">
        <v>2079</v>
      </c>
      <c r="F29" t="s">
        <v>39</v>
      </c>
      <c r="G29" t="str">
        <f t="shared" si="0"/>
        <v>iiif_url</v>
      </c>
    </row>
    <row r="30" spans="1:7" x14ac:dyDescent="0.2">
      <c r="A30" t="s">
        <v>7</v>
      </c>
      <c r="B30" t="s">
        <v>8</v>
      </c>
      <c r="C30" t="s">
        <v>26</v>
      </c>
      <c r="D30">
        <v>3137</v>
      </c>
      <c r="E30">
        <v>2120</v>
      </c>
      <c r="F30" t="s">
        <v>40</v>
      </c>
      <c r="G30" t="str">
        <f t="shared" si="0"/>
        <v>iiif_url</v>
      </c>
    </row>
    <row r="31" spans="1:7" x14ac:dyDescent="0.2">
      <c r="A31" t="s">
        <v>7</v>
      </c>
      <c r="B31" t="s">
        <v>8</v>
      </c>
      <c r="C31" t="s">
        <v>11</v>
      </c>
      <c r="D31">
        <v>3765</v>
      </c>
      <c r="E31">
        <v>2128</v>
      </c>
      <c r="F31" t="s">
        <v>41</v>
      </c>
      <c r="G31" t="str">
        <f t="shared" si="0"/>
        <v>iiif_url</v>
      </c>
    </row>
    <row r="32" spans="1:7" x14ac:dyDescent="0.2">
      <c r="A32" t="s">
        <v>7</v>
      </c>
      <c r="B32" t="s">
        <v>8</v>
      </c>
      <c r="C32" t="s">
        <v>26</v>
      </c>
      <c r="D32">
        <v>3118</v>
      </c>
      <c r="E32">
        <v>2170</v>
      </c>
      <c r="F32" t="s">
        <v>42</v>
      </c>
      <c r="G32" t="str">
        <f t="shared" si="0"/>
        <v>iiif_url</v>
      </c>
    </row>
    <row r="33" spans="1:7" x14ac:dyDescent="0.2">
      <c r="A33" t="s">
        <v>7</v>
      </c>
      <c r="B33" t="s">
        <v>8</v>
      </c>
      <c r="C33" t="s">
        <v>11</v>
      </c>
      <c r="D33">
        <v>3648</v>
      </c>
      <c r="E33">
        <v>2173</v>
      </c>
      <c r="F33" t="s">
        <v>43</v>
      </c>
      <c r="G33" t="str">
        <f t="shared" si="0"/>
        <v>iiif_url</v>
      </c>
    </row>
    <row r="34" spans="1:7" x14ac:dyDescent="0.2">
      <c r="A34" t="s">
        <v>7</v>
      </c>
      <c r="B34" t="s">
        <v>8</v>
      </c>
      <c r="C34" t="s">
        <v>26</v>
      </c>
      <c r="D34">
        <v>3141</v>
      </c>
      <c r="E34">
        <v>2216</v>
      </c>
      <c r="F34" t="s">
        <v>44</v>
      </c>
      <c r="G34" t="str">
        <f t="shared" ref="G34:G65" si="1">HYPERLINK("https://images.diginfra.net/iiif/NL-HaNA_1.01.02/3779/NL-HaNA_1.01.02_3779_0005.jpg/2533,292,2032,3161/full/0/default.jpg", "iiif_url")</f>
        <v>iiif_url</v>
      </c>
    </row>
    <row r="35" spans="1:7" x14ac:dyDescent="0.2">
      <c r="A35" t="s">
        <v>7</v>
      </c>
      <c r="B35" t="s">
        <v>8</v>
      </c>
      <c r="C35" t="s">
        <v>11</v>
      </c>
      <c r="D35">
        <v>3769</v>
      </c>
      <c r="E35">
        <v>2223</v>
      </c>
      <c r="F35" t="s">
        <v>45</v>
      </c>
      <c r="G35" t="str">
        <f t="shared" si="1"/>
        <v>iiif_url</v>
      </c>
    </row>
    <row r="36" spans="1:7" x14ac:dyDescent="0.2">
      <c r="A36" t="s">
        <v>7</v>
      </c>
      <c r="B36" t="s">
        <v>8</v>
      </c>
      <c r="C36" t="s">
        <v>26</v>
      </c>
      <c r="D36">
        <v>3141</v>
      </c>
      <c r="E36">
        <v>2266</v>
      </c>
      <c r="F36" t="s">
        <v>46</v>
      </c>
      <c r="G36" t="str">
        <f t="shared" si="1"/>
        <v>iiif_url</v>
      </c>
    </row>
    <row r="37" spans="1:7" x14ac:dyDescent="0.2">
      <c r="A37" t="s">
        <v>7</v>
      </c>
      <c r="B37" t="s">
        <v>8</v>
      </c>
      <c r="C37" t="s">
        <v>11</v>
      </c>
      <c r="D37">
        <v>3641</v>
      </c>
      <c r="E37">
        <v>2268</v>
      </c>
      <c r="F37" t="s">
        <v>47</v>
      </c>
      <c r="G37" t="str">
        <f t="shared" si="1"/>
        <v>iiif_url</v>
      </c>
    </row>
    <row r="38" spans="1:7" x14ac:dyDescent="0.2">
      <c r="A38" t="s">
        <v>7</v>
      </c>
      <c r="B38" t="s">
        <v>8</v>
      </c>
      <c r="C38" t="s">
        <v>26</v>
      </c>
      <c r="D38">
        <v>3134</v>
      </c>
      <c r="E38">
        <v>2315</v>
      </c>
      <c r="F38" t="s">
        <v>48</v>
      </c>
      <c r="G38" t="str">
        <f t="shared" si="1"/>
        <v>iiif_url</v>
      </c>
    </row>
    <row r="39" spans="1:7" x14ac:dyDescent="0.2">
      <c r="A39" t="s">
        <v>7</v>
      </c>
      <c r="B39" t="s">
        <v>8</v>
      </c>
      <c r="C39" t="s">
        <v>11</v>
      </c>
      <c r="D39">
        <v>3652</v>
      </c>
      <c r="E39">
        <v>2328</v>
      </c>
      <c r="F39" t="s">
        <v>49</v>
      </c>
      <c r="G39" t="str">
        <f t="shared" si="1"/>
        <v>iiif_url</v>
      </c>
    </row>
    <row r="40" spans="1:7" x14ac:dyDescent="0.2">
      <c r="A40" t="s">
        <v>7</v>
      </c>
      <c r="B40" t="s">
        <v>8</v>
      </c>
      <c r="C40" t="s">
        <v>11</v>
      </c>
      <c r="D40">
        <v>2629</v>
      </c>
      <c r="E40">
        <v>2357</v>
      </c>
      <c r="F40" t="s">
        <v>50</v>
      </c>
      <c r="G40" t="str">
        <f t="shared" si="1"/>
        <v>iiif_url</v>
      </c>
    </row>
    <row r="41" spans="1:7" x14ac:dyDescent="0.2">
      <c r="A41" t="s">
        <v>7</v>
      </c>
      <c r="B41" t="s">
        <v>8</v>
      </c>
      <c r="C41" t="s">
        <v>11</v>
      </c>
      <c r="D41">
        <v>3765</v>
      </c>
      <c r="E41">
        <v>2363</v>
      </c>
      <c r="F41" t="s">
        <v>51</v>
      </c>
      <c r="G41" t="str">
        <f t="shared" si="1"/>
        <v>iiif_url</v>
      </c>
    </row>
    <row r="42" spans="1:7" x14ac:dyDescent="0.2">
      <c r="A42" t="s">
        <v>7</v>
      </c>
      <c r="B42" t="s">
        <v>8</v>
      </c>
      <c r="C42" t="s">
        <v>11</v>
      </c>
      <c r="D42">
        <v>2676</v>
      </c>
      <c r="E42">
        <v>2411</v>
      </c>
      <c r="F42" t="s">
        <v>52</v>
      </c>
      <c r="G42" t="str">
        <f t="shared" si="1"/>
        <v>iiif_url</v>
      </c>
    </row>
    <row r="43" spans="1:7" x14ac:dyDescent="0.2">
      <c r="A43" t="s">
        <v>7</v>
      </c>
      <c r="B43" t="s">
        <v>8</v>
      </c>
      <c r="C43" t="s">
        <v>11</v>
      </c>
      <c r="D43">
        <v>3645</v>
      </c>
      <c r="E43">
        <v>2402</v>
      </c>
      <c r="F43" t="s">
        <v>53</v>
      </c>
      <c r="G43" t="str">
        <f t="shared" si="1"/>
        <v>iiif_url</v>
      </c>
    </row>
    <row r="44" spans="1:7" x14ac:dyDescent="0.2">
      <c r="A44" t="s">
        <v>7</v>
      </c>
      <c r="B44" t="s">
        <v>8</v>
      </c>
      <c r="C44" t="s">
        <v>11</v>
      </c>
      <c r="D44">
        <v>2629</v>
      </c>
      <c r="E44">
        <v>2455</v>
      </c>
      <c r="F44" t="s">
        <v>54</v>
      </c>
      <c r="G44" t="str">
        <f t="shared" si="1"/>
        <v>iiif_url</v>
      </c>
    </row>
    <row r="45" spans="1:7" x14ac:dyDescent="0.2">
      <c r="A45" t="s">
        <v>7</v>
      </c>
      <c r="B45" t="s">
        <v>8</v>
      </c>
      <c r="C45" t="s">
        <v>11</v>
      </c>
      <c r="D45">
        <v>3769</v>
      </c>
      <c r="E45">
        <v>2455</v>
      </c>
      <c r="F45" t="s">
        <v>55</v>
      </c>
      <c r="G45" t="str">
        <f t="shared" si="1"/>
        <v>iiif_url</v>
      </c>
    </row>
    <row r="46" spans="1:7" x14ac:dyDescent="0.2">
      <c r="A46" t="s">
        <v>7</v>
      </c>
      <c r="B46" t="s">
        <v>8</v>
      </c>
      <c r="C46" t="s">
        <v>11</v>
      </c>
      <c r="D46">
        <v>2678</v>
      </c>
      <c r="E46">
        <v>2504</v>
      </c>
      <c r="F46" t="s">
        <v>56</v>
      </c>
      <c r="G46" t="str">
        <f t="shared" si="1"/>
        <v>iiif_url</v>
      </c>
    </row>
    <row r="47" spans="1:7" x14ac:dyDescent="0.2">
      <c r="A47" t="s">
        <v>7</v>
      </c>
      <c r="B47" t="s">
        <v>8</v>
      </c>
      <c r="C47" t="s">
        <v>11</v>
      </c>
      <c r="D47">
        <v>3650</v>
      </c>
      <c r="E47">
        <v>2507</v>
      </c>
      <c r="F47" t="s">
        <v>57</v>
      </c>
      <c r="G47" t="str">
        <f t="shared" si="1"/>
        <v>iiif_url</v>
      </c>
    </row>
    <row r="48" spans="1:7" x14ac:dyDescent="0.2">
      <c r="A48" t="s">
        <v>7</v>
      </c>
      <c r="B48" t="s">
        <v>8</v>
      </c>
      <c r="C48" t="s">
        <v>11</v>
      </c>
      <c r="D48">
        <v>2676</v>
      </c>
      <c r="E48">
        <v>2553</v>
      </c>
      <c r="F48" t="s">
        <v>58</v>
      </c>
      <c r="G48" t="str">
        <f t="shared" si="1"/>
        <v>iiif_url</v>
      </c>
    </row>
    <row r="49" spans="1:7" x14ac:dyDescent="0.2">
      <c r="A49" t="s">
        <v>7</v>
      </c>
      <c r="B49" t="s">
        <v>8</v>
      </c>
      <c r="C49" t="s">
        <v>11</v>
      </c>
      <c r="D49">
        <v>3648</v>
      </c>
      <c r="E49">
        <v>2559</v>
      </c>
      <c r="F49" t="s">
        <v>59</v>
      </c>
      <c r="G49" t="str">
        <f t="shared" si="1"/>
        <v>iiif_url</v>
      </c>
    </row>
    <row r="50" spans="1:7" x14ac:dyDescent="0.2">
      <c r="A50" t="s">
        <v>7</v>
      </c>
      <c r="B50" t="s">
        <v>8</v>
      </c>
      <c r="C50" t="s">
        <v>11</v>
      </c>
      <c r="D50">
        <v>2797</v>
      </c>
      <c r="E50">
        <v>2587</v>
      </c>
      <c r="F50" t="s">
        <v>60</v>
      </c>
      <c r="G50" t="str">
        <f t="shared" si="1"/>
        <v>iiif_url</v>
      </c>
    </row>
    <row r="51" spans="1:7" x14ac:dyDescent="0.2">
      <c r="A51" t="s">
        <v>7</v>
      </c>
      <c r="B51" t="s">
        <v>8</v>
      </c>
      <c r="C51" t="s">
        <v>11</v>
      </c>
      <c r="D51">
        <v>3769</v>
      </c>
      <c r="E51">
        <v>2607</v>
      </c>
      <c r="F51" t="s">
        <v>61</v>
      </c>
      <c r="G51" t="str">
        <f t="shared" si="1"/>
        <v>iiif_url</v>
      </c>
    </row>
    <row r="52" spans="1:7" x14ac:dyDescent="0.2">
      <c r="A52" t="s">
        <v>7</v>
      </c>
      <c r="B52" t="s">
        <v>8</v>
      </c>
      <c r="C52" t="s">
        <v>11</v>
      </c>
      <c r="D52">
        <v>2676</v>
      </c>
      <c r="E52">
        <v>2646</v>
      </c>
      <c r="F52" t="s">
        <v>62</v>
      </c>
      <c r="G52" t="str">
        <f t="shared" si="1"/>
        <v>iiif_url</v>
      </c>
    </row>
    <row r="53" spans="1:7" x14ac:dyDescent="0.2">
      <c r="A53" t="s">
        <v>7</v>
      </c>
      <c r="B53" t="s">
        <v>8</v>
      </c>
      <c r="C53" t="s">
        <v>11</v>
      </c>
      <c r="D53">
        <v>3648</v>
      </c>
      <c r="E53">
        <v>2655</v>
      </c>
      <c r="F53" t="s">
        <v>63</v>
      </c>
      <c r="G53" t="str">
        <f t="shared" si="1"/>
        <v>iiif_url</v>
      </c>
    </row>
    <row r="54" spans="1:7" x14ac:dyDescent="0.2">
      <c r="A54" t="s">
        <v>7</v>
      </c>
      <c r="B54" t="s">
        <v>8</v>
      </c>
      <c r="C54" t="s">
        <v>11</v>
      </c>
      <c r="D54">
        <v>2676</v>
      </c>
      <c r="E54">
        <v>2699</v>
      </c>
      <c r="F54" t="s">
        <v>64</v>
      </c>
      <c r="G54" t="str">
        <f t="shared" si="1"/>
        <v>iiif_url</v>
      </c>
    </row>
    <row r="55" spans="1:7" x14ac:dyDescent="0.2">
      <c r="A55" t="s">
        <v>7</v>
      </c>
      <c r="B55" t="s">
        <v>8</v>
      </c>
      <c r="C55" t="s">
        <v>11</v>
      </c>
      <c r="D55">
        <v>3648</v>
      </c>
      <c r="E55">
        <v>2702</v>
      </c>
      <c r="F55" t="s">
        <v>65</v>
      </c>
      <c r="G55" t="str">
        <f t="shared" si="1"/>
        <v>iiif_url</v>
      </c>
    </row>
    <row r="56" spans="1:7" x14ac:dyDescent="0.2">
      <c r="A56" t="s">
        <v>7</v>
      </c>
      <c r="B56" t="s">
        <v>8</v>
      </c>
      <c r="C56" t="s">
        <v>11</v>
      </c>
      <c r="D56">
        <v>2680</v>
      </c>
      <c r="E56">
        <v>2756</v>
      </c>
      <c r="F56" t="s">
        <v>66</v>
      </c>
      <c r="G56" t="str">
        <f t="shared" si="1"/>
        <v>iiif_url</v>
      </c>
    </row>
    <row r="57" spans="1:7" x14ac:dyDescent="0.2">
      <c r="A57" t="s">
        <v>7</v>
      </c>
      <c r="B57" t="s">
        <v>8</v>
      </c>
      <c r="C57" t="s">
        <v>11</v>
      </c>
      <c r="D57">
        <v>3650</v>
      </c>
      <c r="E57">
        <v>2751</v>
      </c>
      <c r="F57" t="s">
        <v>67</v>
      </c>
      <c r="G57" t="str">
        <f t="shared" si="1"/>
        <v>iiif_url</v>
      </c>
    </row>
    <row r="58" spans="1:7" x14ac:dyDescent="0.2">
      <c r="A58" t="s">
        <v>7</v>
      </c>
      <c r="B58" t="s">
        <v>8</v>
      </c>
      <c r="C58" t="s">
        <v>11</v>
      </c>
      <c r="D58">
        <v>2797</v>
      </c>
      <c r="E58">
        <v>2792</v>
      </c>
      <c r="F58" t="s">
        <v>68</v>
      </c>
      <c r="G58" t="str">
        <f t="shared" si="1"/>
        <v>iiif_url</v>
      </c>
    </row>
    <row r="59" spans="1:7" x14ac:dyDescent="0.2">
      <c r="A59" t="s">
        <v>7</v>
      </c>
      <c r="B59" t="s">
        <v>8</v>
      </c>
      <c r="C59" t="s">
        <v>11</v>
      </c>
      <c r="D59">
        <v>3772</v>
      </c>
      <c r="E59">
        <v>2805</v>
      </c>
      <c r="F59" t="s">
        <v>69</v>
      </c>
      <c r="G59" t="str">
        <f t="shared" si="1"/>
        <v>iiif_url</v>
      </c>
    </row>
    <row r="60" spans="1:7" x14ac:dyDescent="0.2">
      <c r="A60" t="s">
        <v>7</v>
      </c>
      <c r="B60" t="s">
        <v>8</v>
      </c>
      <c r="C60" t="s">
        <v>11</v>
      </c>
      <c r="D60">
        <v>2683</v>
      </c>
      <c r="E60">
        <v>2840</v>
      </c>
      <c r="F60" t="s">
        <v>70</v>
      </c>
      <c r="G60" t="str">
        <f t="shared" si="1"/>
        <v>iiif_url</v>
      </c>
    </row>
    <row r="61" spans="1:7" x14ac:dyDescent="0.2">
      <c r="A61" t="s">
        <v>7</v>
      </c>
      <c r="B61" t="s">
        <v>8</v>
      </c>
      <c r="C61" t="s">
        <v>11</v>
      </c>
      <c r="D61">
        <v>3645</v>
      </c>
      <c r="E61">
        <v>2854</v>
      </c>
      <c r="F61" t="s">
        <v>71</v>
      </c>
      <c r="G61" t="str">
        <f t="shared" si="1"/>
        <v>iiif_url</v>
      </c>
    </row>
    <row r="62" spans="1:7" x14ac:dyDescent="0.2">
      <c r="A62" t="s">
        <v>7</v>
      </c>
      <c r="B62" t="s">
        <v>8</v>
      </c>
      <c r="C62" t="s">
        <v>11</v>
      </c>
      <c r="D62">
        <v>2683</v>
      </c>
      <c r="E62">
        <v>2888</v>
      </c>
      <c r="F62" t="s">
        <v>72</v>
      </c>
      <c r="G62" t="str">
        <f t="shared" si="1"/>
        <v>iiif_url</v>
      </c>
    </row>
    <row r="63" spans="1:7" x14ac:dyDescent="0.2">
      <c r="A63" t="s">
        <v>7</v>
      </c>
      <c r="B63" t="s">
        <v>8</v>
      </c>
      <c r="C63" t="s">
        <v>11</v>
      </c>
      <c r="D63">
        <v>3650</v>
      </c>
      <c r="E63">
        <v>2900</v>
      </c>
      <c r="F63" t="s">
        <v>73</v>
      </c>
      <c r="G63" t="str">
        <f t="shared" si="1"/>
        <v>iiif_url</v>
      </c>
    </row>
    <row r="64" spans="1:7" x14ac:dyDescent="0.2">
      <c r="A64" t="s">
        <v>7</v>
      </c>
      <c r="B64" t="s">
        <v>8</v>
      </c>
      <c r="C64" t="s">
        <v>11</v>
      </c>
      <c r="D64">
        <v>2683</v>
      </c>
      <c r="E64">
        <v>2944</v>
      </c>
      <c r="F64" t="s">
        <v>74</v>
      </c>
      <c r="G64" t="str">
        <f t="shared" si="1"/>
        <v>iiif_url</v>
      </c>
    </row>
    <row r="65" spans="1:7" x14ac:dyDescent="0.2">
      <c r="A65" t="s">
        <v>7</v>
      </c>
      <c r="B65" t="s">
        <v>8</v>
      </c>
      <c r="C65" t="s">
        <v>11</v>
      </c>
      <c r="D65">
        <v>3655</v>
      </c>
      <c r="E65">
        <v>2948</v>
      </c>
      <c r="F65" t="s">
        <v>75</v>
      </c>
      <c r="G65" t="str">
        <f t="shared" si="1"/>
        <v>iiif_url</v>
      </c>
    </row>
    <row r="66" spans="1:7" x14ac:dyDescent="0.2">
      <c r="A66" t="s">
        <v>7</v>
      </c>
      <c r="B66" t="s">
        <v>8</v>
      </c>
      <c r="C66" t="s">
        <v>11</v>
      </c>
      <c r="D66">
        <v>2802</v>
      </c>
      <c r="E66">
        <v>2990</v>
      </c>
      <c r="F66" t="s">
        <v>76</v>
      </c>
      <c r="G66" t="str">
        <f t="shared" ref="G66:G77" si="2">HYPERLINK("https://images.diginfra.net/iiif/NL-HaNA_1.01.02/3779/NL-HaNA_1.01.02_3779_0005.jpg/2533,292,2032,3161/full/0/default.jpg", "iiif_url")</f>
        <v>iiif_url</v>
      </c>
    </row>
    <row r="67" spans="1:7" x14ac:dyDescent="0.2">
      <c r="A67" t="s">
        <v>7</v>
      </c>
      <c r="B67" t="s">
        <v>8</v>
      </c>
      <c r="C67" t="s">
        <v>11</v>
      </c>
      <c r="D67">
        <v>3652</v>
      </c>
      <c r="E67">
        <v>2996</v>
      </c>
      <c r="F67" t="s">
        <v>77</v>
      </c>
      <c r="G67" t="str">
        <f t="shared" si="2"/>
        <v>iiif_url</v>
      </c>
    </row>
    <row r="68" spans="1:7" x14ac:dyDescent="0.2">
      <c r="A68" t="s">
        <v>7</v>
      </c>
      <c r="B68" t="s">
        <v>8</v>
      </c>
      <c r="C68" t="s">
        <v>11</v>
      </c>
      <c r="D68">
        <v>2678</v>
      </c>
      <c r="E68">
        <v>3032</v>
      </c>
      <c r="F68" t="s">
        <v>78</v>
      </c>
      <c r="G68" t="str">
        <f t="shared" si="2"/>
        <v>iiif_url</v>
      </c>
    </row>
    <row r="69" spans="1:7" x14ac:dyDescent="0.2">
      <c r="A69" t="s">
        <v>7</v>
      </c>
      <c r="B69" t="s">
        <v>8</v>
      </c>
      <c r="C69" t="s">
        <v>11</v>
      </c>
      <c r="D69">
        <v>3774</v>
      </c>
      <c r="E69">
        <v>3040</v>
      </c>
      <c r="F69" t="s">
        <v>79</v>
      </c>
      <c r="G69" t="str">
        <f t="shared" si="2"/>
        <v>iiif_url</v>
      </c>
    </row>
    <row r="70" spans="1:7" x14ac:dyDescent="0.2">
      <c r="A70" t="s">
        <v>7</v>
      </c>
      <c r="B70" t="s">
        <v>8</v>
      </c>
      <c r="C70" t="s">
        <v>11</v>
      </c>
      <c r="D70">
        <v>2680</v>
      </c>
      <c r="E70">
        <v>3087</v>
      </c>
      <c r="F70" t="s">
        <v>80</v>
      </c>
      <c r="G70" t="str">
        <f t="shared" si="2"/>
        <v>iiif_url</v>
      </c>
    </row>
    <row r="71" spans="1:7" x14ac:dyDescent="0.2">
      <c r="A71" t="s">
        <v>7</v>
      </c>
      <c r="B71" t="s">
        <v>8</v>
      </c>
      <c r="C71" t="s">
        <v>11</v>
      </c>
      <c r="D71">
        <v>3659</v>
      </c>
      <c r="E71">
        <v>3095</v>
      </c>
      <c r="F71" t="s">
        <v>81</v>
      </c>
      <c r="G71" t="str">
        <f t="shared" si="2"/>
        <v>iiif_url</v>
      </c>
    </row>
    <row r="72" spans="1:7" x14ac:dyDescent="0.2">
      <c r="A72" t="s">
        <v>7</v>
      </c>
      <c r="B72" t="s">
        <v>8</v>
      </c>
      <c r="C72" t="s">
        <v>11</v>
      </c>
      <c r="D72">
        <v>2802</v>
      </c>
      <c r="E72">
        <v>3135</v>
      </c>
      <c r="F72" t="s">
        <v>82</v>
      </c>
      <c r="G72" t="str">
        <f t="shared" si="2"/>
        <v>iiif_url</v>
      </c>
    </row>
    <row r="73" spans="1:7" x14ac:dyDescent="0.2">
      <c r="A73" t="s">
        <v>7</v>
      </c>
      <c r="B73" t="s">
        <v>8</v>
      </c>
      <c r="C73" t="s">
        <v>11</v>
      </c>
      <c r="D73">
        <v>3781</v>
      </c>
      <c r="E73">
        <v>3142</v>
      </c>
      <c r="F73" t="s">
        <v>83</v>
      </c>
      <c r="G73" t="str">
        <f t="shared" si="2"/>
        <v>iiif_url</v>
      </c>
    </row>
    <row r="74" spans="1:7" x14ac:dyDescent="0.2">
      <c r="A74" t="s">
        <v>7</v>
      </c>
      <c r="B74" t="s">
        <v>8</v>
      </c>
      <c r="C74" t="s">
        <v>11</v>
      </c>
      <c r="D74">
        <v>2797</v>
      </c>
      <c r="E74">
        <v>3185</v>
      </c>
      <c r="F74" t="s">
        <v>84</v>
      </c>
      <c r="G74" t="str">
        <f t="shared" si="2"/>
        <v>iiif_url</v>
      </c>
    </row>
    <row r="75" spans="1:7" x14ac:dyDescent="0.2">
      <c r="A75" t="s">
        <v>7</v>
      </c>
      <c r="B75" t="s">
        <v>8</v>
      </c>
      <c r="C75" t="s">
        <v>11</v>
      </c>
      <c r="D75">
        <v>3659</v>
      </c>
      <c r="E75">
        <v>3190</v>
      </c>
      <c r="F75" t="s">
        <v>85</v>
      </c>
      <c r="G75" t="str">
        <f t="shared" si="2"/>
        <v>iiif_url</v>
      </c>
    </row>
    <row r="76" spans="1:7" x14ac:dyDescent="0.2">
      <c r="A76" t="s">
        <v>7</v>
      </c>
      <c r="B76" t="s">
        <v>8</v>
      </c>
      <c r="C76" t="s">
        <v>11</v>
      </c>
      <c r="D76">
        <v>2683</v>
      </c>
      <c r="E76">
        <v>3236</v>
      </c>
      <c r="F76" t="s">
        <v>86</v>
      </c>
      <c r="G76" t="str">
        <f t="shared" si="2"/>
        <v>iiif_url</v>
      </c>
    </row>
    <row r="77" spans="1:7" x14ac:dyDescent="0.2">
      <c r="A77" t="s">
        <v>7</v>
      </c>
      <c r="B77" t="s">
        <v>8</v>
      </c>
      <c r="C77" t="s">
        <v>11</v>
      </c>
      <c r="D77">
        <v>3784</v>
      </c>
      <c r="E77">
        <v>3227</v>
      </c>
      <c r="F77" t="s">
        <v>87</v>
      </c>
      <c r="G77" t="str">
        <f t="shared" si="2"/>
        <v>iiif_url</v>
      </c>
    </row>
    <row r="81" spans="1:7" x14ac:dyDescent="0.2">
      <c r="A81" t="s">
        <v>88</v>
      </c>
      <c r="B81" t="s">
        <v>89</v>
      </c>
      <c r="C81" t="s">
        <v>11</v>
      </c>
      <c r="D81">
        <v>772</v>
      </c>
      <c r="E81">
        <v>297</v>
      </c>
      <c r="F81" t="s">
        <v>90</v>
      </c>
      <c r="G81" t="str">
        <f t="shared" ref="G81:G112" si="3">HYPERLINK("https://images.diginfra.net/iiif/NL-HaNA_1.01.02/3779/NL-HaNA_1.01.02_3779_0006.jpg/180,267,1066,3149/full/0/default.jpg", "iiif_url")</f>
        <v>iiif_url</v>
      </c>
    </row>
    <row r="82" spans="1:7" x14ac:dyDescent="0.2">
      <c r="A82" t="s">
        <v>88</v>
      </c>
      <c r="B82" t="s">
        <v>89</v>
      </c>
      <c r="C82" t="s">
        <v>26</v>
      </c>
      <c r="D82">
        <v>320</v>
      </c>
      <c r="E82">
        <v>346</v>
      </c>
      <c r="F82" t="s">
        <v>91</v>
      </c>
      <c r="G82" t="str">
        <f t="shared" si="3"/>
        <v>iiif_url</v>
      </c>
    </row>
    <row r="83" spans="1:7" x14ac:dyDescent="0.2">
      <c r="A83" t="s">
        <v>88</v>
      </c>
      <c r="B83" t="s">
        <v>89</v>
      </c>
      <c r="C83" t="s">
        <v>26</v>
      </c>
      <c r="D83">
        <v>311</v>
      </c>
      <c r="E83">
        <v>407</v>
      </c>
      <c r="F83" t="s">
        <v>92</v>
      </c>
      <c r="G83" t="str">
        <f t="shared" si="3"/>
        <v>iiif_url</v>
      </c>
    </row>
    <row r="84" spans="1:7" x14ac:dyDescent="0.2">
      <c r="A84" t="s">
        <v>88</v>
      </c>
      <c r="B84" t="s">
        <v>89</v>
      </c>
      <c r="C84" t="s">
        <v>26</v>
      </c>
      <c r="D84">
        <v>320</v>
      </c>
      <c r="E84">
        <v>455</v>
      </c>
      <c r="F84" t="s">
        <v>93</v>
      </c>
      <c r="G84" t="str">
        <f t="shared" si="3"/>
        <v>iiif_url</v>
      </c>
    </row>
    <row r="85" spans="1:7" x14ac:dyDescent="0.2">
      <c r="A85" t="s">
        <v>88</v>
      </c>
      <c r="B85" t="s">
        <v>89</v>
      </c>
      <c r="C85" t="s">
        <v>37</v>
      </c>
      <c r="D85">
        <v>438</v>
      </c>
      <c r="E85">
        <v>508</v>
      </c>
      <c r="F85" t="s">
        <v>94</v>
      </c>
      <c r="G85" t="str">
        <f t="shared" si="3"/>
        <v>iiif_url</v>
      </c>
    </row>
    <row r="86" spans="1:7" x14ac:dyDescent="0.2">
      <c r="A86" t="s">
        <v>88</v>
      </c>
      <c r="B86" t="s">
        <v>89</v>
      </c>
      <c r="C86" t="s">
        <v>26</v>
      </c>
      <c r="D86">
        <v>320</v>
      </c>
      <c r="E86">
        <v>545</v>
      </c>
      <c r="F86" t="s">
        <v>95</v>
      </c>
      <c r="G86" t="str">
        <f t="shared" si="3"/>
        <v>iiif_url</v>
      </c>
    </row>
    <row r="87" spans="1:7" x14ac:dyDescent="0.2">
      <c r="A87" t="s">
        <v>88</v>
      </c>
      <c r="B87" t="s">
        <v>89</v>
      </c>
      <c r="C87" t="s">
        <v>37</v>
      </c>
      <c r="D87">
        <v>434</v>
      </c>
      <c r="E87">
        <v>598</v>
      </c>
      <c r="F87" t="s">
        <v>96</v>
      </c>
      <c r="G87" t="str">
        <f t="shared" si="3"/>
        <v>iiif_url</v>
      </c>
    </row>
    <row r="88" spans="1:7" x14ac:dyDescent="0.2">
      <c r="A88" t="s">
        <v>88</v>
      </c>
      <c r="B88" t="s">
        <v>89</v>
      </c>
      <c r="C88" t="s">
        <v>26</v>
      </c>
      <c r="D88">
        <v>322</v>
      </c>
      <c r="E88">
        <v>652</v>
      </c>
      <c r="F88" t="s">
        <v>97</v>
      </c>
      <c r="G88" t="str">
        <f t="shared" si="3"/>
        <v>iiif_url</v>
      </c>
    </row>
    <row r="89" spans="1:7" x14ac:dyDescent="0.2">
      <c r="A89" t="s">
        <v>88</v>
      </c>
      <c r="B89" t="s">
        <v>89</v>
      </c>
      <c r="C89" t="s">
        <v>26</v>
      </c>
      <c r="D89">
        <v>320</v>
      </c>
      <c r="E89">
        <v>701</v>
      </c>
      <c r="F89" t="s">
        <v>98</v>
      </c>
      <c r="G89" t="str">
        <f t="shared" si="3"/>
        <v>iiif_url</v>
      </c>
    </row>
    <row r="90" spans="1:7" x14ac:dyDescent="0.2">
      <c r="A90" t="s">
        <v>88</v>
      </c>
      <c r="B90" t="s">
        <v>89</v>
      </c>
      <c r="C90" t="s">
        <v>26</v>
      </c>
      <c r="D90">
        <v>441</v>
      </c>
      <c r="E90">
        <v>750</v>
      </c>
      <c r="F90" t="s">
        <v>99</v>
      </c>
      <c r="G90" t="str">
        <f t="shared" si="3"/>
        <v>iiif_url</v>
      </c>
    </row>
    <row r="91" spans="1:7" x14ac:dyDescent="0.2">
      <c r="A91" t="s">
        <v>88</v>
      </c>
      <c r="B91" t="s">
        <v>89</v>
      </c>
      <c r="C91" t="s">
        <v>26</v>
      </c>
      <c r="D91">
        <v>325</v>
      </c>
      <c r="E91">
        <v>799</v>
      </c>
      <c r="F91" t="s">
        <v>100</v>
      </c>
      <c r="G91" t="str">
        <f t="shared" si="3"/>
        <v>iiif_url</v>
      </c>
    </row>
    <row r="92" spans="1:7" x14ac:dyDescent="0.2">
      <c r="A92" t="s">
        <v>88</v>
      </c>
      <c r="B92" t="s">
        <v>89</v>
      </c>
      <c r="C92" t="s">
        <v>37</v>
      </c>
      <c r="D92">
        <v>445</v>
      </c>
      <c r="E92">
        <v>840</v>
      </c>
      <c r="F92" t="s">
        <v>101</v>
      </c>
      <c r="G92" t="str">
        <f t="shared" si="3"/>
        <v>iiif_url</v>
      </c>
    </row>
    <row r="93" spans="1:7" x14ac:dyDescent="0.2">
      <c r="A93" t="s">
        <v>88</v>
      </c>
      <c r="B93" t="s">
        <v>89</v>
      </c>
      <c r="C93" t="s">
        <v>26</v>
      </c>
      <c r="D93">
        <v>322</v>
      </c>
      <c r="E93">
        <v>890</v>
      </c>
      <c r="F93" t="s">
        <v>102</v>
      </c>
      <c r="G93" t="str">
        <f t="shared" si="3"/>
        <v>iiif_url</v>
      </c>
    </row>
    <row r="94" spans="1:7" x14ac:dyDescent="0.2">
      <c r="A94" t="s">
        <v>88</v>
      </c>
      <c r="B94" t="s">
        <v>89</v>
      </c>
      <c r="C94" t="s">
        <v>26</v>
      </c>
      <c r="D94">
        <v>322</v>
      </c>
      <c r="E94">
        <v>942</v>
      </c>
      <c r="F94" t="s">
        <v>103</v>
      </c>
      <c r="G94" t="str">
        <f t="shared" si="3"/>
        <v>iiif_url</v>
      </c>
    </row>
    <row r="95" spans="1:7" x14ac:dyDescent="0.2">
      <c r="A95" t="s">
        <v>88</v>
      </c>
      <c r="B95" t="s">
        <v>89</v>
      </c>
      <c r="C95" t="s">
        <v>26</v>
      </c>
      <c r="D95">
        <v>320</v>
      </c>
      <c r="E95">
        <v>985</v>
      </c>
      <c r="F95" t="s">
        <v>104</v>
      </c>
      <c r="G95" t="str">
        <f t="shared" si="3"/>
        <v>iiif_url</v>
      </c>
    </row>
    <row r="96" spans="1:7" x14ac:dyDescent="0.2">
      <c r="A96" t="s">
        <v>88</v>
      </c>
      <c r="B96" t="s">
        <v>89</v>
      </c>
      <c r="C96" t="s">
        <v>26</v>
      </c>
      <c r="D96">
        <v>322</v>
      </c>
      <c r="E96">
        <v>1031</v>
      </c>
      <c r="F96" t="s">
        <v>105</v>
      </c>
      <c r="G96" t="str">
        <f t="shared" si="3"/>
        <v>iiif_url</v>
      </c>
    </row>
    <row r="97" spans="1:7" x14ac:dyDescent="0.2">
      <c r="A97" t="s">
        <v>88</v>
      </c>
      <c r="B97" t="s">
        <v>89</v>
      </c>
      <c r="C97" t="s">
        <v>26</v>
      </c>
      <c r="D97">
        <v>325</v>
      </c>
      <c r="E97">
        <v>1096</v>
      </c>
      <c r="F97" t="s">
        <v>106</v>
      </c>
      <c r="G97" t="str">
        <f t="shared" si="3"/>
        <v>iiif_url</v>
      </c>
    </row>
    <row r="98" spans="1:7" x14ac:dyDescent="0.2">
      <c r="A98" t="s">
        <v>88</v>
      </c>
      <c r="B98" t="s">
        <v>89</v>
      </c>
      <c r="C98" t="s">
        <v>37</v>
      </c>
      <c r="D98">
        <v>448</v>
      </c>
      <c r="E98">
        <v>1133</v>
      </c>
      <c r="F98" t="s">
        <v>107</v>
      </c>
      <c r="G98" t="str">
        <f t="shared" si="3"/>
        <v>iiif_url</v>
      </c>
    </row>
    <row r="99" spans="1:7" x14ac:dyDescent="0.2">
      <c r="A99" t="s">
        <v>88</v>
      </c>
      <c r="B99" t="s">
        <v>89</v>
      </c>
      <c r="C99" t="s">
        <v>26</v>
      </c>
      <c r="D99">
        <v>322</v>
      </c>
      <c r="E99">
        <v>1181</v>
      </c>
      <c r="F99" t="s">
        <v>108</v>
      </c>
      <c r="G99" t="str">
        <f t="shared" si="3"/>
        <v>iiif_url</v>
      </c>
    </row>
    <row r="100" spans="1:7" x14ac:dyDescent="0.2">
      <c r="A100" t="s">
        <v>88</v>
      </c>
      <c r="B100" t="s">
        <v>89</v>
      </c>
      <c r="C100" t="s">
        <v>26</v>
      </c>
      <c r="D100">
        <v>315</v>
      </c>
      <c r="E100">
        <v>1228</v>
      </c>
      <c r="F100" t="s">
        <v>109</v>
      </c>
      <c r="G100" t="str">
        <f t="shared" si="3"/>
        <v>iiif_url</v>
      </c>
    </row>
    <row r="101" spans="1:7" x14ac:dyDescent="0.2">
      <c r="A101" t="s">
        <v>88</v>
      </c>
      <c r="B101" t="s">
        <v>89</v>
      </c>
      <c r="C101" t="s">
        <v>37</v>
      </c>
      <c r="D101">
        <v>445</v>
      </c>
      <c r="E101">
        <v>1278</v>
      </c>
      <c r="F101" t="s">
        <v>110</v>
      </c>
      <c r="G101" t="str">
        <f t="shared" si="3"/>
        <v>iiif_url</v>
      </c>
    </row>
    <row r="102" spans="1:7" x14ac:dyDescent="0.2">
      <c r="A102" t="s">
        <v>88</v>
      </c>
      <c r="B102" t="s">
        <v>89</v>
      </c>
      <c r="C102" t="s">
        <v>26</v>
      </c>
      <c r="D102">
        <v>318</v>
      </c>
      <c r="E102">
        <v>1317</v>
      </c>
      <c r="F102" t="s">
        <v>111</v>
      </c>
      <c r="G102" t="str">
        <f t="shared" si="3"/>
        <v>iiif_url</v>
      </c>
    </row>
    <row r="103" spans="1:7" x14ac:dyDescent="0.2">
      <c r="A103" t="s">
        <v>88</v>
      </c>
      <c r="B103" t="s">
        <v>89</v>
      </c>
      <c r="C103" t="s">
        <v>26</v>
      </c>
      <c r="D103">
        <v>325</v>
      </c>
      <c r="E103">
        <v>1370</v>
      </c>
      <c r="F103" t="s">
        <v>112</v>
      </c>
      <c r="G103" t="str">
        <f t="shared" si="3"/>
        <v>iiif_url</v>
      </c>
    </row>
    <row r="104" spans="1:7" x14ac:dyDescent="0.2">
      <c r="A104" t="s">
        <v>88</v>
      </c>
      <c r="B104" t="s">
        <v>89</v>
      </c>
      <c r="C104" t="s">
        <v>37</v>
      </c>
      <c r="D104">
        <v>448</v>
      </c>
      <c r="E104">
        <v>1431</v>
      </c>
      <c r="F104" t="s">
        <v>113</v>
      </c>
      <c r="G104" t="str">
        <f t="shared" si="3"/>
        <v>iiif_url</v>
      </c>
    </row>
    <row r="105" spans="1:7" x14ac:dyDescent="0.2">
      <c r="A105" t="s">
        <v>88</v>
      </c>
      <c r="B105" t="s">
        <v>89</v>
      </c>
      <c r="C105" t="s">
        <v>26</v>
      </c>
      <c r="D105">
        <v>448</v>
      </c>
      <c r="E105">
        <v>1471</v>
      </c>
      <c r="F105" t="s">
        <v>114</v>
      </c>
      <c r="G105" t="str">
        <f t="shared" si="3"/>
        <v>iiif_url</v>
      </c>
    </row>
    <row r="106" spans="1:7" x14ac:dyDescent="0.2">
      <c r="A106" t="s">
        <v>88</v>
      </c>
      <c r="B106" t="s">
        <v>89</v>
      </c>
      <c r="C106" t="s">
        <v>26</v>
      </c>
      <c r="D106">
        <v>320</v>
      </c>
      <c r="E106">
        <v>1515</v>
      </c>
      <c r="F106" t="s">
        <v>115</v>
      </c>
      <c r="G106" t="str">
        <f t="shared" si="3"/>
        <v>iiif_url</v>
      </c>
    </row>
    <row r="107" spans="1:7" x14ac:dyDescent="0.2">
      <c r="A107" t="s">
        <v>88</v>
      </c>
      <c r="B107" t="s">
        <v>89</v>
      </c>
      <c r="C107" t="s">
        <v>26</v>
      </c>
      <c r="D107">
        <v>318</v>
      </c>
      <c r="E107">
        <v>1568</v>
      </c>
      <c r="F107" t="s">
        <v>116</v>
      </c>
      <c r="G107" t="str">
        <f t="shared" si="3"/>
        <v>iiif_url</v>
      </c>
    </row>
    <row r="108" spans="1:7" x14ac:dyDescent="0.2">
      <c r="A108" t="s">
        <v>88</v>
      </c>
      <c r="B108" t="s">
        <v>89</v>
      </c>
      <c r="C108" t="s">
        <v>26</v>
      </c>
      <c r="D108">
        <v>318</v>
      </c>
      <c r="E108">
        <v>1618</v>
      </c>
      <c r="F108" t="s">
        <v>117</v>
      </c>
      <c r="G108" t="str">
        <f t="shared" si="3"/>
        <v>iiif_url</v>
      </c>
    </row>
    <row r="109" spans="1:7" x14ac:dyDescent="0.2">
      <c r="A109" t="s">
        <v>88</v>
      </c>
      <c r="B109" t="s">
        <v>89</v>
      </c>
      <c r="C109" t="s">
        <v>26</v>
      </c>
      <c r="D109">
        <v>318</v>
      </c>
      <c r="E109">
        <v>1663</v>
      </c>
      <c r="F109" t="s">
        <v>118</v>
      </c>
      <c r="G109" t="str">
        <f t="shared" si="3"/>
        <v>iiif_url</v>
      </c>
    </row>
    <row r="110" spans="1:7" x14ac:dyDescent="0.2">
      <c r="A110" t="s">
        <v>88</v>
      </c>
      <c r="B110" t="s">
        <v>89</v>
      </c>
      <c r="C110" t="s">
        <v>37</v>
      </c>
      <c r="D110">
        <v>445</v>
      </c>
      <c r="E110">
        <v>1711</v>
      </c>
      <c r="F110" t="s">
        <v>119</v>
      </c>
      <c r="G110" t="str">
        <f t="shared" si="3"/>
        <v>iiif_url</v>
      </c>
    </row>
    <row r="111" spans="1:7" x14ac:dyDescent="0.2">
      <c r="A111" t="s">
        <v>88</v>
      </c>
      <c r="B111" t="s">
        <v>89</v>
      </c>
      <c r="C111" t="s">
        <v>26</v>
      </c>
      <c r="D111">
        <v>315</v>
      </c>
      <c r="E111">
        <v>1761</v>
      </c>
      <c r="F111" t="s">
        <v>120</v>
      </c>
      <c r="G111" t="str">
        <f t="shared" si="3"/>
        <v>iiif_url</v>
      </c>
    </row>
    <row r="112" spans="1:7" x14ac:dyDescent="0.2">
      <c r="A112" t="s">
        <v>88</v>
      </c>
      <c r="B112" t="s">
        <v>89</v>
      </c>
      <c r="C112" t="s">
        <v>37</v>
      </c>
      <c r="D112">
        <v>443</v>
      </c>
      <c r="E112">
        <v>1807</v>
      </c>
      <c r="F112" t="s">
        <v>121</v>
      </c>
      <c r="G112" t="str">
        <f t="shared" si="3"/>
        <v>iiif_url</v>
      </c>
    </row>
    <row r="113" spans="1:7" x14ac:dyDescent="0.2">
      <c r="A113" t="s">
        <v>88</v>
      </c>
      <c r="B113" t="s">
        <v>89</v>
      </c>
      <c r="C113" t="s">
        <v>26</v>
      </c>
      <c r="D113">
        <v>315</v>
      </c>
      <c r="E113">
        <v>1859</v>
      </c>
      <c r="F113" t="s">
        <v>122</v>
      </c>
      <c r="G113" t="str">
        <f t="shared" ref="G113:G142" si="4">HYPERLINK("https://images.diginfra.net/iiif/NL-HaNA_1.01.02/3779/NL-HaNA_1.01.02_3779_0006.jpg/180,267,1066,3149/full/0/default.jpg", "iiif_url")</f>
        <v>iiif_url</v>
      </c>
    </row>
    <row r="114" spans="1:7" x14ac:dyDescent="0.2">
      <c r="A114" t="s">
        <v>88</v>
      </c>
      <c r="B114" t="s">
        <v>89</v>
      </c>
      <c r="C114" t="s">
        <v>37</v>
      </c>
      <c r="D114">
        <v>441</v>
      </c>
      <c r="E114">
        <v>1903</v>
      </c>
      <c r="F114" t="s">
        <v>123</v>
      </c>
      <c r="G114" t="str">
        <f t="shared" si="4"/>
        <v>iiif_url</v>
      </c>
    </row>
    <row r="115" spans="1:7" x14ac:dyDescent="0.2">
      <c r="A115" t="s">
        <v>88</v>
      </c>
      <c r="B115" t="s">
        <v>89</v>
      </c>
      <c r="C115" t="s">
        <v>124</v>
      </c>
      <c r="D115">
        <v>315</v>
      </c>
      <c r="E115">
        <v>1953</v>
      </c>
      <c r="F115" t="s">
        <v>125</v>
      </c>
      <c r="G115" t="str">
        <f t="shared" si="4"/>
        <v>iiif_url</v>
      </c>
    </row>
    <row r="116" spans="1:7" x14ac:dyDescent="0.2">
      <c r="A116" t="s">
        <v>88</v>
      </c>
      <c r="B116" t="s">
        <v>89</v>
      </c>
      <c r="C116" t="s">
        <v>26</v>
      </c>
      <c r="D116">
        <v>315</v>
      </c>
      <c r="E116">
        <v>2011</v>
      </c>
      <c r="F116" t="s">
        <v>126</v>
      </c>
      <c r="G116" t="str">
        <f t="shared" si="4"/>
        <v>iiif_url</v>
      </c>
    </row>
    <row r="117" spans="1:7" x14ac:dyDescent="0.2">
      <c r="A117" t="s">
        <v>88</v>
      </c>
      <c r="B117" t="s">
        <v>89</v>
      </c>
      <c r="C117" t="s">
        <v>124</v>
      </c>
      <c r="D117">
        <v>269</v>
      </c>
      <c r="E117">
        <v>2039</v>
      </c>
      <c r="F117" t="s">
        <v>127</v>
      </c>
      <c r="G117" t="str">
        <f t="shared" si="4"/>
        <v>iiif_url</v>
      </c>
    </row>
    <row r="118" spans="1:7" x14ac:dyDescent="0.2">
      <c r="A118" t="s">
        <v>88</v>
      </c>
      <c r="B118" t="s">
        <v>89</v>
      </c>
      <c r="C118" t="s">
        <v>26</v>
      </c>
      <c r="D118">
        <v>313</v>
      </c>
      <c r="E118">
        <v>2094</v>
      </c>
      <c r="F118" t="s">
        <v>128</v>
      </c>
      <c r="G118" t="str">
        <f t="shared" si="4"/>
        <v>iiif_url</v>
      </c>
    </row>
    <row r="119" spans="1:7" x14ac:dyDescent="0.2">
      <c r="A119" t="s">
        <v>88</v>
      </c>
      <c r="B119" t="s">
        <v>89</v>
      </c>
      <c r="C119" t="s">
        <v>26</v>
      </c>
      <c r="D119">
        <v>313</v>
      </c>
      <c r="E119">
        <v>2146</v>
      </c>
      <c r="F119" t="s">
        <v>129</v>
      </c>
      <c r="G119" t="str">
        <f t="shared" si="4"/>
        <v>iiif_url</v>
      </c>
    </row>
    <row r="120" spans="1:7" x14ac:dyDescent="0.2">
      <c r="A120" t="s">
        <v>88</v>
      </c>
      <c r="B120" t="s">
        <v>89</v>
      </c>
      <c r="C120" t="s">
        <v>37</v>
      </c>
      <c r="D120">
        <v>436</v>
      </c>
      <c r="E120">
        <v>2191</v>
      </c>
      <c r="F120" t="s">
        <v>130</v>
      </c>
      <c r="G120" t="str">
        <f t="shared" si="4"/>
        <v>iiif_url</v>
      </c>
    </row>
    <row r="121" spans="1:7" x14ac:dyDescent="0.2">
      <c r="A121" t="s">
        <v>88</v>
      </c>
      <c r="B121" t="s">
        <v>89</v>
      </c>
      <c r="C121" t="s">
        <v>26</v>
      </c>
      <c r="D121">
        <v>434</v>
      </c>
      <c r="E121">
        <v>2238</v>
      </c>
      <c r="F121" t="s">
        <v>131</v>
      </c>
      <c r="G121" t="str">
        <f t="shared" si="4"/>
        <v>iiif_url</v>
      </c>
    </row>
    <row r="122" spans="1:7" x14ac:dyDescent="0.2">
      <c r="A122" t="s">
        <v>88</v>
      </c>
      <c r="B122" t="s">
        <v>89</v>
      </c>
      <c r="C122" t="s">
        <v>26</v>
      </c>
      <c r="D122">
        <v>313</v>
      </c>
      <c r="E122">
        <v>2284</v>
      </c>
      <c r="F122" t="s">
        <v>132</v>
      </c>
      <c r="G122" t="str">
        <f t="shared" si="4"/>
        <v>iiif_url</v>
      </c>
    </row>
    <row r="123" spans="1:7" x14ac:dyDescent="0.2">
      <c r="A123" t="s">
        <v>88</v>
      </c>
      <c r="B123" t="s">
        <v>89</v>
      </c>
      <c r="C123" t="s">
        <v>26</v>
      </c>
      <c r="D123">
        <v>311</v>
      </c>
      <c r="E123">
        <v>2335</v>
      </c>
      <c r="F123" t="s">
        <v>133</v>
      </c>
      <c r="G123" t="str">
        <f t="shared" si="4"/>
        <v>iiif_url</v>
      </c>
    </row>
    <row r="124" spans="1:7" x14ac:dyDescent="0.2">
      <c r="A124" t="s">
        <v>88</v>
      </c>
      <c r="B124" t="s">
        <v>89</v>
      </c>
      <c r="C124" t="s">
        <v>26</v>
      </c>
      <c r="D124">
        <v>313</v>
      </c>
      <c r="E124">
        <v>2384</v>
      </c>
      <c r="F124" t="s">
        <v>134</v>
      </c>
      <c r="G124" t="str">
        <f t="shared" si="4"/>
        <v>iiif_url</v>
      </c>
    </row>
    <row r="125" spans="1:7" x14ac:dyDescent="0.2">
      <c r="A125" t="s">
        <v>88</v>
      </c>
      <c r="B125" t="s">
        <v>89</v>
      </c>
      <c r="C125" t="s">
        <v>26</v>
      </c>
      <c r="D125">
        <v>308</v>
      </c>
      <c r="E125">
        <v>2432</v>
      </c>
      <c r="F125" t="s">
        <v>135</v>
      </c>
      <c r="G125" t="str">
        <f t="shared" si="4"/>
        <v>iiif_url</v>
      </c>
    </row>
    <row r="126" spans="1:7" x14ac:dyDescent="0.2">
      <c r="A126" t="s">
        <v>88</v>
      </c>
      <c r="B126" t="s">
        <v>89</v>
      </c>
      <c r="C126" t="s">
        <v>26</v>
      </c>
      <c r="D126">
        <v>308</v>
      </c>
      <c r="E126">
        <v>2482</v>
      </c>
      <c r="F126" t="s">
        <v>136</v>
      </c>
      <c r="G126" t="str">
        <f t="shared" si="4"/>
        <v>iiif_url</v>
      </c>
    </row>
    <row r="127" spans="1:7" x14ac:dyDescent="0.2">
      <c r="A127" t="s">
        <v>88</v>
      </c>
      <c r="B127" t="s">
        <v>89</v>
      </c>
      <c r="C127" t="s">
        <v>37</v>
      </c>
      <c r="D127">
        <v>431</v>
      </c>
      <c r="E127">
        <v>2525</v>
      </c>
      <c r="F127" t="s">
        <v>137</v>
      </c>
      <c r="G127" t="str">
        <f t="shared" si="4"/>
        <v>iiif_url</v>
      </c>
    </row>
    <row r="128" spans="1:7" x14ac:dyDescent="0.2">
      <c r="A128" t="s">
        <v>88</v>
      </c>
      <c r="B128" t="s">
        <v>89</v>
      </c>
      <c r="C128" t="s">
        <v>26</v>
      </c>
      <c r="D128">
        <v>308</v>
      </c>
      <c r="E128">
        <v>2575</v>
      </c>
      <c r="F128" t="s">
        <v>138</v>
      </c>
      <c r="G128" t="str">
        <f t="shared" si="4"/>
        <v>iiif_url</v>
      </c>
    </row>
    <row r="129" spans="1:7" x14ac:dyDescent="0.2">
      <c r="A129" t="s">
        <v>88</v>
      </c>
      <c r="B129" t="s">
        <v>89</v>
      </c>
      <c r="C129" t="s">
        <v>37</v>
      </c>
      <c r="D129">
        <v>434</v>
      </c>
      <c r="E129">
        <v>2624</v>
      </c>
      <c r="F129" t="s">
        <v>139</v>
      </c>
      <c r="G129" t="str">
        <f t="shared" si="4"/>
        <v>iiif_url</v>
      </c>
    </row>
    <row r="130" spans="1:7" x14ac:dyDescent="0.2">
      <c r="A130" t="s">
        <v>88</v>
      </c>
      <c r="B130" t="s">
        <v>89</v>
      </c>
      <c r="C130" t="s">
        <v>26</v>
      </c>
      <c r="D130">
        <v>306</v>
      </c>
      <c r="E130">
        <v>2674</v>
      </c>
      <c r="F130" t="s">
        <v>140</v>
      </c>
      <c r="G130" t="str">
        <f t="shared" si="4"/>
        <v>iiif_url</v>
      </c>
    </row>
    <row r="131" spans="1:7" x14ac:dyDescent="0.2">
      <c r="A131" t="s">
        <v>88</v>
      </c>
      <c r="B131" t="s">
        <v>89</v>
      </c>
      <c r="C131" t="s">
        <v>26</v>
      </c>
      <c r="D131">
        <v>311</v>
      </c>
      <c r="E131">
        <v>2727</v>
      </c>
      <c r="F131" t="s">
        <v>141</v>
      </c>
      <c r="G131" t="str">
        <f t="shared" si="4"/>
        <v>iiif_url</v>
      </c>
    </row>
    <row r="132" spans="1:7" x14ac:dyDescent="0.2">
      <c r="A132" t="s">
        <v>88</v>
      </c>
      <c r="B132" t="s">
        <v>89</v>
      </c>
      <c r="C132" t="s">
        <v>37</v>
      </c>
      <c r="D132">
        <v>434</v>
      </c>
      <c r="E132">
        <v>2772</v>
      </c>
      <c r="F132" t="s">
        <v>142</v>
      </c>
      <c r="G132" t="str">
        <f t="shared" si="4"/>
        <v>iiif_url</v>
      </c>
    </row>
    <row r="133" spans="1:7" x14ac:dyDescent="0.2">
      <c r="A133" t="s">
        <v>88</v>
      </c>
      <c r="B133" t="s">
        <v>89</v>
      </c>
      <c r="C133" t="s">
        <v>26</v>
      </c>
      <c r="D133">
        <v>313</v>
      </c>
      <c r="E133">
        <v>2819</v>
      </c>
      <c r="F133" t="s">
        <v>143</v>
      </c>
      <c r="G133" t="str">
        <f t="shared" si="4"/>
        <v>iiif_url</v>
      </c>
    </row>
    <row r="134" spans="1:7" x14ac:dyDescent="0.2">
      <c r="A134" t="s">
        <v>88</v>
      </c>
      <c r="B134" t="s">
        <v>89</v>
      </c>
      <c r="C134" t="s">
        <v>26</v>
      </c>
      <c r="D134">
        <v>315</v>
      </c>
      <c r="E134">
        <v>2869</v>
      </c>
      <c r="F134" t="s">
        <v>144</v>
      </c>
      <c r="G134" t="str">
        <f t="shared" si="4"/>
        <v>iiif_url</v>
      </c>
    </row>
    <row r="135" spans="1:7" x14ac:dyDescent="0.2">
      <c r="A135" t="s">
        <v>88</v>
      </c>
      <c r="B135" t="s">
        <v>89</v>
      </c>
      <c r="C135" t="s">
        <v>37</v>
      </c>
      <c r="D135">
        <v>438</v>
      </c>
      <c r="E135">
        <v>2917</v>
      </c>
      <c r="F135" t="s">
        <v>145</v>
      </c>
      <c r="G135" t="str">
        <f t="shared" si="4"/>
        <v>iiif_url</v>
      </c>
    </row>
    <row r="136" spans="1:7" x14ac:dyDescent="0.2">
      <c r="A136" t="s">
        <v>88</v>
      </c>
      <c r="B136" t="s">
        <v>89</v>
      </c>
      <c r="C136" t="s">
        <v>26</v>
      </c>
      <c r="D136">
        <v>315</v>
      </c>
      <c r="E136">
        <v>2967</v>
      </c>
      <c r="F136" t="s">
        <v>146</v>
      </c>
      <c r="G136" t="str">
        <f t="shared" si="4"/>
        <v>iiif_url</v>
      </c>
    </row>
    <row r="137" spans="1:7" x14ac:dyDescent="0.2">
      <c r="A137" t="s">
        <v>88</v>
      </c>
      <c r="B137" t="s">
        <v>89</v>
      </c>
      <c r="C137" t="s">
        <v>37</v>
      </c>
      <c r="D137">
        <v>429</v>
      </c>
      <c r="E137">
        <v>3012</v>
      </c>
      <c r="F137" t="s">
        <v>147</v>
      </c>
      <c r="G137" t="str">
        <f t="shared" si="4"/>
        <v>iiif_url</v>
      </c>
    </row>
    <row r="138" spans="1:7" x14ac:dyDescent="0.2">
      <c r="A138" t="s">
        <v>88</v>
      </c>
      <c r="B138" t="s">
        <v>89</v>
      </c>
      <c r="C138" t="s">
        <v>26</v>
      </c>
      <c r="D138">
        <v>322</v>
      </c>
      <c r="E138">
        <v>3079</v>
      </c>
      <c r="F138" t="s">
        <v>148</v>
      </c>
      <c r="G138" t="str">
        <f t="shared" si="4"/>
        <v>iiif_url</v>
      </c>
    </row>
    <row r="139" spans="1:7" x14ac:dyDescent="0.2">
      <c r="A139" t="s">
        <v>88</v>
      </c>
      <c r="B139" t="s">
        <v>89</v>
      </c>
      <c r="C139" t="s">
        <v>37</v>
      </c>
      <c r="D139">
        <v>434</v>
      </c>
      <c r="E139">
        <v>3108</v>
      </c>
      <c r="F139" t="s">
        <v>149</v>
      </c>
      <c r="G139" t="str">
        <f t="shared" si="4"/>
        <v>iiif_url</v>
      </c>
    </row>
    <row r="140" spans="1:7" x14ac:dyDescent="0.2">
      <c r="A140" t="s">
        <v>88</v>
      </c>
      <c r="B140" t="s">
        <v>89</v>
      </c>
      <c r="C140" t="s">
        <v>124</v>
      </c>
      <c r="D140">
        <v>311</v>
      </c>
      <c r="E140">
        <v>3162</v>
      </c>
      <c r="F140" t="s">
        <v>150</v>
      </c>
      <c r="G140" t="str">
        <f t="shared" si="4"/>
        <v>iiif_url</v>
      </c>
    </row>
    <row r="141" spans="1:7" x14ac:dyDescent="0.2">
      <c r="A141" t="s">
        <v>88</v>
      </c>
      <c r="B141" t="s">
        <v>89</v>
      </c>
      <c r="C141" t="s">
        <v>37</v>
      </c>
      <c r="D141">
        <v>434</v>
      </c>
      <c r="E141">
        <v>3205</v>
      </c>
      <c r="F141" t="s">
        <v>151</v>
      </c>
      <c r="G141" t="str">
        <f t="shared" si="4"/>
        <v>iiif_url</v>
      </c>
    </row>
    <row r="142" spans="1:7" x14ac:dyDescent="0.2">
      <c r="A142" t="s">
        <v>88</v>
      </c>
      <c r="B142" t="s">
        <v>89</v>
      </c>
      <c r="C142" t="s">
        <v>124</v>
      </c>
      <c r="D142">
        <v>311</v>
      </c>
      <c r="E142">
        <v>3252</v>
      </c>
      <c r="F142" t="s">
        <v>152</v>
      </c>
      <c r="G142" t="str">
        <f t="shared" si="4"/>
        <v>iiif_url</v>
      </c>
    </row>
    <row r="144" spans="1:7" x14ac:dyDescent="0.2">
      <c r="A144" t="s">
        <v>88</v>
      </c>
      <c r="B144" t="s">
        <v>153</v>
      </c>
      <c r="C144" t="s">
        <v>26</v>
      </c>
      <c r="D144">
        <v>1299</v>
      </c>
      <c r="E144">
        <v>365</v>
      </c>
      <c r="F144" t="s">
        <v>154</v>
      </c>
      <c r="G144" t="str">
        <f t="shared" ref="G144:G175" si="5">HYPERLINK("https://images.diginfra.net/iiif/NL-HaNA_1.01.02/3779/NL-HaNA_1.01.02_3779_0006.jpg/1155,282,1130,3124/full/0/default.jpg", "iiif_url")</f>
        <v>iiif_url</v>
      </c>
    </row>
    <row r="145" spans="1:7" x14ac:dyDescent="0.2">
      <c r="A145" t="s">
        <v>88</v>
      </c>
      <c r="B145" t="s">
        <v>153</v>
      </c>
      <c r="C145" t="s">
        <v>26</v>
      </c>
      <c r="D145">
        <v>1301</v>
      </c>
      <c r="E145">
        <v>412</v>
      </c>
      <c r="F145" t="s">
        <v>155</v>
      </c>
      <c r="G145" t="str">
        <f t="shared" si="5"/>
        <v>iiif_url</v>
      </c>
    </row>
    <row r="146" spans="1:7" x14ac:dyDescent="0.2">
      <c r="A146" t="s">
        <v>88</v>
      </c>
      <c r="B146" t="s">
        <v>153</v>
      </c>
      <c r="C146" t="s">
        <v>26</v>
      </c>
      <c r="D146">
        <v>1301</v>
      </c>
      <c r="E146">
        <v>464</v>
      </c>
      <c r="F146" t="s">
        <v>156</v>
      </c>
      <c r="G146" t="str">
        <f t="shared" si="5"/>
        <v>iiif_url</v>
      </c>
    </row>
    <row r="147" spans="1:7" x14ac:dyDescent="0.2">
      <c r="A147" t="s">
        <v>88</v>
      </c>
      <c r="B147" t="s">
        <v>153</v>
      </c>
      <c r="C147" t="s">
        <v>26</v>
      </c>
      <c r="D147">
        <v>1301</v>
      </c>
      <c r="E147">
        <v>516</v>
      </c>
      <c r="F147" t="s">
        <v>157</v>
      </c>
      <c r="G147" t="str">
        <f t="shared" si="5"/>
        <v>iiif_url</v>
      </c>
    </row>
    <row r="148" spans="1:7" x14ac:dyDescent="0.2">
      <c r="A148" t="s">
        <v>88</v>
      </c>
      <c r="B148" t="s">
        <v>153</v>
      </c>
      <c r="C148" t="s">
        <v>37</v>
      </c>
      <c r="D148">
        <v>1422</v>
      </c>
      <c r="E148">
        <v>560</v>
      </c>
      <c r="F148" t="s">
        <v>158</v>
      </c>
      <c r="G148" t="str">
        <f t="shared" si="5"/>
        <v>iiif_url</v>
      </c>
    </row>
    <row r="149" spans="1:7" x14ac:dyDescent="0.2">
      <c r="A149" t="s">
        <v>88</v>
      </c>
      <c r="B149" t="s">
        <v>153</v>
      </c>
      <c r="C149" t="s">
        <v>26</v>
      </c>
      <c r="D149">
        <v>1301</v>
      </c>
      <c r="E149">
        <v>607</v>
      </c>
      <c r="F149" t="s">
        <v>159</v>
      </c>
      <c r="G149" t="str">
        <f t="shared" si="5"/>
        <v>iiif_url</v>
      </c>
    </row>
    <row r="150" spans="1:7" x14ac:dyDescent="0.2">
      <c r="A150" t="s">
        <v>88</v>
      </c>
      <c r="B150" t="s">
        <v>153</v>
      </c>
      <c r="C150" t="s">
        <v>26</v>
      </c>
      <c r="D150">
        <v>1299</v>
      </c>
      <c r="E150">
        <v>652</v>
      </c>
      <c r="F150" t="s">
        <v>160</v>
      </c>
      <c r="G150" t="str">
        <f t="shared" si="5"/>
        <v>iiif_url</v>
      </c>
    </row>
    <row r="151" spans="1:7" x14ac:dyDescent="0.2">
      <c r="A151" t="s">
        <v>88</v>
      </c>
      <c r="B151" t="s">
        <v>153</v>
      </c>
      <c r="C151" t="s">
        <v>37</v>
      </c>
      <c r="D151">
        <v>1422</v>
      </c>
      <c r="E151">
        <v>705</v>
      </c>
      <c r="F151" t="s">
        <v>161</v>
      </c>
      <c r="G151" t="str">
        <f t="shared" si="5"/>
        <v>iiif_url</v>
      </c>
    </row>
    <row r="152" spans="1:7" x14ac:dyDescent="0.2">
      <c r="A152" t="s">
        <v>88</v>
      </c>
      <c r="B152" t="s">
        <v>153</v>
      </c>
      <c r="C152" t="s">
        <v>26</v>
      </c>
      <c r="D152">
        <v>1299</v>
      </c>
      <c r="E152">
        <v>753</v>
      </c>
      <c r="F152" t="s">
        <v>162</v>
      </c>
      <c r="G152" t="str">
        <f t="shared" si="5"/>
        <v>iiif_url</v>
      </c>
    </row>
    <row r="153" spans="1:7" x14ac:dyDescent="0.2">
      <c r="A153" t="s">
        <v>88</v>
      </c>
      <c r="B153" t="s">
        <v>153</v>
      </c>
      <c r="C153" t="s">
        <v>26</v>
      </c>
      <c r="D153">
        <v>1301</v>
      </c>
      <c r="E153">
        <v>806</v>
      </c>
      <c r="F153" t="s">
        <v>163</v>
      </c>
      <c r="G153" t="str">
        <f t="shared" si="5"/>
        <v>iiif_url</v>
      </c>
    </row>
    <row r="154" spans="1:7" x14ac:dyDescent="0.2">
      <c r="A154" t="s">
        <v>88</v>
      </c>
      <c r="B154" t="s">
        <v>153</v>
      </c>
      <c r="C154" t="s">
        <v>26</v>
      </c>
      <c r="D154">
        <v>1297</v>
      </c>
      <c r="E154">
        <v>850</v>
      </c>
      <c r="F154" t="s">
        <v>164</v>
      </c>
      <c r="G154" t="str">
        <f t="shared" si="5"/>
        <v>iiif_url</v>
      </c>
    </row>
    <row r="155" spans="1:7" x14ac:dyDescent="0.2">
      <c r="A155" t="s">
        <v>88</v>
      </c>
      <c r="B155" t="s">
        <v>153</v>
      </c>
      <c r="C155" t="s">
        <v>37</v>
      </c>
      <c r="D155">
        <v>1420</v>
      </c>
      <c r="E155">
        <v>890</v>
      </c>
      <c r="F155" t="s">
        <v>165</v>
      </c>
      <c r="G155" t="str">
        <f t="shared" si="5"/>
        <v>iiif_url</v>
      </c>
    </row>
    <row r="156" spans="1:7" x14ac:dyDescent="0.2">
      <c r="A156" t="s">
        <v>88</v>
      </c>
      <c r="B156" t="s">
        <v>153</v>
      </c>
      <c r="C156" t="s">
        <v>124</v>
      </c>
      <c r="D156">
        <v>1301</v>
      </c>
      <c r="E156">
        <v>944</v>
      </c>
      <c r="F156" t="s">
        <v>166</v>
      </c>
      <c r="G156" t="str">
        <f t="shared" si="5"/>
        <v>iiif_url</v>
      </c>
    </row>
    <row r="157" spans="1:7" x14ac:dyDescent="0.2">
      <c r="A157" t="s">
        <v>88</v>
      </c>
      <c r="B157" t="s">
        <v>153</v>
      </c>
      <c r="C157" t="s">
        <v>26</v>
      </c>
      <c r="D157">
        <v>1301</v>
      </c>
      <c r="E157">
        <v>992</v>
      </c>
      <c r="F157" t="s">
        <v>167</v>
      </c>
      <c r="G157" t="str">
        <f t="shared" si="5"/>
        <v>iiif_url</v>
      </c>
    </row>
    <row r="158" spans="1:7" x14ac:dyDescent="0.2">
      <c r="A158" t="s">
        <v>88</v>
      </c>
      <c r="B158" t="s">
        <v>153</v>
      </c>
      <c r="C158" t="s">
        <v>37</v>
      </c>
      <c r="D158">
        <v>1445</v>
      </c>
      <c r="E158">
        <v>1035</v>
      </c>
      <c r="F158" t="s">
        <v>168</v>
      </c>
      <c r="G158" t="str">
        <f t="shared" si="5"/>
        <v>iiif_url</v>
      </c>
    </row>
    <row r="159" spans="1:7" x14ac:dyDescent="0.2">
      <c r="A159" t="s">
        <v>88</v>
      </c>
      <c r="B159" t="s">
        <v>153</v>
      </c>
      <c r="C159" t="s">
        <v>26</v>
      </c>
      <c r="D159">
        <v>1304</v>
      </c>
      <c r="E159">
        <v>1088</v>
      </c>
      <c r="F159" t="s">
        <v>169</v>
      </c>
      <c r="G159" t="str">
        <f t="shared" si="5"/>
        <v>iiif_url</v>
      </c>
    </row>
    <row r="160" spans="1:7" x14ac:dyDescent="0.2">
      <c r="A160" t="s">
        <v>88</v>
      </c>
      <c r="B160" t="s">
        <v>153</v>
      </c>
      <c r="C160" t="s">
        <v>124</v>
      </c>
      <c r="D160">
        <v>1299</v>
      </c>
      <c r="E160">
        <v>1137</v>
      </c>
      <c r="F160" t="s">
        <v>170</v>
      </c>
      <c r="G160" t="str">
        <f t="shared" si="5"/>
        <v>iiif_url</v>
      </c>
    </row>
    <row r="161" spans="1:7" x14ac:dyDescent="0.2">
      <c r="A161" t="s">
        <v>88</v>
      </c>
      <c r="B161" t="s">
        <v>153</v>
      </c>
      <c r="C161" t="s">
        <v>26</v>
      </c>
      <c r="D161">
        <v>1301</v>
      </c>
      <c r="E161">
        <v>1181</v>
      </c>
      <c r="F161" t="s">
        <v>171</v>
      </c>
      <c r="G161" t="str">
        <f t="shared" si="5"/>
        <v>iiif_url</v>
      </c>
    </row>
    <row r="162" spans="1:7" x14ac:dyDescent="0.2">
      <c r="A162" t="s">
        <v>88</v>
      </c>
      <c r="B162" t="s">
        <v>153</v>
      </c>
      <c r="C162" t="s">
        <v>37</v>
      </c>
      <c r="D162">
        <v>1427</v>
      </c>
      <c r="E162">
        <v>1235</v>
      </c>
      <c r="F162" t="s">
        <v>172</v>
      </c>
      <c r="G162" t="str">
        <f t="shared" si="5"/>
        <v>iiif_url</v>
      </c>
    </row>
    <row r="163" spans="1:7" x14ac:dyDescent="0.2">
      <c r="A163" t="s">
        <v>88</v>
      </c>
      <c r="B163" t="s">
        <v>153</v>
      </c>
      <c r="C163" t="s">
        <v>26</v>
      </c>
      <c r="D163">
        <v>1301</v>
      </c>
      <c r="E163">
        <v>1283</v>
      </c>
      <c r="F163" t="s">
        <v>173</v>
      </c>
      <c r="G163" t="str">
        <f t="shared" si="5"/>
        <v>iiif_url</v>
      </c>
    </row>
    <row r="164" spans="1:7" x14ac:dyDescent="0.2">
      <c r="A164" t="s">
        <v>88</v>
      </c>
      <c r="B164" t="s">
        <v>153</v>
      </c>
      <c r="C164" t="s">
        <v>26</v>
      </c>
      <c r="D164">
        <v>1301</v>
      </c>
      <c r="E164">
        <v>1327</v>
      </c>
      <c r="F164" t="s">
        <v>174</v>
      </c>
      <c r="G164" t="str">
        <f t="shared" si="5"/>
        <v>iiif_url</v>
      </c>
    </row>
    <row r="165" spans="1:7" x14ac:dyDescent="0.2">
      <c r="A165" t="s">
        <v>88</v>
      </c>
      <c r="B165" t="s">
        <v>153</v>
      </c>
      <c r="C165" t="s">
        <v>37</v>
      </c>
      <c r="D165">
        <v>1424</v>
      </c>
      <c r="E165">
        <v>1380</v>
      </c>
      <c r="F165" t="s">
        <v>175</v>
      </c>
      <c r="G165" t="str">
        <f t="shared" si="5"/>
        <v>iiif_url</v>
      </c>
    </row>
    <row r="166" spans="1:7" x14ac:dyDescent="0.2">
      <c r="A166" t="s">
        <v>88</v>
      </c>
      <c r="B166" t="s">
        <v>153</v>
      </c>
      <c r="C166" t="s">
        <v>26</v>
      </c>
      <c r="D166">
        <v>1301</v>
      </c>
      <c r="E166">
        <v>1426</v>
      </c>
      <c r="F166" t="s">
        <v>176</v>
      </c>
      <c r="G166" t="str">
        <f t="shared" si="5"/>
        <v>iiif_url</v>
      </c>
    </row>
    <row r="167" spans="1:7" x14ac:dyDescent="0.2">
      <c r="A167" t="s">
        <v>88</v>
      </c>
      <c r="B167" t="s">
        <v>153</v>
      </c>
      <c r="C167" t="s">
        <v>26</v>
      </c>
      <c r="D167">
        <v>1308</v>
      </c>
      <c r="E167">
        <v>1474</v>
      </c>
      <c r="F167" t="s">
        <v>177</v>
      </c>
      <c r="G167" t="str">
        <f t="shared" si="5"/>
        <v>iiif_url</v>
      </c>
    </row>
    <row r="168" spans="1:7" x14ac:dyDescent="0.2">
      <c r="A168" t="s">
        <v>88</v>
      </c>
      <c r="B168" t="s">
        <v>153</v>
      </c>
      <c r="C168" t="s">
        <v>37</v>
      </c>
      <c r="D168">
        <v>1424</v>
      </c>
      <c r="E168">
        <v>1512</v>
      </c>
      <c r="F168" t="s">
        <v>178</v>
      </c>
      <c r="G168" t="str">
        <f t="shared" si="5"/>
        <v>iiif_url</v>
      </c>
    </row>
    <row r="169" spans="1:7" x14ac:dyDescent="0.2">
      <c r="A169" t="s">
        <v>88</v>
      </c>
      <c r="B169" t="s">
        <v>153</v>
      </c>
      <c r="C169" t="s">
        <v>26</v>
      </c>
      <c r="D169">
        <v>1301</v>
      </c>
      <c r="E169">
        <v>1569</v>
      </c>
      <c r="F169" t="s">
        <v>179</v>
      </c>
      <c r="G169" t="str">
        <f t="shared" si="5"/>
        <v>iiif_url</v>
      </c>
    </row>
    <row r="170" spans="1:7" x14ac:dyDescent="0.2">
      <c r="A170" t="s">
        <v>88</v>
      </c>
      <c r="B170" t="s">
        <v>153</v>
      </c>
      <c r="C170" t="s">
        <v>37</v>
      </c>
      <c r="D170">
        <v>1420</v>
      </c>
      <c r="E170">
        <v>1621</v>
      </c>
      <c r="F170" t="s">
        <v>180</v>
      </c>
      <c r="G170" t="str">
        <f t="shared" si="5"/>
        <v>iiif_url</v>
      </c>
    </row>
    <row r="171" spans="1:7" x14ac:dyDescent="0.2">
      <c r="A171" t="s">
        <v>88</v>
      </c>
      <c r="B171" t="s">
        <v>153</v>
      </c>
      <c r="C171" t="s">
        <v>26</v>
      </c>
      <c r="D171">
        <v>1301</v>
      </c>
      <c r="E171">
        <v>1664</v>
      </c>
      <c r="F171" t="s">
        <v>181</v>
      </c>
      <c r="G171" t="str">
        <f t="shared" si="5"/>
        <v>iiif_url</v>
      </c>
    </row>
    <row r="172" spans="1:7" x14ac:dyDescent="0.2">
      <c r="A172" t="s">
        <v>88</v>
      </c>
      <c r="B172" t="s">
        <v>153</v>
      </c>
      <c r="C172" t="s">
        <v>26</v>
      </c>
      <c r="D172">
        <v>1299</v>
      </c>
      <c r="E172">
        <v>1709</v>
      </c>
      <c r="F172" t="s">
        <v>182</v>
      </c>
      <c r="G172" t="str">
        <f t="shared" si="5"/>
        <v>iiif_url</v>
      </c>
    </row>
    <row r="173" spans="1:7" x14ac:dyDescent="0.2">
      <c r="A173" t="s">
        <v>88</v>
      </c>
      <c r="B173" t="s">
        <v>153</v>
      </c>
      <c r="C173" t="s">
        <v>26</v>
      </c>
      <c r="D173">
        <v>1299</v>
      </c>
      <c r="E173">
        <v>1773</v>
      </c>
      <c r="F173" t="s">
        <v>183</v>
      </c>
      <c r="G173" t="str">
        <f t="shared" si="5"/>
        <v>iiif_url</v>
      </c>
    </row>
    <row r="174" spans="1:7" x14ac:dyDescent="0.2">
      <c r="A174" t="s">
        <v>88</v>
      </c>
      <c r="B174" t="s">
        <v>153</v>
      </c>
      <c r="C174" t="s">
        <v>37</v>
      </c>
      <c r="D174">
        <v>1422</v>
      </c>
      <c r="E174">
        <v>1801</v>
      </c>
      <c r="F174" t="s">
        <v>184</v>
      </c>
      <c r="G174" t="str">
        <f t="shared" si="5"/>
        <v>iiif_url</v>
      </c>
    </row>
    <row r="175" spans="1:7" x14ac:dyDescent="0.2">
      <c r="A175" t="s">
        <v>88</v>
      </c>
      <c r="B175" t="s">
        <v>153</v>
      </c>
      <c r="C175" t="s">
        <v>26</v>
      </c>
      <c r="D175">
        <v>1297</v>
      </c>
      <c r="E175">
        <v>1859</v>
      </c>
      <c r="F175" t="s">
        <v>185</v>
      </c>
      <c r="G175" t="str">
        <f t="shared" si="5"/>
        <v>iiif_url</v>
      </c>
    </row>
    <row r="176" spans="1:7" x14ac:dyDescent="0.2">
      <c r="A176" t="s">
        <v>88</v>
      </c>
      <c r="B176" t="s">
        <v>153</v>
      </c>
      <c r="C176" t="s">
        <v>37</v>
      </c>
      <c r="D176">
        <v>1420</v>
      </c>
      <c r="E176">
        <v>1896</v>
      </c>
      <c r="F176" t="s">
        <v>186</v>
      </c>
      <c r="G176" t="str">
        <f t="shared" ref="G176:G205" si="6">HYPERLINK("https://images.diginfra.net/iiif/NL-HaNA_1.01.02/3779/NL-HaNA_1.01.02_3779_0006.jpg/1155,282,1130,3124/full/0/default.jpg", "iiif_url")</f>
        <v>iiif_url</v>
      </c>
    </row>
    <row r="177" spans="1:7" x14ac:dyDescent="0.2">
      <c r="A177" t="s">
        <v>88</v>
      </c>
      <c r="B177" t="s">
        <v>153</v>
      </c>
      <c r="C177" t="s">
        <v>26</v>
      </c>
      <c r="D177">
        <v>1299</v>
      </c>
      <c r="E177">
        <v>1949</v>
      </c>
      <c r="F177" t="s">
        <v>187</v>
      </c>
      <c r="G177" t="str">
        <f t="shared" si="6"/>
        <v>iiif_url</v>
      </c>
    </row>
    <row r="178" spans="1:7" x14ac:dyDescent="0.2">
      <c r="A178" t="s">
        <v>88</v>
      </c>
      <c r="B178" t="s">
        <v>153</v>
      </c>
      <c r="C178" t="s">
        <v>26</v>
      </c>
      <c r="D178">
        <v>1295</v>
      </c>
      <c r="E178">
        <v>2003</v>
      </c>
      <c r="F178" t="s">
        <v>188</v>
      </c>
      <c r="G178" t="str">
        <f t="shared" si="6"/>
        <v>iiif_url</v>
      </c>
    </row>
    <row r="179" spans="1:7" x14ac:dyDescent="0.2">
      <c r="A179" t="s">
        <v>88</v>
      </c>
      <c r="B179" t="s">
        <v>153</v>
      </c>
      <c r="C179" t="s">
        <v>37</v>
      </c>
      <c r="D179">
        <v>1406</v>
      </c>
      <c r="E179">
        <v>2049</v>
      </c>
      <c r="F179" t="s">
        <v>189</v>
      </c>
      <c r="G179" t="str">
        <f t="shared" si="6"/>
        <v>iiif_url</v>
      </c>
    </row>
    <row r="180" spans="1:7" x14ac:dyDescent="0.2">
      <c r="A180" t="s">
        <v>88</v>
      </c>
      <c r="B180" t="s">
        <v>153</v>
      </c>
      <c r="C180" t="s">
        <v>26</v>
      </c>
      <c r="D180">
        <v>1295</v>
      </c>
      <c r="E180">
        <v>2095</v>
      </c>
      <c r="F180" t="s">
        <v>190</v>
      </c>
      <c r="G180" t="str">
        <f t="shared" si="6"/>
        <v>iiif_url</v>
      </c>
    </row>
    <row r="181" spans="1:7" x14ac:dyDescent="0.2">
      <c r="A181" t="s">
        <v>88</v>
      </c>
      <c r="B181" t="s">
        <v>153</v>
      </c>
      <c r="C181" t="s">
        <v>26</v>
      </c>
      <c r="D181">
        <v>1292</v>
      </c>
      <c r="E181">
        <v>2150</v>
      </c>
      <c r="F181" t="s">
        <v>191</v>
      </c>
      <c r="G181" t="str">
        <f t="shared" si="6"/>
        <v>iiif_url</v>
      </c>
    </row>
    <row r="182" spans="1:7" x14ac:dyDescent="0.2">
      <c r="A182" t="s">
        <v>88</v>
      </c>
      <c r="B182" t="s">
        <v>153</v>
      </c>
      <c r="C182" t="s">
        <v>11</v>
      </c>
      <c r="D182">
        <v>1628</v>
      </c>
      <c r="E182">
        <v>2151</v>
      </c>
      <c r="F182" t="s">
        <v>192</v>
      </c>
      <c r="G182" t="str">
        <f t="shared" si="6"/>
        <v>iiif_url</v>
      </c>
    </row>
    <row r="183" spans="1:7" x14ac:dyDescent="0.2">
      <c r="A183" t="s">
        <v>88</v>
      </c>
      <c r="B183" t="s">
        <v>153</v>
      </c>
      <c r="C183" t="s">
        <v>37</v>
      </c>
      <c r="D183">
        <v>1413</v>
      </c>
      <c r="E183">
        <v>2189</v>
      </c>
      <c r="F183" t="s">
        <v>193</v>
      </c>
      <c r="G183" t="str">
        <f t="shared" si="6"/>
        <v>iiif_url</v>
      </c>
    </row>
    <row r="184" spans="1:7" x14ac:dyDescent="0.2">
      <c r="A184" t="s">
        <v>88</v>
      </c>
      <c r="B184" t="s">
        <v>153</v>
      </c>
      <c r="C184" t="s">
        <v>124</v>
      </c>
      <c r="D184">
        <v>1295</v>
      </c>
      <c r="E184">
        <v>2242</v>
      </c>
      <c r="F184" t="s">
        <v>194</v>
      </c>
      <c r="G184" t="str">
        <f t="shared" si="6"/>
        <v>iiif_url</v>
      </c>
    </row>
    <row r="185" spans="1:7" x14ac:dyDescent="0.2">
      <c r="A185" t="s">
        <v>88</v>
      </c>
      <c r="B185" t="s">
        <v>153</v>
      </c>
      <c r="C185" t="s">
        <v>26</v>
      </c>
      <c r="D185">
        <v>1415</v>
      </c>
      <c r="E185">
        <v>2291</v>
      </c>
      <c r="F185" t="s">
        <v>195</v>
      </c>
      <c r="G185" t="str">
        <f t="shared" si="6"/>
        <v>iiif_url</v>
      </c>
    </row>
    <row r="186" spans="1:7" x14ac:dyDescent="0.2">
      <c r="A186" t="s">
        <v>88</v>
      </c>
      <c r="B186" t="s">
        <v>153</v>
      </c>
      <c r="C186" t="s">
        <v>124</v>
      </c>
      <c r="D186">
        <v>1290</v>
      </c>
      <c r="E186">
        <v>2338</v>
      </c>
      <c r="F186" t="s">
        <v>196</v>
      </c>
      <c r="G186" t="str">
        <f t="shared" si="6"/>
        <v>iiif_url</v>
      </c>
    </row>
    <row r="187" spans="1:7" x14ac:dyDescent="0.2">
      <c r="A187" t="s">
        <v>88</v>
      </c>
      <c r="B187" t="s">
        <v>153</v>
      </c>
      <c r="C187" t="s">
        <v>124</v>
      </c>
      <c r="D187">
        <v>1295</v>
      </c>
      <c r="E187">
        <v>2387</v>
      </c>
      <c r="F187" t="s">
        <v>197</v>
      </c>
      <c r="G187" t="str">
        <f t="shared" si="6"/>
        <v>iiif_url</v>
      </c>
    </row>
    <row r="188" spans="1:7" x14ac:dyDescent="0.2">
      <c r="A188" t="s">
        <v>88</v>
      </c>
      <c r="B188" t="s">
        <v>153</v>
      </c>
      <c r="C188" t="s">
        <v>26</v>
      </c>
      <c r="D188">
        <v>1415</v>
      </c>
      <c r="E188">
        <v>2436</v>
      </c>
      <c r="F188" t="s">
        <v>198</v>
      </c>
      <c r="G188" t="str">
        <f t="shared" si="6"/>
        <v>iiif_url</v>
      </c>
    </row>
    <row r="189" spans="1:7" x14ac:dyDescent="0.2">
      <c r="A189" t="s">
        <v>88</v>
      </c>
      <c r="B189" t="s">
        <v>153</v>
      </c>
      <c r="C189" t="s">
        <v>124</v>
      </c>
      <c r="D189">
        <v>1285</v>
      </c>
      <c r="E189">
        <v>2484</v>
      </c>
      <c r="F189" t="s">
        <v>199</v>
      </c>
      <c r="G189" t="str">
        <f t="shared" si="6"/>
        <v>iiif_url</v>
      </c>
    </row>
    <row r="190" spans="1:7" x14ac:dyDescent="0.2">
      <c r="A190" t="s">
        <v>88</v>
      </c>
      <c r="B190" t="s">
        <v>153</v>
      </c>
      <c r="C190" t="s">
        <v>124</v>
      </c>
      <c r="D190">
        <v>1288</v>
      </c>
      <c r="E190">
        <v>2536</v>
      </c>
      <c r="F190" t="s">
        <v>200</v>
      </c>
      <c r="G190" t="str">
        <f t="shared" si="6"/>
        <v>iiif_url</v>
      </c>
    </row>
    <row r="191" spans="1:7" x14ac:dyDescent="0.2">
      <c r="A191" t="s">
        <v>88</v>
      </c>
      <c r="B191" t="s">
        <v>153</v>
      </c>
      <c r="C191" t="s">
        <v>37</v>
      </c>
      <c r="D191">
        <v>1413</v>
      </c>
      <c r="E191">
        <v>2581</v>
      </c>
      <c r="F191" t="s">
        <v>201</v>
      </c>
      <c r="G191" t="str">
        <f t="shared" si="6"/>
        <v>iiif_url</v>
      </c>
    </row>
    <row r="192" spans="1:7" x14ac:dyDescent="0.2">
      <c r="A192" t="s">
        <v>88</v>
      </c>
      <c r="B192" t="s">
        <v>153</v>
      </c>
      <c r="C192" t="s">
        <v>124</v>
      </c>
      <c r="D192">
        <v>1290</v>
      </c>
      <c r="E192">
        <v>2626</v>
      </c>
      <c r="F192" t="s">
        <v>202</v>
      </c>
      <c r="G192" t="str">
        <f t="shared" si="6"/>
        <v>iiif_url</v>
      </c>
    </row>
    <row r="193" spans="1:7" x14ac:dyDescent="0.2">
      <c r="A193" t="s">
        <v>88</v>
      </c>
      <c r="B193" t="s">
        <v>153</v>
      </c>
      <c r="C193" t="s">
        <v>124</v>
      </c>
      <c r="D193">
        <v>1290</v>
      </c>
      <c r="E193">
        <v>2676</v>
      </c>
      <c r="F193" t="s">
        <v>203</v>
      </c>
      <c r="G193" t="str">
        <f t="shared" si="6"/>
        <v>iiif_url</v>
      </c>
    </row>
    <row r="194" spans="1:7" x14ac:dyDescent="0.2">
      <c r="A194" t="s">
        <v>88</v>
      </c>
      <c r="B194" t="s">
        <v>153</v>
      </c>
      <c r="C194" t="s">
        <v>37</v>
      </c>
      <c r="D194">
        <v>1413</v>
      </c>
      <c r="E194">
        <v>2729</v>
      </c>
      <c r="F194" t="s">
        <v>204</v>
      </c>
      <c r="G194" t="str">
        <f t="shared" si="6"/>
        <v>iiif_url</v>
      </c>
    </row>
    <row r="195" spans="1:7" x14ac:dyDescent="0.2">
      <c r="A195" t="s">
        <v>88</v>
      </c>
      <c r="B195" t="s">
        <v>153</v>
      </c>
      <c r="C195" t="s">
        <v>124</v>
      </c>
      <c r="D195">
        <v>1288</v>
      </c>
      <c r="E195">
        <v>2772</v>
      </c>
      <c r="F195" t="s">
        <v>205</v>
      </c>
      <c r="G195" t="str">
        <f t="shared" si="6"/>
        <v>iiif_url</v>
      </c>
    </row>
    <row r="196" spans="1:7" x14ac:dyDescent="0.2">
      <c r="A196" t="s">
        <v>88</v>
      </c>
      <c r="B196" t="s">
        <v>153</v>
      </c>
      <c r="C196" t="s">
        <v>37</v>
      </c>
      <c r="D196">
        <v>1413</v>
      </c>
      <c r="E196">
        <v>2820</v>
      </c>
      <c r="F196" t="s">
        <v>206</v>
      </c>
      <c r="G196" t="str">
        <f t="shared" si="6"/>
        <v>iiif_url</v>
      </c>
    </row>
    <row r="197" spans="1:7" x14ac:dyDescent="0.2">
      <c r="A197" t="s">
        <v>88</v>
      </c>
      <c r="B197" t="s">
        <v>153</v>
      </c>
      <c r="C197" t="s">
        <v>37</v>
      </c>
      <c r="D197">
        <v>1413</v>
      </c>
      <c r="E197">
        <v>2870</v>
      </c>
      <c r="F197" t="s">
        <v>207</v>
      </c>
      <c r="G197" t="str">
        <f t="shared" si="6"/>
        <v>iiif_url</v>
      </c>
    </row>
    <row r="198" spans="1:7" x14ac:dyDescent="0.2">
      <c r="A198" t="s">
        <v>88</v>
      </c>
      <c r="B198" t="s">
        <v>153</v>
      </c>
      <c r="C198" t="s">
        <v>124</v>
      </c>
      <c r="D198">
        <v>1288</v>
      </c>
      <c r="E198">
        <v>2919</v>
      </c>
      <c r="F198" t="s">
        <v>208</v>
      </c>
      <c r="G198" t="str">
        <f t="shared" si="6"/>
        <v>iiif_url</v>
      </c>
    </row>
    <row r="199" spans="1:7" x14ac:dyDescent="0.2">
      <c r="A199" t="s">
        <v>88</v>
      </c>
      <c r="B199" t="s">
        <v>153</v>
      </c>
      <c r="C199" t="s">
        <v>124</v>
      </c>
      <c r="D199">
        <v>1290</v>
      </c>
      <c r="E199">
        <v>2967</v>
      </c>
      <c r="F199" t="s">
        <v>209</v>
      </c>
      <c r="G199" t="str">
        <f t="shared" si="6"/>
        <v>iiif_url</v>
      </c>
    </row>
    <row r="200" spans="1:7" x14ac:dyDescent="0.2">
      <c r="A200" t="s">
        <v>88</v>
      </c>
      <c r="B200" t="s">
        <v>153</v>
      </c>
      <c r="C200" t="s">
        <v>37</v>
      </c>
      <c r="D200">
        <v>1413</v>
      </c>
      <c r="E200">
        <v>3006</v>
      </c>
      <c r="F200" t="s">
        <v>210</v>
      </c>
      <c r="G200" t="str">
        <f t="shared" si="6"/>
        <v>iiif_url</v>
      </c>
    </row>
    <row r="201" spans="1:7" x14ac:dyDescent="0.2">
      <c r="A201" t="s">
        <v>88</v>
      </c>
      <c r="B201" t="s">
        <v>153</v>
      </c>
      <c r="C201" t="s">
        <v>124</v>
      </c>
      <c r="D201">
        <v>1290</v>
      </c>
      <c r="E201">
        <v>3063</v>
      </c>
      <c r="F201" t="s">
        <v>211</v>
      </c>
      <c r="G201" t="str">
        <f t="shared" si="6"/>
        <v>iiif_url</v>
      </c>
    </row>
    <row r="202" spans="1:7" x14ac:dyDescent="0.2">
      <c r="A202" t="s">
        <v>88</v>
      </c>
      <c r="B202" t="s">
        <v>153</v>
      </c>
      <c r="C202" t="s">
        <v>26</v>
      </c>
      <c r="D202">
        <v>1292</v>
      </c>
      <c r="E202">
        <v>3111</v>
      </c>
      <c r="F202" t="s">
        <v>212</v>
      </c>
      <c r="G202" t="str">
        <f t="shared" si="6"/>
        <v>iiif_url</v>
      </c>
    </row>
    <row r="203" spans="1:7" x14ac:dyDescent="0.2">
      <c r="A203" t="s">
        <v>88</v>
      </c>
      <c r="B203" t="s">
        <v>153</v>
      </c>
      <c r="C203" t="s">
        <v>37</v>
      </c>
      <c r="D203">
        <v>1413</v>
      </c>
      <c r="E203">
        <v>3161</v>
      </c>
      <c r="F203" t="s">
        <v>213</v>
      </c>
      <c r="G203" t="str">
        <f t="shared" si="6"/>
        <v>iiif_url</v>
      </c>
    </row>
    <row r="204" spans="1:7" x14ac:dyDescent="0.2">
      <c r="A204" t="s">
        <v>88</v>
      </c>
      <c r="B204" t="s">
        <v>153</v>
      </c>
      <c r="C204" t="s">
        <v>124</v>
      </c>
      <c r="D204">
        <v>1292</v>
      </c>
      <c r="E204">
        <v>3207</v>
      </c>
      <c r="F204" t="s">
        <v>214</v>
      </c>
      <c r="G204" t="str">
        <f t="shared" si="6"/>
        <v>iiif_url</v>
      </c>
    </row>
    <row r="205" spans="1:7" x14ac:dyDescent="0.2">
      <c r="A205" t="s">
        <v>88</v>
      </c>
      <c r="B205" t="s">
        <v>153</v>
      </c>
      <c r="C205" t="s">
        <v>124</v>
      </c>
      <c r="D205">
        <v>1292</v>
      </c>
      <c r="E205">
        <v>3255</v>
      </c>
      <c r="F205" t="s">
        <v>215</v>
      </c>
      <c r="G205" t="str">
        <f t="shared" si="6"/>
        <v>iiif_url</v>
      </c>
    </row>
    <row r="209" spans="1:7" x14ac:dyDescent="0.2">
      <c r="A209" t="s">
        <v>216</v>
      </c>
      <c r="B209" t="s">
        <v>217</v>
      </c>
      <c r="C209" t="s">
        <v>11</v>
      </c>
      <c r="D209">
        <v>3025</v>
      </c>
      <c r="E209">
        <v>305</v>
      </c>
      <c r="F209" t="s">
        <v>218</v>
      </c>
      <c r="G209" t="str">
        <f t="shared" ref="G209:G240" si="7">HYPERLINK("https://images.diginfra.net/iiif/NL-HaNA_1.01.02/3779/NL-HaNA_1.01.02_3779_0006.jpg/2450,277,1109,3189/full/0/default.jpg", "iiif_url")</f>
        <v>iiif_url</v>
      </c>
    </row>
    <row r="210" spans="1:7" x14ac:dyDescent="0.2">
      <c r="A210" t="s">
        <v>216</v>
      </c>
      <c r="B210" t="s">
        <v>217</v>
      </c>
      <c r="C210" t="s">
        <v>124</v>
      </c>
      <c r="D210">
        <v>2538</v>
      </c>
      <c r="E210">
        <v>359</v>
      </c>
      <c r="F210" t="s">
        <v>219</v>
      </c>
      <c r="G210" t="str">
        <f t="shared" si="7"/>
        <v>iiif_url</v>
      </c>
    </row>
    <row r="211" spans="1:7" x14ac:dyDescent="0.2">
      <c r="A211" t="s">
        <v>216</v>
      </c>
      <c r="B211" t="s">
        <v>217</v>
      </c>
      <c r="C211" t="s">
        <v>26</v>
      </c>
      <c r="D211">
        <v>2580</v>
      </c>
      <c r="E211">
        <v>415</v>
      </c>
      <c r="F211" t="s">
        <v>220</v>
      </c>
      <c r="G211" t="str">
        <f t="shared" si="7"/>
        <v>iiif_url</v>
      </c>
    </row>
    <row r="212" spans="1:7" x14ac:dyDescent="0.2">
      <c r="A212" t="s">
        <v>216</v>
      </c>
      <c r="B212" t="s">
        <v>217</v>
      </c>
      <c r="C212" t="s">
        <v>26</v>
      </c>
      <c r="D212">
        <v>2582</v>
      </c>
      <c r="E212">
        <v>471</v>
      </c>
      <c r="F212" t="s">
        <v>221</v>
      </c>
      <c r="G212" t="str">
        <f t="shared" si="7"/>
        <v>iiif_url</v>
      </c>
    </row>
    <row r="213" spans="1:7" x14ac:dyDescent="0.2">
      <c r="A213" t="s">
        <v>216</v>
      </c>
      <c r="B213" t="s">
        <v>217</v>
      </c>
      <c r="C213" t="s">
        <v>37</v>
      </c>
      <c r="D213">
        <v>2703</v>
      </c>
      <c r="E213">
        <v>505</v>
      </c>
      <c r="F213" t="s">
        <v>222</v>
      </c>
      <c r="G213" t="str">
        <f t="shared" si="7"/>
        <v>iiif_url</v>
      </c>
    </row>
    <row r="214" spans="1:7" x14ac:dyDescent="0.2">
      <c r="A214" t="s">
        <v>216</v>
      </c>
      <c r="B214" t="s">
        <v>217</v>
      </c>
      <c r="C214" t="s">
        <v>26</v>
      </c>
      <c r="D214">
        <v>2582</v>
      </c>
      <c r="E214">
        <v>557</v>
      </c>
      <c r="F214" t="s">
        <v>223</v>
      </c>
      <c r="G214" t="str">
        <f t="shared" si="7"/>
        <v>iiif_url</v>
      </c>
    </row>
    <row r="215" spans="1:7" x14ac:dyDescent="0.2">
      <c r="A215" t="s">
        <v>216</v>
      </c>
      <c r="B215" t="s">
        <v>217</v>
      </c>
      <c r="C215" t="s">
        <v>26</v>
      </c>
      <c r="D215">
        <v>2585</v>
      </c>
      <c r="E215">
        <v>608</v>
      </c>
      <c r="F215" t="s">
        <v>224</v>
      </c>
      <c r="G215" t="str">
        <f t="shared" si="7"/>
        <v>iiif_url</v>
      </c>
    </row>
    <row r="216" spans="1:7" x14ac:dyDescent="0.2">
      <c r="A216" t="s">
        <v>216</v>
      </c>
      <c r="B216" t="s">
        <v>217</v>
      </c>
      <c r="C216" t="s">
        <v>26</v>
      </c>
      <c r="D216">
        <v>2578</v>
      </c>
      <c r="E216">
        <v>657</v>
      </c>
      <c r="F216" t="s">
        <v>225</v>
      </c>
      <c r="G216" t="str">
        <f t="shared" si="7"/>
        <v>iiif_url</v>
      </c>
    </row>
    <row r="217" spans="1:7" x14ac:dyDescent="0.2">
      <c r="A217" t="s">
        <v>216</v>
      </c>
      <c r="B217" t="s">
        <v>217</v>
      </c>
      <c r="C217" t="s">
        <v>37</v>
      </c>
      <c r="D217">
        <v>2666</v>
      </c>
      <c r="E217">
        <v>703</v>
      </c>
      <c r="F217" t="s">
        <v>226</v>
      </c>
      <c r="G217" t="str">
        <f t="shared" si="7"/>
        <v>iiif_url</v>
      </c>
    </row>
    <row r="218" spans="1:7" x14ac:dyDescent="0.2">
      <c r="A218" t="s">
        <v>216</v>
      </c>
      <c r="B218" t="s">
        <v>217</v>
      </c>
      <c r="C218" t="s">
        <v>26</v>
      </c>
      <c r="D218">
        <v>2592</v>
      </c>
      <c r="E218">
        <v>763</v>
      </c>
      <c r="F218" t="s">
        <v>227</v>
      </c>
      <c r="G218" t="str">
        <f t="shared" si="7"/>
        <v>iiif_url</v>
      </c>
    </row>
    <row r="219" spans="1:7" x14ac:dyDescent="0.2">
      <c r="A219" t="s">
        <v>216</v>
      </c>
      <c r="B219" t="s">
        <v>217</v>
      </c>
      <c r="C219" t="s">
        <v>37</v>
      </c>
      <c r="D219">
        <v>2701</v>
      </c>
      <c r="E219">
        <v>797</v>
      </c>
      <c r="F219" t="s">
        <v>228</v>
      </c>
      <c r="G219" t="str">
        <f t="shared" si="7"/>
        <v>iiif_url</v>
      </c>
    </row>
    <row r="220" spans="1:7" x14ac:dyDescent="0.2">
      <c r="A220" t="s">
        <v>216</v>
      </c>
      <c r="B220" t="s">
        <v>217</v>
      </c>
      <c r="C220" t="s">
        <v>26</v>
      </c>
      <c r="D220">
        <v>2589</v>
      </c>
      <c r="E220">
        <v>854</v>
      </c>
      <c r="F220" t="s">
        <v>229</v>
      </c>
      <c r="G220" t="str">
        <f t="shared" si="7"/>
        <v>iiif_url</v>
      </c>
    </row>
    <row r="221" spans="1:7" x14ac:dyDescent="0.2">
      <c r="A221" t="s">
        <v>216</v>
      </c>
      <c r="B221" t="s">
        <v>217</v>
      </c>
      <c r="C221" t="s">
        <v>26</v>
      </c>
      <c r="D221">
        <v>2703</v>
      </c>
      <c r="E221">
        <v>896</v>
      </c>
      <c r="F221" t="s">
        <v>230</v>
      </c>
      <c r="G221" t="str">
        <f t="shared" si="7"/>
        <v>iiif_url</v>
      </c>
    </row>
    <row r="222" spans="1:7" x14ac:dyDescent="0.2">
      <c r="A222" t="s">
        <v>216</v>
      </c>
      <c r="B222" t="s">
        <v>217</v>
      </c>
      <c r="C222" t="s">
        <v>26</v>
      </c>
      <c r="D222">
        <v>2585</v>
      </c>
      <c r="E222">
        <v>946</v>
      </c>
      <c r="F222" t="s">
        <v>231</v>
      </c>
      <c r="G222" t="str">
        <f t="shared" si="7"/>
        <v>iiif_url</v>
      </c>
    </row>
    <row r="223" spans="1:7" x14ac:dyDescent="0.2">
      <c r="A223" t="s">
        <v>216</v>
      </c>
      <c r="B223" t="s">
        <v>217</v>
      </c>
      <c r="C223" t="s">
        <v>26</v>
      </c>
      <c r="D223">
        <v>2589</v>
      </c>
      <c r="E223">
        <v>997</v>
      </c>
      <c r="F223" t="s">
        <v>232</v>
      </c>
      <c r="G223" t="str">
        <f t="shared" si="7"/>
        <v>iiif_url</v>
      </c>
    </row>
    <row r="224" spans="1:7" x14ac:dyDescent="0.2">
      <c r="A224" t="s">
        <v>216</v>
      </c>
      <c r="B224" t="s">
        <v>217</v>
      </c>
      <c r="C224" t="s">
        <v>37</v>
      </c>
      <c r="D224">
        <v>2715</v>
      </c>
      <c r="E224">
        <v>1031</v>
      </c>
      <c r="F224" t="s">
        <v>233</v>
      </c>
      <c r="G224" t="str">
        <f t="shared" si="7"/>
        <v>iiif_url</v>
      </c>
    </row>
    <row r="225" spans="1:7" x14ac:dyDescent="0.2">
      <c r="A225" t="s">
        <v>216</v>
      </c>
      <c r="B225" t="s">
        <v>217</v>
      </c>
      <c r="C225" t="s">
        <v>26</v>
      </c>
      <c r="D225">
        <v>2587</v>
      </c>
      <c r="E225">
        <v>1089</v>
      </c>
      <c r="F225" t="s">
        <v>234</v>
      </c>
      <c r="G225" t="str">
        <f t="shared" si="7"/>
        <v>iiif_url</v>
      </c>
    </row>
    <row r="226" spans="1:7" x14ac:dyDescent="0.2">
      <c r="A226" t="s">
        <v>216</v>
      </c>
      <c r="B226" t="s">
        <v>217</v>
      </c>
      <c r="C226" t="s">
        <v>26</v>
      </c>
      <c r="D226">
        <v>2587</v>
      </c>
      <c r="E226">
        <v>1155</v>
      </c>
      <c r="F226" t="s">
        <v>235</v>
      </c>
      <c r="G226" t="str">
        <f t="shared" si="7"/>
        <v>iiif_url</v>
      </c>
    </row>
    <row r="227" spans="1:7" x14ac:dyDescent="0.2">
      <c r="A227" t="s">
        <v>216</v>
      </c>
      <c r="B227" t="s">
        <v>217</v>
      </c>
      <c r="C227" t="s">
        <v>37</v>
      </c>
      <c r="D227">
        <v>2712</v>
      </c>
      <c r="E227">
        <v>1183</v>
      </c>
      <c r="F227" t="s">
        <v>236</v>
      </c>
      <c r="G227" t="str">
        <f t="shared" si="7"/>
        <v>iiif_url</v>
      </c>
    </row>
    <row r="228" spans="1:7" x14ac:dyDescent="0.2">
      <c r="A228" t="s">
        <v>216</v>
      </c>
      <c r="B228" t="s">
        <v>217</v>
      </c>
      <c r="C228" t="s">
        <v>37</v>
      </c>
      <c r="D228">
        <v>2717</v>
      </c>
      <c r="E228">
        <v>1226</v>
      </c>
      <c r="F228" t="s">
        <v>237</v>
      </c>
      <c r="G228" t="str">
        <f t="shared" si="7"/>
        <v>iiif_url</v>
      </c>
    </row>
    <row r="229" spans="1:7" x14ac:dyDescent="0.2">
      <c r="A229" t="s">
        <v>216</v>
      </c>
      <c r="B229" t="s">
        <v>217</v>
      </c>
      <c r="C229" t="s">
        <v>37</v>
      </c>
      <c r="D229">
        <v>2715</v>
      </c>
      <c r="E229">
        <v>1281</v>
      </c>
      <c r="F229" t="s">
        <v>238</v>
      </c>
      <c r="G229" t="str">
        <f t="shared" si="7"/>
        <v>iiif_url</v>
      </c>
    </row>
    <row r="230" spans="1:7" x14ac:dyDescent="0.2">
      <c r="A230" t="s">
        <v>216</v>
      </c>
      <c r="B230" t="s">
        <v>217</v>
      </c>
      <c r="C230" t="s">
        <v>26</v>
      </c>
      <c r="D230">
        <v>2592</v>
      </c>
      <c r="E230">
        <v>1334</v>
      </c>
      <c r="F230" t="s">
        <v>239</v>
      </c>
      <c r="G230" t="str">
        <f t="shared" si="7"/>
        <v>iiif_url</v>
      </c>
    </row>
    <row r="231" spans="1:7" x14ac:dyDescent="0.2">
      <c r="A231" t="s">
        <v>216</v>
      </c>
      <c r="B231" t="s">
        <v>217</v>
      </c>
      <c r="C231" t="s">
        <v>37</v>
      </c>
      <c r="D231">
        <v>2715</v>
      </c>
      <c r="E231">
        <v>1378</v>
      </c>
      <c r="F231" t="s">
        <v>240</v>
      </c>
      <c r="G231" t="str">
        <f t="shared" si="7"/>
        <v>iiif_url</v>
      </c>
    </row>
    <row r="232" spans="1:7" x14ac:dyDescent="0.2">
      <c r="A232" t="s">
        <v>216</v>
      </c>
      <c r="B232" t="s">
        <v>217</v>
      </c>
      <c r="C232" t="s">
        <v>37</v>
      </c>
      <c r="D232">
        <v>2719</v>
      </c>
      <c r="E232">
        <v>1425</v>
      </c>
      <c r="F232" t="s">
        <v>241</v>
      </c>
      <c r="G232" t="str">
        <f t="shared" si="7"/>
        <v>iiif_url</v>
      </c>
    </row>
    <row r="233" spans="1:7" x14ac:dyDescent="0.2">
      <c r="A233" t="s">
        <v>216</v>
      </c>
      <c r="B233" t="s">
        <v>217</v>
      </c>
      <c r="C233" t="s">
        <v>124</v>
      </c>
      <c r="D233">
        <v>2596</v>
      </c>
      <c r="E233">
        <v>1477</v>
      </c>
      <c r="F233" t="s">
        <v>242</v>
      </c>
      <c r="G233" t="str">
        <f t="shared" si="7"/>
        <v>iiif_url</v>
      </c>
    </row>
    <row r="234" spans="1:7" x14ac:dyDescent="0.2">
      <c r="A234" t="s">
        <v>216</v>
      </c>
      <c r="B234" t="s">
        <v>217</v>
      </c>
      <c r="C234" t="s">
        <v>37</v>
      </c>
      <c r="D234">
        <v>2717</v>
      </c>
      <c r="E234">
        <v>1523</v>
      </c>
      <c r="F234" t="s">
        <v>243</v>
      </c>
      <c r="G234" t="str">
        <f t="shared" si="7"/>
        <v>iiif_url</v>
      </c>
    </row>
    <row r="235" spans="1:7" x14ac:dyDescent="0.2">
      <c r="A235" t="s">
        <v>216</v>
      </c>
      <c r="B235" t="s">
        <v>217</v>
      </c>
      <c r="C235" t="s">
        <v>124</v>
      </c>
      <c r="D235">
        <v>2599</v>
      </c>
      <c r="E235">
        <v>1571</v>
      </c>
      <c r="F235" t="s">
        <v>244</v>
      </c>
      <c r="G235" t="str">
        <f t="shared" si="7"/>
        <v>iiif_url</v>
      </c>
    </row>
    <row r="236" spans="1:7" x14ac:dyDescent="0.2">
      <c r="A236" t="s">
        <v>216</v>
      </c>
      <c r="B236" t="s">
        <v>217</v>
      </c>
      <c r="C236" t="s">
        <v>37</v>
      </c>
      <c r="D236">
        <v>2710</v>
      </c>
      <c r="E236">
        <v>1618</v>
      </c>
      <c r="F236" t="s">
        <v>245</v>
      </c>
      <c r="G236" t="str">
        <f t="shared" si="7"/>
        <v>iiif_url</v>
      </c>
    </row>
    <row r="237" spans="1:7" x14ac:dyDescent="0.2">
      <c r="A237" t="s">
        <v>216</v>
      </c>
      <c r="B237" t="s">
        <v>217</v>
      </c>
      <c r="C237" t="s">
        <v>124</v>
      </c>
      <c r="D237">
        <v>2592</v>
      </c>
      <c r="E237">
        <v>1665</v>
      </c>
      <c r="F237" t="s">
        <v>246</v>
      </c>
      <c r="G237" t="str">
        <f t="shared" si="7"/>
        <v>iiif_url</v>
      </c>
    </row>
    <row r="238" spans="1:7" x14ac:dyDescent="0.2">
      <c r="A238" t="s">
        <v>216</v>
      </c>
      <c r="B238" t="s">
        <v>217</v>
      </c>
      <c r="C238" t="s">
        <v>124</v>
      </c>
      <c r="D238">
        <v>2596</v>
      </c>
      <c r="E238">
        <v>1722</v>
      </c>
      <c r="F238" t="s">
        <v>247</v>
      </c>
      <c r="G238" t="str">
        <f t="shared" si="7"/>
        <v>iiif_url</v>
      </c>
    </row>
    <row r="239" spans="1:7" x14ac:dyDescent="0.2">
      <c r="A239" t="s">
        <v>216</v>
      </c>
      <c r="B239" t="s">
        <v>217</v>
      </c>
      <c r="C239" t="s">
        <v>37</v>
      </c>
      <c r="D239">
        <v>2712</v>
      </c>
      <c r="E239">
        <v>1761</v>
      </c>
      <c r="F239" t="s">
        <v>248</v>
      </c>
      <c r="G239" t="str">
        <f t="shared" si="7"/>
        <v>iiif_url</v>
      </c>
    </row>
    <row r="240" spans="1:7" x14ac:dyDescent="0.2">
      <c r="A240" t="s">
        <v>216</v>
      </c>
      <c r="B240" t="s">
        <v>217</v>
      </c>
      <c r="C240" t="s">
        <v>124</v>
      </c>
      <c r="D240">
        <v>2599</v>
      </c>
      <c r="E240">
        <v>1811</v>
      </c>
      <c r="F240" t="s">
        <v>249</v>
      </c>
      <c r="G240" t="str">
        <f t="shared" si="7"/>
        <v>iiif_url</v>
      </c>
    </row>
    <row r="241" spans="1:7" x14ac:dyDescent="0.2">
      <c r="A241" t="s">
        <v>216</v>
      </c>
      <c r="B241" t="s">
        <v>217</v>
      </c>
      <c r="C241" t="s">
        <v>124</v>
      </c>
      <c r="D241">
        <v>2601</v>
      </c>
      <c r="E241">
        <v>1862</v>
      </c>
      <c r="F241" t="s">
        <v>250</v>
      </c>
      <c r="G241" t="str">
        <f t="shared" ref="G241:G271" si="8">HYPERLINK("https://images.diginfra.net/iiif/NL-HaNA_1.01.02/3779/NL-HaNA_1.01.02_3779_0006.jpg/2450,277,1109,3189/full/0/default.jpg", "iiif_url")</f>
        <v>iiif_url</v>
      </c>
    </row>
    <row r="242" spans="1:7" x14ac:dyDescent="0.2">
      <c r="A242" t="s">
        <v>216</v>
      </c>
      <c r="B242" t="s">
        <v>217</v>
      </c>
      <c r="C242" t="s">
        <v>37</v>
      </c>
      <c r="D242">
        <v>2724</v>
      </c>
      <c r="E242">
        <v>1906</v>
      </c>
      <c r="F242" t="s">
        <v>251</v>
      </c>
      <c r="G242" t="str">
        <f t="shared" si="8"/>
        <v>iiif_url</v>
      </c>
    </row>
    <row r="243" spans="1:7" x14ac:dyDescent="0.2">
      <c r="A243" t="s">
        <v>216</v>
      </c>
      <c r="B243" t="s">
        <v>217</v>
      </c>
      <c r="C243" t="s">
        <v>124</v>
      </c>
      <c r="D243">
        <v>2601</v>
      </c>
      <c r="E243">
        <v>1956</v>
      </c>
      <c r="F243" t="s">
        <v>252</v>
      </c>
      <c r="G243" t="str">
        <f t="shared" si="8"/>
        <v>iiif_url</v>
      </c>
    </row>
    <row r="244" spans="1:7" x14ac:dyDescent="0.2">
      <c r="A244" t="s">
        <v>216</v>
      </c>
      <c r="B244" t="s">
        <v>217</v>
      </c>
      <c r="C244" t="s">
        <v>37</v>
      </c>
      <c r="D244">
        <v>2726</v>
      </c>
      <c r="E244">
        <v>1997</v>
      </c>
      <c r="F244" t="s">
        <v>253</v>
      </c>
      <c r="G244" t="str">
        <f t="shared" si="8"/>
        <v>iiif_url</v>
      </c>
    </row>
    <row r="245" spans="1:7" x14ac:dyDescent="0.2">
      <c r="A245" t="s">
        <v>216</v>
      </c>
      <c r="B245" t="s">
        <v>217</v>
      </c>
      <c r="C245" t="s">
        <v>124</v>
      </c>
      <c r="D245">
        <v>2605</v>
      </c>
      <c r="E245">
        <v>2045</v>
      </c>
      <c r="F245" t="s">
        <v>254</v>
      </c>
      <c r="G245" t="str">
        <f t="shared" si="8"/>
        <v>iiif_url</v>
      </c>
    </row>
    <row r="246" spans="1:7" x14ac:dyDescent="0.2">
      <c r="A246" t="s">
        <v>216</v>
      </c>
      <c r="B246" t="s">
        <v>217</v>
      </c>
      <c r="C246" t="s">
        <v>124</v>
      </c>
      <c r="D246">
        <v>2610</v>
      </c>
      <c r="E246">
        <v>2105</v>
      </c>
      <c r="F246" t="s">
        <v>255</v>
      </c>
      <c r="G246" t="str">
        <f t="shared" si="8"/>
        <v>iiif_url</v>
      </c>
    </row>
    <row r="247" spans="1:7" x14ac:dyDescent="0.2">
      <c r="A247" t="s">
        <v>216</v>
      </c>
      <c r="B247" t="s">
        <v>217</v>
      </c>
      <c r="C247" t="s">
        <v>37</v>
      </c>
      <c r="D247">
        <v>2731</v>
      </c>
      <c r="E247">
        <v>2145</v>
      </c>
      <c r="F247" t="s">
        <v>256</v>
      </c>
      <c r="G247" t="str">
        <f t="shared" si="8"/>
        <v>iiif_url</v>
      </c>
    </row>
    <row r="248" spans="1:7" x14ac:dyDescent="0.2">
      <c r="A248" t="s">
        <v>216</v>
      </c>
      <c r="B248" t="s">
        <v>217</v>
      </c>
      <c r="C248" t="s">
        <v>124</v>
      </c>
      <c r="D248">
        <v>2608</v>
      </c>
      <c r="E248">
        <v>2195</v>
      </c>
      <c r="F248" t="s">
        <v>257</v>
      </c>
      <c r="G248" t="str">
        <f t="shared" si="8"/>
        <v>iiif_url</v>
      </c>
    </row>
    <row r="249" spans="1:7" x14ac:dyDescent="0.2">
      <c r="A249" t="s">
        <v>216</v>
      </c>
      <c r="B249" t="s">
        <v>217</v>
      </c>
      <c r="C249" t="s">
        <v>37</v>
      </c>
      <c r="D249">
        <v>2733</v>
      </c>
      <c r="E249">
        <v>2242</v>
      </c>
      <c r="F249" t="s">
        <v>258</v>
      </c>
      <c r="G249" t="str">
        <f t="shared" si="8"/>
        <v>iiif_url</v>
      </c>
    </row>
    <row r="250" spans="1:7" x14ac:dyDescent="0.2">
      <c r="A250" t="s">
        <v>216</v>
      </c>
      <c r="B250" t="s">
        <v>217</v>
      </c>
      <c r="C250" t="s">
        <v>124</v>
      </c>
      <c r="D250">
        <v>2610</v>
      </c>
      <c r="E250">
        <v>2289</v>
      </c>
      <c r="F250" t="s">
        <v>259</v>
      </c>
      <c r="G250" t="str">
        <f t="shared" si="8"/>
        <v>iiif_url</v>
      </c>
    </row>
    <row r="251" spans="1:7" x14ac:dyDescent="0.2">
      <c r="A251" t="s">
        <v>216</v>
      </c>
      <c r="B251" t="s">
        <v>217</v>
      </c>
      <c r="C251" t="s">
        <v>26</v>
      </c>
      <c r="D251">
        <v>2735</v>
      </c>
      <c r="E251">
        <v>2340</v>
      </c>
      <c r="F251" t="s">
        <v>260</v>
      </c>
      <c r="G251" t="str">
        <f t="shared" si="8"/>
        <v>iiif_url</v>
      </c>
    </row>
    <row r="252" spans="1:7" x14ac:dyDescent="0.2">
      <c r="A252" t="s">
        <v>216</v>
      </c>
      <c r="B252" t="s">
        <v>217</v>
      </c>
      <c r="C252" t="s">
        <v>124</v>
      </c>
      <c r="D252">
        <v>2612</v>
      </c>
      <c r="E252">
        <v>2384</v>
      </c>
      <c r="F252" t="s">
        <v>261</v>
      </c>
      <c r="G252" t="str">
        <f t="shared" si="8"/>
        <v>iiif_url</v>
      </c>
    </row>
    <row r="253" spans="1:7" x14ac:dyDescent="0.2">
      <c r="A253" t="s">
        <v>216</v>
      </c>
      <c r="B253" t="s">
        <v>217</v>
      </c>
      <c r="C253" t="s">
        <v>124</v>
      </c>
      <c r="D253">
        <v>2610</v>
      </c>
      <c r="E253">
        <v>2437</v>
      </c>
      <c r="F253" t="s">
        <v>262</v>
      </c>
      <c r="G253" t="str">
        <f t="shared" si="8"/>
        <v>iiif_url</v>
      </c>
    </row>
    <row r="254" spans="1:7" x14ac:dyDescent="0.2">
      <c r="A254" t="s">
        <v>216</v>
      </c>
      <c r="B254" t="s">
        <v>217</v>
      </c>
      <c r="C254" t="s">
        <v>26</v>
      </c>
      <c r="D254">
        <v>2738</v>
      </c>
      <c r="E254">
        <v>2483</v>
      </c>
      <c r="F254" t="s">
        <v>263</v>
      </c>
      <c r="G254" t="str">
        <f t="shared" si="8"/>
        <v>iiif_url</v>
      </c>
    </row>
    <row r="255" spans="1:7" x14ac:dyDescent="0.2">
      <c r="A255" t="s">
        <v>216</v>
      </c>
      <c r="B255" t="s">
        <v>217</v>
      </c>
      <c r="C255" t="s">
        <v>124</v>
      </c>
      <c r="D255">
        <v>2617</v>
      </c>
      <c r="E255">
        <v>2530</v>
      </c>
      <c r="F255" t="s">
        <v>264</v>
      </c>
      <c r="G255" t="str">
        <f t="shared" si="8"/>
        <v>iiif_url</v>
      </c>
    </row>
    <row r="256" spans="1:7" x14ac:dyDescent="0.2">
      <c r="A256" t="s">
        <v>216</v>
      </c>
      <c r="B256" t="s">
        <v>217</v>
      </c>
      <c r="C256" t="s">
        <v>124</v>
      </c>
      <c r="D256">
        <v>2615</v>
      </c>
      <c r="E256">
        <v>2577</v>
      </c>
      <c r="F256" t="s">
        <v>265</v>
      </c>
      <c r="G256" t="str">
        <f t="shared" si="8"/>
        <v>iiif_url</v>
      </c>
    </row>
    <row r="257" spans="1:7" x14ac:dyDescent="0.2">
      <c r="A257" t="s">
        <v>216</v>
      </c>
      <c r="B257" t="s">
        <v>217</v>
      </c>
      <c r="C257" t="s">
        <v>37</v>
      </c>
      <c r="D257">
        <v>2735</v>
      </c>
      <c r="E257">
        <v>2628</v>
      </c>
      <c r="F257" t="s">
        <v>266</v>
      </c>
      <c r="G257" t="str">
        <f t="shared" si="8"/>
        <v>iiif_url</v>
      </c>
    </row>
    <row r="258" spans="1:7" x14ac:dyDescent="0.2">
      <c r="A258" t="s">
        <v>216</v>
      </c>
      <c r="B258" t="s">
        <v>217</v>
      </c>
      <c r="C258" t="s">
        <v>124</v>
      </c>
      <c r="D258">
        <v>2615</v>
      </c>
      <c r="E258">
        <v>2678</v>
      </c>
      <c r="F258" t="s">
        <v>267</v>
      </c>
      <c r="G258" t="str">
        <f t="shared" si="8"/>
        <v>iiif_url</v>
      </c>
    </row>
    <row r="259" spans="1:7" x14ac:dyDescent="0.2">
      <c r="A259" t="s">
        <v>216</v>
      </c>
      <c r="B259" t="s">
        <v>217</v>
      </c>
      <c r="C259" t="s">
        <v>124</v>
      </c>
      <c r="D259">
        <v>2617</v>
      </c>
      <c r="E259">
        <v>2725</v>
      </c>
      <c r="F259" t="s">
        <v>268</v>
      </c>
      <c r="G259" t="str">
        <f t="shared" si="8"/>
        <v>iiif_url</v>
      </c>
    </row>
    <row r="260" spans="1:7" x14ac:dyDescent="0.2">
      <c r="A260" t="s">
        <v>216</v>
      </c>
      <c r="B260" t="s">
        <v>217</v>
      </c>
      <c r="C260" t="s">
        <v>11</v>
      </c>
      <c r="D260">
        <v>2745</v>
      </c>
      <c r="E260">
        <v>2773</v>
      </c>
      <c r="F260" t="s">
        <v>210</v>
      </c>
      <c r="G260" t="str">
        <f t="shared" si="8"/>
        <v>iiif_url</v>
      </c>
    </row>
    <row r="261" spans="1:7" x14ac:dyDescent="0.2">
      <c r="A261" t="s">
        <v>216</v>
      </c>
      <c r="B261" t="s">
        <v>217</v>
      </c>
      <c r="C261" t="s">
        <v>124</v>
      </c>
      <c r="D261">
        <v>2622</v>
      </c>
      <c r="E261">
        <v>2827</v>
      </c>
      <c r="F261" t="s">
        <v>269</v>
      </c>
      <c r="G261" t="str">
        <f t="shared" si="8"/>
        <v>iiif_url</v>
      </c>
    </row>
    <row r="262" spans="1:7" x14ac:dyDescent="0.2">
      <c r="A262" t="s">
        <v>216</v>
      </c>
      <c r="B262" t="s">
        <v>217</v>
      </c>
      <c r="C262" t="s">
        <v>37</v>
      </c>
      <c r="D262">
        <v>2722</v>
      </c>
      <c r="E262">
        <v>2872</v>
      </c>
      <c r="F262" t="s">
        <v>270</v>
      </c>
      <c r="G262" t="str">
        <f t="shared" si="8"/>
        <v>iiif_url</v>
      </c>
    </row>
    <row r="263" spans="1:7" x14ac:dyDescent="0.2">
      <c r="A263" t="s">
        <v>216</v>
      </c>
      <c r="B263" t="s">
        <v>217</v>
      </c>
      <c r="C263" t="s">
        <v>26</v>
      </c>
      <c r="D263">
        <v>2624</v>
      </c>
      <c r="E263">
        <v>2934</v>
      </c>
      <c r="F263" t="s">
        <v>271</v>
      </c>
      <c r="G263" t="str">
        <f t="shared" si="8"/>
        <v>iiif_url</v>
      </c>
    </row>
    <row r="264" spans="1:7" x14ac:dyDescent="0.2">
      <c r="A264" t="s">
        <v>216</v>
      </c>
      <c r="B264" t="s">
        <v>217</v>
      </c>
      <c r="C264" t="s">
        <v>11</v>
      </c>
      <c r="D264">
        <v>2742</v>
      </c>
      <c r="E264">
        <v>2959</v>
      </c>
      <c r="F264" t="s">
        <v>272</v>
      </c>
      <c r="G264" t="str">
        <f t="shared" si="8"/>
        <v>iiif_url</v>
      </c>
    </row>
    <row r="265" spans="1:7" x14ac:dyDescent="0.2">
      <c r="A265" t="s">
        <v>216</v>
      </c>
      <c r="B265" t="s">
        <v>217</v>
      </c>
      <c r="C265" t="s">
        <v>124</v>
      </c>
      <c r="D265">
        <v>2622</v>
      </c>
      <c r="E265">
        <v>3017</v>
      </c>
      <c r="F265" t="s">
        <v>273</v>
      </c>
      <c r="G265" t="str">
        <f t="shared" si="8"/>
        <v>iiif_url</v>
      </c>
    </row>
    <row r="266" spans="1:7" x14ac:dyDescent="0.2">
      <c r="A266" t="s">
        <v>216</v>
      </c>
      <c r="B266" t="s">
        <v>217</v>
      </c>
      <c r="C266" t="s">
        <v>124</v>
      </c>
      <c r="D266">
        <v>2626</v>
      </c>
      <c r="E266">
        <v>3068</v>
      </c>
      <c r="F266" t="s">
        <v>274</v>
      </c>
      <c r="G266" t="str">
        <f t="shared" si="8"/>
        <v>iiif_url</v>
      </c>
    </row>
    <row r="267" spans="1:7" x14ac:dyDescent="0.2">
      <c r="A267" t="s">
        <v>216</v>
      </c>
      <c r="B267" t="s">
        <v>217</v>
      </c>
      <c r="C267" t="s">
        <v>11</v>
      </c>
      <c r="D267">
        <v>2742</v>
      </c>
      <c r="E267">
        <v>3115</v>
      </c>
      <c r="F267" t="s">
        <v>275</v>
      </c>
      <c r="G267" t="str">
        <f t="shared" si="8"/>
        <v>iiif_url</v>
      </c>
    </row>
    <row r="268" spans="1:7" x14ac:dyDescent="0.2">
      <c r="A268" t="s">
        <v>216</v>
      </c>
      <c r="B268" t="s">
        <v>217</v>
      </c>
      <c r="C268" t="s">
        <v>124</v>
      </c>
      <c r="D268">
        <v>2624</v>
      </c>
      <c r="E268">
        <v>3166</v>
      </c>
      <c r="F268" t="s">
        <v>276</v>
      </c>
      <c r="G268" t="str">
        <f t="shared" si="8"/>
        <v>iiif_url</v>
      </c>
    </row>
    <row r="269" spans="1:7" x14ac:dyDescent="0.2">
      <c r="A269" t="s">
        <v>216</v>
      </c>
      <c r="B269" t="s">
        <v>217</v>
      </c>
      <c r="C269" t="s">
        <v>11</v>
      </c>
      <c r="D269">
        <v>2749</v>
      </c>
      <c r="E269">
        <v>3209</v>
      </c>
      <c r="F269" t="s">
        <v>277</v>
      </c>
      <c r="G269" t="str">
        <f t="shared" si="8"/>
        <v>iiif_url</v>
      </c>
    </row>
    <row r="270" spans="1:7" x14ac:dyDescent="0.2">
      <c r="A270" t="s">
        <v>216</v>
      </c>
      <c r="B270" t="s">
        <v>217</v>
      </c>
      <c r="C270" t="s">
        <v>26</v>
      </c>
      <c r="D270">
        <v>2626</v>
      </c>
      <c r="E270">
        <v>3260</v>
      </c>
      <c r="F270" t="s">
        <v>278</v>
      </c>
      <c r="G270" t="str">
        <f t="shared" si="8"/>
        <v>iiif_url</v>
      </c>
    </row>
    <row r="271" spans="1:7" x14ac:dyDescent="0.2">
      <c r="A271" t="s">
        <v>216</v>
      </c>
      <c r="B271" t="s">
        <v>217</v>
      </c>
      <c r="C271" t="s">
        <v>26</v>
      </c>
      <c r="D271">
        <v>2636</v>
      </c>
      <c r="E271">
        <v>3308</v>
      </c>
      <c r="F271" t="s">
        <v>279</v>
      </c>
      <c r="G271" t="str">
        <f t="shared" si="8"/>
        <v>iiif_url</v>
      </c>
    </row>
    <row r="273" spans="1:7" x14ac:dyDescent="0.2">
      <c r="A273" t="s">
        <v>216</v>
      </c>
      <c r="B273" t="s">
        <v>280</v>
      </c>
      <c r="C273" t="s">
        <v>26</v>
      </c>
      <c r="D273">
        <v>3680</v>
      </c>
      <c r="E273">
        <v>369</v>
      </c>
      <c r="F273" t="s">
        <v>281</v>
      </c>
      <c r="G273" t="str">
        <f t="shared" ref="G273:G304" si="9">HYPERLINK("https://images.diginfra.net/iiif/NL-HaNA_1.01.02/3779/NL-HaNA_1.01.02_3779_0006.jpg/3443,277,1091,3184/full/0/default.jpg", "iiif_url")</f>
        <v>iiif_url</v>
      </c>
    </row>
    <row r="274" spans="1:7" x14ac:dyDescent="0.2">
      <c r="A274" t="s">
        <v>216</v>
      </c>
      <c r="B274" t="s">
        <v>280</v>
      </c>
      <c r="C274" t="s">
        <v>26</v>
      </c>
      <c r="D274">
        <v>3682</v>
      </c>
      <c r="E274">
        <v>418</v>
      </c>
      <c r="F274" t="s">
        <v>282</v>
      </c>
      <c r="G274" t="str">
        <f t="shared" si="9"/>
        <v>iiif_url</v>
      </c>
    </row>
    <row r="275" spans="1:7" x14ac:dyDescent="0.2">
      <c r="A275" t="s">
        <v>216</v>
      </c>
      <c r="B275" t="s">
        <v>280</v>
      </c>
      <c r="C275" t="s">
        <v>37</v>
      </c>
      <c r="D275">
        <v>3559</v>
      </c>
      <c r="E275">
        <v>464</v>
      </c>
      <c r="F275" t="s">
        <v>283</v>
      </c>
      <c r="G275" t="str">
        <f t="shared" si="9"/>
        <v>iiif_url</v>
      </c>
    </row>
    <row r="276" spans="1:7" x14ac:dyDescent="0.2">
      <c r="A276" t="s">
        <v>216</v>
      </c>
      <c r="B276" t="s">
        <v>280</v>
      </c>
      <c r="C276" t="s">
        <v>37</v>
      </c>
      <c r="D276">
        <v>3561</v>
      </c>
      <c r="E276">
        <v>514</v>
      </c>
      <c r="F276" t="s">
        <v>284</v>
      </c>
      <c r="G276" t="str">
        <f t="shared" si="9"/>
        <v>iiif_url</v>
      </c>
    </row>
    <row r="277" spans="1:7" x14ac:dyDescent="0.2">
      <c r="A277" t="s">
        <v>216</v>
      </c>
      <c r="B277" t="s">
        <v>280</v>
      </c>
      <c r="C277" t="s">
        <v>11</v>
      </c>
      <c r="D277">
        <v>4264</v>
      </c>
      <c r="E277">
        <v>533</v>
      </c>
      <c r="F277" t="s">
        <v>285</v>
      </c>
      <c r="G277" t="str">
        <f t="shared" si="9"/>
        <v>iiif_url</v>
      </c>
    </row>
    <row r="278" spans="1:7" x14ac:dyDescent="0.2">
      <c r="A278" t="s">
        <v>216</v>
      </c>
      <c r="B278" t="s">
        <v>280</v>
      </c>
      <c r="C278" t="s">
        <v>26</v>
      </c>
      <c r="D278">
        <v>3682</v>
      </c>
      <c r="E278">
        <v>560</v>
      </c>
      <c r="F278" t="s">
        <v>286</v>
      </c>
      <c r="G278" t="str">
        <f t="shared" si="9"/>
        <v>iiif_url</v>
      </c>
    </row>
    <row r="279" spans="1:7" x14ac:dyDescent="0.2">
      <c r="A279" t="s">
        <v>216</v>
      </c>
      <c r="B279" t="s">
        <v>280</v>
      </c>
      <c r="C279" t="s">
        <v>37</v>
      </c>
      <c r="D279">
        <v>3557</v>
      </c>
      <c r="E279">
        <v>608</v>
      </c>
      <c r="F279" t="s">
        <v>287</v>
      </c>
      <c r="G279" t="str">
        <f t="shared" si="9"/>
        <v>iiif_url</v>
      </c>
    </row>
    <row r="280" spans="1:7" x14ac:dyDescent="0.2">
      <c r="A280" t="s">
        <v>216</v>
      </c>
      <c r="B280" t="s">
        <v>280</v>
      </c>
      <c r="C280" t="s">
        <v>37</v>
      </c>
      <c r="D280">
        <v>3561</v>
      </c>
      <c r="E280">
        <v>658</v>
      </c>
      <c r="F280" t="s">
        <v>288</v>
      </c>
      <c r="G280" t="str">
        <f t="shared" si="9"/>
        <v>iiif_url</v>
      </c>
    </row>
    <row r="281" spans="1:7" x14ac:dyDescent="0.2">
      <c r="A281" t="s">
        <v>216</v>
      </c>
      <c r="B281" t="s">
        <v>280</v>
      </c>
      <c r="C281" t="s">
        <v>37</v>
      </c>
      <c r="D281">
        <v>3682</v>
      </c>
      <c r="E281">
        <v>707</v>
      </c>
      <c r="F281" t="s">
        <v>289</v>
      </c>
      <c r="G281" t="str">
        <f t="shared" si="9"/>
        <v>iiif_url</v>
      </c>
    </row>
    <row r="282" spans="1:7" x14ac:dyDescent="0.2">
      <c r="A282" t="s">
        <v>216</v>
      </c>
      <c r="B282" t="s">
        <v>280</v>
      </c>
      <c r="C282" t="s">
        <v>37</v>
      </c>
      <c r="D282">
        <v>3561</v>
      </c>
      <c r="E282">
        <v>757</v>
      </c>
      <c r="F282" t="s">
        <v>290</v>
      </c>
      <c r="G282" t="str">
        <f t="shared" si="9"/>
        <v>iiif_url</v>
      </c>
    </row>
    <row r="283" spans="1:7" x14ac:dyDescent="0.2">
      <c r="A283" t="s">
        <v>216</v>
      </c>
      <c r="B283" t="s">
        <v>280</v>
      </c>
      <c r="C283" t="s">
        <v>37</v>
      </c>
      <c r="D283">
        <v>3682</v>
      </c>
      <c r="E283">
        <v>804</v>
      </c>
      <c r="F283" t="s">
        <v>291</v>
      </c>
      <c r="G283" t="str">
        <f t="shared" si="9"/>
        <v>iiif_url</v>
      </c>
    </row>
    <row r="284" spans="1:7" x14ac:dyDescent="0.2">
      <c r="A284" t="s">
        <v>216</v>
      </c>
      <c r="B284" t="s">
        <v>280</v>
      </c>
      <c r="C284" t="s">
        <v>37</v>
      </c>
      <c r="D284">
        <v>3561</v>
      </c>
      <c r="E284">
        <v>850</v>
      </c>
      <c r="F284" t="s">
        <v>292</v>
      </c>
      <c r="G284" t="str">
        <f t="shared" si="9"/>
        <v>iiif_url</v>
      </c>
    </row>
    <row r="285" spans="1:7" x14ac:dyDescent="0.2">
      <c r="A285" t="s">
        <v>216</v>
      </c>
      <c r="B285" t="s">
        <v>280</v>
      </c>
      <c r="C285" t="s">
        <v>124</v>
      </c>
      <c r="D285">
        <v>3517</v>
      </c>
      <c r="E285">
        <v>899</v>
      </c>
      <c r="F285" t="s">
        <v>293</v>
      </c>
      <c r="G285" t="str">
        <f t="shared" si="9"/>
        <v>iiif_url</v>
      </c>
    </row>
    <row r="286" spans="1:7" x14ac:dyDescent="0.2">
      <c r="A286" t="s">
        <v>216</v>
      </c>
      <c r="B286" t="s">
        <v>280</v>
      </c>
      <c r="C286" t="s">
        <v>26</v>
      </c>
      <c r="D286">
        <v>3561</v>
      </c>
      <c r="E286">
        <v>944</v>
      </c>
      <c r="F286" t="s">
        <v>294</v>
      </c>
      <c r="G286" t="str">
        <f t="shared" si="9"/>
        <v>iiif_url</v>
      </c>
    </row>
    <row r="287" spans="1:7" x14ac:dyDescent="0.2">
      <c r="A287" t="s">
        <v>216</v>
      </c>
      <c r="B287" t="s">
        <v>280</v>
      </c>
      <c r="C287" t="s">
        <v>26</v>
      </c>
      <c r="D287">
        <v>3669</v>
      </c>
      <c r="E287">
        <v>1001</v>
      </c>
      <c r="F287" t="s">
        <v>295</v>
      </c>
      <c r="G287" t="str">
        <f t="shared" si="9"/>
        <v>iiif_url</v>
      </c>
    </row>
    <row r="288" spans="1:7" x14ac:dyDescent="0.2">
      <c r="A288" t="s">
        <v>216</v>
      </c>
      <c r="B288" t="s">
        <v>280</v>
      </c>
      <c r="C288" t="s">
        <v>26</v>
      </c>
      <c r="D288">
        <v>3561</v>
      </c>
      <c r="E288">
        <v>996</v>
      </c>
      <c r="F288" t="s">
        <v>296</v>
      </c>
      <c r="G288" t="str">
        <f t="shared" si="9"/>
        <v>iiif_url</v>
      </c>
    </row>
    <row r="289" spans="1:7" x14ac:dyDescent="0.2">
      <c r="A289" t="s">
        <v>216</v>
      </c>
      <c r="B289" t="s">
        <v>280</v>
      </c>
      <c r="C289" t="s">
        <v>37</v>
      </c>
      <c r="D289">
        <v>3687</v>
      </c>
      <c r="E289">
        <v>1039</v>
      </c>
      <c r="F289" t="s">
        <v>297</v>
      </c>
      <c r="G289" t="str">
        <f t="shared" si="9"/>
        <v>iiif_url</v>
      </c>
    </row>
    <row r="290" spans="1:7" x14ac:dyDescent="0.2">
      <c r="A290" t="s">
        <v>216</v>
      </c>
      <c r="B290" t="s">
        <v>280</v>
      </c>
      <c r="C290" t="s">
        <v>37</v>
      </c>
      <c r="D290">
        <v>3691</v>
      </c>
      <c r="E290">
        <v>1089</v>
      </c>
      <c r="F290" t="s">
        <v>298</v>
      </c>
      <c r="G290" t="str">
        <f t="shared" si="9"/>
        <v>iiif_url</v>
      </c>
    </row>
    <row r="291" spans="1:7" x14ac:dyDescent="0.2">
      <c r="A291" t="s">
        <v>216</v>
      </c>
      <c r="B291" t="s">
        <v>280</v>
      </c>
      <c r="C291" t="s">
        <v>26</v>
      </c>
      <c r="D291">
        <v>3689</v>
      </c>
      <c r="E291">
        <v>1136</v>
      </c>
      <c r="F291" t="s">
        <v>299</v>
      </c>
      <c r="G291" t="str">
        <f t="shared" si="9"/>
        <v>iiif_url</v>
      </c>
    </row>
    <row r="292" spans="1:7" x14ac:dyDescent="0.2">
      <c r="A292" t="s">
        <v>216</v>
      </c>
      <c r="B292" t="s">
        <v>280</v>
      </c>
      <c r="C292" t="s">
        <v>124</v>
      </c>
      <c r="D292">
        <v>3566</v>
      </c>
      <c r="E292">
        <v>1185</v>
      </c>
      <c r="F292" t="s">
        <v>300</v>
      </c>
      <c r="G292" t="str">
        <f t="shared" si="9"/>
        <v>iiif_url</v>
      </c>
    </row>
    <row r="293" spans="1:7" x14ac:dyDescent="0.2">
      <c r="A293" t="s">
        <v>216</v>
      </c>
      <c r="B293" t="s">
        <v>280</v>
      </c>
      <c r="C293" t="s">
        <v>37</v>
      </c>
      <c r="D293">
        <v>3687</v>
      </c>
      <c r="E293">
        <v>1231</v>
      </c>
      <c r="F293" t="s">
        <v>301</v>
      </c>
      <c r="G293" t="str">
        <f t="shared" si="9"/>
        <v>iiif_url</v>
      </c>
    </row>
    <row r="294" spans="1:7" x14ac:dyDescent="0.2">
      <c r="A294" t="s">
        <v>216</v>
      </c>
      <c r="B294" t="s">
        <v>280</v>
      </c>
      <c r="C294" t="s">
        <v>26</v>
      </c>
      <c r="D294">
        <v>3691</v>
      </c>
      <c r="E294">
        <v>1282</v>
      </c>
      <c r="F294" t="s">
        <v>302</v>
      </c>
      <c r="G294" t="str">
        <f t="shared" si="9"/>
        <v>iiif_url</v>
      </c>
    </row>
    <row r="295" spans="1:7" x14ac:dyDescent="0.2">
      <c r="A295" t="s">
        <v>216</v>
      </c>
      <c r="B295" t="s">
        <v>280</v>
      </c>
      <c r="C295" t="s">
        <v>124</v>
      </c>
      <c r="D295">
        <v>3566</v>
      </c>
      <c r="E295">
        <v>1331</v>
      </c>
      <c r="F295" t="s">
        <v>303</v>
      </c>
      <c r="G295" t="str">
        <f t="shared" si="9"/>
        <v>iiif_url</v>
      </c>
    </row>
    <row r="296" spans="1:7" x14ac:dyDescent="0.2">
      <c r="A296" t="s">
        <v>216</v>
      </c>
      <c r="B296" t="s">
        <v>280</v>
      </c>
      <c r="C296" t="s">
        <v>124</v>
      </c>
      <c r="D296">
        <v>3561</v>
      </c>
      <c r="E296">
        <v>1379</v>
      </c>
      <c r="F296" t="s">
        <v>304</v>
      </c>
      <c r="G296" t="str">
        <f t="shared" si="9"/>
        <v>iiif_url</v>
      </c>
    </row>
    <row r="297" spans="1:7" x14ac:dyDescent="0.2">
      <c r="A297" t="s">
        <v>216</v>
      </c>
      <c r="B297" t="s">
        <v>280</v>
      </c>
      <c r="C297" t="s">
        <v>124</v>
      </c>
      <c r="D297">
        <v>3564</v>
      </c>
      <c r="E297">
        <v>1427</v>
      </c>
      <c r="F297" t="s">
        <v>305</v>
      </c>
      <c r="G297" t="str">
        <f t="shared" si="9"/>
        <v>iiif_url</v>
      </c>
    </row>
    <row r="298" spans="1:7" x14ac:dyDescent="0.2">
      <c r="A298" t="s">
        <v>216</v>
      </c>
      <c r="B298" t="s">
        <v>280</v>
      </c>
      <c r="C298" t="s">
        <v>26</v>
      </c>
      <c r="D298">
        <v>3687</v>
      </c>
      <c r="E298">
        <v>1472</v>
      </c>
      <c r="F298" t="s">
        <v>306</v>
      </c>
      <c r="G298" t="str">
        <f t="shared" si="9"/>
        <v>iiif_url</v>
      </c>
    </row>
    <row r="299" spans="1:7" x14ac:dyDescent="0.2">
      <c r="A299" t="s">
        <v>216</v>
      </c>
      <c r="B299" t="s">
        <v>280</v>
      </c>
      <c r="C299" t="s">
        <v>124</v>
      </c>
      <c r="D299">
        <v>3571</v>
      </c>
      <c r="E299">
        <v>1524</v>
      </c>
      <c r="F299" t="s">
        <v>307</v>
      </c>
      <c r="G299" t="str">
        <f t="shared" si="9"/>
        <v>iiif_url</v>
      </c>
    </row>
    <row r="300" spans="1:7" x14ac:dyDescent="0.2">
      <c r="A300" t="s">
        <v>216</v>
      </c>
      <c r="B300" t="s">
        <v>280</v>
      </c>
      <c r="C300" t="s">
        <v>124</v>
      </c>
      <c r="D300">
        <v>3568</v>
      </c>
      <c r="E300">
        <v>1571</v>
      </c>
      <c r="F300" t="s">
        <v>308</v>
      </c>
      <c r="G300" t="str">
        <f t="shared" si="9"/>
        <v>iiif_url</v>
      </c>
    </row>
    <row r="301" spans="1:7" x14ac:dyDescent="0.2">
      <c r="A301" t="s">
        <v>216</v>
      </c>
      <c r="B301" t="s">
        <v>280</v>
      </c>
      <c r="C301" t="s">
        <v>37</v>
      </c>
      <c r="D301">
        <v>3691</v>
      </c>
      <c r="E301">
        <v>1620</v>
      </c>
      <c r="F301" t="s">
        <v>309</v>
      </c>
      <c r="G301" t="str">
        <f t="shared" si="9"/>
        <v>iiif_url</v>
      </c>
    </row>
    <row r="302" spans="1:7" x14ac:dyDescent="0.2">
      <c r="A302" t="s">
        <v>216</v>
      </c>
      <c r="B302" t="s">
        <v>280</v>
      </c>
      <c r="C302" t="s">
        <v>124</v>
      </c>
      <c r="D302">
        <v>3571</v>
      </c>
      <c r="E302">
        <v>1660</v>
      </c>
      <c r="F302" t="s">
        <v>310</v>
      </c>
      <c r="G302" t="str">
        <f t="shared" si="9"/>
        <v>iiif_url</v>
      </c>
    </row>
    <row r="303" spans="1:7" x14ac:dyDescent="0.2">
      <c r="A303" t="s">
        <v>216</v>
      </c>
      <c r="B303" t="s">
        <v>280</v>
      </c>
      <c r="C303" t="s">
        <v>124</v>
      </c>
      <c r="D303">
        <v>3568</v>
      </c>
      <c r="E303">
        <v>1717</v>
      </c>
      <c r="F303" t="s">
        <v>311</v>
      </c>
      <c r="G303" t="str">
        <f t="shared" si="9"/>
        <v>iiif_url</v>
      </c>
    </row>
    <row r="304" spans="1:7" x14ac:dyDescent="0.2">
      <c r="A304" t="s">
        <v>216</v>
      </c>
      <c r="B304" t="s">
        <v>280</v>
      </c>
      <c r="C304" t="s">
        <v>37</v>
      </c>
      <c r="D304">
        <v>3696</v>
      </c>
      <c r="E304">
        <v>1767</v>
      </c>
      <c r="F304" t="s">
        <v>312</v>
      </c>
      <c r="G304" t="str">
        <f t="shared" si="9"/>
        <v>iiif_url</v>
      </c>
    </row>
    <row r="305" spans="1:7" x14ac:dyDescent="0.2">
      <c r="A305" t="s">
        <v>216</v>
      </c>
      <c r="B305" t="s">
        <v>280</v>
      </c>
      <c r="C305" t="s">
        <v>124</v>
      </c>
      <c r="D305">
        <v>3573</v>
      </c>
      <c r="E305">
        <v>1813</v>
      </c>
      <c r="F305" t="s">
        <v>313</v>
      </c>
      <c r="G305" t="str">
        <f t="shared" ref="G305:G336" si="10">HYPERLINK("https://images.diginfra.net/iiif/NL-HaNA_1.01.02/3779/NL-HaNA_1.01.02_3779_0006.jpg/3443,277,1091,3184/full/0/default.jpg", "iiif_url")</f>
        <v>iiif_url</v>
      </c>
    </row>
    <row r="306" spans="1:7" x14ac:dyDescent="0.2">
      <c r="A306" t="s">
        <v>216</v>
      </c>
      <c r="B306" t="s">
        <v>280</v>
      </c>
      <c r="C306" t="s">
        <v>37</v>
      </c>
      <c r="D306">
        <v>3696</v>
      </c>
      <c r="E306">
        <v>1858</v>
      </c>
      <c r="F306" t="s">
        <v>314</v>
      </c>
      <c r="G306" t="str">
        <f t="shared" si="10"/>
        <v>iiif_url</v>
      </c>
    </row>
    <row r="307" spans="1:7" x14ac:dyDescent="0.2">
      <c r="A307" t="s">
        <v>216</v>
      </c>
      <c r="B307" t="s">
        <v>280</v>
      </c>
      <c r="C307" t="s">
        <v>124</v>
      </c>
      <c r="D307">
        <v>3573</v>
      </c>
      <c r="E307">
        <v>1913</v>
      </c>
      <c r="F307" t="s">
        <v>315</v>
      </c>
      <c r="G307" t="str">
        <f t="shared" si="10"/>
        <v>iiif_url</v>
      </c>
    </row>
    <row r="308" spans="1:7" x14ac:dyDescent="0.2">
      <c r="A308" t="s">
        <v>216</v>
      </c>
      <c r="B308" t="s">
        <v>280</v>
      </c>
      <c r="C308" t="s">
        <v>37</v>
      </c>
      <c r="D308">
        <v>3696</v>
      </c>
      <c r="E308">
        <v>1955</v>
      </c>
      <c r="F308" t="s">
        <v>316</v>
      </c>
      <c r="G308" t="str">
        <f t="shared" si="10"/>
        <v>iiif_url</v>
      </c>
    </row>
    <row r="309" spans="1:7" x14ac:dyDescent="0.2">
      <c r="A309" t="s">
        <v>216</v>
      </c>
      <c r="B309" t="s">
        <v>280</v>
      </c>
      <c r="C309" t="s">
        <v>26</v>
      </c>
      <c r="D309">
        <v>3575</v>
      </c>
      <c r="E309">
        <v>2009</v>
      </c>
      <c r="F309" t="s">
        <v>317</v>
      </c>
      <c r="G309" t="str">
        <f t="shared" si="10"/>
        <v>iiif_url</v>
      </c>
    </row>
    <row r="310" spans="1:7" x14ac:dyDescent="0.2">
      <c r="A310" t="s">
        <v>216</v>
      </c>
      <c r="B310" t="s">
        <v>280</v>
      </c>
      <c r="C310" t="s">
        <v>26</v>
      </c>
      <c r="D310">
        <v>3580</v>
      </c>
      <c r="E310">
        <v>2059</v>
      </c>
      <c r="F310" t="s">
        <v>318</v>
      </c>
      <c r="G310" t="str">
        <f t="shared" si="10"/>
        <v>iiif_url</v>
      </c>
    </row>
    <row r="311" spans="1:7" x14ac:dyDescent="0.2">
      <c r="A311" t="s">
        <v>216</v>
      </c>
      <c r="B311" t="s">
        <v>280</v>
      </c>
      <c r="C311" t="s">
        <v>37</v>
      </c>
      <c r="D311">
        <v>3696</v>
      </c>
      <c r="E311">
        <v>2098</v>
      </c>
      <c r="F311" t="s">
        <v>319</v>
      </c>
      <c r="G311" t="str">
        <f t="shared" si="10"/>
        <v>iiif_url</v>
      </c>
    </row>
    <row r="312" spans="1:7" x14ac:dyDescent="0.2">
      <c r="A312" t="s">
        <v>216</v>
      </c>
      <c r="B312" t="s">
        <v>280</v>
      </c>
      <c r="C312" t="s">
        <v>26</v>
      </c>
      <c r="D312">
        <v>3575</v>
      </c>
      <c r="E312">
        <v>2149</v>
      </c>
      <c r="F312" t="s">
        <v>320</v>
      </c>
      <c r="G312" t="str">
        <f t="shared" si="10"/>
        <v>iiif_url</v>
      </c>
    </row>
    <row r="313" spans="1:7" x14ac:dyDescent="0.2">
      <c r="A313" t="s">
        <v>216</v>
      </c>
      <c r="B313" t="s">
        <v>280</v>
      </c>
      <c r="C313" t="s">
        <v>26</v>
      </c>
      <c r="D313">
        <v>3580</v>
      </c>
      <c r="E313">
        <v>2202</v>
      </c>
      <c r="F313" t="s">
        <v>321</v>
      </c>
      <c r="G313" t="str">
        <f t="shared" si="10"/>
        <v>iiif_url</v>
      </c>
    </row>
    <row r="314" spans="1:7" x14ac:dyDescent="0.2">
      <c r="A314" t="s">
        <v>216</v>
      </c>
      <c r="B314" t="s">
        <v>280</v>
      </c>
      <c r="C314" t="s">
        <v>37</v>
      </c>
      <c r="D314">
        <v>3701</v>
      </c>
      <c r="E314">
        <v>2243</v>
      </c>
      <c r="F314" t="s">
        <v>210</v>
      </c>
      <c r="G314" t="str">
        <f t="shared" si="10"/>
        <v>iiif_url</v>
      </c>
    </row>
    <row r="315" spans="1:7" x14ac:dyDescent="0.2">
      <c r="A315" t="s">
        <v>216</v>
      </c>
      <c r="B315" t="s">
        <v>280</v>
      </c>
      <c r="C315" t="s">
        <v>26</v>
      </c>
      <c r="D315">
        <v>3585</v>
      </c>
      <c r="E315">
        <v>2293</v>
      </c>
      <c r="F315" t="s">
        <v>322</v>
      </c>
      <c r="G315" t="str">
        <f t="shared" si="10"/>
        <v>iiif_url</v>
      </c>
    </row>
    <row r="316" spans="1:7" x14ac:dyDescent="0.2">
      <c r="A316" t="s">
        <v>216</v>
      </c>
      <c r="B316" t="s">
        <v>280</v>
      </c>
      <c r="C316" t="s">
        <v>37</v>
      </c>
      <c r="D316">
        <v>3701</v>
      </c>
      <c r="E316">
        <v>2342</v>
      </c>
      <c r="F316" t="s">
        <v>323</v>
      </c>
      <c r="G316" t="str">
        <f t="shared" si="10"/>
        <v>iiif_url</v>
      </c>
    </row>
    <row r="317" spans="1:7" x14ac:dyDescent="0.2">
      <c r="A317" t="s">
        <v>216</v>
      </c>
      <c r="B317" t="s">
        <v>280</v>
      </c>
      <c r="C317" t="s">
        <v>26</v>
      </c>
      <c r="D317">
        <v>3587</v>
      </c>
      <c r="E317">
        <v>2384</v>
      </c>
      <c r="F317" t="s">
        <v>324</v>
      </c>
      <c r="G317" t="str">
        <f t="shared" si="10"/>
        <v>iiif_url</v>
      </c>
    </row>
    <row r="318" spans="1:7" x14ac:dyDescent="0.2">
      <c r="A318" t="s">
        <v>216</v>
      </c>
      <c r="B318" t="s">
        <v>280</v>
      </c>
      <c r="C318" t="s">
        <v>124</v>
      </c>
      <c r="D318">
        <v>3541</v>
      </c>
      <c r="E318">
        <v>2429</v>
      </c>
      <c r="F318" t="s">
        <v>325</v>
      </c>
      <c r="G318" t="str">
        <f t="shared" si="10"/>
        <v>iiif_url</v>
      </c>
    </row>
    <row r="319" spans="1:7" x14ac:dyDescent="0.2">
      <c r="A319" t="s">
        <v>216</v>
      </c>
      <c r="B319" t="s">
        <v>280</v>
      </c>
      <c r="C319" t="s">
        <v>26</v>
      </c>
      <c r="D319">
        <v>3585</v>
      </c>
      <c r="E319">
        <v>2489</v>
      </c>
      <c r="F319" t="s">
        <v>326</v>
      </c>
      <c r="G319" t="str">
        <f t="shared" si="10"/>
        <v>iiif_url</v>
      </c>
    </row>
    <row r="320" spans="1:7" x14ac:dyDescent="0.2">
      <c r="A320" t="s">
        <v>216</v>
      </c>
      <c r="B320" t="s">
        <v>280</v>
      </c>
      <c r="C320" t="s">
        <v>26</v>
      </c>
      <c r="D320">
        <v>3592</v>
      </c>
      <c r="E320">
        <v>2536</v>
      </c>
      <c r="F320" t="s">
        <v>327</v>
      </c>
      <c r="G320" t="str">
        <f t="shared" si="10"/>
        <v>iiif_url</v>
      </c>
    </row>
    <row r="321" spans="1:7" x14ac:dyDescent="0.2">
      <c r="A321" t="s">
        <v>216</v>
      </c>
      <c r="B321" t="s">
        <v>280</v>
      </c>
      <c r="C321" t="s">
        <v>26</v>
      </c>
      <c r="D321">
        <v>3592</v>
      </c>
      <c r="E321">
        <v>2584</v>
      </c>
      <c r="F321" t="s">
        <v>328</v>
      </c>
      <c r="G321" t="str">
        <f t="shared" si="10"/>
        <v>iiif_url</v>
      </c>
    </row>
    <row r="322" spans="1:7" x14ac:dyDescent="0.2">
      <c r="A322" t="s">
        <v>216</v>
      </c>
      <c r="B322" t="s">
        <v>280</v>
      </c>
      <c r="C322" t="s">
        <v>37</v>
      </c>
      <c r="D322">
        <v>3706</v>
      </c>
      <c r="E322">
        <v>2631</v>
      </c>
      <c r="F322" t="s">
        <v>329</v>
      </c>
      <c r="G322" t="str">
        <f t="shared" si="10"/>
        <v>iiif_url</v>
      </c>
    </row>
    <row r="323" spans="1:7" x14ac:dyDescent="0.2">
      <c r="A323" t="s">
        <v>216</v>
      </c>
      <c r="B323" t="s">
        <v>280</v>
      </c>
      <c r="C323" t="s">
        <v>26</v>
      </c>
      <c r="D323">
        <v>3592</v>
      </c>
      <c r="E323">
        <v>2681</v>
      </c>
      <c r="F323" t="s">
        <v>330</v>
      </c>
      <c r="G323" t="str">
        <f t="shared" si="10"/>
        <v>iiif_url</v>
      </c>
    </row>
    <row r="324" spans="1:7" x14ac:dyDescent="0.2">
      <c r="A324" t="s">
        <v>216</v>
      </c>
      <c r="B324" t="s">
        <v>280</v>
      </c>
      <c r="C324" t="s">
        <v>37</v>
      </c>
      <c r="D324">
        <v>3717</v>
      </c>
      <c r="E324">
        <v>2725</v>
      </c>
      <c r="F324" t="s">
        <v>331</v>
      </c>
      <c r="G324" t="str">
        <f t="shared" si="10"/>
        <v>iiif_url</v>
      </c>
    </row>
    <row r="325" spans="1:7" x14ac:dyDescent="0.2">
      <c r="A325" t="s">
        <v>216</v>
      </c>
      <c r="B325" t="s">
        <v>280</v>
      </c>
      <c r="C325" t="s">
        <v>26</v>
      </c>
      <c r="D325">
        <v>3596</v>
      </c>
      <c r="E325">
        <v>2778</v>
      </c>
      <c r="F325" t="s">
        <v>332</v>
      </c>
      <c r="G325" t="str">
        <f t="shared" si="10"/>
        <v>iiif_url</v>
      </c>
    </row>
    <row r="326" spans="1:7" x14ac:dyDescent="0.2">
      <c r="A326" t="s">
        <v>216</v>
      </c>
      <c r="B326" t="s">
        <v>280</v>
      </c>
      <c r="C326" t="s">
        <v>26</v>
      </c>
      <c r="D326">
        <v>3594</v>
      </c>
      <c r="E326">
        <v>2829</v>
      </c>
      <c r="F326" t="s">
        <v>333</v>
      </c>
      <c r="G326" t="str">
        <f t="shared" si="10"/>
        <v>iiif_url</v>
      </c>
    </row>
    <row r="327" spans="1:7" x14ac:dyDescent="0.2">
      <c r="A327" t="s">
        <v>216</v>
      </c>
      <c r="B327" t="s">
        <v>280</v>
      </c>
      <c r="C327" t="s">
        <v>26</v>
      </c>
      <c r="D327">
        <v>3717</v>
      </c>
      <c r="E327">
        <v>2872</v>
      </c>
      <c r="F327" t="s">
        <v>334</v>
      </c>
      <c r="G327" t="str">
        <f t="shared" si="10"/>
        <v>iiif_url</v>
      </c>
    </row>
    <row r="328" spans="1:7" x14ac:dyDescent="0.2">
      <c r="A328" t="s">
        <v>216</v>
      </c>
      <c r="B328" t="s">
        <v>280</v>
      </c>
      <c r="C328" t="s">
        <v>26</v>
      </c>
      <c r="D328">
        <v>3596</v>
      </c>
      <c r="E328">
        <v>2924</v>
      </c>
      <c r="F328" t="s">
        <v>335</v>
      </c>
      <c r="G328" t="str">
        <f t="shared" si="10"/>
        <v>iiif_url</v>
      </c>
    </row>
    <row r="329" spans="1:7" x14ac:dyDescent="0.2">
      <c r="A329" t="s">
        <v>216</v>
      </c>
      <c r="B329" t="s">
        <v>280</v>
      </c>
      <c r="C329" t="s">
        <v>26</v>
      </c>
      <c r="D329">
        <v>3594</v>
      </c>
      <c r="E329">
        <v>2976</v>
      </c>
      <c r="F329" t="s">
        <v>336</v>
      </c>
      <c r="G329" t="str">
        <f t="shared" si="10"/>
        <v>iiif_url</v>
      </c>
    </row>
    <row r="330" spans="1:7" x14ac:dyDescent="0.2">
      <c r="A330" t="s">
        <v>216</v>
      </c>
      <c r="B330" t="s">
        <v>280</v>
      </c>
      <c r="C330" t="s">
        <v>37</v>
      </c>
      <c r="D330">
        <v>3722</v>
      </c>
      <c r="E330">
        <v>3022</v>
      </c>
      <c r="F330" t="s">
        <v>337</v>
      </c>
      <c r="G330" t="str">
        <f t="shared" si="10"/>
        <v>iiif_url</v>
      </c>
    </row>
    <row r="331" spans="1:7" x14ac:dyDescent="0.2">
      <c r="A331" t="s">
        <v>216</v>
      </c>
      <c r="B331" t="s">
        <v>280</v>
      </c>
      <c r="C331" t="s">
        <v>26</v>
      </c>
      <c r="D331">
        <v>3601</v>
      </c>
      <c r="E331">
        <v>3068</v>
      </c>
      <c r="F331" t="s">
        <v>338</v>
      </c>
      <c r="G331" t="str">
        <f t="shared" si="10"/>
        <v>iiif_url</v>
      </c>
    </row>
    <row r="332" spans="1:7" x14ac:dyDescent="0.2">
      <c r="A332" t="s">
        <v>216</v>
      </c>
      <c r="B332" t="s">
        <v>280</v>
      </c>
      <c r="C332" t="s">
        <v>26</v>
      </c>
      <c r="D332">
        <v>3603</v>
      </c>
      <c r="E332">
        <v>3118</v>
      </c>
      <c r="F332" t="s">
        <v>339</v>
      </c>
      <c r="G332" t="str">
        <f t="shared" si="10"/>
        <v>iiif_url</v>
      </c>
    </row>
    <row r="333" spans="1:7" x14ac:dyDescent="0.2">
      <c r="A333" t="s">
        <v>216</v>
      </c>
      <c r="B333" t="s">
        <v>280</v>
      </c>
      <c r="C333" t="s">
        <v>26</v>
      </c>
      <c r="D333">
        <v>3603</v>
      </c>
      <c r="E333">
        <v>3164</v>
      </c>
      <c r="F333" t="s">
        <v>340</v>
      </c>
      <c r="G333" t="str">
        <f t="shared" si="10"/>
        <v>iiif_url</v>
      </c>
    </row>
    <row r="334" spans="1:7" x14ac:dyDescent="0.2">
      <c r="A334" t="s">
        <v>216</v>
      </c>
      <c r="B334" t="s">
        <v>280</v>
      </c>
      <c r="C334" t="s">
        <v>37</v>
      </c>
      <c r="D334">
        <v>3717</v>
      </c>
      <c r="E334">
        <v>3207</v>
      </c>
      <c r="F334" t="s">
        <v>341</v>
      </c>
      <c r="G334" t="str">
        <f t="shared" si="10"/>
        <v>iiif_url</v>
      </c>
    </row>
    <row r="335" spans="1:7" x14ac:dyDescent="0.2">
      <c r="A335" t="s">
        <v>216</v>
      </c>
      <c r="B335" t="s">
        <v>280</v>
      </c>
      <c r="C335" t="s">
        <v>26</v>
      </c>
      <c r="D335">
        <v>3603</v>
      </c>
      <c r="E335">
        <v>3260</v>
      </c>
      <c r="F335" t="s">
        <v>342</v>
      </c>
      <c r="G335" t="str">
        <f t="shared" si="10"/>
        <v>iiif_url</v>
      </c>
    </row>
    <row r="336" spans="1:7" x14ac:dyDescent="0.2">
      <c r="A336" t="s">
        <v>216</v>
      </c>
      <c r="B336" t="s">
        <v>280</v>
      </c>
      <c r="C336" t="s">
        <v>26</v>
      </c>
      <c r="D336">
        <v>3603</v>
      </c>
      <c r="E336">
        <v>3321</v>
      </c>
      <c r="F336" t="s">
        <v>343</v>
      </c>
      <c r="G336" t="str">
        <f t="shared" si="10"/>
        <v>iiif_url</v>
      </c>
    </row>
    <row r="340" spans="1:7" x14ac:dyDescent="0.2">
      <c r="A340" t="s">
        <v>344</v>
      </c>
      <c r="B340" t="s">
        <v>345</v>
      </c>
      <c r="C340" t="s">
        <v>26</v>
      </c>
      <c r="D340">
        <v>543</v>
      </c>
      <c r="E340">
        <v>337</v>
      </c>
      <c r="F340" t="s">
        <v>346</v>
      </c>
      <c r="G340" t="str">
        <f t="shared" ref="G340:G371" si="11">HYPERLINK("https://images.diginfra.net/iiif/NL-HaNA_1.01.02/3779/NL-HaNA_1.01.02_3779_0007.jpg/278,237,1061,3184/full/0/default.jpg", "iiif_url")</f>
        <v>iiif_url</v>
      </c>
    </row>
    <row r="341" spans="1:7" x14ac:dyDescent="0.2">
      <c r="A341" t="s">
        <v>344</v>
      </c>
      <c r="B341" t="s">
        <v>345</v>
      </c>
      <c r="C341" t="s">
        <v>37</v>
      </c>
      <c r="D341">
        <v>417</v>
      </c>
      <c r="E341">
        <v>382</v>
      </c>
      <c r="F341" t="s">
        <v>347</v>
      </c>
      <c r="G341" t="str">
        <f t="shared" si="11"/>
        <v>iiif_url</v>
      </c>
    </row>
    <row r="342" spans="1:7" x14ac:dyDescent="0.2">
      <c r="A342" t="s">
        <v>344</v>
      </c>
      <c r="B342" t="s">
        <v>345</v>
      </c>
      <c r="C342" t="s">
        <v>26</v>
      </c>
      <c r="D342">
        <v>540</v>
      </c>
      <c r="E342">
        <v>435</v>
      </c>
      <c r="F342" t="s">
        <v>348</v>
      </c>
      <c r="G342" t="str">
        <f t="shared" si="11"/>
        <v>iiif_url</v>
      </c>
    </row>
    <row r="343" spans="1:7" x14ac:dyDescent="0.2">
      <c r="A343" t="s">
        <v>344</v>
      </c>
      <c r="B343" t="s">
        <v>345</v>
      </c>
      <c r="C343" t="s">
        <v>37</v>
      </c>
      <c r="D343">
        <v>417</v>
      </c>
      <c r="E343">
        <v>479</v>
      </c>
      <c r="F343" t="s">
        <v>349</v>
      </c>
      <c r="G343" t="str">
        <f t="shared" si="11"/>
        <v>iiif_url</v>
      </c>
    </row>
    <row r="344" spans="1:7" x14ac:dyDescent="0.2">
      <c r="A344" t="s">
        <v>344</v>
      </c>
      <c r="B344" t="s">
        <v>345</v>
      </c>
      <c r="C344" t="s">
        <v>37</v>
      </c>
      <c r="D344">
        <v>417</v>
      </c>
      <c r="E344">
        <v>527</v>
      </c>
      <c r="F344" t="s">
        <v>350</v>
      </c>
      <c r="G344" t="str">
        <f t="shared" si="11"/>
        <v>iiif_url</v>
      </c>
    </row>
    <row r="345" spans="1:7" x14ac:dyDescent="0.2">
      <c r="A345" t="s">
        <v>344</v>
      </c>
      <c r="B345" t="s">
        <v>345</v>
      </c>
      <c r="C345" t="s">
        <v>37</v>
      </c>
      <c r="D345">
        <v>417</v>
      </c>
      <c r="E345">
        <v>576</v>
      </c>
      <c r="F345" t="s">
        <v>351</v>
      </c>
      <c r="G345" t="str">
        <f t="shared" si="11"/>
        <v>iiif_url</v>
      </c>
    </row>
    <row r="346" spans="1:7" x14ac:dyDescent="0.2">
      <c r="A346" t="s">
        <v>344</v>
      </c>
      <c r="B346" t="s">
        <v>345</v>
      </c>
      <c r="C346" t="s">
        <v>37</v>
      </c>
      <c r="D346">
        <v>417</v>
      </c>
      <c r="E346">
        <v>621</v>
      </c>
      <c r="F346" t="s">
        <v>352</v>
      </c>
      <c r="G346" t="str">
        <f t="shared" si="11"/>
        <v>iiif_url</v>
      </c>
    </row>
    <row r="347" spans="1:7" x14ac:dyDescent="0.2">
      <c r="A347" t="s">
        <v>344</v>
      </c>
      <c r="B347" t="s">
        <v>345</v>
      </c>
      <c r="C347" t="s">
        <v>37</v>
      </c>
      <c r="D347">
        <v>415</v>
      </c>
      <c r="E347">
        <v>670</v>
      </c>
      <c r="F347" t="s">
        <v>353</v>
      </c>
      <c r="G347" t="str">
        <f t="shared" si="11"/>
        <v>iiif_url</v>
      </c>
    </row>
    <row r="348" spans="1:7" x14ac:dyDescent="0.2">
      <c r="A348" t="s">
        <v>344</v>
      </c>
      <c r="B348" t="s">
        <v>345</v>
      </c>
      <c r="C348" t="s">
        <v>37</v>
      </c>
      <c r="D348">
        <v>540</v>
      </c>
      <c r="E348">
        <v>721</v>
      </c>
      <c r="F348" t="s">
        <v>354</v>
      </c>
      <c r="G348" t="str">
        <f t="shared" si="11"/>
        <v>iiif_url</v>
      </c>
    </row>
    <row r="349" spans="1:7" x14ac:dyDescent="0.2">
      <c r="A349" t="s">
        <v>344</v>
      </c>
      <c r="B349" t="s">
        <v>345</v>
      </c>
      <c r="C349" t="s">
        <v>37</v>
      </c>
      <c r="D349">
        <v>413</v>
      </c>
      <c r="E349">
        <v>764</v>
      </c>
      <c r="F349" t="s">
        <v>355</v>
      </c>
      <c r="G349" t="str">
        <f t="shared" si="11"/>
        <v>iiif_url</v>
      </c>
    </row>
    <row r="350" spans="1:7" x14ac:dyDescent="0.2">
      <c r="A350" t="s">
        <v>344</v>
      </c>
      <c r="B350" t="s">
        <v>345</v>
      </c>
      <c r="C350" t="s">
        <v>37</v>
      </c>
      <c r="D350">
        <v>410</v>
      </c>
      <c r="E350">
        <v>816</v>
      </c>
      <c r="F350" t="s">
        <v>356</v>
      </c>
      <c r="G350" t="str">
        <f t="shared" si="11"/>
        <v>iiif_url</v>
      </c>
    </row>
    <row r="351" spans="1:7" x14ac:dyDescent="0.2">
      <c r="A351" t="s">
        <v>344</v>
      </c>
      <c r="B351" t="s">
        <v>345</v>
      </c>
      <c r="C351" t="s">
        <v>26</v>
      </c>
      <c r="D351">
        <v>415</v>
      </c>
      <c r="E351">
        <v>868</v>
      </c>
      <c r="F351" t="s">
        <v>357</v>
      </c>
      <c r="G351" t="str">
        <f t="shared" si="11"/>
        <v>iiif_url</v>
      </c>
    </row>
    <row r="352" spans="1:7" x14ac:dyDescent="0.2">
      <c r="A352" t="s">
        <v>344</v>
      </c>
      <c r="B352" t="s">
        <v>345</v>
      </c>
      <c r="C352" t="s">
        <v>37</v>
      </c>
      <c r="D352">
        <v>529</v>
      </c>
      <c r="E352">
        <v>912</v>
      </c>
      <c r="F352" t="s">
        <v>358</v>
      </c>
      <c r="G352" t="str">
        <f t="shared" si="11"/>
        <v>iiif_url</v>
      </c>
    </row>
    <row r="353" spans="1:7" x14ac:dyDescent="0.2">
      <c r="A353" t="s">
        <v>344</v>
      </c>
      <c r="B353" t="s">
        <v>345</v>
      </c>
      <c r="C353" t="s">
        <v>37</v>
      </c>
      <c r="D353">
        <v>531</v>
      </c>
      <c r="E353">
        <v>963</v>
      </c>
      <c r="F353" t="s">
        <v>359</v>
      </c>
      <c r="G353" t="str">
        <f t="shared" si="11"/>
        <v>iiif_url</v>
      </c>
    </row>
    <row r="354" spans="1:7" x14ac:dyDescent="0.2">
      <c r="A354" t="s">
        <v>344</v>
      </c>
      <c r="B354" t="s">
        <v>345</v>
      </c>
      <c r="C354" t="s">
        <v>26</v>
      </c>
      <c r="D354">
        <v>406</v>
      </c>
      <c r="E354">
        <v>1008</v>
      </c>
      <c r="F354" t="s">
        <v>360</v>
      </c>
      <c r="G354" t="str">
        <f t="shared" si="11"/>
        <v>iiif_url</v>
      </c>
    </row>
    <row r="355" spans="1:7" x14ac:dyDescent="0.2">
      <c r="A355" t="s">
        <v>344</v>
      </c>
      <c r="B355" t="s">
        <v>345</v>
      </c>
      <c r="C355" t="s">
        <v>26</v>
      </c>
      <c r="D355">
        <v>410</v>
      </c>
      <c r="E355">
        <v>1055</v>
      </c>
      <c r="F355" t="s">
        <v>361</v>
      </c>
      <c r="G355" t="str">
        <f t="shared" si="11"/>
        <v>iiif_url</v>
      </c>
    </row>
    <row r="356" spans="1:7" x14ac:dyDescent="0.2">
      <c r="A356" t="s">
        <v>344</v>
      </c>
      <c r="B356" t="s">
        <v>345</v>
      </c>
      <c r="C356" t="s">
        <v>37</v>
      </c>
      <c r="D356">
        <v>533</v>
      </c>
      <c r="E356">
        <v>1109</v>
      </c>
      <c r="F356" t="s">
        <v>362</v>
      </c>
      <c r="G356" t="str">
        <f t="shared" si="11"/>
        <v>iiif_url</v>
      </c>
    </row>
    <row r="357" spans="1:7" x14ac:dyDescent="0.2">
      <c r="A357" t="s">
        <v>344</v>
      </c>
      <c r="B357" t="s">
        <v>345</v>
      </c>
      <c r="C357" t="s">
        <v>26</v>
      </c>
      <c r="D357">
        <v>408</v>
      </c>
      <c r="E357">
        <v>1152</v>
      </c>
      <c r="F357" t="s">
        <v>363</v>
      </c>
      <c r="G357" t="str">
        <f t="shared" si="11"/>
        <v>iiif_url</v>
      </c>
    </row>
    <row r="358" spans="1:7" x14ac:dyDescent="0.2">
      <c r="A358" t="s">
        <v>344</v>
      </c>
      <c r="B358" t="s">
        <v>345</v>
      </c>
      <c r="C358" t="s">
        <v>26</v>
      </c>
      <c r="D358">
        <v>408</v>
      </c>
      <c r="E358">
        <v>1208</v>
      </c>
      <c r="F358" t="s">
        <v>364</v>
      </c>
      <c r="G358" t="str">
        <f t="shared" si="11"/>
        <v>iiif_url</v>
      </c>
    </row>
    <row r="359" spans="1:7" x14ac:dyDescent="0.2">
      <c r="A359" t="s">
        <v>344</v>
      </c>
      <c r="B359" t="s">
        <v>345</v>
      </c>
      <c r="C359" t="s">
        <v>37</v>
      </c>
      <c r="D359">
        <v>529</v>
      </c>
      <c r="E359">
        <v>1250</v>
      </c>
      <c r="F359" t="s">
        <v>365</v>
      </c>
      <c r="G359" t="str">
        <f t="shared" si="11"/>
        <v>iiif_url</v>
      </c>
    </row>
    <row r="360" spans="1:7" x14ac:dyDescent="0.2">
      <c r="A360" t="s">
        <v>344</v>
      </c>
      <c r="B360" t="s">
        <v>345</v>
      </c>
      <c r="C360" t="s">
        <v>26</v>
      </c>
      <c r="D360">
        <v>404</v>
      </c>
      <c r="E360">
        <v>1299</v>
      </c>
      <c r="F360" t="s">
        <v>366</v>
      </c>
      <c r="G360" t="str">
        <f t="shared" si="11"/>
        <v>iiif_url</v>
      </c>
    </row>
    <row r="361" spans="1:7" x14ac:dyDescent="0.2">
      <c r="A361" t="s">
        <v>344</v>
      </c>
      <c r="B361" t="s">
        <v>345</v>
      </c>
      <c r="C361" t="s">
        <v>26</v>
      </c>
      <c r="D361">
        <v>406</v>
      </c>
      <c r="E361">
        <v>1344</v>
      </c>
      <c r="F361" t="s">
        <v>367</v>
      </c>
      <c r="G361" t="str">
        <f t="shared" si="11"/>
        <v>iiif_url</v>
      </c>
    </row>
    <row r="362" spans="1:7" x14ac:dyDescent="0.2">
      <c r="A362" t="s">
        <v>344</v>
      </c>
      <c r="B362" t="s">
        <v>345</v>
      </c>
      <c r="C362" t="s">
        <v>37</v>
      </c>
      <c r="D362">
        <v>526</v>
      </c>
      <c r="E362">
        <v>1399</v>
      </c>
      <c r="F362" t="s">
        <v>368</v>
      </c>
      <c r="G362" t="str">
        <f t="shared" si="11"/>
        <v>iiif_url</v>
      </c>
    </row>
    <row r="363" spans="1:7" x14ac:dyDescent="0.2">
      <c r="A363" t="s">
        <v>344</v>
      </c>
      <c r="B363" t="s">
        <v>345</v>
      </c>
      <c r="C363" t="s">
        <v>26</v>
      </c>
      <c r="D363">
        <v>406</v>
      </c>
      <c r="E363">
        <v>1443</v>
      </c>
      <c r="F363" t="s">
        <v>369</v>
      </c>
      <c r="G363" t="str">
        <f t="shared" si="11"/>
        <v>iiif_url</v>
      </c>
    </row>
    <row r="364" spans="1:7" x14ac:dyDescent="0.2">
      <c r="A364" t="s">
        <v>344</v>
      </c>
      <c r="B364" t="s">
        <v>345</v>
      </c>
      <c r="C364" t="s">
        <v>26</v>
      </c>
      <c r="D364">
        <v>406</v>
      </c>
      <c r="E364">
        <v>1491</v>
      </c>
      <c r="F364" t="s">
        <v>370</v>
      </c>
      <c r="G364" t="str">
        <f t="shared" si="11"/>
        <v>iiif_url</v>
      </c>
    </row>
    <row r="365" spans="1:7" x14ac:dyDescent="0.2">
      <c r="A365" t="s">
        <v>344</v>
      </c>
      <c r="B365" t="s">
        <v>345</v>
      </c>
      <c r="C365" t="s">
        <v>37</v>
      </c>
      <c r="D365">
        <v>524</v>
      </c>
      <c r="E365">
        <v>1538</v>
      </c>
      <c r="F365" t="s">
        <v>371</v>
      </c>
      <c r="G365" t="str">
        <f t="shared" si="11"/>
        <v>iiif_url</v>
      </c>
    </row>
    <row r="366" spans="1:7" x14ac:dyDescent="0.2">
      <c r="A366" t="s">
        <v>344</v>
      </c>
      <c r="B366" t="s">
        <v>345</v>
      </c>
      <c r="C366" t="s">
        <v>26</v>
      </c>
      <c r="D366">
        <v>404</v>
      </c>
      <c r="E366">
        <v>1585</v>
      </c>
      <c r="F366" t="s">
        <v>372</v>
      </c>
      <c r="G366" t="str">
        <f t="shared" si="11"/>
        <v>iiif_url</v>
      </c>
    </row>
    <row r="367" spans="1:7" x14ac:dyDescent="0.2">
      <c r="A367" t="s">
        <v>344</v>
      </c>
      <c r="B367" t="s">
        <v>345</v>
      </c>
      <c r="C367" t="s">
        <v>26</v>
      </c>
      <c r="D367">
        <v>401</v>
      </c>
      <c r="E367">
        <v>1634</v>
      </c>
      <c r="F367" t="s">
        <v>373</v>
      </c>
      <c r="G367" t="str">
        <f t="shared" si="11"/>
        <v>iiif_url</v>
      </c>
    </row>
    <row r="368" spans="1:7" x14ac:dyDescent="0.2">
      <c r="A368" t="s">
        <v>344</v>
      </c>
      <c r="B368" t="s">
        <v>345</v>
      </c>
      <c r="C368" t="s">
        <v>26</v>
      </c>
      <c r="D368">
        <v>401</v>
      </c>
      <c r="E368">
        <v>1683</v>
      </c>
      <c r="F368" t="s">
        <v>374</v>
      </c>
      <c r="G368" t="str">
        <f t="shared" si="11"/>
        <v>iiif_url</v>
      </c>
    </row>
    <row r="369" spans="1:7" x14ac:dyDescent="0.2">
      <c r="A369" t="s">
        <v>344</v>
      </c>
      <c r="B369" t="s">
        <v>345</v>
      </c>
      <c r="C369" t="s">
        <v>37</v>
      </c>
      <c r="D369">
        <v>522</v>
      </c>
      <c r="E369">
        <v>1732</v>
      </c>
      <c r="F369" t="s">
        <v>375</v>
      </c>
      <c r="G369" t="str">
        <f t="shared" si="11"/>
        <v>iiif_url</v>
      </c>
    </row>
    <row r="370" spans="1:7" x14ac:dyDescent="0.2">
      <c r="A370" t="s">
        <v>344</v>
      </c>
      <c r="B370" t="s">
        <v>345</v>
      </c>
      <c r="C370" t="s">
        <v>26</v>
      </c>
      <c r="D370">
        <v>397</v>
      </c>
      <c r="E370">
        <v>1780</v>
      </c>
      <c r="F370" t="s">
        <v>376</v>
      </c>
      <c r="G370" t="str">
        <f t="shared" si="11"/>
        <v>iiif_url</v>
      </c>
    </row>
    <row r="371" spans="1:7" x14ac:dyDescent="0.2">
      <c r="A371" t="s">
        <v>344</v>
      </c>
      <c r="B371" t="s">
        <v>345</v>
      </c>
      <c r="C371" t="s">
        <v>26</v>
      </c>
      <c r="D371">
        <v>399</v>
      </c>
      <c r="E371">
        <v>1830</v>
      </c>
      <c r="F371" t="s">
        <v>377</v>
      </c>
      <c r="G371" t="str">
        <f t="shared" si="11"/>
        <v>iiif_url</v>
      </c>
    </row>
    <row r="372" spans="1:7" x14ac:dyDescent="0.2">
      <c r="A372" t="s">
        <v>344</v>
      </c>
      <c r="B372" t="s">
        <v>345</v>
      </c>
      <c r="C372" t="s">
        <v>26</v>
      </c>
      <c r="D372">
        <v>399</v>
      </c>
      <c r="E372">
        <v>1878</v>
      </c>
      <c r="F372" t="s">
        <v>378</v>
      </c>
      <c r="G372" t="str">
        <f t="shared" ref="G372:G402" si="12">HYPERLINK("https://images.diginfra.net/iiif/NL-HaNA_1.01.02/3779/NL-HaNA_1.01.02_3779_0007.jpg/278,237,1061,3184/full/0/default.jpg", "iiif_url")</f>
        <v>iiif_url</v>
      </c>
    </row>
    <row r="373" spans="1:7" x14ac:dyDescent="0.2">
      <c r="A373" t="s">
        <v>344</v>
      </c>
      <c r="B373" t="s">
        <v>345</v>
      </c>
      <c r="C373" t="s">
        <v>37</v>
      </c>
      <c r="D373">
        <v>524</v>
      </c>
      <c r="E373">
        <v>1931</v>
      </c>
      <c r="F373" t="s">
        <v>379</v>
      </c>
      <c r="G373" t="str">
        <f t="shared" si="12"/>
        <v>iiif_url</v>
      </c>
    </row>
    <row r="374" spans="1:7" x14ac:dyDescent="0.2">
      <c r="A374" t="s">
        <v>344</v>
      </c>
      <c r="B374" t="s">
        <v>345</v>
      </c>
      <c r="C374" t="s">
        <v>26</v>
      </c>
      <c r="D374">
        <v>397</v>
      </c>
      <c r="E374">
        <v>1973</v>
      </c>
      <c r="F374" t="s">
        <v>380</v>
      </c>
      <c r="G374" t="str">
        <f t="shared" si="12"/>
        <v>iiif_url</v>
      </c>
    </row>
    <row r="375" spans="1:7" x14ac:dyDescent="0.2">
      <c r="A375" t="s">
        <v>344</v>
      </c>
      <c r="B375" t="s">
        <v>345</v>
      </c>
      <c r="C375" t="s">
        <v>26</v>
      </c>
      <c r="D375">
        <v>392</v>
      </c>
      <c r="E375">
        <v>2020</v>
      </c>
      <c r="F375" t="s">
        <v>381</v>
      </c>
      <c r="G375" t="str">
        <f t="shared" si="12"/>
        <v>iiif_url</v>
      </c>
    </row>
    <row r="376" spans="1:7" x14ac:dyDescent="0.2">
      <c r="A376" t="s">
        <v>344</v>
      </c>
      <c r="B376" t="s">
        <v>345</v>
      </c>
      <c r="C376" t="s">
        <v>37</v>
      </c>
      <c r="D376">
        <v>508</v>
      </c>
      <c r="E376">
        <v>2071</v>
      </c>
      <c r="F376" t="s">
        <v>382</v>
      </c>
      <c r="G376" t="str">
        <f t="shared" si="12"/>
        <v>iiif_url</v>
      </c>
    </row>
    <row r="377" spans="1:7" x14ac:dyDescent="0.2">
      <c r="A377" t="s">
        <v>344</v>
      </c>
      <c r="B377" t="s">
        <v>345</v>
      </c>
      <c r="C377" t="s">
        <v>26</v>
      </c>
      <c r="D377">
        <v>394</v>
      </c>
      <c r="E377">
        <v>2116</v>
      </c>
      <c r="F377" t="s">
        <v>383</v>
      </c>
      <c r="G377" t="str">
        <f t="shared" si="12"/>
        <v>iiif_url</v>
      </c>
    </row>
    <row r="378" spans="1:7" x14ac:dyDescent="0.2">
      <c r="A378" t="s">
        <v>344</v>
      </c>
      <c r="B378" t="s">
        <v>345</v>
      </c>
      <c r="C378" t="s">
        <v>26</v>
      </c>
      <c r="D378">
        <v>394</v>
      </c>
      <c r="E378">
        <v>2163</v>
      </c>
      <c r="F378" t="s">
        <v>384</v>
      </c>
      <c r="G378" t="str">
        <f t="shared" si="12"/>
        <v>iiif_url</v>
      </c>
    </row>
    <row r="379" spans="1:7" x14ac:dyDescent="0.2">
      <c r="A379" t="s">
        <v>344</v>
      </c>
      <c r="B379" t="s">
        <v>345</v>
      </c>
      <c r="C379" t="s">
        <v>37</v>
      </c>
      <c r="D379">
        <v>508</v>
      </c>
      <c r="E379">
        <v>2214</v>
      </c>
      <c r="F379" t="s">
        <v>385</v>
      </c>
      <c r="G379" t="str">
        <f t="shared" si="12"/>
        <v>iiif_url</v>
      </c>
    </row>
    <row r="380" spans="1:7" x14ac:dyDescent="0.2">
      <c r="A380" t="s">
        <v>344</v>
      </c>
      <c r="B380" t="s">
        <v>345</v>
      </c>
      <c r="C380" t="s">
        <v>26</v>
      </c>
      <c r="D380">
        <v>390</v>
      </c>
      <c r="E380">
        <v>2262</v>
      </c>
      <c r="F380" t="s">
        <v>386</v>
      </c>
      <c r="G380" t="str">
        <f t="shared" si="12"/>
        <v>iiif_url</v>
      </c>
    </row>
    <row r="381" spans="1:7" x14ac:dyDescent="0.2">
      <c r="A381" t="s">
        <v>344</v>
      </c>
      <c r="B381" t="s">
        <v>345</v>
      </c>
      <c r="C381" t="s">
        <v>26</v>
      </c>
      <c r="D381">
        <v>387</v>
      </c>
      <c r="E381">
        <v>2311</v>
      </c>
      <c r="F381" t="s">
        <v>387</v>
      </c>
      <c r="G381" t="str">
        <f t="shared" si="12"/>
        <v>iiif_url</v>
      </c>
    </row>
    <row r="382" spans="1:7" x14ac:dyDescent="0.2">
      <c r="A382" t="s">
        <v>344</v>
      </c>
      <c r="B382" t="s">
        <v>345</v>
      </c>
      <c r="C382" t="s">
        <v>37</v>
      </c>
      <c r="D382">
        <v>503</v>
      </c>
      <c r="E382">
        <v>2357</v>
      </c>
      <c r="F382" t="s">
        <v>388</v>
      </c>
      <c r="G382" t="str">
        <f t="shared" si="12"/>
        <v>iiif_url</v>
      </c>
    </row>
    <row r="383" spans="1:7" x14ac:dyDescent="0.2">
      <c r="A383" t="s">
        <v>344</v>
      </c>
      <c r="B383" t="s">
        <v>345</v>
      </c>
      <c r="C383" t="s">
        <v>26</v>
      </c>
      <c r="D383">
        <v>387</v>
      </c>
      <c r="E383">
        <v>2418</v>
      </c>
      <c r="F383" t="s">
        <v>389</v>
      </c>
      <c r="G383" t="str">
        <f t="shared" si="12"/>
        <v>iiif_url</v>
      </c>
    </row>
    <row r="384" spans="1:7" x14ac:dyDescent="0.2">
      <c r="A384" t="s">
        <v>344</v>
      </c>
      <c r="B384" t="s">
        <v>345</v>
      </c>
      <c r="C384" t="s">
        <v>37</v>
      </c>
      <c r="D384">
        <v>503</v>
      </c>
      <c r="E384">
        <v>2457</v>
      </c>
      <c r="F384" t="s">
        <v>390</v>
      </c>
      <c r="G384" t="str">
        <f t="shared" si="12"/>
        <v>iiif_url</v>
      </c>
    </row>
    <row r="385" spans="1:7" x14ac:dyDescent="0.2">
      <c r="A385" t="s">
        <v>344</v>
      </c>
      <c r="B385" t="s">
        <v>345</v>
      </c>
      <c r="C385" t="s">
        <v>26</v>
      </c>
      <c r="D385">
        <v>394</v>
      </c>
      <c r="E385">
        <v>2503</v>
      </c>
      <c r="F385" t="s">
        <v>391</v>
      </c>
      <c r="G385" t="str">
        <f t="shared" si="12"/>
        <v>iiif_url</v>
      </c>
    </row>
    <row r="386" spans="1:7" x14ac:dyDescent="0.2">
      <c r="A386" t="s">
        <v>344</v>
      </c>
      <c r="B386" t="s">
        <v>345</v>
      </c>
      <c r="C386" t="s">
        <v>124</v>
      </c>
      <c r="D386">
        <v>336</v>
      </c>
      <c r="E386">
        <v>2550</v>
      </c>
      <c r="F386" t="s">
        <v>392</v>
      </c>
      <c r="G386" t="str">
        <f t="shared" si="12"/>
        <v>iiif_url</v>
      </c>
    </row>
    <row r="387" spans="1:7" x14ac:dyDescent="0.2">
      <c r="A387" t="s">
        <v>344</v>
      </c>
      <c r="B387" t="s">
        <v>345</v>
      </c>
      <c r="C387" t="s">
        <v>26</v>
      </c>
      <c r="D387">
        <v>380</v>
      </c>
      <c r="E387">
        <v>2604</v>
      </c>
      <c r="F387" t="s">
        <v>393</v>
      </c>
      <c r="G387" t="str">
        <f t="shared" si="12"/>
        <v>iiif_url</v>
      </c>
    </row>
    <row r="388" spans="1:7" x14ac:dyDescent="0.2">
      <c r="A388" t="s">
        <v>344</v>
      </c>
      <c r="B388" t="s">
        <v>345</v>
      </c>
      <c r="C388" t="s">
        <v>26</v>
      </c>
      <c r="D388">
        <v>378</v>
      </c>
      <c r="E388">
        <v>2651</v>
      </c>
      <c r="F388" t="s">
        <v>394</v>
      </c>
      <c r="G388" t="str">
        <f t="shared" si="12"/>
        <v>iiif_url</v>
      </c>
    </row>
    <row r="389" spans="1:7" x14ac:dyDescent="0.2">
      <c r="A389" t="s">
        <v>344</v>
      </c>
      <c r="B389" t="s">
        <v>345</v>
      </c>
      <c r="C389" t="s">
        <v>37</v>
      </c>
      <c r="D389">
        <v>496</v>
      </c>
      <c r="E389">
        <v>2695</v>
      </c>
      <c r="F389" t="s">
        <v>395</v>
      </c>
      <c r="G389" t="str">
        <f t="shared" si="12"/>
        <v>iiif_url</v>
      </c>
    </row>
    <row r="390" spans="1:7" x14ac:dyDescent="0.2">
      <c r="A390" t="s">
        <v>344</v>
      </c>
      <c r="B390" t="s">
        <v>345</v>
      </c>
      <c r="C390" t="s">
        <v>26</v>
      </c>
      <c r="D390">
        <v>378</v>
      </c>
      <c r="E390">
        <v>2745</v>
      </c>
      <c r="F390" t="s">
        <v>396</v>
      </c>
      <c r="G390" t="str">
        <f t="shared" si="12"/>
        <v>iiif_url</v>
      </c>
    </row>
    <row r="391" spans="1:7" x14ac:dyDescent="0.2">
      <c r="A391" t="s">
        <v>344</v>
      </c>
      <c r="B391" t="s">
        <v>345</v>
      </c>
      <c r="C391" t="s">
        <v>37</v>
      </c>
      <c r="D391">
        <v>501</v>
      </c>
      <c r="E391">
        <v>2794</v>
      </c>
      <c r="F391" t="s">
        <v>397</v>
      </c>
      <c r="G391" t="str">
        <f t="shared" si="12"/>
        <v>iiif_url</v>
      </c>
    </row>
    <row r="392" spans="1:7" x14ac:dyDescent="0.2">
      <c r="A392" t="s">
        <v>344</v>
      </c>
      <c r="B392" t="s">
        <v>345</v>
      </c>
      <c r="C392" t="s">
        <v>26</v>
      </c>
      <c r="D392">
        <v>378</v>
      </c>
      <c r="E392">
        <v>2843</v>
      </c>
      <c r="F392" t="s">
        <v>398</v>
      </c>
      <c r="G392" t="str">
        <f t="shared" si="12"/>
        <v>iiif_url</v>
      </c>
    </row>
    <row r="393" spans="1:7" x14ac:dyDescent="0.2">
      <c r="A393" t="s">
        <v>344</v>
      </c>
      <c r="B393" t="s">
        <v>345</v>
      </c>
      <c r="C393" t="s">
        <v>26</v>
      </c>
      <c r="D393">
        <v>380</v>
      </c>
      <c r="E393">
        <v>2890</v>
      </c>
      <c r="F393" t="s">
        <v>399</v>
      </c>
      <c r="G393" t="str">
        <f t="shared" si="12"/>
        <v>iiif_url</v>
      </c>
    </row>
    <row r="394" spans="1:7" x14ac:dyDescent="0.2">
      <c r="A394" t="s">
        <v>344</v>
      </c>
      <c r="B394" t="s">
        <v>345</v>
      </c>
      <c r="C394" t="s">
        <v>37</v>
      </c>
      <c r="D394">
        <v>499</v>
      </c>
      <c r="E394">
        <v>2939</v>
      </c>
      <c r="F394" t="s">
        <v>400</v>
      </c>
      <c r="G394" t="str">
        <f t="shared" si="12"/>
        <v>iiif_url</v>
      </c>
    </row>
    <row r="395" spans="1:7" x14ac:dyDescent="0.2">
      <c r="A395" t="s">
        <v>344</v>
      </c>
      <c r="B395" t="s">
        <v>345</v>
      </c>
      <c r="C395" t="s">
        <v>26</v>
      </c>
      <c r="D395">
        <v>376</v>
      </c>
      <c r="E395">
        <v>2990</v>
      </c>
      <c r="F395" t="s">
        <v>401</v>
      </c>
      <c r="G395" t="str">
        <f t="shared" si="12"/>
        <v>iiif_url</v>
      </c>
    </row>
    <row r="396" spans="1:7" x14ac:dyDescent="0.2">
      <c r="A396" t="s">
        <v>344</v>
      </c>
      <c r="B396" t="s">
        <v>345</v>
      </c>
      <c r="C396" t="s">
        <v>26</v>
      </c>
      <c r="D396">
        <v>487</v>
      </c>
      <c r="E396">
        <v>3040</v>
      </c>
      <c r="F396" t="s">
        <v>402</v>
      </c>
      <c r="G396" t="str">
        <f t="shared" si="12"/>
        <v>iiif_url</v>
      </c>
    </row>
    <row r="397" spans="1:7" x14ac:dyDescent="0.2">
      <c r="A397" t="s">
        <v>344</v>
      </c>
      <c r="B397" t="s">
        <v>345</v>
      </c>
      <c r="C397" t="s">
        <v>26</v>
      </c>
      <c r="D397">
        <v>373</v>
      </c>
      <c r="E397">
        <v>3084</v>
      </c>
      <c r="F397" t="s">
        <v>403</v>
      </c>
      <c r="G397" t="str">
        <f t="shared" si="12"/>
        <v>iiif_url</v>
      </c>
    </row>
    <row r="398" spans="1:7" x14ac:dyDescent="0.2">
      <c r="A398" t="s">
        <v>344</v>
      </c>
      <c r="B398" t="s">
        <v>345</v>
      </c>
      <c r="C398" t="s">
        <v>37</v>
      </c>
      <c r="D398">
        <v>494</v>
      </c>
      <c r="E398">
        <v>3134</v>
      </c>
      <c r="F398" t="s">
        <v>404</v>
      </c>
      <c r="G398" t="str">
        <f t="shared" si="12"/>
        <v>iiif_url</v>
      </c>
    </row>
    <row r="399" spans="1:7" x14ac:dyDescent="0.2">
      <c r="A399" t="s">
        <v>344</v>
      </c>
      <c r="B399" t="s">
        <v>345</v>
      </c>
      <c r="C399" t="s">
        <v>124</v>
      </c>
      <c r="D399">
        <v>369</v>
      </c>
      <c r="E399">
        <v>3182</v>
      </c>
      <c r="F399" t="s">
        <v>405</v>
      </c>
      <c r="G399" t="str">
        <f t="shared" si="12"/>
        <v>iiif_url</v>
      </c>
    </row>
    <row r="400" spans="1:7" x14ac:dyDescent="0.2">
      <c r="A400" t="s">
        <v>344</v>
      </c>
      <c r="B400" t="s">
        <v>345</v>
      </c>
      <c r="C400" t="s">
        <v>26</v>
      </c>
      <c r="D400">
        <v>364</v>
      </c>
      <c r="E400">
        <v>3228</v>
      </c>
      <c r="F400" t="s">
        <v>406</v>
      </c>
      <c r="G400" t="str">
        <f t="shared" si="12"/>
        <v>iiif_url</v>
      </c>
    </row>
    <row r="401" spans="1:7" x14ac:dyDescent="0.2">
      <c r="A401" t="s">
        <v>344</v>
      </c>
      <c r="B401" t="s">
        <v>345</v>
      </c>
      <c r="C401" t="s">
        <v>26</v>
      </c>
      <c r="D401">
        <v>364</v>
      </c>
      <c r="E401">
        <v>3278</v>
      </c>
      <c r="F401" t="s">
        <v>407</v>
      </c>
      <c r="G401" t="str">
        <f t="shared" si="12"/>
        <v>iiif_url</v>
      </c>
    </row>
    <row r="402" spans="1:7" x14ac:dyDescent="0.2">
      <c r="A402" t="s">
        <v>344</v>
      </c>
      <c r="B402" t="s">
        <v>345</v>
      </c>
      <c r="C402" t="s">
        <v>11</v>
      </c>
      <c r="D402">
        <v>750</v>
      </c>
      <c r="E402">
        <v>3290</v>
      </c>
      <c r="F402" t="s">
        <v>408</v>
      </c>
      <c r="G402" t="str">
        <f t="shared" si="12"/>
        <v>iiif_url</v>
      </c>
    </row>
    <row r="404" spans="1:7" x14ac:dyDescent="0.2">
      <c r="A404" t="s">
        <v>344</v>
      </c>
      <c r="B404" t="s">
        <v>409</v>
      </c>
      <c r="C404" t="s">
        <v>11</v>
      </c>
      <c r="D404">
        <v>1519</v>
      </c>
      <c r="E404">
        <v>289</v>
      </c>
      <c r="F404" t="s">
        <v>410</v>
      </c>
      <c r="G404" t="str">
        <f t="shared" ref="G404:G435" si="13">HYPERLINK("https://images.diginfra.net/iiif/NL-HaNA_1.01.02/3779/NL-HaNA_1.01.02_3779_0007.jpg/1201,262,1121,3179/full/0/default.jpg", "iiif_url")</f>
        <v>iiif_url</v>
      </c>
    </row>
    <row r="405" spans="1:7" x14ac:dyDescent="0.2">
      <c r="A405" t="s">
        <v>344</v>
      </c>
      <c r="B405" t="s">
        <v>409</v>
      </c>
      <c r="C405" t="s">
        <v>11</v>
      </c>
      <c r="D405">
        <v>1517</v>
      </c>
      <c r="E405">
        <v>356</v>
      </c>
      <c r="F405" t="s">
        <v>411</v>
      </c>
      <c r="G405" t="str">
        <f t="shared" si="13"/>
        <v>iiif_url</v>
      </c>
    </row>
    <row r="406" spans="1:7" x14ac:dyDescent="0.2">
      <c r="A406" t="s">
        <v>344</v>
      </c>
      <c r="B406" t="s">
        <v>409</v>
      </c>
      <c r="C406" t="s">
        <v>26</v>
      </c>
      <c r="D406">
        <v>1390</v>
      </c>
      <c r="E406">
        <v>406</v>
      </c>
      <c r="F406" t="s">
        <v>412</v>
      </c>
      <c r="G406" t="str">
        <f t="shared" si="13"/>
        <v>iiif_url</v>
      </c>
    </row>
    <row r="407" spans="1:7" x14ac:dyDescent="0.2">
      <c r="A407" t="s">
        <v>344</v>
      </c>
      <c r="B407" t="s">
        <v>409</v>
      </c>
      <c r="C407" t="s">
        <v>26</v>
      </c>
      <c r="D407">
        <v>1392</v>
      </c>
      <c r="E407">
        <v>462</v>
      </c>
      <c r="F407" t="s">
        <v>413</v>
      </c>
      <c r="G407" t="str">
        <f t="shared" si="13"/>
        <v>iiif_url</v>
      </c>
    </row>
    <row r="408" spans="1:7" x14ac:dyDescent="0.2">
      <c r="A408" t="s">
        <v>344</v>
      </c>
      <c r="B408" t="s">
        <v>409</v>
      </c>
      <c r="C408" t="s">
        <v>11</v>
      </c>
      <c r="D408">
        <v>1513</v>
      </c>
      <c r="E408">
        <v>493</v>
      </c>
      <c r="F408" t="s">
        <v>414</v>
      </c>
      <c r="G408" t="str">
        <f t="shared" si="13"/>
        <v>iiif_url</v>
      </c>
    </row>
    <row r="409" spans="1:7" x14ac:dyDescent="0.2">
      <c r="A409" t="s">
        <v>344</v>
      </c>
      <c r="B409" t="s">
        <v>409</v>
      </c>
      <c r="C409" t="s">
        <v>26</v>
      </c>
      <c r="D409">
        <v>1390</v>
      </c>
      <c r="E409">
        <v>549</v>
      </c>
      <c r="F409" t="s">
        <v>415</v>
      </c>
      <c r="G409" t="str">
        <f t="shared" si="13"/>
        <v>iiif_url</v>
      </c>
    </row>
    <row r="410" spans="1:7" x14ac:dyDescent="0.2">
      <c r="A410" t="s">
        <v>344</v>
      </c>
      <c r="B410" t="s">
        <v>409</v>
      </c>
      <c r="C410" t="s">
        <v>26</v>
      </c>
      <c r="D410">
        <v>1385</v>
      </c>
      <c r="E410">
        <v>594</v>
      </c>
      <c r="F410" t="s">
        <v>416</v>
      </c>
      <c r="G410" t="str">
        <f t="shared" si="13"/>
        <v>iiif_url</v>
      </c>
    </row>
    <row r="411" spans="1:7" x14ac:dyDescent="0.2">
      <c r="A411" t="s">
        <v>344</v>
      </c>
      <c r="B411" t="s">
        <v>409</v>
      </c>
      <c r="C411" t="s">
        <v>11</v>
      </c>
      <c r="D411">
        <v>1506</v>
      </c>
      <c r="E411">
        <v>642</v>
      </c>
      <c r="F411" t="s">
        <v>417</v>
      </c>
      <c r="G411" t="str">
        <f t="shared" si="13"/>
        <v>iiif_url</v>
      </c>
    </row>
    <row r="412" spans="1:7" x14ac:dyDescent="0.2">
      <c r="A412" t="s">
        <v>344</v>
      </c>
      <c r="B412" t="s">
        <v>409</v>
      </c>
      <c r="C412" t="s">
        <v>26</v>
      </c>
      <c r="D412">
        <v>1383</v>
      </c>
      <c r="E412">
        <v>695</v>
      </c>
      <c r="F412" t="s">
        <v>418</v>
      </c>
      <c r="G412" t="str">
        <f t="shared" si="13"/>
        <v>iiif_url</v>
      </c>
    </row>
    <row r="413" spans="1:7" x14ac:dyDescent="0.2">
      <c r="A413" t="s">
        <v>344</v>
      </c>
      <c r="B413" t="s">
        <v>409</v>
      </c>
      <c r="C413" t="s">
        <v>26</v>
      </c>
      <c r="D413">
        <v>1383</v>
      </c>
      <c r="E413">
        <v>741</v>
      </c>
      <c r="F413" t="s">
        <v>419</v>
      </c>
      <c r="G413" t="str">
        <f t="shared" si="13"/>
        <v>iiif_url</v>
      </c>
    </row>
    <row r="414" spans="1:7" x14ac:dyDescent="0.2">
      <c r="A414" t="s">
        <v>344</v>
      </c>
      <c r="B414" t="s">
        <v>409</v>
      </c>
      <c r="C414" t="s">
        <v>26</v>
      </c>
      <c r="D414">
        <v>1380</v>
      </c>
      <c r="E414">
        <v>790</v>
      </c>
      <c r="F414" t="s">
        <v>420</v>
      </c>
      <c r="G414" t="str">
        <f t="shared" si="13"/>
        <v>iiif_url</v>
      </c>
    </row>
    <row r="415" spans="1:7" x14ac:dyDescent="0.2">
      <c r="A415" t="s">
        <v>344</v>
      </c>
      <c r="B415" t="s">
        <v>409</v>
      </c>
      <c r="C415" t="s">
        <v>11</v>
      </c>
      <c r="D415">
        <v>1506</v>
      </c>
      <c r="E415">
        <v>840</v>
      </c>
      <c r="F415" t="s">
        <v>421</v>
      </c>
      <c r="G415" t="str">
        <f t="shared" si="13"/>
        <v>iiif_url</v>
      </c>
    </row>
    <row r="416" spans="1:7" x14ac:dyDescent="0.2">
      <c r="A416" t="s">
        <v>344</v>
      </c>
      <c r="B416" t="s">
        <v>409</v>
      </c>
      <c r="C416" t="s">
        <v>26</v>
      </c>
      <c r="D416">
        <v>1380</v>
      </c>
      <c r="E416">
        <v>884</v>
      </c>
      <c r="F416" t="s">
        <v>422</v>
      </c>
      <c r="G416" t="str">
        <f t="shared" si="13"/>
        <v>iiif_url</v>
      </c>
    </row>
    <row r="417" spans="1:7" x14ac:dyDescent="0.2">
      <c r="A417" t="s">
        <v>344</v>
      </c>
      <c r="B417" t="s">
        <v>409</v>
      </c>
      <c r="C417" t="s">
        <v>26</v>
      </c>
      <c r="D417">
        <v>1380</v>
      </c>
      <c r="E417">
        <v>932</v>
      </c>
      <c r="F417" t="s">
        <v>423</v>
      </c>
      <c r="G417" t="str">
        <f t="shared" si="13"/>
        <v>iiif_url</v>
      </c>
    </row>
    <row r="418" spans="1:7" x14ac:dyDescent="0.2">
      <c r="A418" t="s">
        <v>344</v>
      </c>
      <c r="B418" t="s">
        <v>409</v>
      </c>
      <c r="C418" t="s">
        <v>11</v>
      </c>
      <c r="D418">
        <v>1501</v>
      </c>
      <c r="E418">
        <v>982</v>
      </c>
      <c r="F418" t="s">
        <v>424</v>
      </c>
      <c r="G418" t="str">
        <f t="shared" si="13"/>
        <v>iiif_url</v>
      </c>
    </row>
    <row r="419" spans="1:7" x14ac:dyDescent="0.2">
      <c r="A419" t="s">
        <v>344</v>
      </c>
      <c r="B419" t="s">
        <v>409</v>
      </c>
      <c r="C419" t="s">
        <v>26</v>
      </c>
      <c r="D419">
        <v>1373</v>
      </c>
      <c r="E419">
        <v>1027</v>
      </c>
      <c r="F419" t="s">
        <v>425</v>
      </c>
      <c r="G419" t="str">
        <f t="shared" si="13"/>
        <v>iiif_url</v>
      </c>
    </row>
    <row r="420" spans="1:7" x14ac:dyDescent="0.2">
      <c r="A420" t="s">
        <v>344</v>
      </c>
      <c r="B420" t="s">
        <v>409</v>
      </c>
      <c r="C420" t="s">
        <v>26</v>
      </c>
      <c r="D420">
        <v>1380</v>
      </c>
      <c r="E420">
        <v>1077</v>
      </c>
      <c r="F420" t="s">
        <v>426</v>
      </c>
      <c r="G420" t="str">
        <f t="shared" si="13"/>
        <v>iiif_url</v>
      </c>
    </row>
    <row r="421" spans="1:7" x14ac:dyDescent="0.2">
      <c r="A421" t="s">
        <v>344</v>
      </c>
      <c r="B421" t="s">
        <v>409</v>
      </c>
      <c r="C421" t="s">
        <v>124</v>
      </c>
      <c r="D421">
        <v>1332</v>
      </c>
      <c r="E421">
        <v>1121</v>
      </c>
      <c r="F421" t="s">
        <v>427</v>
      </c>
      <c r="G421" t="str">
        <f t="shared" si="13"/>
        <v>iiif_url</v>
      </c>
    </row>
    <row r="422" spans="1:7" x14ac:dyDescent="0.2">
      <c r="A422" t="s">
        <v>344</v>
      </c>
      <c r="B422" t="s">
        <v>409</v>
      </c>
      <c r="C422" t="s">
        <v>124</v>
      </c>
      <c r="D422">
        <v>1332</v>
      </c>
      <c r="E422">
        <v>1175</v>
      </c>
      <c r="F422" t="s">
        <v>428</v>
      </c>
      <c r="G422" t="str">
        <f t="shared" si="13"/>
        <v>iiif_url</v>
      </c>
    </row>
    <row r="423" spans="1:7" x14ac:dyDescent="0.2">
      <c r="A423" t="s">
        <v>344</v>
      </c>
      <c r="B423" t="s">
        <v>409</v>
      </c>
      <c r="C423" t="s">
        <v>26</v>
      </c>
      <c r="D423">
        <v>1376</v>
      </c>
      <c r="E423">
        <v>1223</v>
      </c>
      <c r="F423" t="s">
        <v>429</v>
      </c>
      <c r="G423" t="str">
        <f t="shared" si="13"/>
        <v>iiif_url</v>
      </c>
    </row>
    <row r="424" spans="1:7" x14ac:dyDescent="0.2">
      <c r="A424" t="s">
        <v>344</v>
      </c>
      <c r="B424" t="s">
        <v>409</v>
      </c>
      <c r="C424" t="s">
        <v>26</v>
      </c>
      <c r="D424">
        <v>1373</v>
      </c>
      <c r="E424">
        <v>1274</v>
      </c>
      <c r="F424" t="s">
        <v>430</v>
      </c>
      <c r="G424" t="str">
        <f t="shared" si="13"/>
        <v>iiif_url</v>
      </c>
    </row>
    <row r="425" spans="1:7" x14ac:dyDescent="0.2">
      <c r="A425" t="s">
        <v>344</v>
      </c>
      <c r="B425" t="s">
        <v>409</v>
      </c>
      <c r="C425" t="s">
        <v>26</v>
      </c>
      <c r="D425">
        <v>1373</v>
      </c>
      <c r="E425">
        <v>1316</v>
      </c>
      <c r="F425" t="s">
        <v>431</v>
      </c>
      <c r="G425" t="str">
        <f t="shared" si="13"/>
        <v>iiif_url</v>
      </c>
    </row>
    <row r="426" spans="1:7" x14ac:dyDescent="0.2">
      <c r="A426" t="s">
        <v>344</v>
      </c>
      <c r="B426" t="s">
        <v>409</v>
      </c>
      <c r="C426" t="s">
        <v>11</v>
      </c>
      <c r="D426">
        <v>1494</v>
      </c>
      <c r="E426">
        <v>1365</v>
      </c>
      <c r="F426" t="s">
        <v>432</v>
      </c>
      <c r="G426" t="str">
        <f t="shared" si="13"/>
        <v>iiif_url</v>
      </c>
    </row>
    <row r="427" spans="1:7" x14ac:dyDescent="0.2">
      <c r="A427" t="s">
        <v>344</v>
      </c>
      <c r="B427" t="s">
        <v>409</v>
      </c>
      <c r="C427" t="s">
        <v>11</v>
      </c>
      <c r="D427">
        <v>2083</v>
      </c>
      <c r="E427">
        <v>1392</v>
      </c>
      <c r="F427" t="s">
        <v>433</v>
      </c>
      <c r="G427" t="str">
        <f t="shared" si="13"/>
        <v>iiif_url</v>
      </c>
    </row>
    <row r="428" spans="1:7" x14ac:dyDescent="0.2">
      <c r="A428" t="s">
        <v>344</v>
      </c>
      <c r="B428" t="s">
        <v>409</v>
      </c>
      <c r="C428" t="s">
        <v>11</v>
      </c>
      <c r="D428">
        <v>1496</v>
      </c>
      <c r="E428">
        <v>1414</v>
      </c>
      <c r="F428" t="s">
        <v>434</v>
      </c>
      <c r="G428" t="str">
        <f t="shared" si="13"/>
        <v>iiif_url</v>
      </c>
    </row>
    <row r="429" spans="1:7" x14ac:dyDescent="0.2">
      <c r="A429" t="s">
        <v>344</v>
      </c>
      <c r="B429" t="s">
        <v>409</v>
      </c>
      <c r="C429" t="s">
        <v>26</v>
      </c>
      <c r="D429">
        <v>1378</v>
      </c>
      <c r="E429">
        <v>1462</v>
      </c>
      <c r="F429" t="s">
        <v>435</v>
      </c>
      <c r="G429" t="str">
        <f t="shared" si="13"/>
        <v>iiif_url</v>
      </c>
    </row>
    <row r="430" spans="1:7" x14ac:dyDescent="0.2">
      <c r="A430" t="s">
        <v>344</v>
      </c>
      <c r="B430" t="s">
        <v>409</v>
      </c>
      <c r="C430" t="s">
        <v>11</v>
      </c>
      <c r="D430">
        <v>1492</v>
      </c>
      <c r="E430">
        <v>1507</v>
      </c>
      <c r="F430" t="s">
        <v>436</v>
      </c>
      <c r="G430" t="str">
        <f t="shared" si="13"/>
        <v>iiif_url</v>
      </c>
    </row>
    <row r="431" spans="1:7" x14ac:dyDescent="0.2">
      <c r="A431" t="s">
        <v>344</v>
      </c>
      <c r="B431" t="s">
        <v>409</v>
      </c>
      <c r="C431" t="s">
        <v>26</v>
      </c>
      <c r="D431">
        <v>1371</v>
      </c>
      <c r="E431">
        <v>1553</v>
      </c>
      <c r="F431" t="s">
        <v>437</v>
      </c>
      <c r="G431" t="str">
        <f t="shared" si="13"/>
        <v>iiif_url</v>
      </c>
    </row>
    <row r="432" spans="1:7" x14ac:dyDescent="0.2">
      <c r="A432" t="s">
        <v>344</v>
      </c>
      <c r="B432" t="s">
        <v>409</v>
      </c>
      <c r="C432" t="s">
        <v>124</v>
      </c>
      <c r="D432">
        <v>1325</v>
      </c>
      <c r="E432">
        <v>1604</v>
      </c>
      <c r="F432" t="s">
        <v>438</v>
      </c>
      <c r="G432" t="str">
        <f t="shared" si="13"/>
        <v>iiif_url</v>
      </c>
    </row>
    <row r="433" spans="1:7" x14ac:dyDescent="0.2">
      <c r="A433" t="s">
        <v>344</v>
      </c>
      <c r="B433" t="s">
        <v>409</v>
      </c>
      <c r="C433" t="s">
        <v>26</v>
      </c>
      <c r="D433">
        <v>1366</v>
      </c>
      <c r="E433">
        <v>1653</v>
      </c>
      <c r="F433" t="s">
        <v>439</v>
      </c>
      <c r="G433" t="str">
        <f t="shared" si="13"/>
        <v>iiif_url</v>
      </c>
    </row>
    <row r="434" spans="1:7" x14ac:dyDescent="0.2">
      <c r="A434" t="s">
        <v>344</v>
      </c>
      <c r="B434" t="s">
        <v>409</v>
      </c>
      <c r="C434" t="s">
        <v>26</v>
      </c>
      <c r="D434">
        <v>1373</v>
      </c>
      <c r="E434">
        <v>1702</v>
      </c>
      <c r="F434" t="s">
        <v>440</v>
      </c>
      <c r="G434" t="str">
        <f t="shared" si="13"/>
        <v>iiif_url</v>
      </c>
    </row>
    <row r="435" spans="1:7" x14ac:dyDescent="0.2">
      <c r="A435" t="s">
        <v>344</v>
      </c>
      <c r="B435" t="s">
        <v>409</v>
      </c>
      <c r="C435" t="s">
        <v>37</v>
      </c>
      <c r="D435">
        <v>1487</v>
      </c>
      <c r="E435">
        <v>1753</v>
      </c>
      <c r="F435" t="s">
        <v>441</v>
      </c>
      <c r="G435" t="str">
        <f t="shared" si="13"/>
        <v>iiif_url</v>
      </c>
    </row>
    <row r="436" spans="1:7" x14ac:dyDescent="0.2">
      <c r="A436" t="s">
        <v>344</v>
      </c>
      <c r="B436" t="s">
        <v>409</v>
      </c>
      <c r="C436" t="s">
        <v>124</v>
      </c>
      <c r="D436">
        <v>1320</v>
      </c>
      <c r="E436">
        <v>1795</v>
      </c>
      <c r="F436" t="s">
        <v>442</v>
      </c>
      <c r="G436" t="str">
        <f t="shared" ref="G436:G467" si="14">HYPERLINK("https://images.diginfra.net/iiif/NL-HaNA_1.01.02/3779/NL-HaNA_1.01.02_3779_0007.jpg/1201,262,1121,3179/full/0/default.jpg", "iiif_url")</f>
        <v>iiif_url</v>
      </c>
    </row>
    <row r="437" spans="1:7" x14ac:dyDescent="0.2">
      <c r="A437" t="s">
        <v>344</v>
      </c>
      <c r="B437" t="s">
        <v>409</v>
      </c>
      <c r="C437" t="s">
        <v>26</v>
      </c>
      <c r="D437">
        <v>1364</v>
      </c>
      <c r="E437">
        <v>1846</v>
      </c>
      <c r="F437" t="s">
        <v>443</v>
      </c>
      <c r="G437" t="str">
        <f t="shared" si="14"/>
        <v>iiif_url</v>
      </c>
    </row>
    <row r="438" spans="1:7" x14ac:dyDescent="0.2">
      <c r="A438" t="s">
        <v>344</v>
      </c>
      <c r="B438" t="s">
        <v>409</v>
      </c>
      <c r="C438" t="s">
        <v>26</v>
      </c>
      <c r="D438">
        <v>1366</v>
      </c>
      <c r="E438">
        <v>1889</v>
      </c>
      <c r="F438" t="s">
        <v>444</v>
      </c>
      <c r="G438" t="str">
        <f t="shared" si="14"/>
        <v>iiif_url</v>
      </c>
    </row>
    <row r="439" spans="1:7" x14ac:dyDescent="0.2">
      <c r="A439" t="s">
        <v>344</v>
      </c>
      <c r="B439" t="s">
        <v>409</v>
      </c>
      <c r="C439" t="s">
        <v>37</v>
      </c>
      <c r="D439">
        <v>1482</v>
      </c>
      <c r="E439">
        <v>1941</v>
      </c>
      <c r="F439" t="s">
        <v>445</v>
      </c>
      <c r="G439" t="str">
        <f t="shared" si="14"/>
        <v>iiif_url</v>
      </c>
    </row>
    <row r="440" spans="1:7" x14ac:dyDescent="0.2">
      <c r="A440" t="s">
        <v>344</v>
      </c>
      <c r="B440" t="s">
        <v>409</v>
      </c>
      <c r="C440" t="s">
        <v>26</v>
      </c>
      <c r="D440">
        <v>1362</v>
      </c>
      <c r="E440">
        <v>1991</v>
      </c>
      <c r="F440" t="s">
        <v>446</v>
      </c>
      <c r="G440" t="str">
        <f t="shared" si="14"/>
        <v>iiif_url</v>
      </c>
    </row>
    <row r="441" spans="1:7" x14ac:dyDescent="0.2">
      <c r="A441" t="s">
        <v>344</v>
      </c>
      <c r="B441" t="s">
        <v>409</v>
      </c>
      <c r="C441" t="s">
        <v>26</v>
      </c>
      <c r="D441">
        <v>1366</v>
      </c>
      <c r="E441">
        <v>2043</v>
      </c>
      <c r="F441" t="s">
        <v>447</v>
      </c>
      <c r="G441" t="str">
        <f t="shared" si="14"/>
        <v>iiif_url</v>
      </c>
    </row>
    <row r="442" spans="1:7" x14ac:dyDescent="0.2">
      <c r="A442" t="s">
        <v>344</v>
      </c>
      <c r="B442" t="s">
        <v>409</v>
      </c>
      <c r="C442" t="s">
        <v>37</v>
      </c>
      <c r="D442">
        <v>1480</v>
      </c>
      <c r="E442">
        <v>2085</v>
      </c>
      <c r="F442" t="s">
        <v>448</v>
      </c>
      <c r="G442" t="str">
        <f t="shared" si="14"/>
        <v>iiif_url</v>
      </c>
    </row>
    <row r="443" spans="1:7" x14ac:dyDescent="0.2">
      <c r="A443" t="s">
        <v>344</v>
      </c>
      <c r="B443" t="s">
        <v>409</v>
      </c>
      <c r="C443" t="s">
        <v>37</v>
      </c>
      <c r="D443">
        <v>1487</v>
      </c>
      <c r="E443">
        <v>2137</v>
      </c>
      <c r="F443" t="s">
        <v>449</v>
      </c>
      <c r="G443" t="str">
        <f t="shared" si="14"/>
        <v>iiif_url</v>
      </c>
    </row>
    <row r="444" spans="1:7" x14ac:dyDescent="0.2">
      <c r="A444" t="s">
        <v>344</v>
      </c>
      <c r="B444" t="s">
        <v>409</v>
      </c>
      <c r="C444" t="s">
        <v>124</v>
      </c>
      <c r="D444">
        <v>1359</v>
      </c>
      <c r="E444">
        <v>2184</v>
      </c>
      <c r="F444" t="s">
        <v>450</v>
      </c>
      <c r="G444" t="str">
        <f t="shared" si="14"/>
        <v>iiif_url</v>
      </c>
    </row>
    <row r="445" spans="1:7" x14ac:dyDescent="0.2">
      <c r="A445" t="s">
        <v>344</v>
      </c>
      <c r="B445" t="s">
        <v>409</v>
      </c>
      <c r="C445" t="s">
        <v>26</v>
      </c>
      <c r="D445">
        <v>1478</v>
      </c>
      <c r="E445">
        <v>2227</v>
      </c>
      <c r="F445" t="s">
        <v>451</v>
      </c>
      <c r="G445" t="str">
        <f t="shared" si="14"/>
        <v>iiif_url</v>
      </c>
    </row>
    <row r="446" spans="1:7" x14ac:dyDescent="0.2">
      <c r="A446" t="s">
        <v>344</v>
      </c>
      <c r="B446" t="s">
        <v>409</v>
      </c>
      <c r="C446" t="s">
        <v>124</v>
      </c>
      <c r="D446">
        <v>1359</v>
      </c>
      <c r="E446">
        <v>2279</v>
      </c>
      <c r="F446" t="s">
        <v>452</v>
      </c>
      <c r="G446" t="str">
        <f t="shared" si="14"/>
        <v>iiif_url</v>
      </c>
    </row>
    <row r="447" spans="1:7" x14ac:dyDescent="0.2">
      <c r="A447" t="s">
        <v>344</v>
      </c>
      <c r="B447" t="s">
        <v>409</v>
      </c>
      <c r="C447" t="s">
        <v>124</v>
      </c>
      <c r="D447">
        <v>1355</v>
      </c>
      <c r="E447">
        <v>2328</v>
      </c>
      <c r="F447" t="s">
        <v>453</v>
      </c>
      <c r="G447" t="str">
        <f t="shared" si="14"/>
        <v>iiif_url</v>
      </c>
    </row>
    <row r="448" spans="1:7" x14ac:dyDescent="0.2">
      <c r="A448" t="s">
        <v>344</v>
      </c>
      <c r="B448" t="s">
        <v>409</v>
      </c>
      <c r="C448" t="s">
        <v>37</v>
      </c>
      <c r="D448">
        <v>1473</v>
      </c>
      <c r="E448">
        <v>2378</v>
      </c>
      <c r="F448" t="s">
        <v>454</v>
      </c>
      <c r="G448" t="str">
        <f t="shared" si="14"/>
        <v>iiif_url</v>
      </c>
    </row>
    <row r="449" spans="1:7" x14ac:dyDescent="0.2">
      <c r="A449" t="s">
        <v>344</v>
      </c>
      <c r="B449" t="s">
        <v>409</v>
      </c>
      <c r="C449" t="s">
        <v>124</v>
      </c>
      <c r="D449">
        <v>1357</v>
      </c>
      <c r="E449">
        <v>2424</v>
      </c>
      <c r="F449" t="s">
        <v>455</v>
      </c>
      <c r="G449" t="str">
        <f t="shared" si="14"/>
        <v>iiif_url</v>
      </c>
    </row>
    <row r="450" spans="1:7" x14ac:dyDescent="0.2">
      <c r="A450" t="s">
        <v>344</v>
      </c>
      <c r="B450" t="s">
        <v>409</v>
      </c>
      <c r="C450" t="s">
        <v>124</v>
      </c>
      <c r="D450">
        <v>1355</v>
      </c>
      <c r="E450">
        <v>2474</v>
      </c>
      <c r="F450" t="s">
        <v>456</v>
      </c>
      <c r="G450" t="str">
        <f t="shared" si="14"/>
        <v>iiif_url</v>
      </c>
    </row>
    <row r="451" spans="1:7" x14ac:dyDescent="0.2">
      <c r="A451" t="s">
        <v>344</v>
      </c>
      <c r="B451" t="s">
        <v>409</v>
      </c>
      <c r="C451" t="s">
        <v>26</v>
      </c>
      <c r="D451">
        <v>1357</v>
      </c>
      <c r="E451">
        <v>2523</v>
      </c>
      <c r="F451" t="s">
        <v>457</v>
      </c>
      <c r="G451" t="str">
        <f t="shared" si="14"/>
        <v>iiif_url</v>
      </c>
    </row>
    <row r="452" spans="1:7" x14ac:dyDescent="0.2">
      <c r="A452" t="s">
        <v>344</v>
      </c>
      <c r="B452" t="s">
        <v>409</v>
      </c>
      <c r="C452" t="s">
        <v>37</v>
      </c>
      <c r="D452">
        <v>1471</v>
      </c>
      <c r="E452">
        <v>2567</v>
      </c>
      <c r="F452" t="s">
        <v>458</v>
      </c>
      <c r="G452" t="str">
        <f t="shared" si="14"/>
        <v>iiif_url</v>
      </c>
    </row>
    <row r="453" spans="1:7" x14ac:dyDescent="0.2">
      <c r="A453" t="s">
        <v>344</v>
      </c>
      <c r="B453" t="s">
        <v>409</v>
      </c>
      <c r="C453" t="s">
        <v>26</v>
      </c>
      <c r="D453">
        <v>1353</v>
      </c>
      <c r="E453">
        <v>2620</v>
      </c>
      <c r="F453" t="s">
        <v>459</v>
      </c>
      <c r="G453" t="str">
        <f t="shared" si="14"/>
        <v>iiif_url</v>
      </c>
    </row>
    <row r="454" spans="1:7" x14ac:dyDescent="0.2">
      <c r="A454" t="s">
        <v>344</v>
      </c>
      <c r="B454" t="s">
        <v>409</v>
      </c>
      <c r="C454" t="s">
        <v>26</v>
      </c>
      <c r="D454">
        <v>1353</v>
      </c>
      <c r="E454">
        <v>2673</v>
      </c>
      <c r="F454" t="s">
        <v>460</v>
      </c>
      <c r="G454" t="str">
        <f t="shared" si="14"/>
        <v>iiif_url</v>
      </c>
    </row>
    <row r="455" spans="1:7" x14ac:dyDescent="0.2">
      <c r="A455" t="s">
        <v>344</v>
      </c>
      <c r="B455" t="s">
        <v>409</v>
      </c>
      <c r="C455" t="s">
        <v>37</v>
      </c>
      <c r="D455">
        <v>1469</v>
      </c>
      <c r="E455">
        <v>2707</v>
      </c>
      <c r="F455" t="s">
        <v>461</v>
      </c>
      <c r="G455" t="str">
        <f t="shared" si="14"/>
        <v>iiif_url</v>
      </c>
    </row>
    <row r="456" spans="1:7" x14ac:dyDescent="0.2">
      <c r="A456" t="s">
        <v>344</v>
      </c>
      <c r="B456" t="s">
        <v>409</v>
      </c>
      <c r="C456" t="s">
        <v>37</v>
      </c>
      <c r="D456">
        <v>1473</v>
      </c>
      <c r="E456">
        <v>2764</v>
      </c>
      <c r="F456" t="s">
        <v>462</v>
      </c>
      <c r="G456" t="str">
        <f t="shared" si="14"/>
        <v>iiif_url</v>
      </c>
    </row>
    <row r="457" spans="1:7" x14ac:dyDescent="0.2">
      <c r="A457" t="s">
        <v>344</v>
      </c>
      <c r="B457" t="s">
        <v>409</v>
      </c>
      <c r="C457" t="s">
        <v>26</v>
      </c>
      <c r="D457">
        <v>1348</v>
      </c>
      <c r="E457">
        <v>2818</v>
      </c>
      <c r="F457" t="s">
        <v>463</v>
      </c>
      <c r="G457" t="str">
        <f t="shared" si="14"/>
        <v>iiif_url</v>
      </c>
    </row>
    <row r="458" spans="1:7" x14ac:dyDescent="0.2">
      <c r="A458" t="s">
        <v>344</v>
      </c>
      <c r="B458" t="s">
        <v>409</v>
      </c>
      <c r="C458" t="s">
        <v>37</v>
      </c>
      <c r="D458">
        <v>1471</v>
      </c>
      <c r="E458">
        <v>2854</v>
      </c>
      <c r="F458" t="s">
        <v>464</v>
      </c>
      <c r="G458" t="str">
        <f t="shared" si="14"/>
        <v>iiif_url</v>
      </c>
    </row>
    <row r="459" spans="1:7" x14ac:dyDescent="0.2">
      <c r="A459" t="s">
        <v>344</v>
      </c>
      <c r="B459" t="s">
        <v>409</v>
      </c>
      <c r="C459" t="s">
        <v>26</v>
      </c>
      <c r="D459">
        <v>1343</v>
      </c>
      <c r="E459">
        <v>2906</v>
      </c>
      <c r="F459" t="s">
        <v>465</v>
      </c>
      <c r="G459" t="str">
        <f t="shared" si="14"/>
        <v>iiif_url</v>
      </c>
    </row>
    <row r="460" spans="1:7" x14ac:dyDescent="0.2">
      <c r="A460" t="s">
        <v>344</v>
      </c>
      <c r="B460" t="s">
        <v>409</v>
      </c>
      <c r="C460" t="s">
        <v>37</v>
      </c>
      <c r="D460">
        <v>1464</v>
      </c>
      <c r="E460">
        <v>2959</v>
      </c>
      <c r="F460" t="s">
        <v>466</v>
      </c>
      <c r="G460" t="str">
        <f t="shared" si="14"/>
        <v>iiif_url</v>
      </c>
    </row>
    <row r="461" spans="1:7" x14ac:dyDescent="0.2">
      <c r="A461" t="s">
        <v>344</v>
      </c>
      <c r="B461" t="s">
        <v>409</v>
      </c>
      <c r="C461" t="s">
        <v>26</v>
      </c>
      <c r="D461">
        <v>1341</v>
      </c>
      <c r="E461">
        <v>3005</v>
      </c>
      <c r="F461" t="s">
        <v>467</v>
      </c>
      <c r="G461" t="str">
        <f t="shared" si="14"/>
        <v>iiif_url</v>
      </c>
    </row>
    <row r="462" spans="1:7" x14ac:dyDescent="0.2">
      <c r="A462" t="s">
        <v>344</v>
      </c>
      <c r="B462" t="s">
        <v>409</v>
      </c>
      <c r="C462" t="s">
        <v>26</v>
      </c>
      <c r="D462">
        <v>1341</v>
      </c>
      <c r="E462">
        <v>3052</v>
      </c>
      <c r="F462" t="s">
        <v>468</v>
      </c>
      <c r="G462" t="str">
        <f t="shared" si="14"/>
        <v>iiif_url</v>
      </c>
    </row>
    <row r="463" spans="1:7" x14ac:dyDescent="0.2">
      <c r="A463" t="s">
        <v>344</v>
      </c>
      <c r="B463" t="s">
        <v>409</v>
      </c>
      <c r="C463" t="s">
        <v>26</v>
      </c>
      <c r="D463">
        <v>1341</v>
      </c>
      <c r="E463">
        <v>3099</v>
      </c>
      <c r="F463" t="s">
        <v>469</v>
      </c>
      <c r="G463" t="str">
        <f t="shared" si="14"/>
        <v>iiif_url</v>
      </c>
    </row>
    <row r="464" spans="1:7" x14ac:dyDescent="0.2">
      <c r="A464" t="s">
        <v>344</v>
      </c>
      <c r="B464" t="s">
        <v>409</v>
      </c>
      <c r="C464" t="s">
        <v>37</v>
      </c>
      <c r="D464">
        <v>1459</v>
      </c>
      <c r="E464">
        <v>3153</v>
      </c>
      <c r="F464" t="s">
        <v>470</v>
      </c>
      <c r="G464" t="str">
        <f t="shared" si="14"/>
        <v>iiif_url</v>
      </c>
    </row>
    <row r="465" spans="1:7" x14ac:dyDescent="0.2">
      <c r="A465" t="s">
        <v>344</v>
      </c>
      <c r="B465" t="s">
        <v>409</v>
      </c>
      <c r="C465" t="s">
        <v>26</v>
      </c>
      <c r="D465">
        <v>1341</v>
      </c>
      <c r="E465">
        <v>3198</v>
      </c>
      <c r="F465" t="s">
        <v>471</v>
      </c>
      <c r="G465" t="str">
        <f t="shared" si="14"/>
        <v>iiif_url</v>
      </c>
    </row>
    <row r="466" spans="1:7" x14ac:dyDescent="0.2">
      <c r="A466" t="s">
        <v>344</v>
      </c>
      <c r="B466" t="s">
        <v>409</v>
      </c>
      <c r="C466" t="s">
        <v>26</v>
      </c>
      <c r="D466">
        <v>1339</v>
      </c>
      <c r="E466">
        <v>3250</v>
      </c>
      <c r="F466" t="s">
        <v>472</v>
      </c>
      <c r="G466" t="str">
        <f t="shared" si="14"/>
        <v>iiif_url</v>
      </c>
    </row>
    <row r="467" spans="1:7" x14ac:dyDescent="0.2">
      <c r="A467" t="s">
        <v>344</v>
      </c>
      <c r="B467" t="s">
        <v>409</v>
      </c>
      <c r="C467" t="s">
        <v>37</v>
      </c>
      <c r="D467">
        <v>1462</v>
      </c>
      <c r="E467">
        <v>3299</v>
      </c>
      <c r="F467" t="s">
        <v>466</v>
      </c>
      <c r="G467" t="str">
        <f t="shared" si="14"/>
        <v>iiif_url</v>
      </c>
    </row>
    <row r="471" spans="1:7" x14ac:dyDescent="0.2">
      <c r="A471" t="s">
        <v>473</v>
      </c>
      <c r="B471" t="s">
        <v>474</v>
      </c>
      <c r="C471" t="s">
        <v>11</v>
      </c>
      <c r="D471">
        <v>3067</v>
      </c>
      <c r="E471">
        <v>349</v>
      </c>
      <c r="F471" t="s">
        <v>475</v>
      </c>
      <c r="G471" t="str">
        <f t="shared" ref="G471:G502" si="15">HYPERLINK("https://images.diginfra.net/iiif/NL-HaNA_1.01.02/3779/NL-HaNA_1.01.02_3779_0007.jpg/2484,305,1089,3196/full/0/default.jpg", "iiif_url")</f>
        <v>iiif_url</v>
      </c>
    </row>
    <row r="472" spans="1:7" x14ac:dyDescent="0.2">
      <c r="A472" t="s">
        <v>473</v>
      </c>
      <c r="B472" t="s">
        <v>474</v>
      </c>
      <c r="C472" t="s">
        <v>26</v>
      </c>
      <c r="D472">
        <v>2631</v>
      </c>
      <c r="E472">
        <v>412</v>
      </c>
      <c r="F472" t="s">
        <v>476</v>
      </c>
      <c r="G472" t="str">
        <f t="shared" si="15"/>
        <v>iiif_url</v>
      </c>
    </row>
    <row r="473" spans="1:7" x14ac:dyDescent="0.2">
      <c r="A473" t="s">
        <v>473</v>
      </c>
      <c r="B473" t="s">
        <v>474</v>
      </c>
      <c r="C473" t="s">
        <v>26</v>
      </c>
      <c r="D473">
        <v>2633</v>
      </c>
      <c r="E473">
        <v>462</v>
      </c>
      <c r="F473" t="s">
        <v>477</v>
      </c>
      <c r="G473" t="str">
        <f t="shared" si="15"/>
        <v>iiif_url</v>
      </c>
    </row>
    <row r="474" spans="1:7" x14ac:dyDescent="0.2">
      <c r="A474" t="s">
        <v>473</v>
      </c>
      <c r="B474" t="s">
        <v>474</v>
      </c>
      <c r="C474" t="s">
        <v>37</v>
      </c>
      <c r="D474">
        <v>2747</v>
      </c>
      <c r="E474">
        <v>504</v>
      </c>
      <c r="F474" t="s">
        <v>478</v>
      </c>
      <c r="G474" t="str">
        <f t="shared" si="15"/>
        <v>iiif_url</v>
      </c>
    </row>
    <row r="475" spans="1:7" x14ac:dyDescent="0.2">
      <c r="A475" t="s">
        <v>473</v>
      </c>
      <c r="B475" t="s">
        <v>474</v>
      </c>
      <c r="C475" t="s">
        <v>26</v>
      </c>
      <c r="D475">
        <v>2629</v>
      </c>
      <c r="E475">
        <v>551</v>
      </c>
      <c r="F475" t="s">
        <v>479</v>
      </c>
      <c r="G475" t="str">
        <f t="shared" si="15"/>
        <v>iiif_url</v>
      </c>
    </row>
    <row r="476" spans="1:7" x14ac:dyDescent="0.2">
      <c r="A476" t="s">
        <v>473</v>
      </c>
      <c r="B476" t="s">
        <v>474</v>
      </c>
      <c r="C476" t="s">
        <v>26</v>
      </c>
      <c r="D476">
        <v>2629</v>
      </c>
      <c r="E476">
        <v>603</v>
      </c>
      <c r="F476" t="s">
        <v>480</v>
      </c>
      <c r="G476" t="str">
        <f t="shared" si="15"/>
        <v>iiif_url</v>
      </c>
    </row>
    <row r="477" spans="1:7" x14ac:dyDescent="0.2">
      <c r="A477" t="s">
        <v>473</v>
      </c>
      <c r="B477" t="s">
        <v>474</v>
      </c>
      <c r="C477" t="s">
        <v>37</v>
      </c>
      <c r="D477">
        <v>2752</v>
      </c>
      <c r="E477">
        <v>647</v>
      </c>
      <c r="F477" t="s">
        <v>481</v>
      </c>
      <c r="G477" t="str">
        <f t="shared" si="15"/>
        <v>iiif_url</v>
      </c>
    </row>
    <row r="478" spans="1:7" x14ac:dyDescent="0.2">
      <c r="A478" t="s">
        <v>473</v>
      </c>
      <c r="B478" t="s">
        <v>474</v>
      </c>
      <c r="C478" t="s">
        <v>124</v>
      </c>
      <c r="D478">
        <v>2585</v>
      </c>
      <c r="E478">
        <v>695</v>
      </c>
      <c r="F478" t="s">
        <v>482</v>
      </c>
      <c r="G478" t="str">
        <f t="shared" si="15"/>
        <v>iiif_url</v>
      </c>
    </row>
    <row r="479" spans="1:7" x14ac:dyDescent="0.2">
      <c r="A479" t="s">
        <v>473</v>
      </c>
      <c r="B479" t="s">
        <v>474</v>
      </c>
      <c r="C479" t="s">
        <v>26</v>
      </c>
      <c r="D479">
        <v>2626</v>
      </c>
      <c r="E479">
        <v>742</v>
      </c>
      <c r="F479" t="s">
        <v>483</v>
      </c>
      <c r="G479" t="str">
        <f t="shared" si="15"/>
        <v>iiif_url</v>
      </c>
    </row>
    <row r="480" spans="1:7" x14ac:dyDescent="0.2">
      <c r="A480" t="s">
        <v>473</v>
      </c>
      <c r="B480" t="s">
        <v>474</v>
      </c>
      <c r="C480" t="s">
        <v>26</v>
      </c>
      <c r="D480">
        <v>2633</v>
      </c>
      <c r="E480">
        <v>797</v>
      </c>
      <c r="F480" t="s">
        <v>484</v>
      </c>
      <c r="G480" t="str">
        <f t="shared" si="15"/>
        <v>iiif_url</v>
      </c>
    </row>
    <row r="481" spans="1:7" x14ac:dyDescent="0.2">
      <c r="A481" t="s">
        <v>473</v>
      </c>
      <c r="B481" t="s">
        <v>474</v>
      </c>
      <c r="C481" t="s">
        <v>37</v>
      </c>
      <c r="D481">
        <v>2749</v>
      </c>
      <c r="E481">
        <v>845</v>
      </c>
      <c r="F481" t="s">
        <v>485</v>
      </c>
      <c r="G481" t="str">
        <f t="shared" si="15"/>
        <v>iiif_url</v>
      </c>
    </row>
    <row r="482" spans="1:7" x14ac:dyDescent="0.2">
      <c r="A482" t="s">
        <v>473</v>
      </c>
      <c r="B482" t="s">
        <v>474</v>
      </c>
      <c r="C482" t="s">
        <v>26</v>
      </c>
      <c r="D482">
        <v>2629</v>
      </c>
      <c r="E482">
        <v>889</v>
      </c>
      <c r="F482" t="s">
        <v>486</v>
      </c>
      <c r="G482" t="str">
        <f t="shared" si="15"/>
        <v>iiif_url</v>
      </c>
    </row>
    <row r="483" spans="1:7" x14ac:dyDescent="0.2">
      <c r="A483" t="s">
        <v>473</v>
      </c>
      <c r="B483" t="s">
        <v>474</v>
      </c>
      <c r="C483" t="s">
        <v>26</v>
      </c>
      <c r="D483">
        <v>2626</v>
      </c>
      <c r="E483">
        <v>942</v>
      </c>
      <c r="F483" t="s">
        <v>487</v>
      </c>
      <c r="G483" t="str">
        <f t="shared" si="15"/>
        <v>iiif_url</v>
      </c>
    </row>
    <row r="484" spans="1:7" x14ac:dyDescent="0.2">
      <c r="A484" t="s">
        <v>473</v>
      </c>
      <c r="B484" t="s">
        <v>474</v>
      </c>
      <c r="C484" t="s">
        <v>37</v>
      </c>
      <c r="D484">
        <v>2749</v>
      </c>
      <c r="E484">
        <v>980</v>
      </c>
      <c r="F484" t="s">
        <v>488</v>
      </c>
      <c r="G484" t="str">
        <f t="shared" si="15"/>
        <v>iiif_url</v>
      </c>
    </row>
    <row r="485" spans="1:7" x14ac:dyDescent="0.2">
      <c r="A485" t="s">
        <v>473</v>
      </c>
      <c r="B485" t="s">
        <v>474</v>
      </c>
      <c r="C485" t="s">
        <v>26</v>
      </c>
      <c r="D485">
        <v>2626</v>
      </c>
      <c r="E485">
        <v>1034</v>
      </c>
      <c r="F485" t="s">
        <v>489</v>
      </c>
      <c r="G485" t="str">
        <f t="shared" si="15"/>
        <v>iiif_url</v>
      </c>
    </row>
    <row r="486" spans="1:7" x14ac:dyDescent="0.2">
      <c r="A486" t="s">
        <v>473</v>
      </c>
      <c r="B486" t="s">
        <v>474</v>
      </c>
      <c r="C486" t="s">
        <v>26</v>
      </c>
      <c r="D486">
        <v>2629</v>
      </c>
      <c r="E486">
        <v>1078</v>
      </c>
      <c r="F486" t="s">
        <v>490</v>
      </c>
      <c r="G486" t="str">
        <f t="shared" si="15"/>
        <v>iiif_url</v>
      </c>
    </row>
    <row r="487" spans="1:7" x14ac:dyDescent="0.2">
      <c r="A487" t="s">
        <v>473</v>
      </c>
      <c r="B487" t="s">
        <v>474</v>
      </c>
      <c r="C487" t="s">
        <v>37</v>
      </c>
      <c r="D487">
        <v>2752</v>
      </c>
      <c r="E487">
        <v>1128</v>
      </c>
      <c r="F487" t="s">
        <v>491</v>
      </c>
      <c r="G487" t="str">
        <f t="shared" si="15"/>
        <v>iiif_url</v>
      </c>
    </row>
    <row r="488" spans="1:7" x14ac:dyDescent="0.2">
      <c r="A488" t="s">
        <v>473</v>
      </c>
      <c r="B488" t="s">
        <v>474</v>
      </c>
      <c r="C488" t="s">
        <v>37</v>
      </c>
      <c r="D488">
        <v>2749</v>
      </c>
      <c r="E488">
        <v>1181</v>
      </c>
      <c r="F488" t="s">
        <v>492</v>
      </c>
      <c r="G488" t="str">
        <f t="shared" si="15"/>
        <v>iiif_url</v>
      </c>
    </row>
    <row r="489" spans="1:7" x14ac:dyDescent="0.2">
      <c r="A489" t="s">
        <v>473</v>
      </c>
      <c r="B489" t="s">
        <v>474</v>
      </c>
      <c r="C489" t="s">
        <v>26</v>
      </c>
      <c r="D489">
        <v>2754</v>
      </c>
      <c r="E489">
        <v>1224</v>
      </c>
      <c r="F489" t="s">
        <v>493</v>
      </c>
      <c r="G489" t="str">
        <f t="shared" si="15"/>
        <v>iiif_url</v>
      </c>
    </row>
    <row r="490" spans="1:7" x14ac:dyDescent="0.2">
      <c r="A490" t="s">
        <v>473</v>
      </c>
      <c r="B490" t="s">
        <v>474</v>
      </c>
      <c r="C490" t="s">
        <v>26</v>
      </c>
      <c r="D490">
        <v>2629</v>
      </c>
      <c r="E490">
        <v>1265</v>
      </c>
      <c r="F490" t="s">
        <v>494</v>
      </c>
      <c r="G490" t="str">
        <f t="shared" si="15"/>
        <v>iiif_url</v>
      </c>
    </row>
    <row r="491" spans="1:7" x14ac:dyDescent="0.2">
      <c r="A491" t="s">
        <v>473</v>
      </c>
      <c r="B491" t="s">
        <v>474</v>
      </c>
      <c r="C491" t="s">
        <v>26</v>
      </c>
      <c r="D491">
        <v>2626</v>
      </c>
      <c r="E491">
        <v>1322</v>
      </c>
      <c r="F491" t="s">
        <v>495</v>
      </c>
      <c r="G491" t="str">
        <f t="shared" si="15"/>
        <v>iiif_url</v>
      </c>
    </row>
    <row r="492" spans="1:7" x14ac:dyDescent="0.2">
      <c r="A492" t="s">
        <v>473</v>
      </c>
      <c r="B492" t="s">
        <v>474</v>
      </c>
      <c r="C492" t="s">
        <v>124</v>
      </c>
      <c r="D492">
        <v>2629</v>
      </c>
      <c r="E492">
        <v>1364</v>
      </c>
      <c r="F492" t="s">
        <v>496</v>
      </c>
      <c r="G492" t="str">
        <f t="shared" si="15"/>
        <v>iiif_url</v>
      </c>
    </row>
    <row r="493" spans="1:7" x14ac:dyDescent="0.2">
      <c r="A493" t="s">
        <v>473</v>
      </c>
      <c r="B493" t="s">
        <v>474</v>
      </c>
      <c r="C493" t="s">
        <v>124</v>
      </c>
      <c r="D493">
        <v>2587</v>
      </c>
      <c r="E493">
        <v>1415</v>
      </c>
      <c r="F493" t="s">
        <v>497</v>
      </c>
      <c r="G493" t="str">
        <f t="shared" si="15"/>
        <v>iiif_url</v>
      </c>
    </row>
    <row r="494" spans="1:7" x14ac:dyDescent="0.2">
      <c r="A494" t="s">
        <v>473</v>
      </c>
      <c r="B494" t="s">
        <v>474</v>
      </c>
      <c r="C494" t="s">
        <v>26</v>
      </c>
      <c r="D494">
        <v>2631</v>
      </c>
      <c r="E494">
        <v>1461</v>
      </c>
      <c r="F494" t="s">
        <v>498</v>
      </c>
      <c r="G494" t="str">
        <f t="shared" si="15"/>
        <v>iiif_url</v>
      </c>
    </row>
    <row r="495" spans="1:7" x14ac:dyDescent="0.2">
      <c r="A495" t="s">
        <v>473</v>
      </c>
      <c r="B495" t="s">
        <v>474</v>
      </c>
      <c r="C495" t="s">
        <v>26</v>
      </c>
      <c r="D495">
        <v>2631</v>
      </c>
      <c r="E495">
        <v>1511</v>
      </c>
      <c r="F495" t="s">
        <v>499</v>
      </c>
      <c r="G495" t="str">
        <f t="shared" si="15"/>
        <v>iiif_url</v>
      </c>
    </row>
    <row r="496" spans="1:7" x14ac:dyDescent="0.2">
      <c r="A496" t="s">
        <v>473</v>
      </c>
      <c r="B496" t="s">
        <v>474</v>
      </c>
      <c r="C496" t="s">
        <v>26</v>
      </c>
      <c r="D496">
        <v>2631</v>
      </c>
      <c r="E496">
        <v>1561</v>
      </c>
      <c r="F496" t="s">
        <v>500</v>
      </c>
      <c r="G496" t="str">
        <f t="shared" si="15"/>
        <v>iiif_url</v>
      </c>
    </row>
    <row r="497" spans="1:7" x14ac:dyDescent="0.2">
      <c r="A497" t="s">
        <v>473</v>
      </c>
      <c r="B497" t="s">
        <v>474</v>
      </c>
      <c r="C497" t="s">
        <v>26</v>
      </c>
      <c r="D497">
        <v>2631</v>
      </c>
      <c r="E497">
        <v>1605</v>
      </c>
      <c r="F497" t="s">
        <v>501</v>
      </c>
      <c r="G497" t="str">
        <f t="shared" si="15"/>
        <v>iiif_url</v>
      </c>
    </row>
    <row r="498" spans="1:7" x14ac:dyDescent="0.2">
      <c r="A498" t="s">
        <v>473</v>
      </c>
      <c r="B498" t="s">
        <v>474</v>
      </c>
      <c r="C498" t="s">
        <v>37</v>
      </c>
      <c r="D498">
        <v>2752</v>
      </c>
      <c r="E498">
        <v>1654</v>
      </c>
      <c r="F498" t="s">
        <v>502</v>
      </c>
      <c r="G498" t="str">
        <f t="shared" si="15"/>
        <v>iiif_url</v>
      </c>
    </row>
    <row r="499" spans="1:7" x14ac:dyDescent="0.2">
      <c r="A499" t="s">
        <v>473</v>
      </c>
      <c r="B499" t="s">
        <v>474</v>
      </c>
      <c r="C499" t="s">
        <v>37</v>
      </c>
      <c r="D499">
        <v>2752</v>
      </c>
      <c r="E499">
        <v>1702</v>
      </c>
      <c r="F499" t="s">
        <v>503</v>
      </c>
      <c r="G499" t="str">
        <f t="shared" si="15"/>
        <v>iiif_url</v>
      </c>
    </row>
    <row r="500" spans="1:7" x14ac:dyDescent="0.2">
      <c r="A500" t="s">
        <v>473</v>
      </c>
      <c r="B500" t="s">
        <v>474</v>
      </c>
      <c r="C500" t="s">
        <v>37</v>
      </c>
      <c r="D500">
        <v>2749</v>
      </c>
      <c r="E500">
        <v>1754</v>
      </c>
      <c r="F500" t="s">
        <v>504</v>
      </c>
      <c r="G500" t="str">
        <f t="shared" si="15"/>
        <v>iiif_url</v>
      </c>
    </row>
    <row r="501" spans="1:7" x14ac:dyDescent="0.2">
      <c r="A501" t="s">
        <v>473</v>
      </c>
      <c r="B501" t="s">
        <v>474</v>
      </c>
      <c r="C501" t="s">
        <v>26</v>
      </c>
      <c r="D501">
        <v>2633</v>
      </c>
      <c r="E501">
        <v>1799</v>
      </c>
      <c r="F501" t="s">
        <v>505</v>
      </c>
      <c r="G501" t="str">
        <f t="shared" si="15"/>
        <v>iiif_url</v>
      </c>
    </row>
    <row r="502" spans="1:7" x14ac:dyDescent="0.2">
      <c r="A502" t="s">
        <v>473</v>
      </c>
      <c r="B502" t="s">
        <v>474</v>
      </c>
      <c r="C502" t="s">
        <v>124</v>
      </c>
      <c r="D502">
        <v>2589</v>
      </c>
      <c r="E502">
        <v>1841</v>
      </c>
      <c r="F502" t="s">
        <v>506</v>
      </c>
      <c r="G502" t="str">
        <f t="shared" si="15"/>
        <v>iiif_url</v>
      </c>
    </row>
    <row r="503" spans="1:7" x14ac:dyDescent="0.2">
      <c r="A503" t="s">
        <v>473</v>
      </c>
      <c r="B503" t="s">
        <v>474</v>
      </c>
      <c r="C503" t="s">
        <v>26</v>
      </c>
      <c r="D503">
        <v>2633</v>
      </c>
      <c r="E503">
        <v>1896</v>
      </c>
      <c r="F503" t="s">
        <v>507</v>
      </c>
      <c r="G503" t="str">
        <f t="shared" ref="G503:G533" si="16">HYPERLINK("https://images.diginfra.net/iiif/NL-HaNA_1.01.02/3779/NL-HaNA_1.01.02_3779_0007.jpg/2484,305,1089,3196/full/0/default.jpg", "iiif_url")</f>
        <v>iiif_url</v>
      </c>
    </row>
    <row r="504" spans="1:7" x14ac:dyDescent="0.2">
      <c r="A504" t="s">
        <v>473</v>
      </c>
      <c r="B504" t="s">
        <v>474</v>
      </c>
      <c r="C504" t="s">
        <v>26</v>
      </c>
      <c r="D504">
        <v>2636</v>
      </c>
      <c r="E504">
        <v>1944</v>
      </c>
      <c r="F504" t="s">
        <v>508</v>
      </c>
      <c r="G504" t="str">
        <f t="shared" si="16"/>
        <v>iiif_url</v>
      </c>
    </row>
    <row r="505" spans="1:7" x14ac:dyDescent="0.2">
      <c r="A505" t="s">
        <v>473</v>
      </c>
      <c r="B505" t="s">
        <v>474</v>
      </c>
      <c r="C505" t="s">
        <v>37</v>
      </c>
      <c r="D505">
        <v>2756</v>
      </c>
      <c r="E505">
        <v>1990</v>
      </c>
      <c r="F505" t="s">
        <v>509</v>
      </c>
      <c r="G505" t="str">
        <f t="shared" si="16"/>
        <v>iiif_url</v>
      </c>
    </row>
    <row r="506" spans="1:7" x14ac:dyDescent="0.2">
      <c r="A506" t="s">
        <v>473</v>
      </c>
      <c r="B506" t="s">
        <v>474</v>
      </c>
      <c r="C506" t="s">
        <v>26</v>
      </c>
      <c r="D506">
        <v>2636</v>
      </c>
      <c r="E506">
        <v>2035</v>
      </c>
      <c r="F506" t="s">
        <v>510</v>
      </c>
      <c r="G506" t="str">
        <f t="shared" si="16"/>
        <v>iiif_url</v>
      </c>
    </row>
    <row r="507" spans="1:7" x14ac:dyDescent="0.2">
      <c r="A507" t="s">
        <v>473</v>
      </c>
      <c r="B507" t="s">
        <v>474</v>
      </c>
      <c r="C507" t="s">
        <v>26</v>
      </c>
      <c r="D507">
        <v>2638</v>
      </c>
      <c r="E507">
        <v>2092</v>
      </c>
      <c r="F507" t="s">
        <v>106</v>
      </c>
      <c r="G507" t="str">
        <f t="shared" si="16"/>
        <v>iiif_url</v>
      </c>
    </row>
    <row r="508" spans="1:7" x14ac:dyDescent="0.2">
      <c r="A508" t="s">
        <v>473</v>
      </c>
      <c r="B508" t="s">
        <v>474</v>
      </c>
      <c r="C508" t="s">
        <v>124</v>
      </c>
      <c r="D508">
        <v>2592</v>
      </c>
      <c r="E508">
        <v>2133</v>
      </c>
      <c r="F508" t="s">
        <v>511</v>
      </c>
      <c r="G508" t="str">
        <f t="shared" si="16"/>
        <v>iiif_url</v>
      </c>
    </row>
    <row r="509" spans="1:7" x14ac:dyDescent="0.2">
      <c r="A509" t="s">
        <v>473</v>
      </c>
      <c r="B509" t="s">
        <v>474</v>
      </c>
      <c r="C509" t="s">
        <v>26</v>
      </c>
      <c r="D509">
        <v>2636</v>
      </c>
      <c r="E509">
        <v>2185</v>
      </c>
      <c r="F509" t="s">
        <v>512</v>
      </c>
      <c r="G509" t="str">
        <f t="shared" si="16"/>
        <v>iiif_url</v>
      </c>
    </row>
    <row r="510" spans="1:7" x14ac:dyDescent="0.2">
      <c r="A510" t="s">
        <v>473</v>
      </c>
      <c r="B510" t="s">
        <v>474</v>
      </c>
      <c r="C510" t="s">
        <v>124</v>
      </c>
      <c r="D510">
        <v>2594</v>
      </c>
      <c r="E510">
        <v>2225</v>
      </c>
      <c r="F510" t="s">
        <v>513</v>
      </c>
      <c r="G510" t="str">
        <f t="shared" si="16"/>
        <v>iiif_url</v>
      </c>
    </row>
    <row r="511" spans="1:7" x14ac:dyDescent="0.2">
      <c r="A511" t="s">
        <v>473</v>
      </c>
      <c r="B511" t="s">
        <v>474</v>
      </c>
      <c r="C511" t="s">
        <v>26</v>
      </c>
      <c r="D511">
        <v>2640</v>
      </c>
      <c r="E511">
        <v>2274</v>
      </c>
      <c r="F511" t="s">
        <v>514</v>
      </c>
      <c r="G511" t="str">
        <f t="shared" si="16"/>
        <v>iiif_url</v>
      </c>
    </row>
    <row r="512" spans="1:7" x14ac:dyDescent="0.2">
      <c r="A512" t="s">
        <v>473</v>
      </c>
      <c r="B512" t="s">
        <v>474</v>
      </c>
      <c r="C512" t="s">
        <v>124</v>
      </c>
      <c r="D512">
        <v>2596</v>
      </c>
      <c r="E512">
        <v>2323</v>
      </c>
      <c r="F512" t="s">
        <v>515</v>
      </c>
      <c r="G512" t="str">
        <f t="shared" si="16"/>
        <v>iiif_url</v>
      </c>
    </row>
    <row r="513" spans="1:7" x14ac:dyDescent="0.2">
      <c r="A513" t="s">
        <v>473</v>
      </c>
      <c r="B513" t="s">
        <v>474</v>
      </c>
      <c r="C513" t="s">
        <v>26</v>
      </c>
      <c r="D513">
        <v>2638</v>
      </c>
      <c r="E513">
        <v>2371</v>
      </c>
      <c r="F513" t="s">
        <v>516</v>
      </c>
      <c r="G513" t="str">
        <f t="shared" si="16"/>
        <v>iiif_url</v>
      </c>
    </row>
    <row r="514" spans="1:7" x14ac:dyDescent="0.2">
      <c r="A514" t="s">
        <v>473</v>
      </c>
      <c r="B514" t="s">
        <v>474</v>
      </c>
      <c r="C514" t="s">
        <v>26</v>
      </c>
      <c r="D514">
        <v>2643</v>
      </c>
      <c r="E514">
        <v>2424</v>
      </c>
      <c r="F514" t="s">
        <v>517</v>
      </c>
      <c r="G514" t="str">
        <f t="shared" si="16"/>
        <v>iiif_url</v>
      </c>
    </row>
    <row r="515" spans="1:7" x14ac:dyDescent="0.2">
      <c r="A515" t="s">
        <v>473</v>
      </c>
      <c r="B515" t="s">
        <v>474</v>
      </c>
      <c r="C515" t="s">
        <v>37</v>
      </c>
      <c r="D515">
        <v>2768</v>
      </c>
      <c r="E515">
        <v>2471</v>
      </c>
      <c r="F515" t="s">
        <v>518</v>
      </c>
      <c r="G515" t="str">
        <f t="shared" si="16"/>
        <v>iiif_url</v>
      </c>
    </row>
    <row r="516" spans="1:7" x14ac:dyDescent="0.2">
      <c r="A516" t="s">
        <v>473</v>
      </c>
      <c r="B516" t="s">
        <v>474</v>
      </c>
      <c r="C516" t="s">
        <v>26</v>
      </c>
      <c r="D516">
        <v>2645</v>
      </c>
      <c r="E516">
        <v>2520</v>
      </c>
      <c r="F516" t="s">
        <v>519</v>
      </c>
      <c r="G516" t="str">
        <f t="shared" si="16"/>
        <v>iiif_url</v>
      </c>
    </row>
    <row r="517" spans="1:7" x14ac:dyDescent="0.2">
      <c r="A517" t="s">
        <v>473</v>
      </c>
      <c r="B517" t="s">
        <v>474</v>
      </c>
      <c r="C517" t="s">
        <v>26</v>
      </c>
      <c r="D517">
        <v>2647</v>
      </c>
      <c r="E517">
        <v>2567</v>
      </c>
      <c r="F517" t="s">
        <v>520</v>
      </c>
      <c r="G517" t="str">
        <f t="shared" si="16"/>
        <v>iiif_url</v>
      </c>
    </row>
    <row r="518" spans="1:7" x14ac:dyDescent="0.2">
      <c r="A518" t="s">
        <v>473</v>
      </c>
      <c r="B518" t="s">
        <v>474</v>
      </c>
      <c r="C518" t="s">
        <v>124</v>
      </c>
      <c r="D518">
        <v>2599</v>
      </c>
      <c r="E518">
        <v>2612</v>
      </c>
      <c r="F518" t="s">
        <v>521</v>
      </c>
      <c r="G518" t="str">
        <f t="shared" si="16"/>
        <v>iiif_url</v>
      </c>
    </row>
    <row r="519" spans="1:7" x14ac:dyDescent="0.2">
      <c r="A519" t="s">
        <v>473</v>
      </c>
      <c r="B519" t="s">
        <v>474</v>
      </c>
      <c r="C519" t="s">
        <v>26</v>
      </c>
      <c r="D519">
        <v>2645</v>
      </c>
      <c r="E519">
        <v>2661</v>
      </c>
      <c r="F519" t="s">
        <v>522</v>
      </c>
      <c r="G519" t="str">
        <f t="shared" si="16"/>
        <v>iiif_url</v>
      </c>
    </row>
    <row r="520" spans="1:7" x14ac:dyDescent="0.2">
      <c r="A520" t="s">
        <v>473</v>
      </c>
      <c r="B520" t="s">
        <v>474</v>
      </c>
      <c r="C520" t="s">
        <v>124</v>
      </c>
      <c r="D520">
        <v>2599</v>
      </c>
      <c r="E520">
        <v>2709</v>
      </c>
      <c r="F520" t="s">
        <v>523</v>
      </c>
      <c r="G520" t="str">
        <f t="shared" si="16"/>
        <v>iiif_url</v>
      </c>
    </row>
    <row r="521" spans="1:7" x14ac:dyDescent="0.2">
      <c r="A521" t="s">
        <v>473</v>
      </c>
      <c r="B521" t="s">
        <v>474</v>
      </c>
      <c r="C521" t="s">
        <v>26</v>
      </c>
      <c r="D521">
        <v>2645</v>
      </c>
      <c r="E521">
        <v>2757</v>
      </c>
      <c r="F521" t="s">
        <v>524</v>
      </c>
      <c r="G521" t="str">
        <f t="shared" si="16"/>
        <v>iiif_url</v>
      </c>
    </row>
    <row r="522" spans="1:7" x14ac:dyDescent="0.2">
      <c r="A522" t="s">
        <v>473</v>
      </c>
      <c r="B522" t="s">
        <v>474</v>
      </c>
      <c r="C522" t="s">
        <v>26</v>
      </c>
      <c r="D522">
        <v>2645</v>
      </c>
      <c r="E522">
        <v>2801</v>
      </c>
      <c r="F522" t="s">
        <v>525</v>
      </c>
      <c r="G522" t="str">
        <f t="shared" si="16"/>
        <v>iiif_url</v>
      </c>
    </row>
    <row r="523" spans="1:7" x14ac:dyDescent="0.2">
      <c r="A523" t="s">
        <v>473</v>
      </c>
      <c r="B523" t="s">
        <v>474</v>
      </c>
      <c r="C523" t="s">
        <v>124</v>
      </c>
      <c r="D523">
        <v>2601</v>
      </c>
      <c r="E523">
        <v>2854</v>
      </c>
      <c r="F523" t="s">
        <v>526</v>
      </c>
      <c r="G523" t="str">
        <f t="shared" si="16"/>
        <v>iiif_url</v>
      </c>
    </row>
    <row r="524" spans="1:7" x14ac:dyDescent="0.2">
      <c r="A524" t="s">
        <v>473</v>
      </c>
      <c r="B524" t="s">
        <v>474</v>
      </c>
      <c r="C524" t="s">
        <v>26</v>
      </c>
      <c r="D524">
        <v>2647</v>
      </c>
      <c r="E524">
        <v>2903</v>
      </c>
      <c r="F524" t="s">
        <v>527</v>
      </c>
      <c r="G524" t="str">
        <f t="shared" si="16"/>
        <v>iiif_url</v>
      </c>
    </row>
    <row r="525" spans="1:7" x14ac:dyDescent="0.2">
      <c r="A525" t="s">
        <v>473</v>
      </c>
      <c r="B525" t="s">
        <v>474</v>
      </c>
      <c r="C525" t="s">
        <v>26</v>
      </c>
      <c r="D525">
        <v>2654</v>
      </c>
      <c r="E525">
        <v>2949</v>
      </c>
      <c r="F525" t="s">
        <v>528</v>
      </c>
      <c r="G525" t="str">
        <f t="shared" si="16"/>
        <v>iiif_url</v>
      </c>
    </row>
    <row r="526" spans="1:7" x14ac:dyDescent="0.2">
      <c r="A526" t="s">
        <v>473</v>
      </c>
      <c r="B526" t="s">
        <v>474</v>
      </c>
      <c r="C526" t="s">
        <v>37</v>
      </c>
      <c r="D526">
        <v>2770</v>
      </c>
      <c r="E526">
        <v>3000</v>
      </c>
      <c r="F526" t="s">
        <v>529</v>
      </c>
      <c r="G526" t="str">
        <f t="shared" si="16"/>
        <v>iiif_url</v>
      </c>
    </row>
    <row r="527" spans="1:7" x14ac:dyDescent="0.2">
      <c r="A527" t="s">
        <v>473</v>
      </c>
      <c r="B527" t="s">
        <v>474</v>
      </c>
      <c r="C527" t="s">
        <v>26</v>
      </c>
      <c r="D527">
        <v>2647</v>
      </c>
      <c r="E527">
        <v>3047</v>
      </c>
      <c r="F527" t="s">
        <v>530</v>
      </c>
      <c r="G527" t="str">
        <f t="shared" si="16"/>
        <v>iiif_url</v>
      </c>
    </row>
    <row r="528" spans="1:7" x14ac:dyDescent="0.2">
      <c r="A528" t="s">
        <v>473</v>
      </c>
      <c r="B528" t="s">
        <v>474</v>
      </c>
      <c r="C528" t="s">
        <v>37</v>
      </c>
      <c r="D528">
        <v>2770</v>
      </c>
      <c r="E528">
        <v>3098</v>
      </c>
      <c r="F528" t="s">
        <v>531</v>
      </c>
      <c r="G528" t="str">
        <f t="shared" si="16"/>
        <v>iiif_url</v>
      </c>
    </row>
    <row r="529" spans="1:7" x14ac:dyDescent="0.2">
      <c r="A529" t="s">
        <v>473</v>
      </c>
      <c r="B529" t="s">
        <v>474</v>
      </c>
      <c r="C529" t="s">
        <v>124</v>
      </c>
      <c r="D529">
        <v>2608</v>
      </c>
      <c r="E529">
        <v>3147</v>
      </c>
      <c r="F529" t="s">
        <v>532</v>
      </c>
      <c r="G529" t="str">
        <f t="shared" si="16"/>
        <v>iiif_url</v>
      </c>
    </row>
    <row r="530" spans="1:7" x14ac:dyDescent="0.2">
      <c r="A530" t="s">
        <v>473</v>
      </c>
      <c r="B530" t="s">
        <v>474</v>
      </c>
      <c r="C530" t="s">
        <v>26</v>
      </c>
      <c r="D530">
        <v>2652</v>
      </c>
      <c r="E530">
        <v>3198</v>
      </c>
      <c r="F530" t="s">
        <v>533</v>
      </c>
      <c r="G530" t="str">
        <f t="shared" si="16"/>
        <v>iiif_url</v>
      </c>
    </row>
    <row r="531" spans="1:7" x14ac:dyDescent="0.2">
      <c r="A531" t="s">
        <v>473</v>
      </c>
      <c r="B531" t="s">
        <v>474</v>
      </c>
      <c r="C531" t="s">
        <v>26</v>
      </c>
      <c r="D531">
        <v>2652</v>
      </c>
      <c r="E531">
        <v>3243</v>
      </c>
      <c r="F531" t="s">
        <v>534</v>
      </c>
      <c r="G531" t="str">
        <f t="shared" si="16"/>
        <v>iiif_url</v>
      </c>
    </row>
    <row r="532" spans="1:7" x14ac:dyDescent="0.2">
      <c r="A532" t="s">
        <v>473</v>
      </c>
      <c r="B532" t="s">
        <v>474</v>
      </c>
      <c r="C532" t="s">
        <v>124</v>
      </c>
      <c r="D532">
        <v>2608</v>
      </c>
      <c r="E532">
        <v>3292</v>
      </c>
      <c r="F532" t="s">
        <v>535</v>
      </c>
      <c r="G532" t="str">
        <f t="shared" si="16"/>
        <v>iiif_url</v>
      </c>
    </row>
    <row r="533" spans="1:7" x14ac:dyDescent="0.2">
      <c r="A533" t="s">
        <v>473</v>
      </c>
      <c r="B533" t="s">
        <v>474</v>
      </c>
      <c r="C533" t="s">
        <v>26</v>
      </c>
      <c r="D533">
        <v>2650</v>
      </c>
      <c r="E533">
        <v>3339</v>
      </c>
      <c r="F533" t="s">
        <v>536</v>
      </c>
      <c r="G533" t="str">
        <f t="shared" si="16"/>
        <v>iiif_url</v>
      </c>
    </row>
    <row r="535" spans="1:7" x14ac:dyDescent="0.2">
      <c r="A535" t="s">
        <v>473</v>
      </c>
      <c r="B535" t="s">
        <v>537</v>
      </c>
      <c r="C535" t="s">
        <v>37</v>
      </c>
      <c r="D535">
        <v>3724</v>
      </c>
      <c r="E535">
        <v>425</v>
      </c>
      <c r="F535" t="s">
        <v>538</v>
      </c>
      <c r="G535" t="str">
        <f t="shared" ref="G535:G566" si="17">HYPERLINK("https://images.diginfra.net/iiif/NL-HaNA_1.01.02/3779/NL-HaNA_1.01.02_3779_0007.jpg/3480,327,1112,3164/full/0/default.jpg", "iiif_url")</f>
        <v>iiif_url</v>
      </c>
    </row>
    <row r="536" spans="1:7" x14ac:dyDescent="0.2">
      <c r="A536" t="s">
        <v>473</v>
      </c>
      <c r="B536" t="s">
        <v>537</v>
      </c>
      <c r="C536" t="s">
        <v>124</v>
      </c>
      <c r="D536">
        <v>3557</v>
      </c>
      <c r="E536">
        <v>473</v>
      </c>
      <c r="F536" t="s">
        <v>539</v>
      </c>
      <c r="G536" t="str">
        <f t="shared" si="17"/>
        <v>iiif_url</v>
      </c>
    </row>
    <row r="537" spans="1:7" x14ac:dyDescent="0.2">
      <c r="A537" t="s">
        <v>473</v>
      </c>
      <c r="B537" t="s">
        <v>537</v>
      </c>
      <c r="C537" t="s">
        <v>26</v>
      </c>
      <c r="D537">
        <v>3606</v>
      </c>
      <c r="E537">
        <v>523</v>
      </c>
      <c r="F537" t="s">
        <v>540</v>
      </c>
      <c r="G537" t="str">
        <f t="shared" si="17"/>
        <v>iiif_url</v>
      </c>
    </row>
    <row r="538" spans="1:7" x14ac:dyDescent="0.2">
      <c r="A538" t="s">
        <v>473</v>
      </c>
      <c r="B538" t="s">
        <v>537</v>
      </c>
      <c r="C538" t="s">
        <v>26</v>
      </c>
      <c r="D538">
        <v>3601</v>
      </c>
      <c r="E538">
        <v>575</v>
      </c>
      <c r="F538" t="s">
        <v>541</v>
      </c>
      <c r="G538" t="str">
        <f t="shared" si="17"/>
        <v>iiif_url</v>
      </c>
    </row>
    <row r="539" spans="1:7" x14ac:dyDescent="0.2">
      <c r="A539" t="s">
        <v>473</v>
      </c>
      <c r="B539" t="s">
        <v>537</v>
      </c>
      <c r="C539" t="s">
        <v>37</v>
      </c>
      <c r="D539">
        <v>3722</v>
      </c>
      <c r="E539">
        <v>619</v>
      </c>
      <c r="F539" t="s">
        <v>542</v>
      </c>
      <c r="G539" t="str">
        <f t="shared" si="17"/>
        <v>iiif_url</v>
      </c>
    </row>
    <row r="540" spans="1:7" x14ac:dyDescent="0.2">
      <c r="A540" t="s">
        <v>473</v>
      </c>
      <c r="B540" t="s">
        <v>537</v>
      </c>
      <c r="C540" t="s">
        <v>124</v>
      </c>
      <c r="D540">
        <v>3554</v>
      </c>
      <c r="E540">
        <v>665</v>
      </c>
      <c r="F540" t="s">
        <v>543</v>
      </c>
      <c r="G540" t="str">
        <f t="shared" si="17"/>
        <v>iiif_url</v>
      </c>
    </row>
    <row r="541" spans="1:7" x14ac:dyDescent="0.2">
      <c r="A541" t="s">
        <v>473</v>
      </c>
      <c r="B541" t="s">
        <v>537</v>
      </c>
      <c r="C541" t="s">
        <v>26</v>
      </c>
      <c r="D541">
        <v>3599</v>
      </c>
      <c r="E541">
        <v>713</v>
      </c>
      <c r="F541" t="s">
        <v>544</v>
      </c>
      <c r="G541" t="str">
        <f t="shared" si="17"/>
        <v>iiif_url</v>
      </c>
    </row>
    <row r="542" spans="1:7" x14ac:dyDescent="0.2">
      <c r="A542" t="s">
        <v>473</v>
      </c>
      <c r="B542" t="s">
        <v>537</v>
      </c>
      <c r="C542" t="s">
        <v>26</v>
      </c>
      <c r="D542">
        <v>3603</v>
      </c>
      <c r="E542">
        <v>759</v>
      </c>
      <c r="F542" t="s">
        <v>545</v>
      </c>
      <c r="G542" t="str">
        <f t="shared" si="17"/>
        <v>iiif_url</v>
      </c>
    </row>
    <row r="543" spans="1:7" x14ac:dyDescent="0.2">
      <c r="A543" t="s">
        <v>473</v>
      </c>
      <c r="B543" t="s">
        <v>537</v>
      </c>
      <c r="C543" t="s">
        <v>37</v>
      </c>
      <c r="D543">
        <v>3724</v>
      </c>
      <c r="E543">
        <v>811</v>
      </c>
      <c r="F543" t="s">
        <v>546</v>
      </c>
      <c r="G543" t="str">
        <f t="shared" si="17"/>
        <v>iiif_url</v>
      </c>
    </row>
    <row r="544" spans="1:7" x14ac:dyDescent="0.2">
      <c r="A544" t="s">
        <v>473</v>
      </c>
      <c r="B544" t="s">
        <v>537</v>
      </c>
      <c r="C544" t="s">
        <v>124</v>
      </c>
      <c r="D544">
        <v>3552</v>
      </c>
      <c r="E544">
        <v>857</v>
      </c>
      <c r="F544" t="s">
        <v>547</v>
      </c>
      <c r="G544" t="str">
        <f t="shared" si="17"/>
        <v>iiif_url</v>
      </c>
    </row>
    <row r="545" spans="1:7" x14ac:dyDescent="0.2">
      <c r="A545" t="s">
        <v>473</v>
      </c>
      <c r="B545" t="s">
        <v>537</v>
      </c>
      <c r="C545" t="s">
        <v>26</v>
      </c>
      <c r="D545">
        <v>3599</v>
      </c>
      <c r="E545">
        <v>906</v>
      </c>
      <c r="F545" t="s">
        <v>548</v>
      </c>
      <c r="G545" t="str">
        <f t="shared" si="17"/>
        <v>iiif_url</v>
      </c>
    </row>
    <row r="546" spans="1:7" x14ac:dyDescent="0.2">
      <c r="A546" t="s">
        <v>473</v>
      </c>
      <c r="B546" t="s">
        <v>537</v>
      </c>
      <c r="C546" t="s">
        <v>124</v>
      </c>
      <c r="D546">
        <v>3552</v>
      </c>
      <c r="E546">
        <v>954</v>
      </c>
      <c r="F546" t="s">
        <v>549</v>
      </c>
      <c r="G546" t="str">
        <f t="shared" si="17"/>
        <v>iiif_url</v>
      </c>
    </row>
    <row r="547" spans="1:7" x14ac:dyDescent="0.2">
      <c r="A547" t="s">
        <v>473</v>
      </c>
      <c r="B547" t="s">
        <v>537</v>
      </c>
      <c r="C547" t="s">
        <v>26</v>
      </c>
      <c r="D547">
        <v>3601</v>
      </c>
      <c r="E547">
        <v>1005</v>
      </c>
      <c r="F547" t="s">
        <v>550</v>
      </c>
      <c r="G547" t="str">
        <f t="shared" si="17"/>
        <v>iiif_url</v>
      </c>
    </row>
    <row r="548" spans="1:7" x14ac:dyDescent="0.2">
      <c r="A548" t="s">
        <v>473</v>
      </c>
      <c r="B548" t="s">
        <v>537</v>
      </c>
      <c r="C548" t="s">
        <v>124</v>
      </c>
      <c r="D548">
        <v>3552</v>
      </c>
      <c r="E548">
        <v>1050</v>
      </c>
      <c r="F548" t="s">
        <v>551</v>
      </c>
      <c r="G548" t="str">
        <f t="shared" si="17"/>
        <v>iiif_url</v>
      </c>
    </row>
    <row r="549" spans="1:7" x14ac:dyDescent="0.2">
      <c r="A549" t="s">
        <v>473</v>
      </c>
      <c r="B549" t="s">
        <v>537</v>
      </c>
      <c r="C549" t="s">
        <v>26</v>
      </c>
      <c r="D549">
        <v>3601</v>
      </c>
      <c r="E549">
        <v>1099</v>
      </c>
      <c r="F549" t="s">
        <v>552</v>
      </c>
      <c r="G549" t="str">
        <f t="shared" si="17"/>
        <v>iiif_url</v>
      </c>
    </row>
    <row r="550" spans="1:7" x14ac:dyDescent="0.2">
      <c r="A550" t="s">
        <v>473</v>
      </c>
      <c r="B550" t="s">
        <v>537</v>
      </c>
      <c r="C550" t="s">
        <v>124</v>
      </c>
      <c r="D550">
        <v>3554</v>
      </c>
      <c r="E550">
        <v>1142</v>
      </c>
      <c r="F550" t="s">
        <v>553</v>
      </c>
      <c r="G550" t="str">
        <f t="shared" si="17"/>
        <v>iiif_url</v>
      </c>
    </row>
    <row r="551" spans="1:7" x14ac:dyDescent="0.2">
      <c r="A551" t="s">
        <v>473</v>
      </c>
      <c r="B551" t="s">
        <v>537</v>
      </c>
      <c r="C551" t="s">
        <v>26</v>
      </c>
      <c r="D551">
        <v>3601</v>
      </c>
      <c r="E551">
        <v>1197</v>
      </c>
      <c r="F551" t="s">
        <v>554</v>
      </c>
      <c r="G551" t="str">
        <f t="shared" si="17"/>
        <v>iiif_url</v>
      </c>
    </row>
    <row r="552" spans="1:7" x14ac:dyDescent="0.2">
      <c r="A552" t="s">
        <v>473</v>
      </c>
      <c r="B552" t="s">
        <v>537</v>
      </c>
      <c r="C552" t="s">
        <v>124</v>
      </c>
      <c r="D552">
        <v>3550</v>
      </c>
      <c r="E552">
        <v>1234</v>
      </c>
      <c r="F552" t="s">
        <v>555</v>
      </c>
      <c r="G552" t="str">
        <f t="shared" si="17"/>
        <v>iiif_url</v>
      </c>
    </row>
    <row r="553" spans="1:7" x14ac:dyDescent="0.2">
      <c r="A553" t="s">
        <v>473</v>
      </c>
      <c r="B553" t="s">
        <v>537</v>
      </c>
      <c r="C553" t="s">
        <v>26</v>
      </c>
      <c r="D553">
        <v>3603</v>
      </c>
      <c r="E553">
        <v>1294</v>
      </c>
      <c r="F553" t="s">
        <v>556</v>
      </c>
      <c r="G553" t="str">
        <f t="shared" si="17"/>
        <v>iiif_url</v>
      </c>
    </row>
    <row r="554" spans="1:7" x14ac:dyDescent="0.2">
      <c r="A554" t="s">
        <v>473</v>
      </c>
      <c r="B554" t="s">
        <v>537</v>
      </c>
      <c r="C554" t="s">
        <v>37</v>
      </c>
      <c r="D554">
        <v>3719</v>
      </c>
      <c r="E554">
        <v>1343</v>
      </c>
      <c r="F554" t="s">
        <v>557</v>
      </c>
      <c r="G554" t="str">
        <f t="shared" si="17"/>
        <v>iiif_url</v>
      </c>
    </row>
    <row r="555" spans="1:7" x14ac:dyDescent="0.2">
      <c r="A555" t="s">
        <v>473</v>
      </c>
      <c r="B555" t="s">
        <v>537</v>
      </c>
      <c r="C555" t="s">
        <v>26</v>
      </c>
      <c r="D555">
        <v>3599</v>
      </c>
      <c r="E555">
        <v>1386</v>
      </c>
      <c r="F555" t="s">
        <v>558</v>
      </c>
      <c r="G555" t="str">
        <f t="shared" si="17"/>
        <v>iiif_url</v>
      </c>
    </row>
    <row r="556" spans="1:7" x14ac:dyDescent="0.2">
      <c r="A556" t="s">
        <v>473</v>
      </c>
      <c r="B556" t="s">
        <v>537</v>
      </c>
      <c r="C556" t="s">
        <v>26</v>
      </c>
      <c r="D556">
        <v>3599</v>
      </c>
      <c r="E556">
        <v>1446</v>
      </c>
      <c r="F556" t="s">
        <v>559</v>
      </c>
      <c r="G556" t="str">
        <f t="shared" si="17"/>
        <v>iiif_url</v>
      </c>
    </row>
    <row r="557" spans="1:7" x14ac:dyDescent="0.2">
      <c r="A557" t="s">
        <v>473</v>
      </c>
      <c r="B557" t="s">
        <v>537</v>
      </c>
      <c r="C557" t="s">
        <v>37</v>
      </c>
      <c r="D557">
        <v>3729</v>
      </c>
      <c r="E557">
        <v>1478</v>
      </c>
      <c r="F557" t="s">
        <v>560</v>
      </c>
      <c r="G557" t="str">
        <f t="shared" si="17"/>
        <v>iiif_url</v>
      </c>
    </row>
    <row r="558" spans="1:7" x14ac:dyDescent="0.2">
      <c r="A558" t="s">
        <v>473</v>
      </c>
      <c r="B558" t="s">
        <v>537</v>
      </c>
      <c r="C558" t="s">
        <v>26</v>
      </c>
      <c r="D558">
        <v>3599</v>
      </c>
      <c r="E558">
        <v>1536</v>
      </c>
      <c r="F558" t="s">
        <v>561</v>
      </c>
      <c r="G558" t="str">
        <f t="shared" si="17"/>
        <v>iiif_url</v>
      </c>
    </row>
    <row r="559" spans="1:7" x14ac:dyDescent="0.2">
      <c r="A559" t="s">
        <v>473</v>
      </c>
      <c r="B559" t="s">
        <v>537</v>
      </c>
      <c r="C559" t="s">
        <v>37</v>
      </c>
      <c r="D559">
        <v>3724</v>
      </c>
      <c r="E559">
        <v>1583</v>
      </c>
      <c r="F559" t="s">
        <v>562</v>
      </c>
      <c r="G559" t="str">
        <f t="shared" si="17"/>
        <v>iiif_url</v>
      </c>
    </row>
    <row r="560" spans="1:7" x14ac:dyDescent="0.2">
      <c r="A560" t="s">
        <v>473</v>
      </c>
      <c r="B560" t="s">
        <v>537</v>
      </c>
      <c r="C560" t="s">
        <v>26</v>
      </c>
      <c r="D560">
        <v>3599</v>
      </c>
      <c r="E560">
        <v>1637</v>
      </c>
      <c r="F560" t="s">
        <v>563</v>
      </c>
      <c r="G560" t="str">
        <f t="shared" si="17"/>
        <v>iiif_url</v>
      </c>
    </row>
    <row r="561" spans="1:7" x14ac:dyDescent="0.2">
      <c r="A561" t="s">
        <v>473</v>
      </c>
      <c r="B561" t="s">
        <v>537</v>
      </c>
      <c r="C561" t="s">
        <v>37</v>
      </c>
      <c r="D561">
        <v>3722</v>
      </c>
      <c r="E561">
        <v>1678</v>
      </c>
      <c r="F561" t="s">
        <v>564</v>
      </c>
      <c r="G561" t="str">
        <f t="shared" si="17"/>
        <v>iiif_url</v>
      </c>
    </row>
    <row r="562" spans="1:7" x14ac:dyDescent="0.2">
      <c r="A562" t="s">
        <v>473</v>
      </c>
      <c r="B562" t="s">
        <v>537</v>
      </c>
      <c r="C562" t="s">
        <v>26</v>
      </c>
      <c r="D562">
        <v>3603</v>
      </c>
      <c r="E562">
        <v>1723</v>
      </c>
      <c r="F562" t="s">
        <v>565</v>
      </c>
      <c r="G562" t="str">
        <f t="shared" si="17"/>
        <v>iiif_url</v>
      </c>
    </row>
    <row r="563" spans="1:7" x14ac:dyDescent="0.2">
      <c r="A563" t="s">
        <v>473</v>
      </c>
      <c r="B563" t="s">
        <v>537</v>
      </c>
      <c r="C563" t="s">
        <v>26</v>
      </c>
      <c r="D563">
        <v>3606</v>
      </c>
      <c r="E563">
        <v>1774</v>
      </c>
      <c r="F563" t="s">
        <v>566</v>
      </c>
      <c r="G563" t="str">
        <f t="shared" si="17"/>
        <v>iiif_url</v>
      </c>
    </row>
    <row r="564" spans="1:7" x14ac:dyDescent="0.2">
      <c r="A564" t="s">
        <v>473</v>
      </c>
      <c r="B564" t="s">
        <v>537</v>
      </c>
      <c r="C564" t="s">
        <v>37</v>
      </c>
      <c r="D564">
        <v>3724</v>
      </c>
      <c r="E564">
        <v>1799</v>
      </c>
      <c r="F564" t="s">
        <v>567</v>
      </c>
      <c r="G564" t="str">
        <f t="shared" si="17"/>
        <v>iiif_url</v>
      </c>
    </row>
    <row r="565" spans="1:7" x14ac:dyDescent="0.2">
      <c r="A565" t="s">
        <v>473</v>
      </c>
      <c r="B565" t="s">
        <v>537</v>
      </c>
      <c r="C565" t="s">
        <v>26</v>
      </c>
      <c r="D565">
        <v>3603</v>
      </c>
      <c r="E565">
        <v>1879</v>
      </c>
      <c r="F565" t="s">
        <v>568</v>
      </c>
      <c r="G565" t="str">
        <f t="shared" si="17"/>
        <v>iiif_url</v>
      </c>
    </row>
    <row r="566" spans="1:7" x14ac:dyDescent="0.2">
      <c r="A566" t="s">
        <v>473</v>
      </c>
      <c r="B566" t="s">
        <v>537</v>
      </c>
      <c r="C566" t="s">
        <v>37</v>
      </c>
      <c r="D566">
        <v>3726</v>
      </c>
      <c r="E566">
        <v>1919</v>
      </c>
      <c r="F566" t="s">
        <v>569</v>
      </c>
      <c r="G566" t="str">
        <f t="shared" si="17"/>
        <v>iiif_url</v>
      </c>
    </row>
    <row r="567" spans="1:7" x14ac:dyDescent="0.2">
      <c r="A567" t="s">
        <v>473</v>
      </c>
      <c r="B567" t="s">
        <v>537</v>
      </c>
      <c r="C567" t="s">
        <v>26</v>
      </c>
      <c r="D567">
        <v>3603</v>
      </c>
      <c r="E567">
        <v>1973</v>
      </c>
      <c r="F567" t="s">
        <v>570</v>
      </c>
      <c r="G567" t="str">
        <f t="shared" ref="G567:G594" si="18">HYPERLINK("https://images.diginfra.net/iiif/NL-HaNA_1.01.02/3779/NL-HaNA_1.01.02_3779_0007.jpg/3480,327,1112,3164/full/0/default.jpg", "iiif_url")</f>
        <v>iiif_url</v>
      </c>
    </row>
    <row r="568" spans="1:7" x14ac:dyDescent="0.2">
      <c r="A568" t="s">
        <v>473</v>
      </c>
      <c r="B568" t="s">
        <v>537</v>
      </c>
      <c r="C568" t="s">
        <v>37</v>
      </c>
      <c r="D568">
        <v>3726</v>
      </c>
      <c r="E568">
        <v>2010</v>
      </c>
      <c r="F568" t="s">
        <v>571</v>
      </c>
      <c r="G568" t="str">
        <f t="shared" si="18"/>
        <v>iiif_url</v>
      </c>
    </row>
    <row r="569" spans="1:7" x14ac:dyDescent="0.2">
      <c r="A569" t="s">
        <v>473</v>
      </c>
      <c r="B569" t="s">
        <v>537</v>
      </c>
      <c r="C569" t="s">
        <v>26</v>
      </c>
      <c r="D569">
        <v>3608</v>
      </c>
      <c r="E569">
        <v>2056</v>
      </c>
      <c r="F569" t="s">
        <v>572</v>
      </c>
      <c r="G569" t="str">
        <f t="shared" si="18"/>
        <v>iiif_url</v>
      </c>
    </row>
    <row r="570" spans="1:7" x14ac:dyDescent="0.2">
      <c r="A570" t="s">
        <v>473</v>
      </c>
      <c r="B570" t="s">
        <v>537</v>
      </c>
      <c r="C570" t="s">
        <v>37</v>
      </c>
      <c r="D570">
        <v>3729</v>
      </c>
      <c r="E570">
        <v>2106</v>
      </c>
      <c r="F570" t="s">
        <v>573</v>
      </c>
      <c r="G570" t="str">
        <f t="shared" si="18"/>
        <v>iiif_url</v>
      </c>
    </row>
    <row r="571" spans="1:7" x14ac:dyDescent="0.2">
      <c r="A571" t="s">
        <v>473</v>
      </c>
      <c r="B571" t="s">
        <v>537</v>
      </c>
      <c r="C571" t="s">
        <v>37</v>
      </c>
      <c r="D571">
        <v>3731</v>
      </c>
      <c r="E571">
        <v>2153</v>
      </c>
      <c r="F571" t="s">
        <v>574</v>
      </c>
      <c r="G571" t="str">
        <f t="shared" si="18"/>
        <v>iiif_url</v>
      </c>
    </row>
    <row r="572" spans="1:7" x14ac:dyDescent="0.2">
      <c r="A572" t="s">
        <v>473</v>
      </c>
      <c r="B572" t="s">
        <v>537</v>
      </c>
      <c r="C572" t="s">
        <v>26</v>
      </c>
      <c r="D572">
        <v>3606</v>
      </c>
      <c r="E572">
        <v>2210</v>
      </c>
      <c r="F572" t="s">
        <v>575</v>
      </c>
      <c r="G572" t="str">
        <f t="shared" si="18"/>
        <v>iiif_url</v>
      </c>
    </row>
    <row r="573" spans="1:7" x14ac:dyDescent="0.2">
      <c r="A573" t="s">
        <v>473</v>
      </c>
      <c r="B573" t="s">
        <v>537</v>
      </c>
      <c r="C573" t="s">
        <v>37</v>
      </c>
      <c r="D573">
        <v>3731</v>
      </c>
      <c r="E573">
        <v>2253</v>
      </c>
      <c r="F573" t="s">
        <v>576</v>
      </c>
      <c r="G573" t="str">
        <f t="shared" si="18"/>
        <v>iiif_url</v>
      </c>
    </row>
    <row r="574" spans="1:7" x14ac:dyDescent="0.2">
      <c r="A574" t="s">
        <v>473</v>
      </c>
      <c r="B574" t="s">
        <v>537</v>
      </c>
      <c r="C574" t="s">
        <v>26</v>
      </c>
      <c r="D574">
        <v>3615</v>
      </c>
      <c r="E574">
        <v>2301</v>
      </c>
      <c r="F574" t="s">
        <v>321</v>
      </c>
      <c r="G574" t="str">
        <f t="shared" si="18"/>
        <v>iiif_url</v>
      </c>
    </row>
    <row r="575" spans="1:7" x14ac:dyDescent="0.2">
      <c r="A575" t="s">
        <v>473</v>
      </c>
      <c r="B575" t="s">
        <v>537</v>
      </c>
      <c r="C575" t="s">
        <v>37</v>
      </c>
      <c r="D575">
        <v>3733</v>
      </c>
      <c r="E575">
        <v>2345</v>
      </c>
      <c r="F575" t="s">
        <v>577</v>
      </c>
      <c r="G575" t="str">
        <f t="shared" si="18"/>
        <v>iiif_url</v>
      </c>
    </row>
    <row r="576" spans="1:7" x14ac:dyDescent="0.2">
      <c r="A576" t="s">
        <v>473</v>
      </c>
      <c r="B576" t="s">
        <v>537</v>
      </c>
      <c r="C576" t="s">
        <v>26</v>
      </c>
      <c r="D576">
        <v>3613</v>
      </c>
      <c r="E576">
        <v>2395</v>
      </c>
      <c r="F576" t="s">
        <v>578</v>
      </c>
      <c r="G576" t="str">
        <f t="shared" si="18"/>
        <v>iiif_url</v>
      </c>
    </row>
    <row r="577" spans="1:7" x14ac:dyDescent="0.2">
      <c r="A577" t="s">
        <v>473</v>
      </c>
      <c r="B577" t="s">
        <v>537</v>
      </c>
      <c r="C577" t="s">
        <v>37</v>
      </c>
      <c r="D577">
        <v>3733</v>
      </c>
      <c r="E577">
        <v>2445</v>
      </c>
      <c r="F577" t="s">
        <v>579</v>
      </c>
      <c r="G577" t="str">
        <f t="shared" si="18"/>
        <v>iiif_url</v>
      </c>
    </row>
    <row r="578" spans="1:7" x14ac:dyDescent="0.2">
      <c r="A578" t="s">
        <v>473</v>
      </c>
      <c r="B578" t="s">
        <v>537</v>
      </c>
      <c r="C578" t="s">
        <v>26</v>
      </c>
      <c r="D578">
        <v>3617</v>
      </c>
      <c r="E578">
        <v>2489</v>
      </c>
      <c r="F578" t="s">
        <v>580</v>
      </c>
      <c r="G578" t="str">
        <f t="shared" si="18"/>
        <v>iiif_url</v>
      </c>
    </row>
    <row r="579" spans="1:7" x14ac:dyDescent="0.2">
      <c r="A579" t="s">
        <v>473</v>
      </c>
      <c r="B579" t="s">
        <v>537</v>
      </c>
      <c r="C579" t="s">
        <v>37</v>
      </c>
      <c r="D579">
        <v>3733</v>
      </c>
      <c r="E579">
        <v>2541</v>
      </c>
      <c r="F579" t="s">
        <v>581</v>
      </c>
      <c r="G579" t="str">
        <f t="shared" si="18"/>
        <v>iiif_url</v>
      </c>
    </row>
    <row r="580" spans="1:7" x14ac:dyDescent="0.2">
      <c r="A580" t="s">
        <v>473</v>
      </c>
      <c r="B580" t="s">
        <v>537</v>
      </c>
      <c r="C580" t="s">
        <v>26</v>
      </c>
      <c r="D580">
        <v>3615</v>
      </c>
      <c r="E580">
        <v>2592</v>
      </c>
      <c r="F580" t="s">
        <v>582</v>
      </c>
      <c r="G580" t="str">
        <f t="shared" si="18"/>
        <v>iiif_url</v>
      </c>
    </row>
    <row r="581" spans="1:7" x14ac:dyDescent="0.2">
      <c r="A581" t="s">
        <v>473</v>
      </c>
      <c r="B581" t="s">
        <v>537</v>
      </c>
      <c r="C581" t="s">
        <v>11</v>
      </c>
      <c r="D581">
        <v>3981</v>
      </c>
      <c r="E581">
        <v>2681</v>
      </c>
      <c r="F581" t="s">
        <v>583</v>
      </c>
      <c r="G581" t="str">
        <f t="shared" si="18"/>
        <v>iiif_url</v>
      </c>
    </row>
    <row r="582" spans="1:7" x14ac:dyDescent="0.2">
      <c r="A582" t="s">
        <v>473</v>
      </c>
      <c r="B582" t="s">
        <v>537</v>
      </c>
      <c r="C582" t="s">
        <v>26</v>
      </c>
      <c r="D582">
        <v>3610</v>
      </c>
      <c r="E582">
        <v>2783</v>
      </c>
      <c r="F582" t="s">
        <v>584</v>
      </c>
      <c r="G582" t="str">
        <f t="shared" si="18"/>
        <v>iiif_url</v>
      </c>
    </row>
    <row r="583" spans="1:7" x14ac:dyDescent="0.2">
      <c r="A583" t="s">
        <v>473</v>
      </c>
      <c r="B583" t="s">
        <v>537</v>
      </c>
      <c r="C583" t="s">
        <v>37</v>
      </c>
      <c r="D583">
        <v>3708</v>
      </c>
      <c r="E583">
        <v>2831</v>
      </c>
      <c r="F583" t="s">
        <v>585</v>
      </c>
      <c r="G583" t="str">
        <f t="shared" si="18"/>
        <v>iiif_url</v>
      </c>
    </row>
    <row r="584" spans="1:7" x14ac:dyDescent="0.2">
      <c r="A584" t="s">
        <v>473</v>
      </c>
      <c r="B584" t="s">
        <v>537</v>
      </c>
      <c r="C584" t="s">
        <v>37</v>
      </c>
      <c r="D584">
        <v>3740</v>
      </c>
      <c r="E584">
        <v>2881</v>
      </c>
      <c r="F584" t="s">
        <v>586</v>
      </c>
      <c r="G584" t="str">
        <f t="shared" si="18"/>
        <v>iiif_url</v>
      </c>
    </row>
    <row r="585" spans="1:7" x14ac:dyDescent="0.2">
      <c r="A585" t="s">
        <v>473</v>
      </c>
      <c r="B585" t="s">
        <v>537</v>
      </c>
      <c r="C585" t="s">
        <v>26</v>
      </c>
      <c r="D585">
        <v>3624</v>
      </c>
      <c r="E585">
        <v>2927</v>
      </c>
      <c r="F585" t="s">
        <v>587</v>
      </c>
      <c r="G585" t="str">
        <f t="shared" si="18"/>
        <v>iiif_url</v>
      </c>
    </row>
    <row r="586" spans="1:7" x14ac:dyDescent="0.2">
      <c r="A586" t="s">
        <v>473</v>
      </c>
      <c r="B586" t="s">
        <v>537</v>
      </c>
      <c r="C586" t="s">
        <v>124</v>
      </c>
      <c r="D586">
        <v>3575</v>
      </c>
      <c r="E586">
        <v>2972</v>
      </c>
      <c r="F586" t="s">
        <v>588</v>
      </c>
      <c r="G586" t="str">
        <f t="shared" si="18"/>
        <v>iiif_url</v>
      </c>
    </row>
    <row r="587" spans="1:7" x14ac:dyDescent="0.2">
      <c r="A587" t="s">
        <v>473</v>
      </c>
      <c r="B587" t="s">
        <v>537</v>
      </c>
      <c r="C587" t="s">
        <v>26</v>
      </c>
      <c r="D587">
        <v>3624</v>
      </c>
      <c r="E587">
        <v>3023</v>
      </c>
      <c r="F587" t="s">
        <v>589</v>
      </c>
      <c r="G587" t="str">
        <f t="shared" si="18"/>
        <v>iiif_url</v>
      </c>
    </row>
    <row r="588" spans="1:7" x14ac:dyDescent="0.2">
      <c r="A588" t="s">
        <v>473</v>
      </c>
      <c r="B588" t="s">
        <v>537</v>
      </c>
      <c r="C588" t="s">
        <v>124</v>
      </c>
      <c r="D588">
        <v>3575</v>
      </c>
      <c r="E588">
        <v>3068</v>
      </c>
      <c r="F588" t="s">
        <v>590</v>
      </c>
      <c r="G588" t="str">
        <f t="shared" si="18"/>
        <v>iiif_url</v>
      </c>
    </row>
    <row r="589" spans="1:7" x14ac:dyDescent="0.2">
      <c r="A589" t="s">
        <v>473</v>
      </c>
      <c r="B589" t="s">
        <v>537</v>
      </c>
      <c r="C589" t="s">
        <v>26</v>
      </c>
      <c r="D589">
        <v>3624</v>
      </c>
      <c r="E589">
        <v>3120</v>
      </c>
      <c r="F589" t="s">
        <v>591</v>
      </c>
      <c r="G589" t="str">
        <f t="shared" si="18"/>
        <v>iiif_url</v>
      </c>
    </row>
    <row r="590" spans="1:7" x14ac:dyDescent="0.2">
      <c r="A590" t="s">
        <v>473</v>
      </c>
      <c r="B590" t="s">
        <v>537</v>
      </c>
      <c r="C590" t="s">
        <v>37</v>
      </c>
      <c r="D590">
        <v>3747</v>
      </c>
      <c r="E590">
        <v>3166</v>
      </c>
      <c r="F590" t="s">
        <v>592</v>
      </c>
      <c r="G590" t="str">
        <f t="shared" si="18"/>
        <v>iiif_url</v>
      </c>
    </row>
    <row r="591" spans="1:7" x14ac:dyDescent="0.2">
      <c r="A591" t="s">
        <v>473</v>
      </c>
      <c r="B591" t="s">
        <v>537</v>
      </c>
      <c r="C591" t="s">
        <v>26</v>
      </c>
      <c r="D591">
        <v>3626</v>
      </c>
      <c r="E591">
        <v>3227</v>
      </c>
      <c r="F591" t="s">
        <v>593</v>
      </c>
      <c r="G591" t="str">
        <f t="shared" si="18"/>
        <v>iiif_url</v>
      </c>
    </row>
    <row r="592" spans="1:7" x14ac:dyDescent="0.2">
      <c r="A592" t="s">
        <v>473</v>
      </c>
      <c r="B592" t="s">
        <v>537</v>
      </c>
      <c r="C592" t="s">
        <v>124</v>
      </c>
      <c r="D592">
        <v>3580</v>
      </c>
      <c r="E592">
        <v>3264</v>
      </c>
      <c r="F592" t="s">
        <v>594</v>
      </c>
      <c r="G592" t="str">
        <f t="shared" si="18"/>
        <v>iiif_url</v>
      </c>
    </row>
    <row r="593" spans="1:7" x14ac:dyDescent="0.2">
      <c r="A593" t="s">
        <v>473</v>
      </c>
      <c r="B593" t="s">
        <v>537</v>
      </c>
      <c r="C593" t="s">
        <v>26</v>
      </c>
      <c r="D593">
        <v>3631</v>
      </c>
      <c r="E593">
        <v>3319</v>
      </c>
      <c r="F593" t="s">
        <v>595</v>
      </c>
      <c r="G593" t="str">
        <f t="shared" si="18"/>
        <v>iiif_url</v>
      </c>
    </row>
    <row r="594" spans="1:7" x14ac:dyDescent="0.2">
      <c r="A594" t="s">
        <v>473</v>
      </c>
      <c r="B594" t="s">
        <v>537</v>
      </c>
      <c r="C594" t="s">
        <v>37</v>
      </c>
      <c r="D594">
        <v>3750</v>
      </c>
      <c r="E594">
        <v>3348</v>
      </c>
      <c r="F594" t="s">
        <v>596</v>
      </c>
      <c r="G594" t="str">
        <f t="shared" si="18"/>
        <v>iiif_url</v>
      </c>
    </row>
    <row r="598" spans="1:7" x14ac:dyDescent="0.2">
      <c r="A598" t="s">
        <v>597</v>
      </c>
      <c r="B598" t="s">
        <v>598</v>
      </c>
      <c r="C598" t="s">
        <v>11</v>
      </c>
      <c r="D598">
        <v>834</v>
      </c>
      <c r="E598">
        <v>363</v>
      </c>
      <c r="F598" t="s">
        <v>218</v>
      </c>
      <c r="G598" t="str">
        <f t="shared" ref="G598:G629" si="19">HYPERLINK("https://images.diginfra.net/iiif/NL-HaNA_1.01.02/3779/NL-HaNA_1.01.02_3779_0008.jpg/244,323,1067,3149/full/0/default.jpg", "iiif_url")</f>
        <v>iiif_url</v>
      </c>
    </row>
    <row r="599" spans="1:7" x14ac:dyDescent="0.2">
      <c r="A599" t="s">
        <v>597</v>
      </c>
      <c r="B599" t="s">
        <v>598</v>
      </c>
      <c r="C599" t="s">
        <v>124</v>
      </c>
      <c r="D599">
        <v>338</v>
      </c>
      <c r="E599">
        <v>426</v>
      </c>
      <c r="F599" t="s">
        <v>599</v>
      </c>
      <c r="G599" t="str">
        <f t="shared" si="19"/>
        <v>iiif_url</v>
      </c>
    </row>
    <row r="600" spans="1:7" x14ac:dyDescent="0.2">
      <c r="A600" t="s">
        <v>597</v>
      </c>
      <c r="B600" t="s">
        <v>598</v>
      </c>
      <c r="C600" t="s">
        <v>26</v>
      </c>
      <c r="D600">
        <v>389</v>
      </c>
      <c r="E600">
        <v>475</v>
      </c>
      <c r="F600" t="s">
        <v>600</v>
      </c>
      <c r="G600" t="str">
        <f t="shared" si="19"/>
        <v>iiif_url</v>
      </c>
    </row>
    <row r="601" spans="1:7" x14ac:dyDescent="0.2">
      <c r="A601" t="s">
        <v>597</v>
      </c>
      <c r="B601" t="s">
        <v>598</v>
      </c>
      <c r="C601" t="s">
        <v>124</v>
      </c>
      <c r="D601">
        <v>342</v>
      </c>
      <c r="E601">
        <v>510</v>
      </c>
      <c r="F601" t="s">
        <v>601</v>
      </c>
      <c r="G601" t="str">
        <f t="shared" si="19"/>
        <v>iiif_url</v>
      </c>
    </row>
    <row r="602" spans="1:7" x14ac:dyDescent="0.2">
      <c r="A602" t="s">
        <v>597</v>
      </c>
      <c r="B602" t="s">
        <v>598</v>
      </c>
      <c r="C602" t="s">
        <v>26</v>
      </c>
      <c r="D602">
        <v>393</v>
      </c>
      <c r="E602">
        <v>571</v>
      </c>
      <c r="F602" t="s">
        <v>602</v>
      </c>
      <c r="G602" t="str">
        <f t="shared" si="19"/>
        <v>iiif_url</v>
      </c>
    </row>
    <row r="603" spans="1:7" x14ac:dyDescent="0.2">
      <c r="A603" t="s">
        <v>597</v>
      </c>
      <c r="B603" t="s">
        <v>598</v>
      </c>
      <c r="C603" t="s">
        <v>124</v>
      </c>
      <c r="D603">
        <v>345</v>
      </c>
      <c r="E603">
        <v>616</v>
      </c>
      <c r="F603" t="s">
        <v>603</v>
      </c>
      <c r="G603" t="str">
        <f t="shared" si="19"/>
        <v>iiif_url</v>
      </c>
    </row>
    <row r="604" spans="1:7" x14ac:dyDescent="0.2">
      <c r="A604" t="s">
        <v>597</v>
      </c>
      <c r="B604" t="s">
        <v>598</v>
      </c>
      <c r="C604" t="s">
        <v>26</v>
      </c>
      <c r="D604">
        <v>391</v>
      </c>
      <c r="E604">
        <v>669</v>
      </c>
      <c r="F604" t="s">
        <v>604</v>
      </c>
      <c r="G604" t="str">
        <f t="shared" si="19"/>
        <v>iiif_url</v>
      </c>
    </row>
    <row r="605" spans="1:7" x14ac:dyDescent="0.2">
      <c r="A605" t="s">
        <v>597</v>
      </c>
      <c r="B605" t="s">
        <v>598</v>
      </c>
      <c r="C605" t="s">
        <v>26</v>
      </c>
      <c r="D605">
        <v>391</v>
      </c>
      <c r="E605">
        <v>733</v>
      </c>
      <c r="F605" t="s">
        <v>605</v>
      </c>
      <c r="G605" t="str">
        <f t="shared" si="19"/>
        <v>iiif_url</v>
      </c>
    </row>
    <row r="606" spans="1:7" x14ac:dyDescent="0.2">
      <c r="A606" t="s">
        <v>597</v>
      </c>
      <c r="B606" t="s">
        <v>598</v>
      </c>
      <c r="C606" t="s">
        <v>124</v>
      </c>
      <c r="D606">
        <v>342</v>
      </c>
      <c r="E606">
        <v>762</v>
      </c>
      <c r="F606" t="s">
        <v>606</v>
      </c>
      <c r="G606" t="str">
        <f t="shared" si="19"/>
        <v>iiif_url</v>
      </c>
    </row>
    <row r="607" spans="1:7" x14ac:dyDescent="0.2">
      <c r="A607" t="s">
        <v>597</v>
      </c>
      <c r="B607" t="s">
        <v>598</v>
      </c>
      <c r="C607" t="s">
        <v>26</v>
      </c>
      <c r="D607">
        <v>386</v>
      </c>
      <c r="E607">
        <v>817</v>
      </c>
      <c r="F607" t="s">
        <v>607</v>
      </c>
      <c r="G607" t="str">
        <f t="shared" si="19"/>
        <v>iiif_url</v>
      </c>
    </row>
    <row r="608" spans="1:7" x14ac:dyDescent="0.2">
      <c r="A608" t="s">
        <v>597</v>
      </c>
      <c r="B608" t="s">
        <v>598</v>
      </c>
      <c r="C608" t="s">
        <v>124</v>
      </c>
      <c r="D608">
        <v>340</v>
      </c>
      <c r="E608">
        <v>858</v>
      </c>
      <c r="F608" t="s">
        <v>608</v>
      </c>
      <c r="G608" t="str">
        <f t="shared" si="19"/>
        <v>iiif_url</v>
      </c>
    </row>
    <row r="609" spans="1:7" x14ac:dyDescent="0.2">
      <c r="A609" t="s">
        <v>597</v>
      </c>
      <c r="B609" t="s">
        <v>598</v>
      </c>
      <c r="C609" t="s">
        <v>26</v>
      </c>
      <c r="D609">
        <v>389</v>
      </c>
      <c r="E609">
        <v>911</v>
      </c>
      <c r="F609" t="s">
        <v>609</v>
      </c>
      <c r="G609" t="str">
        <f t="shared" si="19"/>
        <v>iiif_url</v>
      </c>
    </row>
    <row r="610" spans="1:7" x14ac:dyDescent="0.2">
      <c r="A610" t="s">
        <v>597</v>
      </c>
      <c r="B610" t="s">
        <v>598</v>
      </c>
      <c r="C610" t="s">
        <v>124</v>
      </c>
      <c r="D610">
        <v>340</v>
      </c>
      <c r="E610">
        <v>951</v>
      </c>
      <c r="F610" t="s">
        <v>610</v>
      </c>
      <c r="G610" t="str">
        <f t="shared" si="19"/>
        <v>iiif_url</v>
      </c>
    </row>
    <row r="611" spans="1:7" x14ac:dyDescent="0.2">
      <c r="A611" t="s">
        <v>597</v>
      </c>
      <c r="B611" t="s">
        <v>598</v>
      </c>
      <c r="C611" t="s">
        <v>26</v>
      </c>
      <c r="D611">
        <v>386</v>
      </c>
      <c r="E611">
        <v>1009</v>
      </c>
      <c r="F611" t="s">
        <v>611</v>
      </c>
      <c r="G611" t="str">
        <f t="shared" si="19"/>
        <v>iiif_url</v>
      </c>
    </row>
    <row r="612" spans="1:7" x14ac:dyDescent="0.2">
      <c r="A612" t="s">
        <v>597</v>
      </c>
      <c r="B612" t="s">
        <v>598</v>
      </c>
      <c r="C612" t="s">
        <v>37</v>
      </c>
      <c r="D612">
        <v>497</v>
      </c>
      <c r="E612">
        <v>1054</v>
      </c>
      <c r="F612" t="s">
        <v>612</v>
      </c>
      <c r="G612" t="str">
        <f t="shared" si="19"/>
        <v>iiif_url</v>
      </c>
    </row>
    <row r="613" spans="1:7" x14ac:dyDescent="0.2">
      <c r="A613" t="s">
        <v>597</v>
      </c>
      <c r="B613" t="s">
        <v>598</v>
      </c>
      <c r="C613" t="s">
        <v>26</v>
      </c>
      <c r="D613">
        <v>393</v>
      </c>
      <c r="E613">
        <v>1116</v>
      </c>
      <c r="F613" t="s">
        <v>613</v>
      </c>
      <c r="G613" t="str">
        <f t="shared" si="19"/>
        <v>iiif_url</v>
      </c>
    </row>
    <row r="614" spans="1:7" x14ac:dyDescent="0.2">
      <c r="A614" t="s">
        <v>597</v>
      </c>
      <c r="B614" t="s">
        <v>598</v>
      </c>
      <c r="C614" t="s">
        <v>37</v>
      </c>
      <c r="D614">
        <v>510</v>
      </c>
      <c r="E614">
        <v>1146</v>
      </c>
      <c r="F614" t="s">
        <v>614</v>
      </c>
      <c r="G614" t="str">
        <f t="shared" si="19"/>
        <v>iiif_url</v>
      </c>
    </row>
    <row r="615" spans="1:7" x14ac:dyDescent="0.2">
      <c r="A615" t="s">
        <v>597</v>
      </c>
      <c r="B615" t="s">
        <v>598</v>
      </c>
      <c r="C615" t="s">
        <v>124</v>
      </c>
      <c r="D615">
        <v>340</v>
      </c>
      <c r="E615">
        <v>1187</v>
      </c>
      <c r="F615" t="s">
        <v>615</v>
      </c>
      <c r="G615" t="str">
        <f t="shared" si="19"/>
        <v>iiif_url</v>
      </c>
    </row>
    <row r="616" spans="1:7" x14ac:dyDescent="0.2">
      <c r="A616" t="s">
        <v>597</v>
      </c>
      <c r="B616" t="s">
        <v>598</v>
      </c>
      <c r="C616" t="s">
        <v>26</v>
      </c>
      <c r="D616">
        <v>389</v>
      </c>
      <c r="E616">
        <v>1248</v>
      </c>
      <c r="F616" t="s">
        <v>616</v>
      </c>
      <c r="G616" t="str">
        <f t="shared" si="19"/>
        <v>iiif_url</v>
      </c>
    </row>
    <row r="617" spans="1:7" x14ac:dyDescent="0.2">
      <c r="A617" t="s">
        <v>597</v>
      </c>
      <c r="B617" t="s">
        <v>598</v>
      </c>
      <c r="C617" t="s">
        <v>124</v>
      </c>
      <c r="D617">
        <v>338</v>
      </c>
      <c r="E617">
        <v>1289</v>
      </c>
      <c r="F617" t="s">
        <v>617</v>
      </c>
      <c r="G617" t="str">
        <f t="shared" si="19"/>
        <v>iiif_url</v>
      </c>
    </row>
    <row r="618" spans="1:7" x14ac:dyDescent="0.2">
      <c r="A618" t="s">
        <v>597</v>
      </c>
      <c r="B618" t="s">
        <v>598</v>
      </c>
      <c r="C618" t="s">
        <v>37</v>
      </c>
      <c r="D618">
        <v>510</v>
      </c>
      <c r="E618">
        <v>1338</v>
      </c>
      <c r="F618" t="s">
        <v>618</v>
      </c>
      <c r="G618" t="str">
        <f t="shared" si="19"/>
        <v>iiif_url</v>
      </c>
    </row>
    <row r="619" spans="1:7" x14ac:dyDescent="0.2">
      <c r="A619" t="s">
        <v>597</v>
      </c>
      <c r="B619" t="s">
        <v>598</v>
      </c>
      <c r="C619" t="s">
        <v>26</v>
      </c>
      <c r="D619">
        <v>386</v>
      </c>
      <c r="E619">
        <v>1389</v>
      </c>
      <c r="F619" t="s">
        <v>619</v>
      </c>
      <c r="G619" t="str">
        <f t="shared" si="19"/>
        <v>iiif_url</v>
      </c>
    </row>
    <row r="620" spans="1:7" x14ac:dyDescent="0.2">
      <c r="A620" t="s">
        <v>597</v>
      </c>
      <c r="B620" t="s">
        <v>598</v>
      </c>
      <c r="C620" t="s">
        <v>124</v>
      </c>
      <c r="D620">
        <v>340</v>
      </c>
      <c r="E620">
        <v>1437</v>
      </c>
      <c r="F620" t="s">
        <v>620</v>
      </c>
      <c r="G620" t="str">
        <f t="shared" si="19"/>
        <v>iiif_url</v>
      </c>
    </row>
    <row r="621" spans="1:7" x14ac:dyDescent="0.2">
      <c r="A621" t="s">
        <v>597</v>
      </c>
      <c r="B621" t="s">
        <v>598</v>
      </c>
      <c r="C621" t="s">
        <v>26</v>
      </c>
      <c r="D621">
        <v>389</v>
      </c>
      <c r="E621">
        <v>1483</v>
      </c>
      <c r="F621" t="s">
        <v>621</v>
      </c>
      <c r="G621" t="str">
        <f t="shared" si="19"/>
        <v>iiif_url</v>
      </c>
    </row>
    <row r="622" spans="1:7" x14ac:dyDescent="0.2">
      <c r="A622" t="s">
        <v>597</v>
      </c>
      <c r="B622" t="s">
        <v>598</v>
      </c>
      <c r="C622" t="s">
        <v>26</v>
      </c>
      <c r="D622">
        <v>386</v>
      </c>
      <c r="E622">
        <v>1531</v>
      </c>
      <c r="F622" t="s">
        <v>622</v>
      </c>
      <c r="G622" t="str">
        <f t="shared" si="19"/>
        <v>iiif_url</v>
      </c>
    </row>
    <row r="623" spans="1:7" x14ac:dyDescent="0.2">
      <c r="A623" t="s">
        <v>597</v>
      </c>
      <c r="B623" t="s">
        <v>598</v>
      </c>
      <c r="C623" t="s">
        <v>26</v>
      </c>
      <c r="D623">
        <v>389</v>
      </c>
      <c r="E623">
        <v>1578</v>
      </c>
      <c r="F623" t="s">
        <v>623</v>
      </c>
      <c r="G623" t="str">
        <f t="shared" si="19"/>
        <v>iiif_url</v>
      </c>
    </row>
    <row r="624" spans="1:7" x14ac:dyDescent="0.2">
      <c r="A624" t="s">
        <v>597</v>
      </c>
      <c r="B624" t="s">
        <v>598</v>
      </c>
      <c r="C624" t="s">
        <v>26</v>
      </c>
      <c r="D624">
        <v>386</v>
      </c>
      <c r="E624">
        <v>1628</v>
      </c>
      <c r="F624" t="s">
        <v>624</v>
      </c>
      <c r="G624" t="str">
        <f t="shared" si="19"/>
        <v>iiif_url</v>
      </c>
    </row>
    <row r="625" spans="1:7" x14ac:dyDescent="0.2">
      <c r="A625" t="s">
        <v>597</v>
      </c>
      <c r="B625" t="s">
        <v>598</v>
      </c>
      <c r="C625" t="s">
        <v>26</v>
      </c>
      <c r="D625">
        <v>386</v>
      </c>
      <c r="E625">
        <v>1676</v>
      </c>
      <c r="F625" t="s">
        <v>625</v>
      </c>
      <c r="G625" t="str">
        <f t="shared" si="19"/>
        <v>iiif_url</v>
      </c>
    </row>
    <row r="626" spans="1:7" x14ac:dyDescent="0.2">
      <c r="A626" t="s">
        <v>597</v>
      </c>
      <c r="B626" t="s">
        <v>598</v>
      </c>
      <c r="C626" t="s">
        <v>37</v>
      </c>
      <c r="D626">
        <v>505</v>
      </c>
      <c r="E626">
        <v>1731</v>
      </c>
      <c r="F626" t="s">
        <v>626</v>
      </c>
      <c r="G626" t="str">
        <f t="shared" si="19"/>
        <v>iiif_url</v>
      </c>
    </row>
    <row r="627" spans="1:7" x14ac:dyDescent="0.2">
      <c r="A627" t="s">
        <v>597</v>
      </c>
      <c r="B627" t="s">
        <v>598</v>
      </c>
      <c r="C627" t="s">
        <v>124</v>
      </c>
      <c r="D627">
        <v>340</v>
      </c>
      <c r="E627">
        <v>1768</v>
      </c>
      <c r="F627" t="s">
        <v>627</v>
      </c>
      <c r="G627" t="str">
        <f t="shared" si="19"/>
        <v>iiif_url</v>
      </c>
    </row>
    <row r="628" spans="1:7" x14ac:dyDescent="0.2">
      <c r="A628" t="s">
        <v>597</v>
      </c>
      <c r="B628" t="s">
        <v>598</v>
      </c>
      <c r="C628" t="s">
        <v>26</v>
      </c>
      <c r="D628">
        <v>389</v>
      </c>
      <c r="E628">
        <v>1826</v>
      </c>
      <c r="F628" t="s">
        <v>628</v>
      </c>
      <c r="G628" t="str">
        <f t="shared" si="19"/>
        <v>iiif_url</v>
      </c>
    </row>
    <row r="629" spans="1:7" x14ac:dyDescent="0.2">
      <c r="A629" t="s">
        <v>597</v>
      </c>
      <c r="B629" t="s">
        <v>598</v>
      </c>
      <c r="C629" t="s">
        <v>124</v>
      </c>
      <c r="D629">
        <v>340</v>
      </c>
      <c r="E629">
        <v>1867</v>
      </c>
      <c r="F629" t="s">
        <v>629</v>
      </c>
      <c r="G629" t="str">
        <f t="shared" si="19"/>
        <v>iiif_url</v>
      </c>
    </row>
    <row r="630" spans="1:7" x14ac:dyDescent="0.2">
      <c r="A630" t="s">
        <v>597</v>
      </c>
      <c r="B630" t="s">
        <v>598</v>
      </c>
      <c r="C630" t="s">
        <v>26</v>
      </c>
      <c r="D630">
        <v>389</v>
      </c>
      <c r="E630">
        <v>1917</v>
      </c>
      <c r="F630" t="s">
        <v>630</v>
      </c>
      <c r="G630" t="str">
        <f t="shared" ref="G630:G659" si="20">HYPERLINK("https://images.diginfra.net/iiif/NL-HaNA_1.01.02/3779/NL-HaNA_1.01.02_3779_0008.jpg/244,323,1067,3149/full/0/default.jpg", "iiif_url")</f>
        <v>iiif_url</v>
      </c>
    </row>
    <row r="631" spans="1:7" x14ac:dyDescent="0.2">
      <c r="A631" t="s">
        <v>597</v>
      </c>
      <c r="B631" t="s">
        <v>598</v>
      </c>
      <c r="C631" t="s">
        <v>26</v>
      </c>
      <c r="D631">
        <v>389</v>
      </c>
      <c r="E631">
        <v>1969</v>
      </c>
      <c r="F631" t="s">
        <v>631</v>
      </c>
      <c r="G631" t="str">
        <f t="shared" si="20"/>
        <v>iiif_url</v>
      </c>
    </row>
    <row r="632" spans="1:7" x14ac:dyDescent="0.2">
      <c r="A632" t="s">
        <v>597</v>
      </c>
      <c r="B632" t="s">
        <v>598</v>
      </c>
      <c r="C632" t="s">
        <v>37</v>
      </c>
      <c r="D632">
        <v>510</v>
      </c>
      <c r="E632">
        <v>2007</v>
      </c>
      <c r="F632" t="s">
        <v>632</v>
      </c>
      <c r="G632" t="str">
        <f t="shared" si="20"/>
        <v>iiif_url</v>
      </c>
    </row>
    <row r="633" spans="1:7" x14ac:dyDescent="0.2">
      <c r="A633" t="s">
        <v>597</v>
      </c>
      <c r="B633" t="s">
        <v>598</v>
      </c>
      <c r="C633" t="s">
        <v>26</v>
      </c>
      <c r="D633">
        <v>384</v>
      </c>
      <c r="E633">
        <v>2057</v>
      </c>
      <c r="F633" t="s">
        <v>633</v>
      </c>
      <c r="G633" t="str">
        <f t="shared" si="20"/>
        <v>iiif_url</v>
      </c>
    </row>
    <row r="634" spans="1:7" x14ac:dyDescent="0.2">
      <c r="A634" t="s">
        <v>597</v>
      </c>
      <c r="B634" t="s">
        <v>598</v>
      </c>
      <c r="C634" t="s">
        <v>26</v>
      </c>
      <c r="D634">
        <v>389</v>
      </c>
      <c r="E634">
        <v>2115</v>
      </c>
      <c r="F634" t="s">
        <v>634</v>
      </c>
      <c r="G634" t="str">
        <f t="shared" si="20"/>
        <v>iiif_url</v>
      </c>
    </row>
    <row r="635" spans="1:7" x14ac:dyDescent="0.2">
      <c r="A635" t="s">
        <v>597</v>
      </c>
      <c r="B635" t="s">
        <v>598</v>
      </c>
      <c r="C635" t="s">
        <v>37</v>
      </c>
      <c r="D635">
        <v>510</v>
      </c>
      <c r="E635">
        <v>2159</v>
      </c>
      <c r="F635" t="s">
        <v>635</v>
      </c>
      <c r="G635" t="str">
        <f t="shared" si="20"/>
        <v>iiif_url</v>
      </c>
    </row>
    <row r="636" spans="1:7" x14ac:dyDescent="0.2">
      <c r="A636" t="s">
        <v>597</v>
      </c>
      <c r="B636" t="s">
        <v>598</v>
      </c>
      <c r="C636" t="s">
        <v>26</v>
      </c>
      <c r="D636">
        <v>389</v>
      </c>
      <c r="E636">
        <v>2203</v>
      </c>
      <c r="F636" t="s">
        <v>636</v>
      </c>
      <c r="G636" t="str">
        <f t="shared" si="20"/>
        <v>iiif_url</v>
      </c>
    </row>
    <row r="637" spans="1:7" x14ac:dyDescent="0.2">
      <c r="A637" t="s">
        <v>597</v>
      </c>
      <c r="B637" t="s">
        <v>598</v>
      </c>
      <c r="C637" t="s">
        <v>26</v>
      </c>
      <c r="D637">
        <v>384</v>
      </c>
      <c r="E637">
        <v>2255</v>
      </c>
      <c r="F637" t="s">
        <v>637</v>
      </c>
      <c r="G637" t="str">
        <f t="shared" si="20"/>
        <v>iiif_url</v>
      </c>
    </row>
    <row r="638" spans="1:7" x14ac:dyDescent="0.2">
      <c r="A638" t="s">
        <v>597</v>
      </c>
      <c r="B638" t="s">
        <v>598</v>
      </c>
      <c r="C638" t="s">
        <v>37</v>
      </c>
      <c r="D638">
        <v>510</v>
      </c>
      <c r="E638">
        <v>2297</v>
      </c>
      <c r="F638" t="s">
        <v>638</v>
      </c>
      <c r="G638" t="str">
        <f t="shared" si="20"/>
        <v>iiif_url</v>
      </c>
    </row>
    <row r="639" spans="1:7" x14ac:dyDescent="0.2">
      <c r="A639" t="s">
        <v>597</v>
      </c>
      <c r="B639" t="s">
        <v>598</v>
      </c>
      <c r="C639" t="s">
        <v>26</v>
      </c>
      <c r="D639">
        <v>384</v>
      </c>
      <c r="E639">
        <v>2344</v>
      </c>
      <c r="F639" t="s">
        <v>639</v>
      </c>
      <c r="G639" t="str">
        <f t="shared" si="20"/>
        <v>iiif_url</v>
      </c>
    </row>
    <row r="640" spans="1:7" x14ac:dyDescent="0.2">
      <c r="A640" t="s">
        <v>597</v>
      </c>
      <c r="B640" t="s">
        <v>598</v>
      </c>
      <c r="C640" t="s">
        <v>26</v>
      </c>
      <c r="D640">
        <v>386</v>
      </c>
      <c r="E640">
        <v>2397</v>
      </c>
      <c r="F640" t="s">
        <v>640</v>
      </c>
      <c r="G640" t="str">
        <f t="shared" si="20"/>
        <v>iiif_url</v>
      </c>
    </row>
    <row r="641" spans="1:7" x14ac:dyDescent="0.2">
      <c r="A641" t="s">
        <v>597</v>
      </c>
      <c r="B641" t="s">
        <v>598</v>
      </c>
      <c r="C641" t="s">
        <v>37</v>
      </c>
      <c r="D641">
        <v>505</v>
      </c>
      <c r="E641">
        <v>2445</v>
      </c>
      <c r="F641" t="s">
        <v>641</v>
      </c>
      <c r="G641" t="str">
        <f t="shared" si="20"/>
        <v>iiif_url</v>
      </c>
    </row>
    <row r="642" spans="1:7" x14ac:dyDescent="0.2">
      <c r="A642" t="s">
        <v>597</v>
      </c>
      <c r="B642" t="s">
        <v>598</v>
      </c>
      <c r="C642" t="s">
        <v>26</v>
      </c>
      <c r="D642">
        <v>384</v>
      </c>
      <c r="E642">
        <v>2496</v>
      </c>
      <c r="F642" t="s">
        <v>642</v>
      </c>
      <c r="G642" t="str">
        <f t="shared" si="20"/>
        <v>iiif_url</v>
      </c>
    </row>
    <row r="643" spans="1:7" x14ac:dyDescent="0.2">
      <c r="A643" t="s">
        <v>597</v>
      </c>
      <c r="B643" t="s">
        <v>598</v>
      </c>
      <c r="C643" t="s">
        <v>26</v>
      </c>
      <c r="D643">
        <v>386</v>
      </c>
      <c r="E643">
        <v>2541</v>
      </c>
      <c r="F643" t="s">
        <v>643</v>
      </c>
      <c r="G643" t="str">
        <f t="shared" si="20"/>
        <v>iiif_url</v>
      </c>
    </row>
    <row r="644" spans="1:7" x14ac:dyDescent="0.2">
      <c r="A644" t="s">
        <v>597</v>
      </c>
      <c r="B644" t="s">
        <v>598</v>
      </c>
      <c r="C644" t="s">
        <v>124</v>
      </c>
      <c r="D644">
        <v>338</v>
      </c>
      <c r="E644">
        <v>2590</v>
      </c>
      <c r="F644" t="s">
        <v>644</v>
      </c>
      <c r="G644" t="str">
        <f t="shared" si="20"/>
        <v>iiif_url</v>
      </c>
    </row>
    <row r="645" spans="1:7" x14ac:dyDescent="0.2">
      <c r="A645" t="s">
        <v>597</v>
      </c>
      <c r="B645" t="s">
        <v>598</v>
      </c>
      <c r="C645" t="s">
        <v>26</v>
      </c>
      <c r="D645">
        <v>384</v>
      </c>
      <c r="E645">
        <v>2644</v>
      </c>
      <c r="F645" t="s">
        <v>645</v>
      </c>
      <c r="G645" t="str">
        <f t="shared" si="20"/>
        <v>iiif_url</v>
      </c>
    </row>
    <row r="646" spans="1:7" x14ac:dyDescent="0.2">
      <c r="A646" t="s">
        <v>597</v>
      </c>
      <c r="B646" t="s">
        <v>598</v>
      </c>
      <c r="C646" t="s">
        <v>124</v>
      </c>
      <c r="D646">
        <v>338</v>
      </c>
      <c r="E646">
        <v>2687</v>
      </c>
      <c r="F646" t="s">
        <v>646</v>
      </c>
      <c r="G646" t="str">
        <f t="shared" si="20"/>
        <v>iiif_url</v>
      </c>
    </row>
    <row r="647" spans="1:7" x14ac:dyDescent="0.2">
      <c r="A647" t="s">
        <v>597</v>
      </c>
      <c r="B647" t="s">
        <v>598</v>
      </c>
      <c r="C647" t="s">
        <v>26</v>
      </c>
      <c r="D647">
        <v>379</v>
      </c>
      <c r="E647">
        <v>2733</v>
      </c>
      <c r="F647" t="s">
        <v>647</v>
      </c>
      <c r="G647" t="str">
        <f t="shared" si="20"/>
        <v>iiif_url</v>
      </c>
    </row>
    <row r="648" spans="1:7" x14ac:dyDescent="0.2">
      <c r="A648" t="s">
        <v>597</v>
      </c>
      <c r="B648" t="s">
        <v>598</v>
      </c>
      <c r="C648" t="s">
        <v>26</v>
      </c>
      <c r="D648">
        <v>389</v>
      </c>
      <c r="E648">
        <v>2783</v>
      </c>
      <c r="F648" t="s">
        <v>648</v>
      </c>
      <c r="G648" t="str">
        <f t="shared" si="20"/>
        <v>iiif_url</v>
      </c>
    </row>
    <row r="649" spans="1:7" x14ac:dyDescent="0.2">
      <c r="A649" t="s">
        <v>597</v>
      </c>
      <c r="B649" t="s">
        <v>598</v>
      </c>
      <c r="C649" t="s">
        <v>26</v>
      </c>
      <c r="D649">
        <v>389</v>
      </c>
      <c r="E649">
        <v>2829</v>
      </c>
      <c r="F649" t="s">
        <v>649</v>
      </c>
      <c r="G649" t="str">
        <f t="shared" si="20"/>
        <v>iiif_url</v>
      </c>
    </row>
    <row r="650" spans="1:7" x14ac:dyDescent="0.2">
      <c r="A650" t="s">
        <v>597</v>
      </c>
      <c r="B650" t="s">
        <v>598</v>
      </c>
      <c r="C650" t="s">
        <v>26</v>
      </c>
      <c r="D650">
        <v>386</v>
      </c>
      <c r="E650">
        <v>2878</v>
      </c>
      <c r="F650" t="s">
        <v>650</v>
      </c>
      <c r="G650" t="str">
        <f t="shared" si="20"/>
        <v>iiif_url</v>
      </c>
    </row>
    <row r="651" spans="1:7" x14ac:dyDescent="0.2">
      <c r="A651" t="s">
        <v>597</v>
      </c>
      <c r="B651" t="s">
        <v>598</v>
      </c>
      <c r="C651" t="s">
        <v>26</v>
      </c>
      <c r="D651">
        <v>384</v>
      </c>
      <c r="E651">
        <v>2926</v>
      </c>
      <c r="F651" t="s">
        <v>651</v>
      </c>
      <c r="G651" t="str">
        <f t="shared" si="20"/>
        <v>iiif_url</v>
      </c>
    </row>
    <row r="652" spans="1:7" x14ac:dyDescent="0.2">
      <c r="A652" t="s">
        <v>597</v>
      </c>
      <c r="B652" t="s">
        <v>598</v>
      </c>
      <c r="C652" t="s">
        <v>37</v>
      </c>
      <c r="D652">
        <v>503</v>
      </c>
      <c r="E652">
        <v>2972</v>
      </c>
      <c r="F652" t="s">
        <v>652</v>
      </c>
      <c r="G652" t="str">
        <f t="shared" si="20"/>
        <v>iiif_url</v>
      </c>
    </row>
    <row r="653" spans="1:7" x14ac:dyDescent="0.2">
      <c r="A653" t="s">
        <v>597</v>
      </c>
      <c r="B653" t="s">
        <v>598</v>
      </c>
      <c r="C653" t="s">
        <v>26</v>
      </c>
      <c r="D653">
        <v>384</v>
      </c>
      <c r="E653">
        <v>3022</v>
      </c>
      <c r="F653" t="s">
        <v>653</v>
      </c>
      <c r="G653" t="str">
        <f t="shared" si="20"/>
        <v>iiif_url</v>
      </c>
    </row>
    <row r="654" spans="1:7" x14ac:dyDescent="0.2">
      <c r="A654" t="s">
        <v>597</v>
      </c>
      <c r="B654" t="s">
        <v>598</v>
      </c>
      <c r="C654" t="s">
        <v>26</v>
      </c>
      <c r="D654">
        <v>384</v>
      </c>
      <c r="E654">
        <v>3083</v>
      </c>
      <c r="F654" t="s">
        <v>654</v>
      </c>
      <c r="G654" t="str">
        <f t="shared" si="20"/>
        <v>iiif_url</v>
      </c>
    </row>
    <row r="655" spans="1:7" x14ac:dyDescent="0.2">
      <c r="A655" t="s">
        <v>597</v>
      </c>
      <c r="B655" t="s">
        <v>598</v>
      </c>
      <c r="C655" t="s">
        <v>124</v>
      </c>
      <c r="D655">
        <v>338</v>
      </c>
      <c r="E655">
        <v>3106</v>
      </c>
      <c r="F655" t="s">
        <v>655</v>
      </c>
      <c r="G655" t="str">
        <f t="shared" si="20"/>
        <v>iiif_url</v>
      </c>
    </row>
    <row r="656" spans="1:7" x14ac:dyDescent="0.2">
      <c r="A656" t="s">
        <v>597</v>
      </c>
      <c r="B656" t="s">
        <v>598</v>
      </c>
      <c r="C656" t="s">
        <v>26</v>
      </c>
      <c r="D656">
        <v>382</v>
      </c>
      <c r="E656">
        <v>3173</v>
      </c>
      <c r="F656" t="s">
        <v>656</v>
      </c>
      <c r="G656" t="str">
        <f t="shared" si="20"/>
        <v>iiif_url</v>
      </c>
    </row>
    <row r="657" spans="1:7" x14ac:dyDescent="0.2">
      <c r="A657" t="s">
        <v>597</v>
      </c>
      <c r="B657" t="s">
        <v>598</v>
      </c>
      <c r="C657" t="s">
        <v>37</v>
      </c>
      <c r="D657">
        <v>503</v>
      </c>
      <c r="E657">
        <v>3219</v>
      </c>
      <c r="F657" t="s">
        <v>657</v>
      </c>
      <c r="G657" t="str">
        <f t="shared" si="20"/>
        <v>iiif_url</v>
      </c>
    </row>
    <row r="658" spans="1:7" x14ac:dyDescent="0.2">
      <c r="A658" t="s">
        <v>597</v>
      </c>
      <c r="B658" t="s">
        <v>598</v>
      </c>
      <c r="C658" t="s">
        <v>37</v>
      </c>
      <c r="D658">
        <v>505</v>
      </c>
      <c r="E658">
        <v>3267</v>
      </c>
      <c r="F658" t="s">
        <v>658</v>
      </c>
      <c r="G658" t="str">
        <f t="shared" si="20"/>
        <v>iiif_url</v>
      </c>
    </row>
    <row r="659" spans="1:7" x14ac:dyDescent="0.2">
      <c r="A659" t="s">
        <v>597</v>
      </c>
      <c r="B659" t="s">
        <v>598</v>
      </c>
      <c r="C659" t="s">
        <v>26</v>
      </c>
      <c r="D659">
        <v>384</v>
      </c>
      <c r="E659">
        <v>3319</v>
      </c>
      <c r="F659" t="s">
        <v>659</v>
      </c>
      <c r="G659" t="str">
        <f t="shared" si="20"/>
        <v>iiif_url</v>
      </c>
    </row>
    <row r="661" spans="1:7" x14ac:dyDescent="0.2">
      <c r="A661" t="s">
        <v>597</v>
      </c>
      <c r="B661" t="s">
        <v>660</v>
      </c>
      <c r="C661" t="s">
        <v>26</v>
      </c>
      <c r="D661">
        <v>1488</v>
      </c>
      <c r="E661">
        <v>422</v>
      </c>
      <c r="F661" t="s">
        <v>661</v>
      </c>
      <c r="G661" t="str">
        <f t="shared" ref="G661:G692" si="21">HYPERLINK("https://images.diginfra.net/iiif/NL-HaNA_1.01.02/3779/NL-HaNA_1.01.02_3779_0008.jpg/1222,328,1076,3123/full/0/default.jpg", "iiif_url")</f>
        <v>iiif_url</v>
      </c>
    </row>
    <row r="662" spans="1:7" x14ac:dyDescent="0.2">
      <c r="A662" t="s">
        <v>597</v>
      </c>
      <c r="B662" t="s">
        <v>660</v>
      </c>
      <c r="C662" t="s">
        <v>26</v>
      </c>
      <c r="D662">
        <v>1365</v>
      </c>
      <c r="E662">
        <v>475</v>
      </c>
      <c r="F662" t="s">
        <v>662</v>
      </c>
      <c r="G662" t="str">
        <f t="shared" si="21"/>
        <v>iiif_url</v>
      </c>
    </row>
    <row r="663" spans="1:7" x14ac:dyDescent="0.2">
      <c r="A663" t="s">
        <v>597</v>
      </c>
      <c r="B663" t="s">
        <v>660</v>
      </c>
      <c r="C663" t="s">
        <v>26</v>
      </c>
      <c r="D663">
        <v>1479</v>
      </c>
      <c r="E663">
        <v>519</v>
      </c>
      <c r="F663" t="s">
        <v>663</v>
      </c>
      <c r="G663" t="str">
        <f t="shared" si="21"/>
        <v>iiif_url</v>
      </c>
    </row>
    <row r="664" spans="1:7" x14ac:dyDescent="0.2">
      <c r="A664" t="s">
        <v>597</v>
      </c>
      <c r="B664" t="s">
        <v>660</v>
      </c>
      <c r="C664" t="s">
        <v>26</v>
      </c>
      <c r="D664">
        <v>1367</v>
      </c>
      <c r="E664">
        <v>567</v>
      </c>
      <c r="F664" t="s">
        <v>112</v>
      </c>
      <c r="G664" t="str">
        <f t="shared" si="21"/>
        <v>iiif_url</v>
      </c>
    </row>
    <row r="665" spans="1:7" x14ac:dyDescent="0.2">
      <c r="A665" t="s">
        <v>597</v>
      </c>
      <c r="B665" t="s">
        <v>660</v>
      </c>
      <c r="C665" t="s">
        <v>26</v>
      </c>
      <c r="D665">
        <v>1481</v>
      </c>
      <c r="E665">
        <v>603</v>
      </c>
      <c r="F665" t="s">
        <v>664</v>
      </c>
      <c r="G665" t="str">
        <f t="shared" si="21"/>
        <v>iiif_url</v>
      </c>
    </row>
    <row r="666" spans="1:7" x14ac:dyDescent="0.2">
      <c r="A666" t="s">
        <v>597</v>
      </c>
      <c r="B666" t="s">
        <v>660</v>
      </c>
      <c r="C666" t="s">
        <v>124</v>
      </c>
      <c r="D666">
        <v>1360</v>
      </c>
      <c r="E666">
        <v>674</v>
      </c>
      <c r="F666" t="s">
        <v>665</v>
      </c>
      <c r="G666" t="str">
        <f t="shared" si="21"/>
        <v>iiif_url</v>
      </c>
    </row>
    <row r="667" spans="1:7" x14ac:dyDescent="0.2">
      <c r="A667" t="s">
        <v>597</v>
      </c>
      <c r="B667" t="s">
        <v>660</v>
      </c>
      <c r="C667" t="s">
        <v>26</v>
      </c>
      <c r="D667">
        <v>1472</v>
      </c>
      <c r="E667">
        <v>668</v>
      </c>
      <c r="F667" t="s">
        <v>666</v>
      </c>
      <c r="G667" t="str">
        <f t="shared" si="21"/>
        <v>iiif_url</v>
      </c>
    </row>
    <row r="668" spans="1:7" x14ac:dyDescent="0.2">
      <c r="A668" t="s">
        <v>597</v>
      </c>
      <c r="B668" t="s">
        <v>660</v>
      </c>
      <c r="C668" t="s">
        <v>37</v>
      </c>
      <c r="D668">
        <v>1479</v>
      </c>
      <c r="E668">
        <v>708</v>
      </c>
      <c r="F668" t="s">
        <v>667</v>
      </c>
      <c r="G668" t="str">
        <f t="shared" si="21"/>
        <v>iiif_url</v>
      </c>
    </row>
    <row r="669" spans="1:7" x14ac:dyDescent="0.2">
      <c r="A669" t="s">
        <v>597</v>
      </c>
      <c r="B669" t="s">
        <v>660</v>
      </c>
      <c r="C669" t="s">
        <v>124</v>
      </c>
      <c r="D669">
        <v>1316</v>
      </c>
      <c r="E669">
        <v>758</v>
      </c>
      <c r="F669" t="s">
        <v>668</v>
      </c>
      <c r="G669" t="str">
        <f t="shared" si="21"/>
        <v>iiif_url</v>
      </c>
    </row>
    <row r="670" spans="1:7" x14ac:dyDescent="0.2">
      <c r="A670" t="s">
        <v>597</v>
      </c>
      <c r="B670" t="s">
        <v>660</v>
      </c>
      <c r="C670" t="s">
        <v>124</v>
      </c>
      <c r="D670">
        <v>1362</v>
      </c>
      <c r="E670">
        <v>809</v>
      </c>
      <c r="F670" t="s">
        <v>669</v>
      </c>
      <c r="G670" t="str">
        <f t="shared" si="21"/>
        <v>iiif_url</v>
      </c>
    </row>
    <row r="671" spans="1:7" x14ac:dyDescent="0.2">
      <c r="A671" t="s">
        <v>597</v>
      </c>
      <c r="B671" t="s">
        <v>660</v>
      </c>
      <c r="C671" t="s">
        <v>124</v>
      </c>
      <c r="D671">
        <v>1318</v>
      </c>
      <c r="E671">
        <v>851</v>
      </c>
      <c r="F671" t="s">
        <v>670</v>
      </c>
      <c r="G671" t="str">
        <f t="shared" si="21"/>
        <v>iiif_url</v>
      </c>
    </row>
    <row r="672" spans="1:7" x14ac:dyDescent="0.2">
      <c r="A672" t="s">
        <v>597</v>
      </c>
      <c r="B672" t="s">
        <v>660</v>
      </c>
      <c r="C672" t="s">
        <v>124</v>
      </c>
      <c r="D672">
        <v>1365</v>
      </c>
      <c r="E672">
        <v>902</v>
      </c>
      <c r="F672" t="s">
        <v>671</v>
      </c>
      <c r="G672" t="str">
        <f t="shared" si="21"/>
        <v>iiif_url</v>
      </c>
    </row>
    <row r="673" spans="1:7" x14ac:dyDescent="0.2">
      <c r="A673" t="s">
        <v>597</v>
      </c>
      <c r="B673" t="s">
        <v>660</v>
      </c>
      <c r="C673" t="s">
        <v>124</v>
      </c>
      <c r="D673">
        <v>1362</v>
      </c>
      <c r="E673">
        <v>953</v>
      </c>
      <c r="F673" t="s">
        <v>672</v>
      </c>
      <c r="G673" t="str">
        <f t="shared" si="21"/>
        <v>iiif_url</v>
      </c>
    </row>
    <row r="674" spans="1:7" x14ac:dyDescent="0.2">
      <c r="A674" t="s">
        <v>597</v>
      </c>
      <c r="B674" t="s">
        <v>660</v>
      </c>
      <c r="C674" t="s">
        <v>124</v>
      </c>
      <c r="D674">
        <v>1316</v>
      </c>
      <c r="E674">
        <v>998</v>
      </c>
      <c r="F674" t="s">
        <v>673</v>
      </c>
      <c r="G674" t="str">
        <f t="shared" si="21"/>
        <v>iiif_url</v>
      </c>
    </row>
    <row r="675" spans="1:7" x14ac:dyDescent="0.2">
      <c r="A675" t="s">
        <v>597</v>
      </c>
      <c r="B675" t="s">
        <v>660</v>
      </c>
      <c r="C675" t="s">
        <v>124</v>
      </c>
      <c r="D675">
        <v>1367</v>
      </c>
      <c r="E675">
        <v>1047</v>
      </c>
      <c r="F675" t="s">
        <v>674</v>
      </c>
      <c r="G675" t="str">
        <f t="shared" si="21"/>
        <v>iiif_url</v>
      </c>
    </row>
    <row r="676" spans="1:7" x14ac:dyDescent="0.2">
      <c r="A676" t="s">
        <v>597</v>
      </c>
      <c r="B676" t="s">
        <v>660</v>
      </c>
      <c r="C676" t="s">
        <v>26</v>
      </c>
      <c r="D676">
        <v>1365</v>
      </c>
      <c r="E676">
        <v>1096</v>
      </c>
      <c r="F676" t="s">
        <v>675</v>
      </c>
      <c r="G676" t="str">
        <f t="shared" si="21"/>
        <v>iiif_url</v>
      </c>
    </row>
    <row r="677" spans="1:7" x14ac:dyDescent="0.2">
      <c r="A677" t="s">
        <v>597</v>
      </c>
      <c r="B677" t="s">
        <v>660</v>
      </c>
      <c r="C677" t="s">
        <v>124</v>
      </c>
      <c r="D677">
        <v>1367</v>
      </c>
      <c r="E677">
        <v>1143</v>
      </c>
      <c r="F677" t="s">
        <v>676</v>
      </c>
      <c r="G677" t="str">
        <f t="shared" si="21"/>
        <v>iiif_url</v>
      </c>
    </row>
    <row r="678" spans="1:7" x14ac:dyDescent="0.2">
      <c r="A678" t="s">
        <v>597</v>
      </c>
      <c r="B678" t="s">
        <v>660</v>
      </c>
      <c r="C678" t="s">
        <v>37</v>
      </c>
      <c r="D678">
        <v>1481</v>
      </c>
      <c r="E678">
        <v>1185</v>
      </c>
      <c r="F678" t="s">
        <v>677</v>
      </c>
      <c r="G678" t="str">
        <f t="shared" si="21"/>
        <v>iiif_url</v>
      </c>
    </row>
    <row r="679" spans="1:7" x14ac:dyDescent="0.2">
      <c r="A679" t="s">
        <v>597</v>
      </c>
      <c r="B679" t="s">
        <v>660</v>
      </c>
      <c r="C679" t="s">
        <v>26</v>
      </c>
      <c r="D679">
        <v>1365</v>
      </c>
      <c r="E679">
        <v>1241</v>
      </c>
      <c r="F679" t="s">
        <v>678</v>
      </c>
      <c r="G679" t="str">
        <f t="shared" si="21"/>
        <v>iiif_url</v>
      </c>
    </row>
    <row r="680" spans="1:7" x14ac:dyDescent="0.2">
      <c r="A680" t="s">
        <v>597</v>
      </c>
      <c r="B680" t="s">
        <v>660</v>
      </c>
      <c r="C680" t="s">
        <v>26</v>
      </c>
      <c r="D680">
        <v>1367</v>
      </c>
      <c r="E680">
        <v>1287</v>
      </c>
      <c r="F680" t="s">
        <v>679</v>
      </c>
      <c r="G680" t="str">
        <f t="shared" si="21"/>
        <v>iiif_url</v>
      </c>
    </row>
    <row r="681" spans="1:7" x14ac:dyDescent="0.2">
      <c r="A681" t="s">
        <v>597</v>
      </c>
      <c r="B681" t="s">
        <v>660</v>
      </c>
      <c r="C681" t="s">
        <v>26</v>
      </c>
      <c r="D681">
        <v>1367</v>
      </c>
      <c r="E681">
        <v>1336</v>
      </c>
      <c r="F681" t="s">
        <v>680</v>
      </c>
      <c r="G681" t="str">
        <f t="shared" si="21"/>
        <v>iiif_url</v>
      </c>
    </row>
    <row r="682" spans="1:7" x14ac:dyDescent="0.2">
      <c r="A682" t="s">
        <v>597</v>
      </c>
      <c r="B682" t="s">
        <v>660</v>
      </c>
      <c r="C682" t="s">
        <v>26</v>
      </c>
      <c r="D682">
        <v>1367</v>
      </c>
      <c r="E682">
        <v>1398</v>
      </c>
      <c r="F682" t="s">
        <v>681</v>
      </c>
      <c r="G682" t="str">
        <f t="shared" si="21"/>
        <v>iiif_url</v>
      </c>
    </row>
    <row r="683" spans="1:7" x14ac:dyDescent="0.2">
      <c r="A683" t="s">
        <v>597</v>
      </c>
      <c r="B683" t="s">
        <v>660</v>
      </c>
      <c r="C683" t="s">
        <v>37</v>
      </c>
      <c r="D683">
        <v>1484</v>
      </c>
      <c r="E683">
        <v>1425</v>
      </c>
      <c r="F683" t="s">
        <v>682</v>
      </c>
      <c r="G683" t="str">
        <f t="shared" si="21"/>
        <v>iiif_url</v>
      </c>
    </row>
    <row r="684" spans="1:7" x14ac:dyDescent="0.2">
      <c r="A684" t="s">
        <v>597</v>
      </c>
      <c r="B684" t="s">
        <v>660</v>
      </c>
      <c r="C684" t="s">
        <v>26</v>
      </c>
      <c r="D684">
        <v>1365</v>
      </c>
      <c r="E684">
        <v>1479</v>
      </c>
      <c r="F684" t="s">
        <v>683</v>
      </c>
      <c r="G684" t="str">
        <f t="shared" si="21"/>
        <v>iiif_url</v>
      </c>
    </row>
    <row r="685" spans="1:7" x14ac:dyDescent="0.2">
      <c r="A685" t="s">
        <v>597</v>
      </c>
      <c r="B685" t="s">
        <v>660</v>
      </c>
      <c r="C685" t="s">
        <v>26</v>
      </c>
      <c r="D685">
        <v>1362</v>
      </c>
      <c r="E685">
        <v>1536</v>
      </c>
      <c r="F685" t="s">
        <v>684</v>
      </c>
      <c r="G685" t="str">
        <f t="shared" si="21"/>
        <v>iiif_url</v>
      </c>
    </row>
    <row r="686" spans="1:7" x14ac:dyDescent="0.2">
      <c r="A686" t="s">
        <v>597</v>
      </c>
      <c r="B686" t="s">
        <v>660</v>
      </c>
      <c r="C686" t="s">
        <v>37</v>
      </c>
      <c r="D686">
        <v>1486</v>
      </c>
      <c r="E686">
        <v>1574</v>
      </c>
      <c r="F686" t="s">
        <v>685</v>
      </c>
      <c r="G686" t="str">
        <f t="shared" si="21"/>
        <v>iiif_url</v>
      </c>
    </row>
    <row r="687" spans="1:7" x14ac:dyDescent="0.2">
      <c r="A687" t="s">
        <v>597</v>
      </c>
      <c r="B687" t="s">
        <v>660</v>
      </c>
      <c r="C687" t="s">
        <v>26</v>
      </c>
      <c r="D687">
        <v>1365</v>
      </c>
      <c r="E687">
        <v>1623</v>
      </c>
      <c r="F687" t="s">
        <v>686</v>
      </c>
      <c r="G687" t="str">
        <f t="shared" si="21"/>
        <v>iiif_url</v>
      </c>
    </row>
    <row r="688" spans="1:7" x14ac:dyDescent="0.2">
      <c r="A688" t="s">
        <v>597</v>
      </c>
      <c r="B688" t="s">
        <v>660</v>
      </c>
      <c r="C688" t="s">
        <v>26</v>
      </c>
      <c r="D688">
        <v>1362</v>
      </c>
      <c r="E688">
        <v>1670</v>
      </c>
      <c r="F688" t="s">
        <v>687</v>
      </c>
      <c r="G688" t="str">
        <f t="shared" si="21"/>
        <v>iiif_url</v>
      </c>
    </row>
    <row r="689" spans="1:7" x14ac:dyDescent="0.2">
      <c r="A689" t="s">
        <v>597</v>
      </c>
      <c r="B689" t="s">
        <v>660</v>
      </c>
      <c r="C689" t="s">
        <v>26</v>
      </c>
      <c r="D689">
        <v>1362</v>
      </c>
      <c r="E689">
        <v>1719</v>
      </c>
      <c r="F689" t="s">
        <v>688</v>
      </c>
      <c r="G689" t="str">
        <f t="shared" si="21"/>
        <v>iiif_url</v>
      </c>
    </row>
    <row r="690" spans="1:7" x14ac:dyDescent="0.2">
      <c r="A690" t="s">
        <v>597</v>
      </c>
      <c r="B690" t="s">
        <v>660</v>
      </c>
      <c r="C690" t="s">
        <v>26</v>
      </c>
      <c r="D690">
        <v>1362</v>
      </c>
      <c r="E690">
        <v>1768</v>
      </c>
      <c r="F690" t="s">
        <v>689</v>
      </c>
      <c r="G690" t="str">
        <f t="shared" si="21"/>
        <v>iiif_url</v>
      </c>
    </row>
    <row r="691" spans="1:7" x14ac:dyDescent="0.2">
      <c r="A691" t="s">
        <v>597</v>
      </c>
      <c r="B691" t="s">
        <v>660</v>
      </c>
      <c r="C691" t="s">
        <v>37</v>
      </c>
      <c r="D691">
        <v>1488</v>
      </c>
      <c r="E691">
        <v>1809</v>
      </c>
      <c r="F691" t="s">
        <v>690</v>
      </c>
      <c r="G691" t="str">
        <f t="shared" si="21"/>
        <v>iiif_url</v>
      </c>
    </row>
    <row r="692" spans="1:7" x14ac:dyDescent="0.2">
      <c r="A692" t="s">
        <v>597</v>
      </c>
      <c r="B692" t="s">
        <v>660</v>
      </c>
      <c r="C692" t="s">
        <v>26</v>
      </c>
      <c r="D692">
        <v>1362</v>
      </c>
      <c r="E692">
        <v>1860</v>
      </c>
      <c r="F692" t="s">
        <v>691</v>
      </c>
      <c r="G692" t="str">
        <f t="shared" si="21"/>
        <v>iiif_url</v>
      </c>
    </row>
    <row r="693" spans="1:7" x14ac:dyDescent="0.2">
      <c r="A693" t="s">
        <v>597</v>
      </c>
      <c r="B693" t="s">
        <v>660</v>
      </c>
      <c r="C693" t="s">
        <v>26</v>
      </c>
      <c r="D693">
        <v>1484</v>
      </c>
      <c r="E693">
        <v>1921</v>
      </c>
      <c r="F693" t="s">
        <v>692</v>
      </c>
      <c r="G693" t="str">
        <f t="shared" ref="G693:G724" si="22">HYPERLINK("https://images.diginfra.net/iiif/NL-HaNA_1.01.02/3779/NL-HaNA_1.01.02_3779_0008.jpg/1222,328,1076,3123/full/0/default.jpg", "iiif_url")</f>
        <v>iiif_url</v>
      </c>
    </row>
    <row r="694" spans="1:7" x14ac:dyDescent="0.2">
      <c r="A694" t="s">
        <v>597</v>
      </c>
      <c r="B694" t="s">
        <v>660</v>
      </c>
      <c r="C694" t="s">
        <v>26</v>
      </c>
      <c r="D694">
        <v>1360</v>
      </c>
      <c r="E694">
        <v>1926</v>
      </c>
      <c r="F694" t="s">
        <v>693</v>
      </c>
      <c r="G694" t="str">
        <f t="shared" si="22"/>
        <v>iiif_url</v>
      </c>
    </row>
    <row r="695" spans="1:7" x14ac:dyDescent="0.2">
      <c r="A695" t="s">
        <v>597</v>
      </c>
      <c r="B695" t="s">
        <v>660</v>
      </c>
      <c r="C695" t="s">
        <v>26</v>
      </c>
      <c r="D695">
        <v>1483</v>
      </c>
      <c r="E695">
        <v>1958</v>
      </c>
      <c r="F695" t="s">
        <v>694</v>
      </c>
      <c r="G695" t="str">
        <f t="shared" si="22"/>
        <v>iiif_url</v>
      </c>
    </row>
    <row r="696" spans="1:7" x14ac:dyDescent="0.2">
      <c r="A696" t="s">
        <v>597</v>
      </c>
      <c r="B696" t="s">
        <v>660</v>
      </c>
      <c r="C696" t="s">
        <v>124</v>
      </c>
      <c r="D696">
        <v>1360</v>
      </c>
      <c r="E696">
        <v>2002</v>
      </c>
      <c r="F696" t="s">
        <v>695</v>
      </c>
      <c r="G696" t="str">
        <f t="shared" si="22"/>
        <v>iiif_url</v>
      </c>
    </row>
    <row r="697" spans="1:7" x14ac:dyDescent="0.2">
      <c r="A697" t="s">
        <v>597</v>
      </c>
      <c r="B697" t="s">
        <v>660</v>
      </c>
      <c r="C697" t="s">
        <v>26</v>
      </c>
      <c r="D697">
        <v>1360</v>
      </c>
      <c r="E697">
        <v>2054</v>
      </c>
      <c r="F697" t="s">
        <v>696</v>
      </c>
      <c r="G697" t="str">
        <f t="shared" si="22"/>
        <v>iiif_url</v>
      </c>
    </row>
    <row r="698" spans="1:7" x14ac:dyDescent="0.2">
      <c r="A698" t="s">
        <v>597</v>
      </c>
      <c r="B698" t="s">
        <v>660</v>
      </c>
      <c r="C698" t="s">
        <v>37</v>
      </c>
      <c r="D698">
        <v>1360</v>
      </c>
      <c r="E698">
        <v>2104</v>
      </c>
      <c r="F698" t="s">
        <v>697</v>
      </c>
      <c r="G698" t="str">
        <f t="shared" si="22"/>
        <v>iiif_url</v>
      </c>
    </row>
    <row r="699" spans="1:7" x14ac:dyDescent="0.2">
      <c r="A699" t="s">
        <v>597</v>
      </c>
      <c r="B699" t="s">
        <v>660</v>
      </c>
      <c r="C699" t="s">
        <v>26</v>
      </c>
      <c r="D699">
        <v>1360</v>
      </c>
      <c r="E699">
        <v>2154</v>
      </c>
      <c r="F699" t="s">
        <v>698</v>
      </c>
      <c r="G699" t="str">
        <f t="shared" si="22"/>
        <v>iiif_url</v>
      </c>
    </row>
    <row r="700" spans="1:7" x14ac:dyDescent="0.2">
      <c r="A700" t="s">
        <v>597</v>
      </c>
      <c r="B700" t="s">
        <v>660</v>
      </c>
      <c r="C700" t="s">
        <v>11</v>
      </c>
      <c r="D700">
        <v>1522</v>
      </c>
      <c r="E700">
        <v>2161</v>
      </c>
      <c r="F700" t="s">
        <v>699</v>
      </c>
      <c r="G700" t="str">
        <f t="shared" si="22"/>
        <v>iiif_url</v>
      </c>
    </row>
    <row r="701" spans="1:7" x14ac:dyDescent="0.2">
      <c r="A701" t="s">
        <v>597</v>
      </c>
      <c r="B701" t="s">
        <v>660</v>
      </c>
      <c r="C701" t="s">
        <v>37</v>
      </c>
      <c r="D701">
        <v>1507</v>
      </c>
      <c r="E701">
        <v>2197</v>
      </c>
      <c r="F701" t="s">
        <v>700</v>
      </c>
      <c r="G701" t="str">
        <f t="shared" si="22"/>
        <v>iiif_url</v>
      </c>
    </row>
    <row r="702" spans="1:7" x14ac:dyDescent="0.2">
      <c r="A702" t="s">
        <v>597</v>
      </c>
      <c r="B702" t="s">
        <v>660</v>
      </c>
      <c r="C702" t="s">
        <v>26</v>
      </c>
      <c r="D702">
        <v>1360</v>
      </c>
      <c r="E702">
        <v>2245</v>
      </c>
      <c r="F702" t="s">
        <v>701</v>
      </c>
      <c r="G702" t="str">
        <f t="shared" si="22"/>
        <v>iiif_url</v>
      </c>
    </row>
    <row r="703" spans="1:7" x14ac:dyDescent="0.2">
      <c r="A703" t="s">
        <v>597</v>
      </c>
      <c r="B703" t="s">
        <v>660</v>
      </c>
      <c r="C703" t="s">
        <v>26</v>
      </c>
      <c r="D703">
        <v>1360</v>
      </c>
      <c r="E703">
        <v>2297</v>
      </c>
      <c r="F703" t="s">
        <v>702</v>
      </c>
      <c r="G703" t="str">
        <f t="shared" si="22"/>
        <v>iiif_url</v>
      </c>
    </row>
    <row r="704" spans="1:7" x14ac:dyDescent="0.2">
      <c r="A704" t="s">
        <v>597</v>
      </c>
      <c r="B704" t="s">
        <v>660</v>
      </c>
      <c r="C704" t="s">
        <v>37</v>
      </c>
      <c r="D704">
        <v>1481</v>
      </c>
      <c r="E704">
        <v>2337</v>
      </c>
      <c r="F704" t="s">
        <v>703</v>
      </c>
      <c r="G704" t="str">
        <f t="shared" si="22"/>
        <v>iiif_url</v>
      </c>
    </row>
    <row r="705" spans="1:7" x14ac:dyDescent="0.2">
      <c r="A705" t="s">
        <v>597</v>
      </c>
      <c r="B705" t="s">
        <v>660</v>
      </c>
      <c r="C705" t="s">
        <v>26</v>
      </c>
      <c r="D705">
        <v>1358</v>
      </c>
      <c r="E705">
        <v>2390</v>
      </c>
      <c r="F705" t="s">
        <v>704</v>
      </c>
      <c r="G705" t="str">
        <f t="shared" si="22"/>
        <v>iiif_url</v>
      </c>
    </row>
    <row r="706" spans="1:7" x14ac:dyDescent="0.2">
      <c r="A706" t="s">
        <v>597</v>
      </c>
      <c r="B706" t="s">
        <v>660</v>
      </c>
      <c r="C706" t="s">
        <v>26</v>
      </c>
      <c r="D706">
        <v>1362</v>
      </c>
      <c r="E706">
        <v>2455</v>
      </c>
      <c r="F706" t="s">
        <v>705</v>
      </c>
      <c r="G706" t="str">
        <f t="shared" si="22"/>
        <v>iiif_url</v>
      </c>
    </row>
    <row r="707" spans="1:7" x14ac:dyDescent="0.2">
      <c r="A707" t="s">
        <v>597</v>
      </c>
      <c r="B707" t="s">
        <v>660</v>
      </c>
      <c r="C707" t="s">
        <v>37</v>
      </c>
      <c r="D707">
        <v>1479</v>
      </c>
      <c r="E707">
        <v>2477</v>
      </c>
      <c r="F707" t="s">
        <v>706</v>
      </c>
      <c r="G707" t="str">
        <f t="shared" si="22"/>
        <v>iiif_url</v>
      </c>
    </row>
    <row r="708" spans="1:7" x14ac:dyDescent="0.2">
      <c r="A708" t="s">
        <v>597</v>
      </c>
      <c r="B708" t="s">
        <v>660</v>
      </c>
      <c r="C708" t="s">
        <v>26</v>
      </c>
      <c r="D708">
        <v>1360</v>
      </c>
      <c r="E708">
        <v>2533</v>
      </c>
      <c r="F708" t="s">
        <v>707</v>
      </c>
      <c r="G708" t="str">
        <f t="shared" si="22"/>
        <v>iiif_url</v>
      </c>
    </row>
    <row r="709" spans="1:7" x14ac:dyDescent="0.2">
      <c r="A709" t="s">
        <v>597</v>
      </c>
      <c r="B709" t="s">
        <v>660</v>
      </c>
      <c r="C709" t="s">
        <v>26</v>
      </c>
      <c r="D709">
        <v>1360</v>
      </c>
      <c r="E709">
        <v>2582</v>
      </c>
      <c r="F709" t="s">
        <v>708</v>
      </c>
      <c r="G709" t="str">
        <f t="shared" si="22"/>
        <v>iiif_url</v>
      </c>
    </row>
    <row r="710" spans="1:7" x14ac:dyDescent="0.2">
      <c r="A710" t="s">
        <v>597</v>
      </c>
      <c r="B710" t="s">
        <v>660</v>
      </c>
      <c r="C710" t="s">
        <v>26</v>
      </c>
      <c r="D710">
        <v>1362</v>
      </c>
      <c r="E710">
        <v>2632</v>
      </c>
      <c r="F710" t="s">
        <v>709</v>
      </c>
      <c r="G710" t="str">
        <f t="shared" si="22"/>
        <v>iiif_url</v>
      </c>
    </row>
    <row r="711" spans="1:7" x14ac:dyDescent="0.2">
      <c r="A711" t="s">
        <v>597</v>
      </c>
      <c r="B711" t="s">
        <v>660</v>
      </c>
      <c r="C711" t="s">
        <v>26</v>
      </c>
      <c r="D711">
        <v>1360</v>
      </c>
      <c r="E711">
        <v>2693</v>
      </c>
      <c r="F711" t="s">
        <v>710</v>
      </c>
      <c r="G711" t="str">
        <f t="shared" si="22"/>
        <v>iiif_url</v>
      </c>
    </row>
    <row r="712" spans="1:7" x14ac:dyDescent="0.2">
      <c r="A712" t="s">
        <v>597</v>
      </c>
      <c r="B712" t="s">
        <v>660</v>
      </c>
      <c r="C712" t="s">
        <v>37</v>
      </c>
      <c r="D712">
        <v>1483</v>
      </c>
      <c r="E712">
        <v>2727</v>
      </c>
      <c r="F712" t="s">
        <v>711</v>
      </c>
      <c r="G712" t="str">
        <f t="shared" si="22"/>
        <v>iiif_url</v>
      </c>
    </row>
    <row r="713" spans="1:7" x14ac:dyDescent="0.2">
      <c r="A713" t="s">
        <v>597</v>
      </c>
      <c r="B713" t="s">
        <v>660</v>
      </c>
      <c r="C713" t="s">
        <v>26</v>
      </c>
      <c r="D713">
        <v>1365</v>
      </c>
      <c r="E713">
        <v>2775</v>
      </c>
      <c r="F713" t="s">
        <v>712</v>
      </c>
      <c r="G713" t="str">
        <f t="shared" si="22"/>
        <v>iiif_url</v>
      </c>
    </row>
    <row r="714" spans="1:7" x14ac:dyDescent="0.2">
      <c r="A714" t="s">
        <v>597</v>
      </c>
      <c r="B714" t="s">
        <v>660</v>
      </c>
      <c r="C714" t="s">
        <v>37</v>
      </c>
      <c r="D714">
        <v>1483</v>
      </c>
      <c r="E714">
        <v>2824</v>
      </c>
      <c r="F714" t="s">
        <v>713</v>
      </c>
      <c r="G714" t="str">
        <f t="shared" si="22"/>
        <v>iiif_url</v>
      </c>
    </row>
    <row r="715" spans="1:7" x14ac:dyDescent="0.2">
      <c r="A715" t="s">
        <v>597</v>
      </c>
      <c r="B715" t="s">
        <v>660</v>
      </c>
      <c r="C715" t="s">
        <v>26</v>
      </c>
      <c r="D715">
        <v>1360</v>
      </c>
      <c r="E715">
        <v>2874</v>
      </c>
      <c r="F715" t="s">
        <v>714</v>
      </c>
      <c r="G715" t="str">
        <f t="shared" si="22"/>
        <v>iiif_url</v>
      </c>
    </row>
    <row r="716" spans="1:7" x14ac:dyDescent="0.2">
      <c r="A716" t="s">
        <v>597</v>
      </c>
      <c r="B716" t="s">
        <v>660</v>
      </c>
      <c r="C716" t="s">
        <v>26</v>
      </c>
      <c r="D716">
        <v>1360</v>
      </c>
      <c r="E716">
        <v>2920</v>
      </c>
      <c r="F716" t="s">
        <v>715</v>
      </c>
      <c r="G716" t="str">
        <f t="shared" si="22"/>
        <v>iiif_url</v>
      </c>
    </row>
    <row r="717" spans="1:7" x14ac:dyDescent="0.2">
      <c r="A717" t="s">
        <v>597</v>
      </c>
      <c r="B717" t="s">
        <v>660</v>
      </c>
      <c r="C717" t="s">
        <v>26</v>
      </c>
      <c r="D717">
        <v>1358</v>
      </c>
      <c r="E717">
        <v>2971</v>
      </c>
      <c r="F717" t="s">
        <v>716</v>
      </c>
      <c r="G717" t="str">
        <f t="shared" si="22"/>
        <v>iiif_url</v>
      </c>
    </row>
    <row r="718" spans="1:7" x14ac:dyDescent="0.2">
      <c r="A718" t="s">
        <v>597</v>
      </c>
      <c r="B718" t="s">
        <v>660</v>
      </c>
      <c r="C718" t="s">
        <v>26</v>
      </c>
      <c r="D718">
        <v>1358</v>
      </c>
      <c r="E718">
        <v>3021</v>
      </c>
      <c r="F718" t="s">
        <v>717</v>
      </c>
      <c r="G718" t="str">
        <f t="shared" si="22"/>
        <v>iiif_url</v>
      </c>
    </row>
    <row r="719" spans="1:7" x14ac:dyDescent="0.2">
      <c r="A719" t="s">
        <v>597</v>
      </c>
      <c r="B719" t="s">
        <v>660</v>
      </c>
      <c r="C719" t="s">
        <v>37</v>
      </c>
      <c r="D719">
        <v>1483</v>
      </c>
      <c r="E719">
        <v>3069</v>
      </c>
      <c r="F719" t="s">
        <v>718</v>
      </c>
      <c r="G719" t="str">
        <f t="shared" si="22"/>
        <v>iiif_url</v>
      </c>
    </row>
    <row r="720" spans="1:7" x14ac:dyDescent="0.2">
      <c r="A720" t="s">
        <v>597</v>
      </c>
      <c r="B720" t="s">
        <v>660</v>
      </c>
      <c r="C720" t="s">
        <v>26</v>
      </c>
      <c r="D720">
        <v>1362</v>
      </c>
      <c r="E720">
        <v>3117</v>
      </c>
      <c r="F720" t="s">
        <v>719</v>
      </c>
      <c r="G720" t="str">
        <f t="shared" si="22"/>
        <v>iiif_url</v>
      </c>
    </row>
    <row r="721" spans="1:7" x14ac:dyDescent="0.2">
      <c r="A721" t="s">
        <v>597</v>
      </c>
      <c r="B721" t="s">
        <v>660</v>
      </c>
      <c r="C721" t="s">
        <v>26</v>
      </c>
      <c r="D721">
        <v>1362</v>
      </c>
      <c r="E721">
        <v>3166</v>
      </c>
      <c r="F721" t="s">
        <v>720</v>
      </c>
      <c r="G721" t="str">
        <f t="shared" si="22"/>
        <v>iiif_url</v>
      </c>
    </row>
    <row r="722" spans="1:7" x14ac:dyDescent="0.2">
      <c r="A722" t="s">
        <v>597</v>
      </c>
      <c r="B722" t="s">
        <v>660</v>
      </c>
      <c r="C722" t="s">
        <v>37</v>
      </c>
      <c r="D722">
        <v>1481</v>
      </c>
      <c r="E722">
        <v>3213</v>
      </c>
      <c r="F722" t="s">
        <v>721</v>
      </c>
      <c r="G722" t="str">
        <f t="shared" si="22"/>
        <v>iiif_url</v>
      </c>
    </row>
    <row r="723" spans="1:7" x14ac:dyDescent="0.2">
      <c r="A723" t="s">
        <v>597</v>
      </c>
      <c r="B723" t="s">
        <v>660</v>
      </c>
      <c r="C723" t="s">
        <v>26</v>
      </c>
      <c r="D723">
        <v>1360</v>
      </c>
      <c r="E723">
        <v>3262</v>
      </c>
      <c r="F723" t="s">
        <v>722</v>
      </c>
      <c r="G723" t="str">
        <f t="shared" si="22"/>
        <v>iiif_url</v>
      </c>
    </row>
    <row r="724" spans="1:7" x14ac:dyDescent="0.2">
      <c r="A724" t="s">
        <v>597</v>
      </c>
      <c r="B724" t="s">
        <v>660</v>
      </c>
      <c r="C724" t="s">
        <v>37</v>
      </c>
      <c r="D724">
        <v>1479</v>
      </c>
      <c r="E724">
        <v>3300</v>
      </c>
      <c r="F724" t="s">
        <v>723</v>
      </c>
      <c r="G724" t="str">
        <f t="shared" si="22"/>
        <v>iiif_url</v>
      </c>
    </row>
    <row r="728" spans="1:7" x14ac:dyDescent="0.2">
      <c r="A728" t="s">
        <v>724</v>
      </c>
      <c r="B728" t="s">
        <v>725</v>
      </c>
      <c r="C728" t="s">
        <v>124</v>
      </c>
      <c r="D728">
        <v>2636</v>
      </c>
      <c r="E728">
        <v>403</v>
      </c>
      <c r="F728" t="s">
        <v>726</v>
      </c>
      <c r="G728" t="str">
        <f t="shared" ref="G728:G759" si="23">HYPERLINK("https://images.diginfra.net/iiif/NL-HaNA_1.01.02/3779/NL-HaNA_1.01.02_3779_0008.jpg/2520,308,1101,3143/full/0/default.jpg", "iiif_url")</f>
        <v>iiif_url</v>
      </c>
    </row>
    <row r="729" spans="1:7" x14ac:dyDescent="0.2">
      <c r="A729" t="s">
        <v>724</v>
      </c>
      <c r="B729" t="s">
        <v>725</v>
      </c>
      <c r="C729" t="s">
        <v>124</v>
      </c>
      <c r="D729">
        <v>2639</v>
      </c>
      <c r="E729">
        <v>474</v>
      </c>
      <c r="F729" t="s">
        <v>727</v>
      </c>
      <c r="G729" t="str">
        <f t="shared" si="23"/>
        <v>iiif_url</v>
      </c>
    </row>
    <row r="730" spans="1:7" x14ac:dyDescent="0.2">
      <c r="A730" t="s">
        <v>724</v>
      </c>
      <c r="B730" t="s">
        <v>725</v>
      </c>
      <c r="C730" t="s">
        <v>26</v>
      </c>
      <c r="D730">
        <v>2762</v>
      </c>
      <c r="E730">
        <v>504</v>
      </c>
      <c r="F730" t="s">
        <v>728</v>
      </c>
      <c r="G730" t="str">
        <f t="shared" si="23"/>
        <v>iiif_url</v>
      </c>
    </row>
    <row r="731" spans="1:7" x14ac:dyDescent="0.2">
      <c r="A731" t="s">
        <v>724</v>
      </c>
      <c r="B731" t="s">
        <v>725</v>
      </c>
      <c r="C731" t="s">
        <v>124</v>
      </c>
      <c r="D731">
        <v>2636</v>
      </c>
      <c r="E731">
        <v>557</v>
      </c>
      <c r="F731" t="s">
        <v>729</v>
      </c>
      <c r="G731" t="str">
        <f t="shared" si="23"/>
        <v>iiif_url</v>
      </c>
    </row>
    <row r="732" spans="1:7" x14ac:dyDescent="0.2">
      <c r="A732" t="s">
        <v>724</v>
      </c>
      <c r="B732" t="s">
        <v>725</v>
      </c>
      <c r="C732" t="s">
        <v>124</v>
      </c>
      <c r="D732">
        <v>2639</v>
      </c>
      <c r="E732">
        <v>606</v>
      </c>
      <c r="F732" t="s">
        <v>730</v>
      </c>
      <c r="G732" t="str">
        <f t="shared" si="23"/>
        <v>iiif_url</v>
      </c>
    </row>
    <row r="733" spans="1:7" x14ac:dyDescent="0.2">
      <c r="A733" t="s">
        <v>724</v>
      </c>
      <c r="B733" t="s">
        <v>725</v>
      </c>
      <c r="C733" t="s">
        <v>37</v>
      </c>
      <c r="D733">
        <v>2762</v>
      </c>
      <c r="E733">
        <v>651</v>
      </c>
      <c r="F733" t="s">
        <v>731</v>
      </c>
      <c r="G733" t="str">
        <f t="shared" si="23"/>
        <v>iiif_url</v>
      </c>
    </row>
    <row r="734" spans="1:7" x14ac:dyDescent="0.2">
      <c r="A734" t="s">
        <v>724</v>
      </c>
      <c r="B734" t="s">
        <v>725</v>
      </c>
      <c r="C734" t="s">
        <v>124</v>
      </c>
      <c r="D734">
        <v>2636</v>
      </c>
      <c r="E734">
        <v>698</v>
      </c>
      <c r="F734" t="s">
        <v>732</v>
      </c>
      <c r="G734" t="str">
        <f t="shared" si="23"/>
        <v>iiif_url</v>
      </c>
    </row>
    <row r="735" spans="1:7" x14ac:dyDescent="0.2">
      <c r="A735" t="s">
        <v>724</v>
      </c>
      <c r="B735" t="s">
        <v>725</v>
      </c>
      <c r="C735" t="s">
        <v>124</v>
      </c>
      <c r="D735">
        <v>2636</v>
      </c>
      <c r="E735">
        <v>756</v>
      </c>
      <c r="F735" t="s">
        <v>733</v>
      </c>
      <c r="G735" t="str">
        <f t="shared" si="23"/>
        <v>iiif_url</v>
      </c>
    </row>
    <row r="736" spans="1:7" x14ac:dyDescent="0.2">
      <c r="A736" t="s">
        <v>724</v>
      </c>
      <c r="B736" t="s">
        <v>725</v>
      </c>
      <c r="C736" t="s">
        <v>37</v>
      </c>
      <c r="D736">
        <v>2762</v>
      </c>
      <c r="E736">
        <v>786</v>
      </c>
      <c r="F736" t="s">
        <v>734</v>
      </c>
      <c r="G736" t="str">
        <f t="shared" si="23"/>
        <v>iiif_url</v>
      </c>
    </row>
    <row r="737" spans="1:7" x14ac:dyDescent="0.2">
      <c r="A737" t="s">
        <v>724</v>
      </c>
      <c r="B737" t="s">
        <v>725</v>
      </c>
      <c r="C737" t="s">
        <v>124</v>
      </c>
      <c r="D737">
        <v>2639</v>
      </c>
      <c r="E737">
        <v>846</v>
      </c>
      <c r="F737" t="s">
        <v>735</v>
      </c>
      <c r="G737" t="str">
        <f t="shared" si="23"/>
        <v>iiif_url</v>
      </c>
    </row>
    <row r="738" spans="1:7" x14ac:dyDescent="0.2">
      <c r="A738" t="s">
        <v>724</v>
      </c>
      <c r="B738" t="s">
        <v>725</v>
      </c>
      <c r="C738" t="s">
        <v>37</v>
      </c>
      <c r="D738">
        <v>2760</v>
      </c>
      <c r="E738">
        <v>892</v>
      </c>
      <c r="F738" t="s">
        <v>736</v>
      </c>
      <c r="G738" t="str">
        <f t="shared" si="23"/>
        <v>iiif_url</v>
      </c>
    </row>
    <row r="739" spans="1:7" x14ac:dyDescent="0.2">
      <c r="A739" t="s">
        <v>724</v>
      </c>
      <c r="B739" t="s">
        <v>725</v>
      </c>
      <c r="C739" t="s">
        <v>124</v>
      </c>
      <c r="D739">
        <v>2639</v>
      </c>
      <c r="E739">
        <v>944</v>
      </c>
      <c r="F739" t="s">
        <v>737</v>
      </c>
      <c r="G739" t="str">
        <f t="shared" si="23"/>
        <v>iiif_url</v>
      </c>
    </row>
    <row r="740" spans="1:7" x14ac:dyDescent="0.2">
      <c r="A740" t="s">
        <v>724</v>
      </c>
      <c r="B740" t="s">
        <v>725</v>
      </c>
      <c r="C740" t="s">
        <v>26</v>
      </c>
      <c r="D740">
        <v>2760</v>
      </c>
      <c r="E740">
        <v>991</v>
      </c>
      <c r="F740" t="s">
        <v>738</v>
      </c>
      <c r="G740" t="str">
        <f t="shared" si="23"/>
        <v>iiif_url</v>
      </c>
    </row>
    <row r="741" spans="1:7" x14ac:dyDescent="0.2">
      <c r="A741" t="s">
        <v>724</v>
      </c>
      <c r="B741" t="s">
        <v>725</v>
      </c>
      <c r="C741" t="s">
        <v>124</v>
      </c>
      <c r="D741">
        <v>2634</v>
      </c>
      <c r="E741">
        <v>1044</v>
      </c>
      <c r="F741" t="s">
        <v>739</v>
      </c>
      <c r="G741" t="str">
        <f t="shared" si="23"/>
        <v>iiif_url</v>
      </c>
    </row>
    <row r="742" spans="1:7" x14ac:dyDescent="0.2">
      <c r="A742" t="s">
        <v>724</v>
      </c>
      <c r="B742" t="s">
        <v>725</v>
      </c>
      <c r="C742" t="s">
        <v>124</v>
      </c>
      <c r="D742">
        <v>2639</v>
      </c>
      <c r="E742">
        <v>1088</v>
      </c>
      <c r="F742" t="s">
        <v>740</v>
      </c>
      <c r="G742" t="str">
        <f t="shared" si="23"/>
        <v>iiif_url</v>
      </c>
    </row>
    <row r="743" spans="1:7" x14ac:dyDescent="0.2">
      <c r="A743" t="s">
        <v>724</v>
      </c>
      <c r="B743" t="s">
        <v>725</v>
      </c>
      <c r="C743" t="s">
        <v>26</v>
      </c>
      <c r="D743">
        <v>2762</v>
      </c>
      <c r="E743">
        <v>1124</v>
      </c>
      <c r="F743" t="s">
        <v>741</v>
      </c>
      <c r="G743" t="str">
        <f t="shared" si="23"/>
        <v>iiif_url</v>
      </c>
    </row>
    <row r="744" spans="1:7" x14ac:dyDescent="0.2">
      <c r="A744" t="s">
        <v>724</v>
      </c>
      <c r="B744" t="s">
        <v>725</v>
      </c>
      <c r="C744" t="s">
        <v>124</v>
      </c>
      <c r="D744">
        <v>2641</v>
      </c>
      <c r="E744">
        <v>1183</v>
      </c>
      <c r="F744" t="s">
        <v>742</v>
      </c>
      <c r="G744" t="str">
        <f t="shared" si="23"/>
        <v>iiif_url</v>
      </c>
    </row>
    <row r="745" spans="1:7" x14ac:dyDescent="0.2">
      <c r="A745" t="s">
        <v>724</v>
      </c>
      <c r="B745" t="s">
        <v>725</v>
      </c>
      <c r="C745" t="s">
        <v>124</v>
      </c>
      <c r="D745">
        <v>2641</v>
      </c>
      <c r="E745">
        <v>1232</v>
      </c>
      <c r="F745" t="s">
        <v>743</v>
      </c>
      <c r="G745" t="str">
        <f t="shared" si="23"/>
        <v>iiif_url</v>
      </c>
    </row>
    <row r="746" spans="1:7" x14ac:dyDescent="0.2">
      <c r="A746" t="s">
        <v>724</v>
      </c>
      <c r="B746" t="s">
        <v>725</v>
      </c>
      <c r="C746" t="s">
        <v>124</v>
      </c>
      <c r="D746">
        <v>2641</v>
      </c>
      <c r="E746">
        <v>1278</v>
      </c>
      <c r="F746" t="s">
        <v>744</v>
      </c>
      <c r="G746" t="str">
        <f t="shared" si="23"/>
        <v>iiif_url</v>
      </c>
    </row>
    <row r="747" spans="1:7" x14ac:dyDescent="0.2">
      <c r="A747" t="s">
        <v>724</v>
      </c>
      <c r="B747" t="s">
        <v>725</v>
      </c>
      <c r="C747" t="s">
        <v>124</v>
      </c>
      <c r="D747">
        <v>2641</v>
      </c>
      <c r="E747">
        <v>1329</v>
      </c>
      <c r="F747" t="s">
        <v>745</v>
      </c>
      <c r="G747" t="str">
        <f t="shared" si="23"/>
        <v>iiif_url</v>
      </c>
    </row>
    <row r="748" spans="1:7" x14ac:dyDescent="0.2">
      <c r="A748" t="s">
        <v>724</v>
      </c>
      <c r="B748" t="s">
        <v>725</v>
      </c>
      <c r="C748" t="s">
        <v>37</v>
      </c>
      <c r="D748">
        <v>2769</v>
      </c>
      <c r="E748">
        <v>1370</v>
      </c>
      <c r="F748" t="s">
        <v>746</v>
      </c>
      <c r="G748" t="str">
        <f t="shared" si="23"/>
        <v>iiif_url</v>
      </c>
    </row>
    <row r="749" spans="1:7" x14ac:dyDescent="0.2">
      <c r="A749" t="s">
        <v>724</v>
      </c>
      <c r="B749" t="s">
        <v>725</v>
      </c>
      <c r="C749" t="s">
        <v>124</v>
      </c>
      <c r="D749">
        <v>2643</v>
      </c>
      <c r="E749">
        <v>1420</v>
      </c>
      <c r="F749" t="s">
        <v>747</v>
      </c>
      <c r="G749" t="str">
        <f t="shared" si="23"/>
        <v>iiif_url</v>
      </c>
    </row>
    <row r="750" spans="1:7" x14ac:dyDescent="0.2">
      <c r="A750" t="s">
        <v>724</v>
      </c>
      <c r="B750" t="s">
        <v>725</v>
      </c>
      <c r="C750" t="s">
        <v>37</v>
      </c>
      <c r="D750">
        <v>2764</v>
      </c>
      <c r="E750">
        <v>1457</v>
      </c>
      <c r="F750" t="s">
        <v>748</v>
      </c>
      <c r="G750" t="str">
        <f t="shared" si="23"/>
        <v>iiif_url</v>
      </c>
    </row>
    <row r="751" spans="1:7" x14ac:dyDescent="0.2">
      <c r="A751" t="s">
        <v>724</v>
      </c>
      <c r="B751" t="s">
        <v>725</v>
      </c>
      <c r="C751" t="s">
        <v>37</v>
      </c>
      <c r="D751">
        <v>2769</v>
      </c>
      <c r="E751">
        <v>1517</v>
      </c>
      <c r="F751" t="s">
        <v>749</v>
      </c>
      <c r="G751" t="str">
        <f t="shared" si="23"/>
        <v>iiif_url</v>
      </c>
    </row>
    <row r="752" spans="1:7" x14ac:dyDescent="0.2">
      <c r="A752" t="s">
        <v>724</v>
      </c>
      <c r="B752" t="s">
        <v>725</v>
      </c>
      <c r="C752" t="s">
        <v>124</v>
      </c>
      <c r="D752">
        <v>2641</v>
      </c>
      <c r="E752">
        <v>1568</v>
      </c>
      <c r="F752" t="s">
        <v>750</v>
      </c>
      <c r="G752" t="str">
        <f t="shared" si="23"/>
        <v>iiif_url</v>
      </c>
    </row>
    <row r="753" spans="1:7" x14ac:dyDescent="0.2">
      <c r="A753" t="s">
        <v>724</v>
      </c>
      <c r="B753" t="s">
        <v>725</v>
      </c>
      <c r="C753" t="s">
        <v>124</v>
      </c>
      <c r="D753">
        <v>2646</v>
      </c>
      <c r="E753">
        <v>1616</v>
      </c>
      <c r="F753" t="s">
        <v>751</v>
      </c>
      <c r="G753" t="str">
        <f t="shared" si="23"/>
        <v>iiif_url</v>
      </c>
    </row>
    <row r="754" spans="1:7" x14ac:dyDescent="0.2">
      <c r="A754" t="s">
        <v>724</v>
      </c>
      <c r="B754" t="s">
        <v>725</v>
      </c>
      <c r="C754" t="s">
        <v>37</v>
      </c>
      <c r="D754">
        <v>2769</v>
      </c>
      <c r="E754">
        <v>1664</v>
      </c>
      <c r="F754" t="s">
        <v>752</v>
      </c>
      <c r="G754" t="str">
        <f t="shared" si="23"/>
        <v>iiif_url</v>
      </c>
    </row>
    <row r="755" spans="1:7" x14ac:dyDescent="0.2">
      <c r="A755" t="s">
        <v>724</v>
      </c>
      <c r="B755" t="s">
        <v>725</v>
      </c>
      <c r="C755" t="s">
        <v>124</v>
      </c>
      <c r="D755">
        <v>2648</v>
      </c>
      <c r="E755">
        <v>1713</v>
      </c>
      <c r="F755" t="s">
        <v>753</v>
      </c>
      <c r="G755" t="str">
        <f t="shared" si="23"/>
        <v>iiif_url</v>
      </c>
    </row>
    <row r="756" spans="1:7" x14ac:dyDescent="0.2">
      <c r="A756" t="s">
        <v>724</v>
      </c>
      <c r="B756" t="s">
        <v>725</v>
      </c>
      <c r="C756" t="s">
        <v>124</v>
      </c>
      <c r="D756">
        <v>2601</v>
      </c>
      <c r="E756">
        <v>1750</v>
      </c>
      <c r="F756" t="s">
        <v>754</v>
      </c>
      <c r="G756" t="str">
        <f t="shared" si="23"/>
        <v>iiif_url</v>
      </c>
    </row>
    <row r="757" spans="1:7" x14ac:dyDescent="0.2">
      <c r="A757" t="s">
        <v>724</v>
      </c>
      <c r="B757" t="s">
        <v>725</v>
      </c>
      <c r="C757" t="s">
        <v>124</v>
      </c>
      <c r="D757">
        <v>2601</v>
      </c>
      <c r="E757">
        <v>1807</v>
      </c>
      <c r="F757" t="s">
        <v>755</v>
      </c>
      <c r="G757" t="str">
        <f t="shared" si="23"/>
        <v>iiif_url</v>
      </c>
    </row>
    <row r="758" spans="1:7" x14ac:dyDescent="0.2">
      <c r="A758" t="s">
        <v>724</v>
      </c>
      <c r="B758" t="s">
        <v>725</v>
      </c>
      <c r="C758" t="s">
        <v>124</v>
      </c>
      <c r="D758">
        <v>2653</v>
      </c>
      <c r="E758">
        <v>1852</v>
      </c>
      <c r="F758" t="s">
        <v>756</v>
      </c>
      <c r="G758" t="str">
        <f t="shared" si="23"/>
        <v>iiif_url</v>
      </c>
    </row>
    <row r="759" spans="1:7" x14ac:dyDescent="0.2">
      <c r="A759" t="s">
        <v>724</v>
      </c>
      <c r="B759" t="s">
        <v>725</v>
      </c>
      <c r="C759" t="s">
        <v>124</v>
      </c>
      <c r="D759">
        <v>2650</v>
      </c>
      <c r="E759">
        <v>1916</v>
      </c>
      <c r="F759" t="s">
        <v>757</v>
      </c>
      <c r="G759" t="str">
        <f t="shared" si="23"/>
        <v>iiif_url</v>
      </c>
    </row>
    <row r="760" spans="1:7" x14ac:dyDescent="0.2">
      <c r="A760" t="s">
        <v>724</v>
      </c>
      <c r="B760" t="s">
        <v>725</v>
      </c>
      <c r="C760" t="s">
        <v>124</v>
      </c>
      <c r="D760">
        <v>2604</v>
      </c>
      <c r="E760">
        <v>1938</v>
      </c>
      <c r="F760" t="s">
        <v>758</v>
      </c>
      <c r="G760" t="str">
        <f t="shared" ref="G760:G788" si="24">HYPERLINK("https://images.diginfra.net/iiif/NL-HaNA_1.01.02/3779/NL-HaNA_1.01.02_3779_0008.jpg/2520,308,1101,3143/full/0/default.jpg", "iiif_url")</f>
        <v>iiif_url</v>
      </c>
    </row>
    <row r="761" spans="1:7" x14ac:dyDescent="0.2">
      <c r="A761" t="s">
        <v>724</v>
      </c>
      <c r="B761" t="s">
        <v>725</v>
      </c>
      <c r="C761" t="s">
        <v>26</v>
      </c>
      <c r="D761">
        <v>2650</v>
      </c>
      <c r="E761">
        <v>1997</v>
      </c>
      <c r="F761" t="s">
        <v>759</v>
      </c>
      <c r="G761" t="str">
        <f t="shared" si="24"/>
        <v>iiif_url</v>
      </c>
    </row>
    <row r="762" spans="1:7" x14ac:dyDescent="0.2">
      <c r="A762" t="s">
        <v>724</v>
      </c>
      <c r="B762" t="s">
        <v>725</v>
      </c>
      <c r="C762" t="s">
        <v>26</v>
      </c>
      <c r="D762">
        <v>2650</v>
      </c>
      <c r="E762">
        <v>2052</v>
      </c>
      <c r="F762" t="s">
        <v>760</v>
      </c>
      <c r="G762" t="str">
        <f t="shared" si="24"/>
        <v>iiif_url</v>
      </c>
    </row>
    <row r="763" spans="1:7" x14ac:dyDescent="0.2">
      <c r="A763" t="s">
        <v>724</v>
      </c>
      <c r="B763" t="s">
        <v>725</v>
      </c>
      <c r="C763" t="s">
        <v>124</v>
      </c>
      <c r="D763">
        <v>2606</v>
      </c>
      <c r="E763">
        <v>2089</v>
      </c>
      <c r="F763" t="s">
        <v>761</v>
      </c>
      <c r="G763" t="str">
        <f t="shared" si="24"/>
        <v>iiif_url</v>
      </c>
    </row>
    <row r="764" spans="1:7" x14ac:dyDescent="0.2">
      <c r="A764" t="s">
        <v>724</v>
      </c>
      <c r="B764" t="s">
        <v>725</v>
      </c>
      <c r="C764" t="s">
        <v>26</v>
      </c>
      <c r="D764">
        <v>2653</v>
      </c>
      <c r="E764">
        <v>2148</v>
      </c>
      <c r="F764" t="s">
        <v>762</v>
      </c>
      <c r="G764" t="str">
        <f t="shared" si="24"/>
        <v>iiif_url</v>
      </c>
    </row>
    <row r="765" spans="1:7" x14ac:dyDescent="0.2">
      <c r="A765" t="s">
        <v>724</v>
      </c>
      <c r="B765" t="s">
        <v>725</v>
      </c>
      <c r="C765" t="s">
        <v>37</v>
      </c>
      <c r="D765">
        <v>2774</v>
      </c>
      <c r="E765">
        <v>2186</v>
      </c>
      <c r="F765" t="s">
        <v>763</v>
      </c>
      <c r="G765" t="str">
        <f t="shared" si="24"/>
        <v>iiif_url</v>
      </c>
    </row>
    <row r="766" spans="1:7" x14ac:dyDescent="0.2">
      <c r="A766" t="s">
        <v>724</v>
      </c>
      <c r="B766" t="s">
        <v>725</v>
      </c>
      <c r="C766" t="s">
        <v>124</v>
      </c>
      <c r="D766">
        <v>2608</v>
      </c>
      <c r="E766">
        <v>2232</v>
      </c>
      <c r="F766" t="s">
        <v>764</v>
      </c>
      <c r="G766" t="str">
        <f t="shared" si="24"/>
        <v>iiif_url</v>
      </c>
    </row>
    <row r="767" spans="1:7" x14ac:dyDescent="0.2">
      <c r="A767" t="s">
        <v>724</v>
      </c>
      <c r="B767" t="s">
        <v>725</v>
      </c>
      <c r="C767" t="s">
        <v>26</v>
      </c>
      <c r="D767">
        <v>2648</v>
      </c>
      <c r="E767">
        <v>2289</v>
      </c>
      <c r="F767" t="s">
        <v>765</v>
      </c>
      <c r="G767" t="str">
        <f t="shared" si="24"/>
        <v>iiif_url</v>
      </c>
    </row>
    <row r="768" spans="1:7" x14ac:dyDescent="0.2">
      <c r="A768" t="s">
        <v>724</v>
      </c>
      <c r="B768" t="s">
        <v>725</v>
      </c>
      <c r="C768" t="s">
        <v>124</v>
      </c>
      <c r="D768">
        <v>2608</v>
      </c>
      <c r="E768">
        <v>2333</v>
      </c>
      <c r="F768" t="s">
        <v>766</v>
      </c>
      <c r="G768" t="str">
        <f t="shared" si="24"/>
        <v>iiif_url</v>
      </c>
    </row>
    <row r="769" spans="1:7" x14ac:dyDescent="0.2">
      <c r="A769" t="s">
        <v>724</v>
      </c>
      <c r="B769" t="s">
        <v>725</v>
      </c>
      <c r="C769" t="s">
        <v>26</v>
      </c>
      <c r="D769">
        <v>2655</v>
      </c>
      <c r="E769">
        <v>2381</v>
      </c>
      <c r="F769" t="s">
        <v>767</v>
      </c>
      <c r="G769" t="str">
        <f t="shared" si="24"/>
        <v>iiif_url</v>
      </c>
    </row>
    <row r="770" spans="1:7" x14ac:dyDescent="0.2">
      <c r="A770" t="s">
        <v>724</v>
      </c>
      <c r="B770" t="s">
        <v>725</v>
      </c>
      <c r="C770" t="s">
        <v>26</v>
      </c>
      <c r="D770">
        <v>2655</v>
      </c>
      <c r="E770">
        <v>2427</v>
      </c>
      <c r="F770" t="s">
        <v>768</v>
      </c>
      <c r="G770" t="str">
        <f t="shared" si="24"/>
        <v>iiif_url</v>
      </c>
    </row>
    <row r="771" spans="1:7" x14ac:dyDescent="0.2">
      <c r="A771" t="s">
        <v>724</v>
      </c>
      <c r="B771" t="s">
        <v>725</v>
      </c>
      <c r="C771" t="s">
        <v>26</v>
      </c>
      <c r="D771">
        <v>2655</v>
      </c>
      <c r="E771">
        <v>2476</v>
      </c>
      <c r="F771" t="s">
        <v>769</v>
      </c>
      <c r="G771" t="str">
        <f t="shared" si="24"/>
        <v>iiif_url</v>
      </c>
    </row>
    <row r="772" spans="1:7" x14ac:dyDescent="0.2">
      <c r="A772" t="s">
        <v>724</v>
      </c>
      <c r="B772" t="s">
        <v>725</v>
      </c>
      <c r="C772" t="s">
        <v>26</v>
      </c>
      <c r="D772">
        <v>2657</v>
      </c>
      <c r="E772">
        <v>2531</v>
      </c>
      <c r="F772" t="s">
        <v>770</v>
      </c>
      <c r="G772" t="str">
        <f t="shared" si="24"/>
        <v>iiif_url</v>
      </c>
    </row>
    <row r="773" spans="1:7" x14ac:dyDescent="0.2">
      <c r="A773" t="s">
        <v>724</v>
      </c>
      <c r="B773" t="s">
        <v>725</v>
      </c>
      <c r="C773" t="s">
        <v>124</v>
      </c>
      <c r="D773">
        <v>2608</v>
      </c>
      <c r="E773">
        <v>2570</v>
      </c>
      <c r="F773" t="s">
        <v>771</v>
      </c>
      <c r="G773" t="str">
        <f t="shared" si="24"/>
        <v>iiif_url</v>
      </c>
    </row>
    <row r="774" spans="1:7" x14ac:dyDescent="0.2">
      <c r="A774" t="s">
        <v>724</v>
      </c>
      <c r="B774" t="s">
        <v>725</v>
      </c>
      <c r="C774" t="s">
        <v>26</v>
      </c>
      <c r="D774">
        <v>2660</v>
      </c>
      <c r="E774">
        <v>2624</v>
      </c>
      <c r="F774" t="s">
        <v>772</v>
      </c>
      <c r="G774" t="str">
        <f t="shared" si="24"/>
        <v>iiif_url</v>
      </c>
    </row>
    <row r="775" spans="1:7" x14ac:dyDescent="0.2">
      <c r="A775" t="s">
        <v>724</v>
      </c>
      <c r="B775" t="s">
        <v>725</v>
      </c>
      <c r="C775" t="s">
        <v>124</v>
      </c>
      <c r="D775">
        <v>2611</v>
      </c>
      <c r="E775">
        <v>2669</v>
      </c>
      <c r="F775" t="s">
        <v>773</v>
      </c>
      <c r="G775" t="str">
        <f t="shared" si="24"/>
        <v>iiif_url</v>
      </c>
    </row>
    <row r="776" spans="1:7" x14ac:dyDescent="0.2">
      <c r="A776" t="s">
        <v>724</v>
      </c>
      <c r="B776" t="s">
        <v>725</v>
      </c>
      <c r="C776" t="s">
        <v>124</v>
      </c>
      <c r="D776">
        <v>2613</v>
      </c>
      <c r="E776">
        <v>2718</v>
      </c>
      <c r="F776" t="s">
        <v>774</v>
      </c>
      <c r="G776" t="str">
        <f t="shared" si="24"/>
        <v>iiif_url</v>
      </c>
    </row>
    <row r="777" spans="1:7" x14ac:dyDescent="0.2">
      <c r="A777" t="s">
        <v>724</v>
      </c>
      <c r="B777" t="s">
        <v>725</v>
      </c>
      <c r="C777" t="s">
        <v>26</v>
      </c>
      <c r="D777">
        <v>2660</v>
      </c>
      <c r="E777">
        <v>2766</v>
      </c>
      <c r="F777" t="s">
        <v>775</v>
      </c>
      <c r="G777" t="str">
        <f t="shared" si="24"/>
        <v>iiif_url</v>
      </c>
    </row>
    <row r="778" spans="1:7" x14ac:dyDescent="0.2">
      <c r="A778" t="s">
        <v>724</v>
      </c>
      <c r="B778" t="s">
        <v>725</v>
      </c>
      <c r="C778" t="s">
        <v>26</v>
      </c>
      <c r="D778">
        <v>2664</v>
      </c>
      <c r="E778">
        <v>2821</v>
      </c>
      <c r="F778" t="s">
        <v>776</v>
      </c>
      <c r="G778" t="str">
        <f t="shared" si="24"/>
        <v>iiif_url</v>
      </c>
    </row>
    <row r="779" spans="1:7" x14ac:dyDescent="0.2">
      <c r="A779" t="s">
        <v>724</v>
      </c>
      <c r="B779" t="s">
        <v>725</v>
      </c>
      <c r="C779" t="s">
        <v>37</v>
      </c>
      <c r="D779">
        <v>2788</v>
      </c>
      <c r="E779">
        <v>2850</v>
      </c>
      <c r="F779" t="s">
        <v>777</v>
      </c>
      <c r="G779" t="str">
        <f t="shared" si="24"/>
        <v>iiif_url</v>
      </c>
    </row>
    <row r="780" spans="1:7" x14ac:dyDescent="0.2">
      <c r="A780" t="s">
        <v>724</v>
      </c>
      <c r="B780" t="s">
        <v>725</v>
      </c>
      <c r="C780" t="s">
        <v>26</v>
      </c>
      <c r="D780">
        <v>2662</v>
      </c>
      <c r="E780">
        <v>2913</v>
      </c>
      <c r="F780" t="s">
        <v>778</v>
      </c>
      <c r="G780" t="str">
        <f t="shared" si="24"/>
        <v>iiif_url</v>
      </c>
    </row>
    <row r="781" spans="1:7" x14ac:dyDescent="0.2">
      <c r="A781" t="s">
        <v>724</v>
      </c>
      <c r="B781" t="s">
        <v>725</v>
      </c>
      <c r="C781" t="s">
        <v>26</v>
      </c>
      <c r="D781">
        <v>2667</v>
      </c>
      <c r="E781">
        <v>2959</v>
      </c>
      <c r="F781" t="s">
        <v>779</v>
      </c>
      <c r="G781" t="str">
        <f t="shared" si="24"/>
        <v>iiif_url</v>
      </c>
    </row>
    <row r="782" spans="1:7" x14ac:dyDescent="0.2">
      <c r="A782" t="s">
        <v>724</v>
      </c>
      <c r="B782" t="s">
        <v>725</v>
      </c>
      <c r="C782" t="s">
        <v>26</v>
      </c>
      <c r="D782">
        <v>2667</v>
      </c>
      <c r="E782">
        <v>3019</v>
      </c>
      <c r="F782" t="s">
        <v>780</v>
      </c>
      <c r="G782" t="str">
        <f t="shared" si="24"/>
        <v>iiif_url</v>
      </c>
    </row>
    <row r="783" spans="1:7" x14ac:dyDescent="0.2">
      <c r="A783" t="s">
        <v>724</v>
      </c>
      <c r="B783" t="s">
        <v>725</v>
      </c>
      <c r="C783" t="s">
        <v>37</v>
      </c>
      <c r="D783">
        <v>2790</v>
      </c>
      <c r="E783">
        <v>3056</v>
      </c>
      <c r="F783" t="s">
        <v>781</v>
      </c>
      <c r="G783" t="str">
        <f t="shared" si="24"/>
        <v>iiif_url</v>
      </c>
    </row>
    <row r="784" spans="1:7" x14ac:dyDescent="0.2">
      <c r="A784" t="s">
        <v>724</v>
      </c>
      <c r="B784" t="s">
        <v>725</v>
      </c>
      <c r="C784" t="s">
        <v>26</v>
      </c>
      <c r="D784">
        <v>2671</v>
      </c>
      <c r="E784">
        <v>3102</v>
      </c>
      <c r="F784" t="s">
        <v>782</v>
      </c>
      <c r="G784" t="str">
        <f t="shared" si="24"/>
        <v>iiif_url</v>
      </c>
    </row>
    <row r="785" spans="1:7" x14ac:dyDescent="0.2">
      <c r="A785" t="s">
        <v>724</v>
      </c>
      <c r="B785" t="s">
        <v>725</v>
      </c>
      <c r="C785" t="s">
        <v>124</v>
      </c>
      <c r="D785">
        <v>2627</v>
      </c>
      <c r="E785">
        <v>3153</v>
      </c>
      <c r="F785" t="s">
        <v>783</v>
      </c>
      <c r="G785" t="str">
        <f t="shared" si="24"/>
        <v>iiif_url</v>
      </c>
    </row>
    <row r="786" spans="1:7" x14ac:dyDescent="0.2">
      <c r="A786" t="s">
        <v>724</v>
      </c>
      <c r="B786" t="s">
        <v>725</v>
      </c>
      <c r="C786" t="s">
        <v>26</v>
      </c>
      <c r="D786">
        <v>2674</v>
      </c>
      <c r="E786">
        <v>3199</v>
      </c>
      <c r="F786" t="s">
        <v>784</v>
      </c>
      <c r="G786" t="str">
        <f t="shared" si="24"/>
        <v>iiif_url</v>
      </c>
    </row>
    <row r="787" spans="1:7" x14ac:dyDescent="0.2">
      <c r="A787" t="s">
        <v>724</v>
      </c>
      <c r="B787" t="s">
        <v>725</v>
      </c>
      <c r="C787" t="s">
        <v>26</v>
      </c>
      <c r="D787">
        <v>2676</v>
      </c>
      <c r="E787">
        <v>3246</v>
      </c>
      <c r="F787" t="s">
        <v>785</v>
      </c>
      <c r="G787" t="str">
        <f t="shared" si="24"/>
        <v>iiif_url</v>
      </c>
    </row>
    <row r="788" spans="1:7" x14ac:dyDescent="0.2">
      <c r="A788" t="s">
        <v>724</v>
      </c>
      <c r="B788" t="s">
        <v>725</v>
      </c>
      <c r="C788" t="s">
        <v>37</v>
      </c>
      <c r="D788">
        <v>2799</v>
      </c>
      <c r="E788">
        <v>3297</v>
      </c>
      <c r="F788" t="s">
        <v>786</v>
      </c>
      <c r="G788" t="str">
        <f t="shared" si="24"/>
        <v>iiif_url</v>
      </c>
    </row>
    <row r="790" spans="1:7" x14ac:dyDescent="0.2">
      <c r="A790" t="s">
        <v>724</v>
      </c>
      <c r="B790" t="s">
        <v>787</v>
      </c>
      <c r="C790" t="s">
        <v>26</v>
      </c>
      <c r="D790">
        <v>3743</v>
      </c>
      <c r="E790">
        <v>396</v>
      </c>
      <c r="F790" t="s">
        <v>788</v>
      </c>
      <c r="G790" t="str">
        <f t="shared" ref="G790:G821" si="25">HYPERLINK("https://images.diginfra.net/iiif/NL-HaNA_1.01.02/3779/NL-HaNA_1.01.02_3779_0008.jpg/3496,310,1085,3162/full/0/default.jpg", "iiif_url")</f>
        <v>iiif_url</v>
      </c>
    </row>
    <row r="791" spans="1:7" x14ac:dyDescent="0.2">
      <c r="A791" t="s">
        <v>724</v>
      </c>
      <c r="B791" t="s">
        <v>787</v>
      </c>
      <c r="C791" t="s">
        <v>37</v>
      </c>
      <c r="D791">
        <v>3619</v>
      </c>
      <c r="E791">
        <v>446</v>
      </c>
      <c r="F791" t="s">
        <v>789</v>
      </c>
      <c r="G791" t="str">
        <f t="shared" si="25"/>
        <v>iiif_url</v>
      </c>
    </row>
    <row r="792" spans="1:7" x14ac:dyDescent="0.2">
      <c r="A792" t="s">
        <v>724</v>
      </c>
      <c r="B792" t="s">
        <v>787</v>
      </c>
      <c r="C792" t="s">
        <v>37</v>
      </c>
      <c r="D792">
        <v>3619</v>
      </c>
      <c r="E792">
        <v>493</v>
      </c>
      <c r="F792" t="s">
        <v>790</v>
      </c>
      <c r="G792" t="str">
        <f t="shared" si="25"/>
        <v>iiif_url</v>
      </c>
    </row>
    <row r="793" spans="1:7" x14ac:dyDescent="0.2">
      <c r="A793" t="s">
        <v>724</v>
      </c>
      <c r="B793" t="s">
        <v>787</v>
      </c>
      <c r="C793" t="s">
        <v>26</v>
      </c>
      <c r="D793">
        <v>3622</v>
      </c>
      <c r="E793">
        <v>560</v>
      </c>
      <c r="F793" t="s">
        <v>791</v>
      </c>
      <c r="G793" t="str">
        <f t="shared" si="25"/>
        <v>iiif_url</v>
      </c>
    </row>
    <row r="794" spans="1:7" x14ac:dyDescent="0.2">
      <c r="A794" t="s">
        <v>724</v>
      </c>
      <c r="B794" t="s">
        <v>787</v>
      </c>
      <c r="C794" t="s">
        <v>26</v>
      </c>
      <c r="D794">
        <v>3734</v>
      </c>
      <c r="E794">
        <v>572</v>
      </c>
      <c r="F794" t="s">
        <v>792</v>
      </c>
      <c r="G794" t="str">
        <f t="shared" si="25"/>
        <v>iiif_url</v>
      </c>
    </row>
    <row r="795" spans="1:7" x14ac:dyDescent="0.2">
      <c r="A795" t="s">
        <v>724</v>
      </c>
      <c r="B795" t="s">
        <v>787</v>
      </c>
      <c r="C795" t="s">
        <v>37</v>
      </c>
      <c r="D795">
        <v>3617</v>
      </c>
      <c r="E795">
        <v>637</v>
      </c>
      <c r="F795" t="s">
        <v>793</v>
      </c>
      <c r="G795" t="str">
        <f t="shared" si="25"/>
        <v>iiif_url</v>
      </c>
    </row>
    <row r="796" spans="1:7" x14ac:dyDescent="0.2">
      <c r="A796" t="s">
        <v>724</v>
      </c>
      <c r="B796" t="s">
        <v>787</v>
      </c>
      <c r="C796" t="s">
        <v>37</v>
      </c>
      <c r="D796">
        <v>3615</v>
      </c>
      <c r="E796">
        <v>686</v>
      </c>
      <c r="F796" t="s">
        <v>794</v>
      </c>
      <c r="G796" t="str">
        <f t="shared" si="25"/>
        <v>iiif_url</v>
      </c>
    </row>
    <row r="797" spans="1:7" x14ac:dyDescent="0.2">
      <c r="A797" t="s">
        <v>724</v>
      </c>
      <c r="B797" t="s">
        <v>787</v>
      </c>
      <c r="C797" t="s">
        <v>37</v>
      </c>
      <c r="D797">
        <v>3740</v>
      </c>
      <c r="E797">
        <v>726</v>
      </c>
      <c r="F797" t="s">
        <v>795</v>
      </c>
      <c r="G797" t="str">
        <f t="shared" si="25"/>
        <v>iiif_url</v>
      </c>
    </row>
    <row r="798" spans="1:7" x14ac:dyDescent="0.2">
      <c r="A798" t="s">
        <v>724</v>
      </c>
      <c r="B798" t="s">
        <v>787</v>
      </c>
      <c r="C798" t="s">
        <v>37</v>
      </c>
      <c r="D798">
        <v>3615</v>
      </c>
      <c r="E798">
        <v>783</v>
      </c>
      <c r="F798" t="s">
        <v>796</v>
      </c>
      <c r="G798" t="str">
        <f t="shared" si="25"/>
        <v>iiif_url</v>
      </c>
    </row>
    <row r="799" spans="1:7" x14ac:dyDescent="0.2">
      <c r="A799" t="s">
        <v>724</v>
      </c>
      <c r="B799" t="s">
        <v>787</v>
      </c>
      <c r="C799" t="s">
        <v>37</v>
      </c>
      <c r="D799">
        <v>3615</v>
      </c>
      <c r="E799">
        <v>828</v>
      </c>
      <c r="F799" t="s">
        <v>797</v>
      </c>
      <c r="G799" t="str">
        <f t="shared" si="25"/>
        <v>iiif_url</v>
      </c>
    </row>
    <row r="800" spans="1:7" x14ac:dyDescent="0.2">
      <c r="A800" t="s">
        <v>724</v>
      </c>
      <c r="B800" t="s">
        <v>787</v>
      </c>
      <c r="C800" t="s">
        <v>37</v>
      </c>
      <c r="D800">
        <v>3617</v>
      </c>
      <c r="E800">
        <v>880</v>
      </c>
      <c r="F800" t="s">
        <v>798</v>
      </c>
      <c r="G800" t="str">
        <f t="shared" si="25"/>
        <v>iiif_url</v>
      </c>
    </row>
    <row r="801" spans="1:7" x14ac:dyDescent="0.2">
      <c r="A801" t="s">
        <v>724</v>
      </c>
      <c r="B801" t="s">
        <v>787</v>
      </c>
      <c r="C801" t="s">
        <v>37</v>
      </c>
      <c r="D801">
        <v>3740</v>
      </c>
      <c r="E801">
        <v>921</v>
      </c>
      <c r="F801" t="s">
        <v>799</v>
      </c>
      <c r="G801" t="str">
        <f t="shared" si="25"/>
        <v>iiif_url</v>
      </c>
    </row>
    <row r="802" spans="1:7" x14ac:dyDescent="0.2">
      <c r="A802" t="s">
        <v>724</v>
      </c>
      <c r="B802" t="s">
        <v>787</v>
      </c>
      <c r="C802" t="s">
        <v>37</v>
      </c>
      <c r="D802">
        <v>3617</v>
      </c>
      <c r="E802">
        <v>971</v>
      </c>
      <c r="F802" t="s">
        <v>800</v>
      </c>
      <c r="G802" t="str">
        <f t="shared" si="25"/>
        <v>iiif_url</v>
      </c>
    </row>
    <row r="803" spans="1:7" x14ac:dyDescent="0.2">
      <c r="A803" t="s">
        <v>724</v>
      </c>
      <c r="B803" t="s">
        <v>787</v>
      </c>
      <c r="C803" t="s">
        <v>37</v>
      </c>
      <c r="D803">
        <v>3740</v>
      </c>
      <c r="E803">
        <v>1010</v>
      </c>
      <c r="F803" t="s">
        <v>801</v>
      </c>
      <c r="G803" t="str">
        <f t="shared" si="25"/>
        <v>iiif_url</v>
      </c>
    </row>
    <row r="804" spans="1:7" x14ac:dyDescent="0.2">
      <c r="A804" t="s">
        <v>724</v>
      </c>
      <c r="B804" t="s">
        <v>787</v>
      </c>
      <c r="C804" t="s">
        <v>37</v>
      </c>
      <c r="D804">
        <v>3617</v>
      </c>
      <c r="E804">
        <v>1073</v>
      </c>
      <c r="F804" t="s">
        <v>802</v>
      </c>
      <c r="G804" t="str">
        <f t="shared" si="25"/>
        <v>iiif_url</v>
      </c>
    </row>
    <row r="805" spans="1:7" x14ac:dyDescent="0.2">
      <c r="A805" t="s">
        <v>724</v>
      </c>
      <c r="B805" t="s">
        <v>787</v>
      </c>
      <c r="C805" t="s">
        <v>37</v>
      </c>
      <c r="D805">
        <v>3740</v>
      </c>
      <c r="E805">
        <v>1103</v>
      </c>
      <c r="F805" t="s">
        <v>803</v>
      </c>
      <c r="G805" t="str">
        <f t="shared" si="25"/>
        <v>iiif_url</v>
      </c>
    </row>
    <row r="806" spans="1:7" x14ac:dyDescent="0.2">
      <c r="A806" t="s">
        <v>724</v>
      </c>
      <c r="B806" t="s">
        <v>787</v>
      </c>
      <c r="C806" t="s">
        <v>124</v>
      </c>
      <c r="D806">
        <v>3619</v>
      </c>
      <c r="E806">
        <v>1163</v>
      </c>
      <c r="F806" t="s">
        <v>804</v>
      </c>
      <c r="G806" t="str">
        <f t="shared" si="25"/>
        <v>iiif_url</v>
      </c>
    </row>
    <row r="807" spans="1:7" x14ac:dyDescent="0.2">
      <c r="A807" t="s">
        <v>724</v>
      </c>
      <c r="B807" t="s">
        <v>787</v>
      </c>
      <c r="C807" t="s">
        <v>26</v>
      </c>
      <c r="D807">
        <v>3626</v>
      </c>
      <c r="E807">
        <v>1226</v>
      </c>
      <c r="F807" t="s">
        <v>805</v>
      </c>
      <c r="G807" t="str">
        <f t="shared" si="25"/>
        <v>iiif_url</v>
      </c>
    </row>
    <row r="808" spans="1:7" x14ac:dyDescent="0.2">
      <c r="A808" t="s">
        <v>724</v>
      </c>
      <c r="B808" t="s">
        <v>787</v>
      </c>
      <c r="C808" t="s">
        <v>37</v>
      </c>
      <c r="D808">
        <v>3743</v>
      </c>
      <c r="E808">
        <v>1225</v>
      </c>
      <c r="F808" t="s">
        <v>806</v>
      </c>
      <c r="G808" t="str">
        <f t="shared" si="25"/>
        <v>iiif_url</v>
      </c>
    </row>
    <row r="809" spans="1:7" x14ac:dyDescent="0.2">
      <c r="A809" t="s">
        <v>724</v>
      </c>
      <c r="B809" t="s">
        <v>787</v>
      </c>
      <c r="C809" t="s">
        <v>124</v>
      </c>
      <c r="D809">
        <v>3622</v>
      </c>
      <c r="E809">
        <v>1313</v>
      </c>
      <c r="F809" t="s">
        <v>807</v>
      </c>
      <c r="G809" t="str">
        <f t="shared" si="25"/>
        <v>iiif_url</v>
      </c>
    </row>
    <row r="810" spans="1:7" x14ac:dyDescent="0.2">
      <c r="A810" t="s">
        <v>724</v>
      </c>
      <c r="B810" t="s">
        <v>787</v>
      </c>
      <c r="C810" t="s">
        <v>37</v>
      </c>
      <c r="D810">
        <v>3747</v>
      </c>
      <c r="E810">
        <v>1353</v>
      </c>
      <c r="F810" t="s">
        <v>808</v>
      </c>
      <c r="G810" t="str">
        <f t="shared" si="25"/>
        <v>iiif_url</v>
      </c>
    </row>
    <row r="811" spans="1:7" x14ac:dyDescent="0.2">
      <c r="A811" t="s">
        <v>724</v>
      </c>
      <c r="B811" t="s">
        <v>787</v>
      </c>
      <c r="C811" t="s">
        <v>124</v>
      </c>
      <c r="D811">
        <v>3624</v>
      </c>
      <c r="E811">
        <v>1413</v>
      </c>
      <c r="F811" t="s">
        <v>809</v>
      </c>
      <c r="G811" t="str">
        <f t="shared" si="25"/>
        <v>iiif_url</v>
      </c>
    </row>
    <row r="812" spans="1:7" x14ac:dyDescent="0.2">
      <c r="A812" t="s">
        <v>724</v>
      </c>
      <c r="B812" t="s">
        <v>787</v>
      </c>
      <c r="C812" t="s">
        <v>26</v>
      </c>
      <c r="D812">
        <v>3750</v>
      </c>
      <c r="E812">
        <v>1448</v>
      </c>
      <c r="F812" t="s">
        <v>810</v>
      </c>
      <c r="G812" t="str">
        <f t="shared" si="25"/>
        <v>iiif_url</v>
      </c>
    </row>
    <row r="813" spans="1:7" x14ac:dyDescent="0.2">
      <c r="A813" t="s">
        <v>724</v>
      </c>
      <c r="B813" t="s">
        <v>787</v>
      </c>
      <c r="C813" t="s">
        <v>124</v>
      </c>
      <c r="D813">
        <v>3624</v>
      </c>
      <c r="E813">
        <v>1502</v>
      </c>
      <c r="F813" t="s">
        <v>811</v>
      </c>
      <c r="G813" t="str">
        <f t="shared" si="25"/>
        <v>iiif_url</v>
      </c>
    </row>
    <row r="814" spans="1:7" x14ac:dyDescent="0.2">
      <c r="A814" t="s">
        <v>724</v>
      </c>
      <c r="B814" t="s">
        <v>787</v>
      </c>
      <c r="C814" t="s">
        <v>124</v>
      </c>
      <c r="D814">
        <v>3626</v>
      </c>
      <c r="E814">
        <v>1560</v>
      </c>
      <c r="F814" t="s">
        <v>812</v>
      </c>
      <c r="G814" t="str">
        <f t="shared" si="25"/>
        <v>iiif_url</v>
      </c>
    </row>
    <row r="815" spans="1:7" x14ac:dyDescent="0.2">
      <c r="A815" t="s">
        <v>724</v>
      </c>
      <c r="B815" t="s">
        <v>787</v>
      </c>
      <c r="C815" t="s">
        <v>37</v>
      </c>
      <c r="D815">
        <v>3747</v>
      </c>
      <c r="E815">
        <v>1590</v>
      </c>
      <c r="F815" t="s">
        <v>813</v>
      </c>
      <c r="G815" t="str">
        <f t="shared" si="25"/>
        <v>iiif_url</v>
      </c>
    </row>
    <row r="816" spans="1:7" x14ac:dyDescent="0.2">
      <c r="A816" t="s">
        <v>724</v>
      </c>
      <c r="B816" t="s">
        <v>787</v>
      </c>
      <c r="C816" t="s">
        <v>124</v>
      </c>
      <c r="D816">
        <v>3624</v>
      </c>
      <c r="E816">
        <v>1647</v>
      </c>
      <c r="F816" t="s">
        <v>814</v>
      </c>
      <c r="G816" t="str">
        <f t="shared" si="25"/>
        <v>iiif_url</v>
      </c>
    </row>
    <row r="817" spans="1:7" x14ac:dyDescent="0.2">
      <c r="A817" t="s">
        <v>724</v>
      </c>
      <c r="B817" t="s">
        <v>787</v>
      </c>
      <c r="C817" t="s">
        <v>124</v>
      </c>
      <c r="D817">
        <v>3624</v>
      </c>
      <c r="E817">
        <v>1698</v>
      </c>
      <c r="F817" t="s">
        <v>815</v>
      </c>
      <c r="G817" t="str">
        <f t="shared" si="25"/>
        <v>iiif_url</v>
      </c>
    </row>
    <row r="818" spans="1:7" x14ac:dyDescent="0.2">
      <c r="A818" t="s">
        <v>724</v>
      </c>
      <c r="B818" t="s">
        <v>787</v>
      </c>
      <c r="C818" t="s">
        <v>37</v>
      </c>
      <c r="D818">
        <v>3747</v>
      </c>
      <c r="E818">
        <v>1735</v>
      </c>
      <c r="F818" t="s">
        <v>816</v>
      </c>
      <c r="G818" t="str">
        <f t="shared" si="25"/>
        <v>iiif_url</v>
      </c>
    </row>
    <row r="819" spans="1:7" x14ac:dyDescent="0.2">
      <c r="A819" t="s">
        <v>724</v>
      </c>
      <c r="B819" t="s">
        <v>787</v>
      </c>
      <c r="C819" t="s">
        <v>26</v>
      </c>
      <c r="D819">
        <v>3747</v>
      </c>
      <c r="E819">
        <v>1786</v>
      </c>
      <c r="F819" t="s">
        <v>817</v>
      </c>
      <c r="G819" t="str">
        <f t="shared" si="25"/>
        <v>iiif_url</v>
      </c>
    </row>
    <row r="820" spans="1:7" x14ac:dyDescent="0.2">
      <c r="A820" t="s">
        <v>724</v>
      </c>
      <c r="B820" t="s">
        <v>787</v>
      </c>
      <c r="C820" t="s">
        <v>124</v>
      </c>
      <c r="D820">
        <v>3624</v>
      </c>
      <c r="E820">
        <v>1841</v>
      </c>
      <c r="F820" t="s">
        <v>818</v>
      </c>
      <c r="G820" t="str">
        <f t="shared" si="25"/>
        <v>iiif_url</v>
      </c>
    </row>
    <row r="821" spans="1:7" x14ac:dyDescent="0.2">
      <c r="A821" t="s">
        <v>724</v>
      </c>
      <c r="B821" t="s">
        <v>787</v>
      </c>
      <c r="C821" t="s">
        <v>124</v>
      </c>
      <c r="D821">
        <v>3624</v>
      </c>
      <c r="E821">
        <v>1893</v>
      </c>
      <c r="F821" t="s">
        <v>819</v>
      </c>
      <c r="G821" t="str">
        <f t="shared" si="25"/>
        <v>iiif_url</v>
      </c>
    </row>
    <row r="822" spans="1:7" x14ac:dyDescent="0.2">
      <c r="A822" t="s">
        <v>724</v>
      </c>
      <c r="B822" t="s">
        <v>787</v>
      </c>
      <c r="C822" t="s">
        <v>26</v>
      </c>
      <c r="D822">
        <v>3747</v>
      </c>
      <c r="E822">
        <v>1925</v>
      </c>
      <c r="F822" t="s">
        <v>820</v>
      </c>
      <c r="G822" t="str">
        <f t="shared" ref="G822:G850" si="26">HYPERLINK("https://images.diginfra.net/iiif/NL-HaNA_1.01.02/3779/NL-HaNA_1.01.02_3779_0008.jpg/3496,310,1085,3162/full/0/default.jpg", "iiif_url")</f>
        <v>iiif_url</v>
      </c>
    </row>
    <row r="823" spans="1:7" x14ac:dyDescent="0.2">
      <c r="A823" t="s">
        <v>724</v>
      </c>
      <c r="B823" t="s">
        <v>787</v>
      </c>
      <c r="C823" t="s">
        <v>124</v>
      </c>
      <c r="D823">
        <v>3624</v>
      </c>
      <c r="E823">
        <v>1984</v>
      </c>
      <c r="F823" t="s">
        <v>821</v>
      </c>
      <c r="G823" t="str">
        <f t="shared" si="26"/>
        <v>iiif_url</v>
      </c>
    </row>
    <row r="824" spans="1:7" x14ac:dyDescent="0.2">
      <c r="A824" t="s">
        <v>724</v>
      </c>
      <c r="B824" t="s">
        <v>787</v>
      </c>
      <c r="C824" t="s">
        <v>124</v>
      </c>
      <c r="D824">
        <v>3626</v>
      </c>
      <c r="E824">
        <v>2035</v>
      </c>
      <c r="F824" t="s">
        <v>822</v>
      </c>
      <c r="G824" t="str">
        <f t="shared" si="26"/>
        <v>iiif_url</v>
      </c>
    </row>
    <row r="825" spans="1:7" x14ac:dyDescent="0.2">
      <c r="A825" t="s">
        <v>724</v>
      </c>
      <c r="B825" t="s">
        <v>787</v>
      </c>
      <c r="C825" t="s">
        <v>37</v>
      </c>
      <c r="D825">
        <v>3747</v>
      </c>
      <c r="E825">
        <v>2080</v>
      </c>
      <c r="F825" t="s">
        <v>823</v>
      </c>
      <c r="G825" t="str">
        <f t="shared" si="26"/>
        <v>iiif_url</v>
      </c>
    </row>
    <row r="826" spans="1:7" x14ac:dyDescent="0.2">
      <c r="A826" t="s">
        <v>724</v>
      </c>
      <c r="B826" t="s">
        <v>787</v>
      </c>
      <c r="C826" t="s">
        <v>124</v>
      </c>
      <c r="D826">
        <v>3624</v>
      </c>
      <c r="E826">
        <v>2127</v>
      </c>
      <c r="F826" t="s">
        <v>824</v>
      </c>
      <c r="G826" t="str">
        <f t="shared" si="26"/>
        <v>iiif_url</v>
      </c>
    </row>
    <row r="827" spans="1:7" x14ac:dyDescent="0.2">
      <c r="A827" t="s">
        <v>724</v>
      </c>
      <c r="B827" t="s">
        <v>787</v>
      </c>
      <c r="C827" t="s">
        <v>124</v>
      </c>
      <c r="D827">
        <v>3629</v>
      </c>
      <c r="E827">
        <v>2180</v>
      </c>
      <c r="F827" t="s">
        <v>825</v>
      </c>
      <c r="G827" t="str">
        <f t="shared" si="26"/>
        <v>iiif_url</v>
      </c>
    </row>
    <row r="828" spans="1:7" x14ac:dyDescent="0.2">
      <c r="A828" t="s">
        <v>724</v>
      </c>
      <c r="B828" t="s">
        <v>787</v>
      </c>
      <c r="C828" t="s">
        <v>37</v>
      </c>
      <c r="D828">
        <v>3752</v>
      </c>
      <c r="E828">
        <v>2216</v>
      </c>
      <c r="F828" t="s">
        <v>826</v>
      </c>
      <c r="G828" t="str">
        <f t="shared" si="26"/>
        <v>iiif_url</v>
      </c>
    </row>
    <row r="829" spans="1:7" x14ac:dyDescent="0.2">
      <c r="A829" t="s">
        <v>724</v>
      </c>
      <c r="B829" t="s">
        <v>787</v>
      </c>
      <c r="C829" t="s">
        <v>124</v>
      </c>
      <c r="D829">
        <v>3631</v>
      </c>
      <c r="E829">
        <v>2274</v>
      </c>
      <c r="F829" t="s">
        <v>827</v>
      </c>
      <c r="G829" t="str">
        <f t="shared" si="26"/>
        <v>iiif_url</v>
      </c>
    </row>
    <row r="830" spans="1:7" x14ac:dyDescent="0.2">
      <c r="A830" t="s">
        <v>724</v>
      </c>
      <c r="B830" t="s">
        <v>787</v>
      </c>
      <c r="C830" t="s">
        <v>124</v>
      </c>
      <c r="D830">
        <v>3631</v>
      </c>
      <c r="E830">
        <v>2329</v>
      </c>
      <c r="F830" t="s">
        <v>828</v>
      </c>
      <c r="G830" t="str">
        <f t="shared" si="26"/>
        <v>iiif_url</v>
      </c>
    </row>
    <row r="831" spans="1:7" x14ac:dyDescent="0.2">
      <c r="A831" t="s">
        <v>724</v>
      </c>
      <c r="B831" t="s">
        <v>787</v>
      </c>
      <c r="C831" t="s">
        <v>37</v>
      </c>
      <c r="D831">
        <v>3752</v>
      </c>
      <c r="E831">
        <v>2361</v>
      </c>
      <c r="F831" t="s">
        <v>829</v>
      </c>
      <c r="G831" t="str">
        <f t="shared" si="26"/>
        <v>iiif_url</v>
      </c>
    </row>
    <row r="832" spans="1:7" x14ac:dyDescent="0.2">
      <c r="A832" t="s">
        <v>724</v>
      </c>
      <c r="B832" t="s">
        <v>787</v>
      </c>
      <c r="C832" t="s">
        <v>124</v>
      </c>
      <c r="D832">
        <v>3636</v>
      </c>
      <c r="E832">
        <v>2416</v>
      </c>
      <c r="F832" t="s">
        <v>830</v>
      </c>
      <c r="G832" t="str">
        <f t="shared" si="26"/>
        <v>iiif_url</v>
      </c>
    </row>
    <row r="833" spans="1:7" x14ac:dyDescent="0.2">
      <c r="A833" t="s">
        <v>724</v>
      </c>
      <c r="B833" t="s">
        <v>787</v>
      </c>
      <c r="C833" t="s">
        <v>124</v>
      </c>
      <c r="D833">
        <v>3640</v>
      </c>
      <c r="E833">
        <v>2468</v>
      </c>
      <c r="F833" t="s">
        <v>831</v>
      </c>
      <c r="G833" t="str">
        <f t="shared" si="26"/>
        <v>iiif_url</v>
      </c>
    </row>
    <row r="834" spans="1:7" x14ac:dyDescent="0.2">
      <c r="A834" t="s">
        <v>724</v>
      </c>
      <c r="B834" t="s">
        <v>787</v>
      </c>
      <c r="C834" t="s">
        <v>37</v>
      </c>
      <c r="D834">
        <v>3754</v>
      </c>
      <c r="E834">
        <v>2500</v>
      </c>
      <c r="F834" t="s">
        <v>832</v>
      </c>
      <c r="G834" t="str">
        <f t="shared" si="26"/>
        <v>iiif_url</v>
      </c>
    </row>
    <row r="835" spans="1:7" x14ac:dyDescent="0.2">
      <c r="A835" t="s">
        <v>724</v>
      </c>
      <c r="B835" t="s">
        <v>787</v>
      </c>
      <c r="C835" t="s">
        <v>124</v>
      </c>
      <c r="D835">
        <v>3638</v>
      </c>
      <c r="E835">
        <v>2561</v>
      </c>
      <c r="F835" t="s">
        <v>833</v>
      </c>
      <c r="G835" t="str">
        <f t="shared" si="26"/>
        <v>iiif_url</v>
      </c>
    </row>
    <row r="836" spans="1:7" x14ac:dyDescent="0.2">
      <c r="A836" t="s">
        <v>724</v>
      </c>
      <c r="B836" t="s">
        <v>787</v>
      </c>
      <c r="C836" t="s">
        <v>124</v>
      </c>
      <c r="D836">
        <v>3636</v>
      </c>
      <c r="E836">
        <v>2621</v>
      </c>
      <c r="F836" t="s">
        <v>834</v>
      </c>
      <c r="G836" t="str">
        <f t="shared" si="26"/>
        <v>iiif_url</v>
      </c>
    </row>
    <row r="837" spans="1:7" x14ac:dyDescent="0.2">
      <c r="A837" t="s">
        <v>724</v>
      </c>
      <c r="B837" t="s">
        <v>787</v>
      </c>
      <c r="C837" t="s">
        <v>37</v>
      </c>
      <c r="D837">
        <v>3761</v>
      </c>
      <c r="E837">
        <v>2656</v>
      </c>
      <c r="F837" t="s">
        <v>835</v>
      </c>
      <c r="G837" t="str">
        <f t="shared" si="26"/>
        <v>iiif_url</v>
      </c>
    </row>
    <row r="838" spans="1:7" x14ac:dyDescent="0.2">
      <c r="A838" t="s">
        <v>724</v>
      </c>
      <c r="B838" t="s">
        <v>787</v>
      </c>
      <c r="C838" t="s">
        <v>124</v>
      </c>
      <c r="D838">
        <v>3638</v>
      </c>
      <c r="E838">
        <v>2705</v>
      </c>
      <c r="F838" t="s">
        <v>836</v>
      </c>
      <c r="G838" t="str">
        <f t="shared" si="26"/>
        <v>iiif_url</v>
      </c>
    </row>
    <row r="839" spans="1:7" x14ac:dyDescent="0.2">
      <c r="A839" t="s">
        <v>724</v>
      </c>
      <c r="B839" t="s">
        <v>787</v>
      </c>
      <c r="C839" t="s">
        <v>124</v>
      </c>
      <c r="D839">
        <v>3636</v>
      </c>
      <c r="E839">
        <v>2759</v>
      </c>
      <c r="F839" t="s">
        <v>837</v>
      </c>
      <c r="G839" t="str">
        <f t="shared" si="26"/>
        <v>iiif_url</v>
      </c>
    </row>
    <row r="840" spans="1:7" x14ac:dyDescent="0.2">
      <c r="A840" t="s">
        <v>724</v>
      </c>
      <c r="B840" t="s">
        <v>787</v>
      </c>
      <c r="C840" t="s">
        <v>37</v>
      </c>
      <c r="D840">
        <v>3761</v>
      </c>
      <c r="E840">
        <v>2789</v>
      </c>
      <c r="F840" t="s">
        <v>838</v>
      </c>
      <c r="G840" t="str">
        <f t="shared" si="26"/>
        <v>iiif_url</v>
      </c>
    </row>
    <row r="841" spans="1:7" x14ac:dyDescent="0.2">
      <c r="A841" t="s">
        <v>724</v>
      </c>
      <c r="B841" t="s">
        <v>787</v>
      </c>
      <c r="C841" t="s">
        <v>124</v>
      </c>
      <c r="D841">
        <v>3636</v>
      </c>
      <c r="E841">
        <v>2855</v>
      </c>
      <c r="F841" t="s">
        <v>839</v>
      </c>
      <c r="G841" t="str">
        <f t="shared" si="26"/>
        <v>iiif_url</v>
      </c>
    </row>
    <row r="842" spans="1:7" x14ac:dyDescent="0.2">
      <c r="A842" t="s">
        <v>724</v>
      </c>
      <c r="B842" t="s">
        <v>787</v>
      </c>
      <c r="C842" t="s">
        <v>37</v>
      </c>
      <c r="D842">
        <v>3766</v>
      </c>
      <c r="E842">
        <v>2893</v>
      </c>
      <c r="F842" t="s">
        <v>840</v>
      </c>
      <c r="G842" t="str">
        <f t="shared" si="26"/>
        <v>iiif_url</v>
      </c>
    </row>
    <row r="843" spans="1:7" x14ac:dyDescent="0.2">
      <c r="A843" t="s">
        <v>724</v>
      </c>
      <c r="B843" t="s">
        <v>787</v>
      </c>
      <c r="C843" t="s">
        <v>124</v>
      </c>
      <c r="D843">
        <v>3643</v>
      </c>
      <c r="E843">
        <v>2949</v>
      </c>
      <c r="F843" t="s">
        <v>841</v>
      </c>
      <c r="G843" t="str">
        <f t="shared" si="26"/>
        <v>iiif_url</v>
      </c>
    </row>
    <row r="844" spans="1:7" x14ac:dyDescent="0.2">
      <c r="A844" t="s">
        <v>724</v>
      </c>
      <c r="B844" t="s">
        <v>787</v>
      </c>
      <c r="C844" t="s">
        <v>124</v>
      </c>
      <c r="D844">
        <v>3640</v>
      </c>
      <c r="E844">
        <v>2998</v>
      </c>
      <c r="F844" t="s">
        <v>842</v>
      </c>
      <c r="G844" t="str">
        <f t="shared" si="26"/>
        <v>iiif_url</v>
      </c>
    </row>
    <row r="845" spans="1:7" x14ac:dyDescent="0.2">
      <c r="A845" t="s">
        <v>724</v>
      </c>
      <c r="B845" t="s">
        <v>787</v>
      </c>
      <c r="C845" t="s">
        <v>26</v>
      </c>
      <c r="D845">
        <v>3650</v>
      </c>
      <c r="E845">
        <v>3054</v>
      </c>
      <c r="F845" t="s">
        <v>843</v>
      </c>
      <c r="G845" t="str">
        <f t="shared" si="26"/>
        <v>iiif_url</v>
      </c>
    </row>
    <row r="846" spans="1:7" x14ac:dyDescent="0.2">
      <c r="A846" t="s">
        <v>724</v>
      </c>
      <c r="B846" t="s">
        <v>787</v>
      </c>
      <c r="C846" t="s">
        <v>124</v>
      </c>
      <c r="D846">
        <v>3601</v>
      </c>
      <c r="E846">
        <v>3089</v>
      </c>
      <c r="F846" t="s">
        <v>844</v>
      </c>
      <c r="G846" t="str">
        <f t="shared" si="26"/>
        <v>iiif_url</v>
      </c>
    </row>
    <row r="847" spans="1:7" x14ac:dyDescent="0.2">
      <c r="A847" t="s">
        <v>724</v>
      </c>
      <c r="B847" t="s">
        <v>787</v>
      </c>
      <c r="C847" t="s">
        <v>26</v>
      </c>
      <c r="D847">
        <v>3647</v>
      </c>
      <c r="E847">
        <v>3145</v>
      </c>
      <c r="F847" t="s">
        <v>845</v>
      </c>
      <c r="G847" t="str">
        <f t="shared" si="26"/>
        <v>iiif_url</v>
      </c>
    </row>
    <row r="848" spans="1:7" x14ac:dyDescent="0.2">
      <c r="A848" t="s">
        <v>724</v>
      </c>
      <c r="B848" t="s">
        <v>787</v>
      </c>
      <c r="C848" t="s">
        <v>37</v>
      </c>
      <c r="D848">
        <v>3768</v>
      </c>
      <c r="E848">
        <v>3188</v>
      </c>
      <c r="F848" t="s">
        <v>846</v>
      </c>
      <c r="G848" t="str">
        <f t="shared" si="26"/>
        <v>iiif_url</v>
      </c>
    </row>
    <row r="849" spans="1:7" x14ac:dyDescent="0.2">
      <c r="A849" t="s">
        <v>724</v>
      </c>
      <c r="B849" t="s">
        <v>787</v>
      </c>
      <c r="C849" t="s">
        <v>26</v>
      </c>
      <c r="D849">
        <v>3650</v>
      </c>
      <c r="E849">
        <v>3236</v>
      </c>
      <c r="F849" t="s">
        <v>847</v>
      </c>
      <c r="G849" t="str">
        <f t="shared" si="26"/>
        <v>iiif_url</v>
      </c>
    </row>
    <row r="850" spans="1:7" x14ac:dyDescent="0.2">
      <c r="A850" t="s">
        <v>724</v>
      </c>
      <c r="B850" t="s">
        <v>787</v>
      </c>
      <c r="C850" t="s">
        <v>26</v>
      </c>
      <c r="D850">
        <v>3652</v>
      </c>
      <c r="E850">
        <v>3288</v>
      </c>
      <c r="F850" t="s">
        <v>848</v>
      </c>
      <c r="G850" t="str">
        <f t="shared" si="26"/>
        <v>iiif_url</v>
      </c>
    </row>
    <row r="854" spans="1:7" x14ac:dyDescent="0.2">
      <c r="A854" t="s">
        <v>849</v>
      </c>
      <c r="B854" t="s">
        <v>850</v>
      </c>
      <c r="C854" t="s">
        <v>26</v>
      </c>
      <c r="D854">
        <v>527</v>
      </c>
      <c r="E854">
        <v>376</v>
      </c>
      <c r="F854" t="s">
        <v>851</v>
      </c>
      <c r="G854" t="str">
        <f t="shared" ref="G854:G885" si="27">HYPERLINK("https://images.diginfra.net/iiif/NL-HaNA_1.01.02/3779/NL-HaNA_1.01.02_3779_0009.jpg/284,277,1033,3187/full/0/default.jpg", "iiif_url")</f>
        <v>iiif_url</v>
      </c>
    </row>
    <row r="855" spans="1:7" x14ac:dyDescent="0.2">
      <c r="A855" t="s">
        <v>849</v>
      </c>
      <c r="B855" t="s">
        <v>850</v>
      </c>
      <c r="C855" t="s">
        <v>26</v>
      </c>
      <c r="D855">
        <v>403</v>
      </c>
      <c r="E855">
        <v>420</v>
      </c>
      <c r="F855" t="s">
        <v>852</v>
      </c>
      <c r="G855" t="str">
        <f t="shared" si="27"/>
        <v>iiif_url</v>
      </c>
    </row>
    <row r="856" spans="1:7" x14ac:dyDescent="0.2">
      <c r="A856" t="s">
        <v>849</v>
      </c>
      <c r="B856" t="s">
        <v>850</v>
      </c>
      <c r="C856" t="s">
        <v>26</v>
      </c>
      <c r="D856">
        <v>408</v>
      </c>
      <c r="E856">
        <v>476</v>
      </c>
      <c r="F856" t="s">
        <v>853</v>
      </c>
      <c r="G856" t="str">
        <f t="shared" si="27"/>
        <v>iiif_url</v>
      </c>
    </row>
    <row r="857" spans="1:7" x14ac:dyDescent="0.2">
      <c r="A857" t="s">
        <v>849</v>
      </c>
      <c r="B857" t="s">
        <v>850</v>
      </c>
      <c r="C857" t="s">
        <v>37</v>
      </c>
      <c r="D857">
        <v>529</v>
      </c>
      <c r="E857">
        <v>519</v>
      </c>
      <c r="F857" t="s">
        <v>854</v>
      </c>
      <c r="G857" t="str">
        <f t="shared" si="27"/>
        <v>iiif_url</v>
      </c>
    </row>
    <row r="858" spans="1:7" x14ac:dyDescent="0.2">
      <c r="A858" t="s">
        <v>849</v>
      </c>
      <c r="B858" t="s">
        <v>850</v>
      </c>
      <c r="C858" t="s">
        <v>26</v>
      </c>
      <c r="D858">
        <v>399</v>
      </c>
      <c r="E858">
        <v>564</v>
      </c>
      <c r="F858" t="s">
        <v>855</v>
      </c>
      <c r="G858" t="str">
        <f t="shared" si="27"/>
        <v>iiif_url</v>
      </c>
    </row>
    <row r="859" spans="1:7" x14ac:dyDescent="0.2">
      <c r="A859" t="s">
        <v>849</v>
      </c>
      <c r="B859" t="s">
        <v>850</v>
      </c>
      <c r="C859" t="s">
        <v>26</v>
      </c>
      <c r="D859">
        <v>401</v>
      </c>
      <c r="E859">
        <v>609</v>
      </c>
      <c r="F859" t="s">
        <v>856</v>
      </c>
      <c r="G859" t="str">
        <f t="shared" si="27"/>
        <v>iiif_url</v>
      </c>
    </row>
    <row r="860" spans="1:7" x14ac:dyDescent="0.2">
      <c r="A860" t="s">
        <v>849</v>
      </c>
      <c r="B860" t="s">
        <v>850</v>
      </c>
      <c r="C860" t="s">
        <v>37</v>
      </c>
      <c r="D860">
        <v>529</v>
      </c>
      <c r="E860">
        <v>662</v>
      </c>
      <c r="F860" t="s">
        <v>857</v>
      </c>
      <c r="G860" t="str">
        <f t="shared" si="27"/>
        <v>iiif_url</v>
      </c>
    </row>
    <row r="861" spans="1:7" x14ac:dyDescent="0.2">
      <c r="A861" t="s">
        <v>849</v>
      </c>
      <c r="B861" t="s">
        <v>850</v>
      </c>
      <c r="C861" t="s">
        <v>26</v>
      </c>
      <c r="D861">
        <v>403</v>
      </c>
      <c r="E861">
        <v>709</v>
      </c>
      <c r="F861" t="s">
        <v>858</v>
      </c>
      <c r="G861" t="str">
        <f t="shared" si="27"/>
        <v>iiif_url</v>
      </c>
    </row>
    <row r="862" spans="1:7" x14ac:dyDescent="0.2">
      <c r="A862" t="s">
        <v>849</v>
      </c>
      <c r="B862" t="s">
        <v>850</v>
      </c>
      <c r="C862" t="s">
        <v>124</v>
      </c>
      <c r="D862">
        <v>357</v>
      </c>
      <c r="E862">
        <v>749</v>
      </c>
      <c r="F862" t="s">
        <v>859</v>
      </c>
      <c r="G862" t="str">
        <f t="shared" si="27"/>
        <v>iiif_url</v>
      </c>
    </row>
    <row r="863" spans="1:7" x14ac:dyDescent="0.2">
      <c r="A863" t="s">
        <v>849</v>
      </c>
      <c r="B863" t="s">
        <v>850</v>
      </c>
      <c r="C863" t="s">
        <v>26</v>
      </c>
      <c r="D863">
        <v>410</v>
      </c>
      <c r="E863">
        <v>805</v>
      </c>
      <c r="F863" t="s">
        <v>860</v>
      </c>
      <c r="G863" t="str">
        <f t="shared" si="27"/>
        <v>iiif_url</v>
      </c>
    </row>
    <row r="864" spans="1:7" x14ac:dyDescent="0.2">
      <c r="A864" t="s">
        <v>849</v>
      </c>
      <c r="B864" t="s">
        <v>850</v>
      </c>
      <c r="C864" t="s">
        <v>26</v>
      </c>
      <c r="D864">
        <v>408</v>
      </c>
      <c r="E864">
        <v>854</v>
      </c>
      <c r="F864" t="s">
        <v>861</v>
      </c>
      <c r="G864" t="str">
        <f t="shared" si="27"/>
        <v>iiif_url</v>
      </c>
    </row>
    <row r="865" spans="1:7" x14ac:dyDescent="0.2">
      <c r="A865" t="s">
        <v>849</v>
      </c>
      <c r="B865" t="s">
        <v>850</v>
      </c>
      <c r="C865" t="s">
        <v>26</v>
      </c>
      <c r="D865">
        <v>406</v>
      </c>
      <c r="E865">
        <v>906</v>
      </c>
      <c r="F865" t="s">
        <v>862</v>
      </c>
      <c r="G865" t="str">
        <f t="shared" si="27"/>
        <v>iiif_url</v>
      </c>
    </row>
    <row r="866" spans="1:7" x14ac:dyDescent="0.2">
      <c r="A866" t="s">
        <v>849</v>
      </c>
      <c r="B866" t="s">
        <v>850</v>
      </c>
      <c r="C866" t="s">
        <v>26</v>
      </c>
      <c r="D866">
        <v>406</v>
      </c>
      <c r="E866">
        <v>949</v>
      </c>
      <c r="F866" t="s">
        <v>863</v>
      </c>
      <c r="G866" t="str">
        <f t="shared" si="27"/>
        <v>iiif_url</v>
      </c>
    </row>
    <row r="867" spans="1:7" x14ac:dyDescent="0.2">
      <c r="A867" t="s">
        <v>849</v>
      </c>
      <c r="B867" t="s">
        <v>850</v>
      </c>
      <c r="C867" t="s">
        <v>26</v>
      </c>
      <c r="D867">
        <v>408</v>
      </c>
      <c r="E867">
        <v>1003</v>
      </c>
      <c r="F867" t="s">
        <v>864</v>
      </c>
      <c r="G867" t="str">
        <f t="shared" si="27"/>
        <v>iiif_url</v>
      </c>
    </row>
    <row r="868" spans="1:7" x14ac:dyDescent="0.2">
      <c r="A868" t="s">
        <v>849</v>
      </c>
      <c r="B868" t="s">
        <v>850</v>
      </c>
      <c r="C868" t="s">
        <v>37</v>
      </c>
      <c r="D868">
        <v>529</v>
      </c>
      <c r="E868">
        <v>1048</v>
      </c>
      <c r="F868" t="s">
        <v>865</v>
      </c>
      <c r="G868" t="str">
        <f t="shared" si="27"/>
        <v>iiif_url</v>
      </c>
    </row>
    <row r="869" spans="1:7" x14ac:dyDescent="0.2">
      <c r="A869" t="s">
        <v>849</v>
      </c>
      <c r="B869" t="s">
        <v>850</v>
      </c>
      <c r="C869" t="s">
        <v>26</v>
      </c>
      <c r="D869">
        <v>406</v>
      </c>
      <c r="E869">
        <v>1096</v>
      </c>
      <c r="F869" t="s">
        <v>866</v>
      </c>
      <c r="G869" t="str">
        <f t="shared" si="27"/>
        <v>iiif_url</v>
      </c>
    </row>
    <row r="870" spans="1:7" x14ac:dyDescent="0.2">
      <c r="A870" t="s">
        <v>849</v>
      </c>
      <c r="B870" t="s">
        <v>850</v>
      </c>
      <c r="C870" t="s">
        <v>37</v>
      </c>
      <c r="D870">
        <v>527</v>
      </c>
      <c r="E870">
        <v>1144</v>
      </c>
      <c r="F870" t="s">
        <v>867</v>
      </c>
      <c r="G870" t="str">
        <f t="shared" si="27"/>
        <v>iiif_url</v>
      </c>
    </row>
    <row r="871" spans="1:7" x14ac:dyDescent="0.2">
      <c r="A871" t="s">
        <v>849</v>
      </c>
      <c r="B871" t="s">
        <v>850</v>
      </c>
      <c r="C871" t="s">
        <v>26</v>
      </c>
      <c r="D871">
        <v>527</v>
      </c>
      <c r="E871">
        <v>1188</v>
      </c>
      <c r="F871" t="s">
        <v>868</v>
      </c>
      <c r="G871" t="str">
        <f t="shared" si="27"/>
        <v>iiif_url</v>
      </c>
    </row>
    <row r="872" spans="1:7" x14ac:dyDescent="0.2">
      <c r="A872" t="s">
        <v>849</v>
      </c>
      <c r="B872" t="s">
        <v>850</v>
      </c>
      <c r="C872" t="s">
        <v>124</v>
      </c>
      <c r="D872">
        <v>406</v>
      </c>
      <c r="E872">
        <v>1239</v>
      </c>
      <c r="F872" t="s">
        <v>869</v>
      </c>
      <c r="G872" t="str">
        <f t="shared" si="27"/>
        <v>iiif_url</v>
      </c>
    </row>
    <row r="873" spans="1:7" x14ac:dyDescent="0.2">
      <c r="A873" t="s">
        <v>849</v>
      </c>
      <c r="B873" t="s">
        <v>850</v>
      </c>
      <c r="C873" t="s">
        <v>124</v>
      </c>
      <c r="D873">
        <v>403</v>
      </c>
      <c r="E873">
        <v>1285</v>
      </c>
      <c r="F873" t="s">
        <v>870</v>
      </c>
      <c r="G873" t="str">
        <f t="shared" si="27"/>
        <v>iiif_url</v>
      </c>
    </row>
    <row r="874" spans="1:7" x14ac:dyDescent="0.2">
      <c r="A874" t="s">
        <v>849</v>
      </c>
      <c r="B874" t="s">
        <v>850</v>
      </c>
      <c r="C874" t="s">
        <v>26</v>
      </c>
      <c r="D874">
        <v>527</v>
      </c>
      <c r="E874">
        <v>1332</v>
      </c>
      <c r="F874" t="s">
        <v>871</v>
      </c>
      <c r="G874" t="str">
        <f t="shared" si="27"/>
        <v>iiif_url</v>
      </c>
    </row>
    <row r="875" spans="1:7" x14ac:dyDescent="0.2">
      <c r="A875" t="s">
        <v>849</v>
      </c>
      <c r="B875" t="s">
        <v>850</v>
      </c>
      <c r="C875" t="s">
        <v>124</v>
      </c>
      <c r="D875">
        <v>401</v>
      </c>
      <c r="E875">
        <v>1385</v>
      </c>
      <c r="F875" t="s">
        <v>872</v>
      </c>
      <c r="G875" t="str">
        <f t="shared" si="27"/>
        <v>iiif_url</v>
      </c>
    </row>
    <row r="876" spans="1:7" x14ac:dyDescent="0.2">
      <c r="A876" t="s">
        <v>849</v>
      </c>
      <c r="B876" t="s">
        <v>850</v>
      </c>
      <c r="C876" t="s">
        <v>124</v>
      </c>
      <c r="D876">
        <v>401</v>
      </c>
      <c r="E876">
        <v>1436</v>
      </c>
      <c r="F876" t="s">
        <v>873</v>
      </c>
      <c r="G876" t="str">
        <f t="shared" si="27"/>
        <v>iiif_url</v>
      </c>
    </row>
    <row r="877" spans="1:7" x14ac:dyDescent="0.2">
      <c r="A877" t="s">
        <v>849</v>
      </c>
      <c r="B877" t="s">
        <v>850</v>
      </c>
      <c r="C877" t="s">
        <v>124</v>
      </c>
      <c r="D877">
        <v>401</v>
      </c>
      <c r="E877">
        <v>1482</v>
      </c>
      <c r="F877" t="s">
        <v>874</v>
      </c>
      <c r="G877" t="str">
        <f t="shared" si="27"/>
        <v>iiif_url</v>
      </c>
    </row>
    <row r="878" spans="1:7" x14ac:dyDescent="0.2">
      <c r="A878" t="s">
        <v>849</v>
      </c>
      <c r="B878" t="s">
        <v>850</v>
      </c>
      <c r="C878" t="s">
        <v>37</v>
      </c>
      <c r="D878">
        <v>525</v>
      </c>
      <c r="E878">
        <v>1526</v>
      </c>
      <c r="F878" t="s">
        <v>875</v>
      </c>
      <c r="G878" t="str">
        <f t="shared" si="27"/>
        <v>iiif_url</v>
      </c>
    </row>
    <row r="879" spans="1:7" x14ac:dyDescent="0.2">
      <c r="A879" t="s">
        <v>849</v>
      </c>
      <c r="B879" t="s">
        <v>850</v>
      </c>
      <c r="C879" t="s">
        <v>124</v>
      </c>
      <c r="D879">
        <v>401</v>
      </c>
      <c r="E879">
        <v>1577</v>
      </c>
      <c r="F879" t="s">
        <v>876</v>
      </c>
      <c r="G879" t="str">
        <f t="shared" si="27"/>
        <v>iiif_url</v>
      </c>
    </row>
    <row r="880" spans="1:7" x14ac:dyDescent="0.2">
      <c r="A880" t="s">
        <v>849</v>
      </c>
      <c r="B880" t="s">
        <v>850</v>
      </c>
      <c r="C880" t="s">
        <v>37</v>
      </c>
      <c r="D880">
        <v>525</v>
      </c>
      <c r="E880">
        <v>1625</v>
      </c>
      <c r="F880" t="s">
        <v>877</v>
      </c>
      <c r="G880" t="str">
        <f t="shared" si="27"/>
        <v>iiif_url</v>
      </c>
    </row>
    <row r="881" spans="1:7" x14ac:dyDescent="0.2">
      <c r="A881" t="s">
        <v>849</v>
      </c>
      <c r="B881" t="s">
        <v>850</v>
      </c>
      <c r="C881" t="s">
        <v>37</v>
      </c>
      <c r="D881">
        <v>520</v>
      </c>
      <c r="E881">
        <v>1675</v>
      </c>
      <c r="F881" t="s">
        <v>878</v>
      </c>
      <c r="G881" t="str">
        <f t="shared" si="27"/>
        <v>iiif_url</v>
      </c>
    </row>
    <row r="882" spans="1:7" x14ac:dyDescent="0.2">
      <c r="A882" t="s">
        <v>849</v>
      </c>
      <c r="B882" t="s">
        <v>850</v>
      </c>
      <c r="C882" t="s">
        <v>124</v>
      </c>
      <c r="D882">
        <v>394</v>
      </c>
      <c r="E882">
        <v>1722</v>
      </c>
      <c r="F882" t="s">
        <v>879</v>
      </c>
      <c r="G882" t="str">
        <f t="shared" si="27"/>
        <v>iiif_url</v>
      </c>
    </row>
    <row r="883" spans="1:7" x14ac:dyDescent="0.2">
      <c r="A883" t="s">
        <v>849</v>
      </c>
      <c r="B883" t="s">
        <v>850</v>
      </c>
      <c r="C883" t="s">
        <v>124</v>
      </c>
      <c r="D883">
        <v>396</v>
      </c>
      <c r="E883">
        <v>1766</v>
      </c>
      <c r="F883" t="s">
        <v>880</v>
      </c>
      <c r="G883" t="str">
        <f t="shared" si="27"/>
        <v>iiif_url</v>
      </c>
    </row>
    <row r="884" spans="1:7" x14ac:dyDescent="0.2">
      <c r="A884" t="s">
        <v>849</v>
      </c>
      <c r="B884" t="s">
        <v>850</v>
      </c>
      <c r="C884" t="s">
        <v>37</v>
      </c>
      <c r="D884">
        <v>515</v>
      </c>
      <c r="E884">
        <v>1817</v>
      </c>
      <c r="F884" t="s">
        <v>881</v>
      </c>
      <c r="G884" t="str">
        <f t="shared" si="27"/>
        <v>iiif_url</v>
      </c>
    </row>
    <row r="885" spans="1:7" x14ac:dyDescent="0.2">
      <c r="A885" t="s">
        <v>849</v>
      </c>
      <c r="B885" t="s">
        <v>850</v>
      </c>
      <c r="C885" t="s">
        <v>124</v>
      </c>
      <c r="D885">
        <v>399</v>
      </c>
      <c r="E885">
        <v>1865</v>
      </c>
      <c r="F885" t="s">
        <v>882</v>
      </c>
      <c r="G885" t="str">
        <f t="shared" si="27"/>
        <v>iiif_url</v>
      </c>
    </row>
    <row r="886" spans="1:7" x14ac:dyDescent="0.2">
      <c r="A886" t="s">
        <v>849</v>
      </c>
      <c r="B886" t="s">
        <v>850</v>
      </c>
      <c r="C886" t="s">
        <v>26</v>
      </c>
      <c r="D886">
        <v>399</v>
      </c>
      <c r="E886">
        <v>1921</v>
      </c>
      <c r="F886" t="s">
        <v>883</v>
      </c>
      <c r="G886" t="str">
        <f t="shared" ref="G886:G915" si="28">HYPERLINK("https://images.diginfra.net/iiif/NL-HaNA_1.01.02/3779/NL-HaNA_1.01.02_3779_0009.jpg/284,277,1033,3187/full/0/default.jpg", "iiif_url")</f>
        <v>iiif_url</v>
      </c>
    </row>
    <row r="887" spans="1:7" x14ac:dyDescent="0.2">
      <c r="A887" t="s">
        <v>849</v>
      </c>
      <c r="B887" t="s">
        <v>850</v>
      </c>
      <c r="C887" t="s">
        <v>37</v>
      </c>
      <c r="D887">
        <v>520</v>
      </c>
      <c r="E887">
        <v>1963</v>
      </c>
      <c r="F887" t="s">
        <v>884</v>
      </c>
      <c r="G887" t="str">
        <f t="shared" si="28"/>
        <v>iiif_url</v>
      </c>
    </row>
    <row r="888" spans="1:7" x14ac:dyDescent="0.2">
      <c r="A888" t="s">
        <v>849</v>
      </c>
      <c r="B888" t="s">
        <v>850</v>
      </c>
      <c r="C888" t="s">
        <v>124</v>
      </c>
      <c r="D888">
        <v>392</v>
      </c>
      <c r="E888">
        <v>2006</v>
      </c>
      <c r="F888" t="s">
        <v>885</v>
      </c>
      <c r="G888" t="str">
        <f t="shared" si="28"/>
        <v>iiif_url</v>
      </c>
    </row>
    <row r="889" spans="1:7" x14ac:dyDescent="0.2">
      <c r="A889" t="s">
        <v>849</v>
      </c>
      <c r="B889" t="s">
        <v>850</v>
      </c>
      <c r="C889" t="s">
        <v>124</v>
      </c>
      <c r="D889">
        <v>392</v>
      </c>
      <c r="E889">
        <v>2059</v>
      </c>
      <c r="F889" t="s">
        <v>886</v>
      </c>
      <c r="G889" t="str">
        <f t="shared" si="28"/>
        <v>iiif_url</v>
      </c>
    </row>
    <row r="890" spans="1:7" x14ac:dyDescent="0.2">
      <c r="A890" t="s">
        <v>849</v>
      </c>
      <c r="B890" t="s">
        <v>850</v>
      </c>
      <c r="C890" t="s">
        <v>124</v>
      </c>
      <c r="D890">
        <v>389</v>
      </c>
      <c r="E890">
        <v>2108</v>
      </c>
      <c r="F890" t="s">
        <v>887</v>
      </c>
      <c r="G890" t="str">
        <f t="shared" si="28"/>
        <v>iiif_url</v>
      </c>
    </row>
    <row r="891" spans="1:7" x14ac:dyDescent="0.2">
      <c r="A891" t="s">
        <v>849</v>
      </c>
      <c r="B891" t="s">
        <v>850</v>
      </c>
      <c r="C891" t="s">
        <v>37</v>
      </c>
      <c r="D891">
        <v>511</v>
      </c>
      <c r="E891">
        <v>2150</v>
      </c>
      <c r="F891" t="s">
        <v>888</v>
      </c>
      <c r="G891" t="str">
        <f t="shared" si="28"/>
        <v>iiif_url</v>
      </c>
    </row>
    <row r="892" spans="1:7" x14ac:dyDescent="0.2">
      <c r="A892" t="s">
        <v>849</v>
      </c>
      <c r="B892" t="s">
        <v>850</v>
      </c>
      <c r="C892" t="s">
        <v>124</v>
      </c>
      <c r="D892">
        <v>389</v>
      </c>
      <c r="E892">
        <v>2196</v>
      </c>
      <c r="F892" t="s">
        <v>889</v>
      </c>
      <c r="G892" t="str">
        <f t="shared" si="28"/>
        <v>iiif_url</v>
      </c>
    </row>
    <row r="893" spans="1:7" x14ac:dyDescent="0.2">
      <c r="A893" t="s">
        <v>849</v>
      </c>
      <c r="B893" t="s">
        <v>850</v>
      </c>
      <c r="C893" t="s">
        <v>37</v>
      </c>
      <c r="D893">
        <v>515</v>
      </c>
      <c r="E893">
        <v>2247</v>
      </c>
      <c r="F893" t="s">
        <v>890</v>
      </c>
      <c r="G893" t="str">
        <f t="shared" si="28"/>
        <v>iiif_url</v>
      </c>
    </row>
    <row r="894" spans="1:7" x14ac:dyDescent="0.2">
      <c r="A894" t="s">
        <v>849</v>
      </c>
      <c r="B894" t="s">
        <v>850</v>
      </c>
      <c r="C894" t="s">
        <v>124</v>
      </c>
      <c r="D894">
        <v>389</v>
      </c>
      <c r="E894">
        <v>2296</v>
      </c>
      <c r="F894" t="s">
        <v>891</v>
      </c>
      <c r="G894" t="str">
        <f t="shared" si="28"/>
        <v>iiif_url</v>
      </c>
    </row>
    <row r="895" spans="1:7" x14ac:dyDescent="0.2">
      <c r="A895" t="s">
        <v>849</v>
      </c>
      <c r="B895" t="s">
        <v>850</v>
      </c>
      <c r="C895" t="s">
        <v>124</v>
      </c>
      <c r="D895">
        <v>389</v>
      </c>
      <c r="E895">
        <v>2342</v>
      </c>
      <c r="F895" t="s">
        <v>892</v>
      </c>
      <c r="G895" t="str">
        <f t="shared" si="28"/>
        <v>iiif_url</v>
      </c>
    </row>
    <row r="896" spans="1:7" x14ac:dyDescent="0.2">
      <c r="A896" t="s">
        <v>849</v>
      </c>
      <c r="B896" t="s">
        <v>850</v>
      </c>
      <c r="C896" t="s">
        <v>26</v>
      </c>
      <c r="D896">
        <v>389</v>
      </c>
      <c r="E896">
        <v>2405</v>
      </c>
      <c r="F896" t="s">
        <v>893</v>
      </c>
      <c r="G896" t="str">
        <f t="shared" si="28"/>
        <v>iiif_url</v>
      </c>
    </row>
    <row r="897" spans="1:7" x14ac:dyDescent="0.2">
      <c r="A897" t="s">
        <v>849</v>
      </c>
      <c r="B897" t="s">
        <v>850</v>
      </c>
      <c r="C897" t="s">
        <v>37</v>
      </c>
      <c r="D897">
        <v>511</v>
      </c>
      <c r="E897">
        <v>2439</v>
      </c>
      <c r="F897" t="s">
        <v>894</v>
      </c>
      <c r="G897" t="str">
        <f t="shared" si="28"/>
        <v>iiif_url</v>
      </c>
    </row>
    <row r="898" spans="1:7" x14ac:dyDescent="0.2">
      <c r="A898" t="s">
        <v>849</v>
      </c>
      <c r="B898" t="s">
        <v>850</v>
      </c>
      <c r="C898" t="s">
        <v>124</v>
      </c>
      <c r="D898">
        <v>385</v>
      </c>
      <c r="E898">
        <v>2487</v>
      </c>
      <c r="F898" t="s">
        <v>895</v>
      </c>
      <c r="G898" t="str">
        <f t="shared" si="28"/>
        <v>iiif_url</v>
      </c>
    </row>
    <row r="899" spans="1:7" x14ac:dyDescent="0.2">
      <c r="A899" t="s">
        <v>849</v>
      </c>
      <c r="B899" t="s">
        <v>850</v>
      </c>
      <c r="C899" t="s">
        <v>124</v>
      </c>
      <c r="D899">
        <v>382</v>
      </c>
      <c r="E899">
        <v>2536</v>
      </c>
      <c r="F899" t="s">
        <v>896</v>
      </c>
      <c r="G899" t="str">
        <f t="shared" si="28"/>
        <v>iiif_url</v>
      </c>
    </row>
    <row r="900" spans="1:7" x14ac:dyDescent="0.2">
      <c r="A900" t="s">
        <v>849</v>
      </c>
      <c r="B900" t="s">
        <v>850</v>
      </c>
      <c r="C900" t="s">
        <v>124</v>
      </c>
      <c r="D900">
        <v>385</v>
      </c>
      <c r="E900">
        <v>2589</v>
      </c>
      <c r="F900" t="s">
        <v>897</v>
      </c>
      <c r="G900" t="str">
        <f t="shared" si="28"/>
        <v>iiif_url</v>
      </c>
    </row>
    <row r="901" spans="1:7" x14ac:dyDescent="0.2">
      <c r="A901" t="s">
        <v>849</v>
      </c>
      <c r="B901" t="s">
        <v>850</v>
      </c>
      <c r="C901" t="s">
        <v>37</v>
      </c>
      <c r="D901">
        <v>506</v>
      </c>
      <c r="E901">
        <v>2637</v>
      </c>
      <c r="F901" t="s">
        <v>898</v>
      </c>
      <c r="G901" t="str">
        <f t="shared" si="28"/>
        <v>iiif_url</v>
      </c>
    </row>
    <row r="902" spans="1:7" x14ac:dyDescent="0.2">
      <c r="A902" t="s">
        <v>849</v>
      </c>
      <c r="B902" t="s">
        <v>850</v>
      </c>
      <c r="C902" t="s">
        <v>124</v>
      </c>
      <c r="D902">
        <v>385</v>
      </c>
      <c r="E902">
        <v>2680</v>
      </c>
      <c r="F902" t="s">
        <v>899</v>
      </c>
      <c r="G902" t="str">
        <f t="shared" si="28"/>
        <v>iiif_url</v>
      </c>
    </row>
    <row r="903" spans="1:7" x14ac:dyDescent="0.2">
      <c r="A903" t="s">
        <v>849</v>
      </c>
      <c r="B903" t="s">
        <v>850</v>
      </c>
      <c r="C903" t="s">
        <v>37</v>
      </c>
      <c r="D903">
        <v>504</v>
      </c>
      <c r="E903">
        <v>2730</v>
      </c>
      <c r="F903" t="s">
        <v>900</v>
      </c>
      <c r="G903" t="str">
        <f t="shared" si="28"/>
        <v>iiif_url</v>
      </c>
    </row>
    <row r="904" spans="1:7" x14ac:dyDescent="0.2">
      <c r="A904" t="s">
        <v>849</v>
      </c>
      <c r="B904" t="s">
        <v>850</v>
      </c>
      <c r="C904" t="s">
        <v>124</v>
      </c>
      <c r="D904">
        <v>382</v>
      </c>
      <c r="E904">
        <v>2781</v>
      </c>
      <c r="F904" t="s">
        <v>901</v>
      </c>
      <c r="G904" t="str">
        <f t="shared" si="28"/>
        <v>iiif_url</v>
      </c>
    </row>
    <row r="905" spans="1:7" x14ac:dyDescent="0.2">
      <c r="A905" t="s">
        <v>849</v>
      </c>
      <c r="B905" t="s">
        <v>850</v>
      </c>
      <c r="C905" t="s">
        <v>37</v>
      </c>
      <c r="D905">
        <v>508</v>
      </c>
      <c r="E905">
        <v>2828</v>
      </c>
      <c r="F905" t="s">
        <v>902</v>
      </c>
      <c r="G905" t="str">
        <f t="shared" si="28"/>
        <v>iiif_url</v>
      </c>
    </row>
    <row r="906" spans="1:7" x14ac:dyDescent="0.2">
      <c r="A906" t="s">
        <v>849</v>
      </c>
      <c r="B906" t="s">
        <v>850</v>
      </c>
      <c r="C906" t="s">
        <v>26</v>
      </c>
      <c r="D906">
        <v>385</v>
      </c>
      <c r="E906">
        <v>2876</v>
      </c>
      <c r="F906" t="s">
        <v>903</v>
      </c>
      <c r="G906" t="str">
        <f t="shared" si="28"/>
        <v>iiif_url</v>
      </c>
    </row>
    <row r="907" spans="1:7" x14ac:dyDescent="0.2">
      <c r="A907" t="s">
        <v>849</v>
      </c>
      <c r="B907" t="s">
        <v>850</v>
      </c>
      <c r="C907" t="s">
        <v>37</v>
      </c>
      <c r="D907">
        <v>506</v>
      </c>
      <c r="E907">
        <v>2925</v>
      </c>
      <c r="F907" t="s">
        <v>904</v>
      </c>
      <c r="G907" t="str">
        <f t="shared" si="28"/>
        <v>iiif_url</v>
      </c>
    </row>
    <row r="908" spans="1:7" x14ac:dyDescent="0.2">
      <c r="A908" t="s">
        <v>849</v>
      </c>
      <c r="B908" t="s">
        <v>850</v>
      </c>
      <c r="C908" t="s">
        <v>26</v>
      </c>
      <c r="D908">
        <v>385</v>
      </c>
      <c r="E908">
        <v>2971</v>
      </c>
      <c r="F908" t="s">
        <v>905</v>
      </c>
      <c r="G908" t="str">
        <f t="shared" si="28"/>
        <v>iiif_url</v>
      </c>
    </row>
    <row r="909" spans="1:7" x14ac:dyDescent="0.2">
      <c r="A909" t="s">
        <v>849</v>
      </c>
      <c r="B909" t="s">
        <v>850</v>
      </c>
      <c r="C909" t="s">
        <v>37</v>
      </c>
      <c r="D909">
        <v>506</v>
      </c>
      <c r="E909">
        <v>3010</v>
      </c>
      <c r="F909" t="s">
        <v>906</v>
      </c>
      <c r="G909" t="str">
        <f t="shared" si="28"/>
        <v>iiif_url</v>
      </c>
    </row>
    <row r="910" spans="1:7" x14ac:dyDescent="0.2">
      <c r="A910" t="s">
        <v>849</v>
      </c>
      <c r="B910" t="s">
        <v>850</v>
      </c>
      <c r="C910" t="s">
        <v>26</v>
      </c>
      <c r="D910">
        <v>382</v>
      </c>
      <c r="E910">
        <v>3076</v>
      </c>
      <c r="F910" t="s">
        <v>907</v>
      </c>
      <c r="G910" t="str">
        <f t="shared" si="28"/>
        <v>iiif_url</v>
      </c>
    </row>
    <row r="911" spans="1:7" x14ac:dyDescent="0.2">
      <c r="A911" t="s">
        <v>849</v>
      </c>
      <c r="B911" t="s">
        <v>850</v>
      </c>
      <c r="C911" t="s">
        <v>37</v>
      </c>
      <c r="D911">
        <v>506</v>
      </c>
      <c r="E911">
        <v>3104</v>
      </c>
      <c r="F911" t="s">
        <v>908</v>
      </c>
      <c r="G911" t="str">
        <f t="shared" si="28"/>
        <v>iiif_url</v>
      </c>
    </row>
    <row r="912" spans="1:7" x14ac:dyDescent="0.2">
      <c r="A912" t="s">
        <v>849</v>
      </c>
      <c r="B912" t="s">
        <v>850</v>
      </c>
      <c r="C912" t="s">
        <v>124</v>
      </c>
      <c r="D912">
        <v>385</v>
      </c>
      <c r="E912">
        <v>3165</v>
      </c>
      <c r="F912" t="s">
        <v>909</v>
      </c>
      <c r="G912" t="str">
        <f t="shared" si="28"/>
        <v>iiif_url</v>
      </c>
    </row>
    <row r="913" spans="1:7" x14ac:dyDescent="0.2">
      <c r="A913" t="s">
        <v>849</v>
      </c>
      <c r="B913" t="s">
        <v>850</v>
      </c>
      <c r="C913" t="s">
        <v>37</v>
      </c>
      <c r="D913">
        <v>501</v>
      </c>
      <c r="E913">
        <v>3212</v>
      </c>
      <c r="F913" t="s">
        <v>910</v>
      </c>
      <c r="G913" t="str">
        <f t="shared" si="28"/>
        <v>iiif_url</v>
      </c>
    </row>
    <row r="914" spans="1:7" x14ac:dyDescent="0.2">
      <c r="A914" t="s">
        <v>849</v>
      </c>
      <c r="B914" t="s">
        <v>850</v>
      </c>
      <c r="C914" t="s">
        <v>37</v>
      </c>
      <c r="D914">
        <v>499</v>
      </c>
      <c r="E914">
        <v>3265</v>
      </c>
      <c r="F914" t="s">
        <v>911</v>
      </c>
      <c r="G914" t="str">
        <f t="shared" si="28"/>
        <v>iiif_url</v>
      </c>
    </row>
    <row r="915" spans="1:7" x14ac:dyDescent="0.2">
      <c r="A915" t="s">
        <v>849</v>
      </c>
      <c r="B915" t="s">
        <v>850</v>
      </c>
      <c r="C915" t="s">
        <v>124</v>
      </c>
      <c r="D915">
        <v>378</v>
      </c>
      <c r="E915">
        <v>3306</v>
      </c>
      <c r="F915" t="s">
        <v>912</v>
      </c>
      <c r="G915" t="str">
        <f t="shared" si="28"/>
        <v>iiif_url</v>
      </c>
    </row>
    <row r="917" spans="1:7" x14ac:dyDescent="0.2">
      <c r="A917" t="s">
        <v>849</v>
      </c>
      <c r="B917" t="s">
        <v>913</v>
      </c>
      <c r="C917" t="s">
        <v>26</v>
      </c>
      <c r="D917">
        <v>1500</v>
      </c>
      <c r="E917">
        <v>390</v>
      </c>
      <c r="F917" t="s">
        <v>914</v>
      </c>
      <c r="G917" t="str">
        <f t="shared" ref="G917:G948" si="29">HYPERLINK("https://images.diginfra.net/iiif/NL-HaNA_1.01.02/3779/NL-HaNA_1.01.02_3779_0009.jpg/1222,292,1084,3179/full/0/default.jpg", "iiif_url")</f>
        <v>iiif_url</v>
      </c>
    </row>
    <row r="918" spans="1:7" x14ac:dyDescent="0.2">
      <c r="A918" t="s">
        <v>849</v>
      </c>
      <c r="B918" t="s">
        <v>913</v>
      </c>
      <c r="C918" t="s">
        <v>37</v>
      </c>
      <c r="D918">
        <v>1376</v>
      </c>
      <c r="E918">
        <v>434</v>
      </c>
      <c r="F918" t="s">
        <v>915</v>
      </c>
      <c r="G918" t="str">
        <f t="shared" si="29"/>
        <v>iiif_url</v>
      </c>
    </row>
    <row r="919" spans="1:7" x14ac:dyDescent="0.2">
      <c r="A919" t="s">
        <v>849</v>
      </c>
      <c r="B919" t="s">
        <v>913</v>
      </c>
      <c r="C919" t="s">
        <v>37</v>
      </c>
      <c r="D919">
        <v>1376</v>
      </c>
      <c r="E919">
        <v>483</v>
      </c>
      <c r="F919" t="s">
        <v>916</v>
      </c>
      <c r="G919" t="str">
        <f t="shared" si="29"/>
        <v>iiif_url</v>
      </c>
    </row>
    <row r="920" spans="1:7" x14ac:dyDescent="0.2">
      <c r="A920" t="s">
        <v>849</v>
      </c>
      <c r="B920" t="s">
        <v>913</v>
      </c>
      <c r="C920" t="s">
        <v>124</v>
      </c>
      <c r="D920">
        <v>1332</v>
      </c>
      <c r="E920">
        <v>528</v>
      </c>
      <c r="F920" t="s">
        <v>917</v>
      </c>
      <c r="G920" t="str">
        <f t="shared" si="29"/>
        <v>iiif_url</v>
      </c>
    </row>
    <row r="921" spans="1:7" x14ac:dyDescent="0.2">
      <c r="A921" t="s">
        <v>849</v>
      </c>
      <c r="B921" t="s">
        <v>913</v>
      </c>
      <c r="C921" t="s">
        <v>37</v>
      </c>
      <c r="D921">
        <v>1376</v>
      </c>
      <c r="E921">
        <v>575</v>
      </c>
      <c r="F921" t="s">
        <v>918</v>
      </c>
      <c r="G921" t="str">
        <f t="shared" si="29"/>
        <v>iiif_url</v>
      </c>
    </row>
    <row r="922" spans="1:7" x14ac:dyDescent="0.2">
      <c r="A922" t="s">
        <v>849</v>
      </c>
      <c r="B922" t="s">
        <v>913</v>
      </c>
      <c r="C922" t="s">
        <v>37</v>
      </c>
      <c r="D922">
        <v>1378</v>
      </c>
      <c r="E922">
        <v>636</v>
      </c>
      <c r="F922" t="s">
        <v>919</v>
      </c>
      <c r="G922" t="str">
        <f t="shared" si="29"/>
        <v>iiif_url</v>
      </c>
    </row>
    <row r="923" spans="1:7" x14ac:dyDescent="0.2">
      <c r="A923" t="s">
        <v>849</v>
      </c>
      <c r="B923" t="s">
        <v>913</v>
      </c>
      <c r="C923" t="s">
        <v>26</v>
      </c>
      <c r="D923">
        <v>1329</v>
      </c>
      <c r="E923">
        <v>670</v>
      </c>
      <c r="F923" t="s">
        <v>920</v>
      </c>
      <c r="G923" t="str">
        <f t="shared" si="29"/>
        <v>iiif_url</v>
      </c>
    </row>
    <row r="924" spans="1:7" x14ac:dyDescent="0.2">
      <c r="A924" t="s">
        <v>849</v>
      </c>
      <c r="B924" t="s">
        <v>913</v>
      </c>
      <c r="C924" t="s">
        <v>26</v>
      </c>
      <c r="D924">
        <v>1381</v>
      </c>
      <c r="E924">
        <v>726</v>
      </c>
      <c r="F924" t="s">
        <v>921</v>
      </c>
      <c r="G924" t="str">
        <f t="shared" si="29"/>
        <v>iiif_url</v>
      </c>
    </row>
    <row r="925" spans="1:7" x14ac:dyDescent="0.2">
      <c r="A925" t="s">
        <v>849</v>
      </c>
      <c r="B925" t="s">
        <v>913</v>
      </c>
      <c r="C925" t="s">
        <v>124</v>
      </c>
      <c r="D925">
        <v>1332</v>
      </c>
      <c r="E925">
        <v>766</v>
      </c>
      <c r="F925" t="s">
        <v>922</v>
      </c>
      <c r="G925" t="str">
        <f t="shared" si="29"/>
        <v>iiif_url</v>
      </c>
    </row>
    <row r="926" spans="1:7" x14ac:dyDescent="0.2">
      <c r="A926" t="s">
        <v>849</v>
      </c>
      <c r="B926" t="s">
        <v>913</v>
      </c>
      <c r="C926" t="s">
        <v>124</v>
      </c>
      <c r="D926">
        <v>1332</v>
      </c>
      <c r="E926">
        <v>817</v>
      </c>
      <c r="F926" t="s">
        <v>923</v>
      </c>
      <c r="G926" t="str">
        <f t="shared" si="29"/>
        <v>iiif_url</v>
      </c>
    </row>
    <row r="927" spans="1:7" x14ac:dyDescent="0.2">
      <c r="A927" t="s">
        <v>849</v>
      </c>
      <c r="B927" t="s">
        <v>913</v>
      </c>
      <c r="C927" t="s">
        <v>26</v>
      </c>
      <c r="D927">
        <v>1381</v>
      </c>
      <c r="E927">
        <v>867</v>
      </c>
      <c r="F927" t="s">
        <v>924</v>
      </c>
      <c r="G927" t="str">
        <f t="shared" si="29"/>
        <v>iiif_url</v>
      </c>
    </row>
    <row r="928" spans="1:7" x14ac:dyDescent="0.2">
      <c r="A928" t="s">
        <v>849</v>
      </c>
      <c r="B928" t="s">
        <v>913</v>
      </c>
      <c r="C928" t="s">
        <v>26</v>
      </c>
      <c r="D928">
        <v>1381</v>
      </c>
      <c r="E928">
        <v>912</v>
      </c>
      <c r="F928" t="s">
        <v>925</v>
      </c>
      <c r="G928" t="str">
        <f t="shared" si="29"/>
        <v>iiif_url</v>
      </c>
    </row>
    <row r="929" spans="1:7" x14ac:dyDescent="0.2">
      <c r="A929" t="s">
        <v>849</v>
      </c>
      <c r="B929" t="s">
        <v>913</v>
      </c>
      <c r="C929" t="s">
        <v>37</v>
      </c>
      <c r="D929">
        <v>1467</v>
      </c>
      <c r="E929">
        <v>961</v>
      </c>
      <c r="F929" t="s">
        <v>926</v>
      </c>
      <c r="G929" t="str">
        <f t="shared" si="29"/>
        <v>iiif_url</v>
      </c>
    </row>
    <row r="930" spans="1:7" x14ac:dyDescent="0.2">
      <c r="A930" t="s">
        <v>849</v>
      </c>
      <c r="B930" t="s">
        <v>913</v>
      </c>
      <c r="C930" t="s">
        <v>26</v>
      </c>
      <c r="D930">
        <v>1388</v>
      </c>
      <c r="E930">
        <v>1013</v>
      </c>
      <c r="F930" t="s">
        <v>463</v>
      </c>
      <c r="G930" t="str">
        <f t="shared" si="29"/>
        <v>iiif_url</v>
      </c>
    </row>
    <row r="931" spans="1:7" x14ac:dyDescent="0.2">
      <c r="A931" t="s">
        <v>849</v>
      </c>
      <c r="B931" t="s">
        <v>913</v>
      </c>
      <c r="C931" t="s">
        <v>37</v>
      </c>
      <c r="D931">
        <v>1502</v>
      </c>
      <c r="E931">
        <v>1057</v>
      </c>
      <c r="F931" t="s">
        <v>927</v>
      </c>
      <c r="G931" t="str">
        <f t="shared" si="29"/>
        <v>iiif_url</v>
      </c>
    </row>
    <row r="932" spans="1:7" x14ac:dyDescent="0.2">
      <c r="A932" t="s">
        <v>849</v>
      </c>
      <c r="B932" t="s">
        <v>913</v>
      </c>
      <c r="C932" t="s">
        <v>26</v>
      </c>
      <c r="D932">
        <v>1378</v>
      </c>
      <c r="E932">
        <v>1108</v>
      </c>
      <c r="F932" t="s">
        <v>928</v>
      </c>
      <c r="G932" t="str">
        <f t="shared" si="29"/>
        <v>iiif_url</v>
      </c>
    </row>
    <row r="933" spans="1:7" x14ac:dyDescent="0.2">
      <c r="A933" t="s">
        <v>849</v>
      </c>
      <c r="B933" t="s">
        <v>913</v>
      </c>
      <c r="C933" t="s">
        <v>37</v>
      </c>
      <c r="D933">
        <v>1500</v>
      </c>
      <c r="E933">
        <v>1154</v>
      </c>
      <c r="F933" t="s">
        <v>929</v>
      </c>
      <c r="G933" t="str">
        <f t="shared" si="29"/>
        <v>iiif_url</v>
      </c>
    </row>
    <row r="934" spans="1:7" x14ac:dyDescent="0.2">
      <c r="A934" t="s">
        <v>849</v>
      </c>
      <c r="B934" t="s">
        <v>913</v>
      </c>
      <c r="C934" t="s">
        <v>26</v>
      </c>
      <c r="D934">
        <v>1381</v>
      </c>
      <c r="E934">
        <v>1193</v>
      </c>
      <c r="F934" t="s">
        <v>930</v>
      </c>
      <c r="G934" t="str">
        <f t="shared" si="29"/>
        <v>iiif_url</v>
      </c>
    </row>
    <row r="935" spans="1:7" x14ac:dyDescent="0.2">
      <c r="A935" t="s">
        <v>849</v>
      </c>
      <c r="B935" t="s">
        <v>913</v>
      </c>
      <c r="C935" t="s">
        <v>124</v>
      </c>
      <c r="D935">
        <v>1332</v>
      </c>
      <c r="E935">
        <v>1249</v>
      </c>
      <c r="F935" t="s">
        <v>931</v>
      </c>
      <c r="G935" t="str">
        <f t="shared" si="29"/>
        <v>iiif_url</v>
      </c>
    </row>
    <row r="936" spans="1:7" x14ac:dyDescent="0.2">
      <c r="A936" t="s">
        <v>849</v>
      </c>
      <c r="B936" t="s">
        <v>913</v>
      </c>
      <c r="C936" t="s">
        <v>26</v>
      </c>
      <c r="D936">
        <v>1378</v>
      </c>
      <c r="E936">
        <v>1300</v>
      </c>
      <c r="F936" t="s">
        <v>932</v>
      </c>
      <c r="G936" t="str">
        <f t="shared" si="29"/>
        <v>iiif_url</v>
      </c>
    </row>
    <row r="937" spans="1:7" x14ac:dyDescent="0.2">
      <c r="A937" t="s">
        <v>849</v>
      </c>
      <c r="B937" t="s">
        <v>913</v>
      </c>
      <c r="C937" t="s">
        <v>26</v>
      </c>
      <c r="D937">
        <v>1378</v>
      </c>
      <c r="E937">
        <v>1351</v>
      </c>
      <c r="F937" t="s">
        <v>933</v>
      </c>
      <c r="G937" t="str">
        <f t="shared" si="29"/>
        <v>iiif_url</v>
      </c>
    </row>
    <row r="938" spans="1:7" x14ac:dyDescent="0.2">
      <c r="A938" t="s">
        <v>849</v>
      </c>
      <c r="B938" t="s">
        <v>913</v>
      </c>
      <c r="C938" t="s">
        <v>124</v>
      </c>
      <c r="D938">
        <v>1332</v>
      </c>
      <c r="E938">
        <v>1394</v>
      </c>
      <c r="F938" t="s">
        <v>934</v>
      </c>
      <c r="G938" t="str">
        <f t="shared" si="29"/>
        <v>iiif_url</v>
      </c>
    </row>
    <row r="939" spans="1:7" x14ac:dyDescent="0.2">
      <c r="A939" t="s">
        <v>849</v>
      </c>
      <c r="B939" t="s">
        <v>913</v>
      </c>
      <c r="C939" t="s">
        <v>26</v>
      </c>
      <c r="D939">
        <v>1381</v>
      </c>
      <c r="E939">
        <v>1447</v>
      </c>
      <c r="F939" t="s">
        <v>935</v>
      </c>
      <c r="G939" t="str">
        <f t="shared" si="29"/>
        <v>iiif_url</v>
      </c>
    </row>
    <row r="940" spans="1:7" x14ac:dyDescent="0.2">
      <c r="A940" t="s">
        <v>849</v>
      </c>
      <c r="B940" t="s">
        <v>913</v>
      </c>
      <c r="C940" t="s">
        <v>26</v>
      </c>
      <c r="D940">
        <v>1378</v>
      </c>
      <c r="E940">
        <v>1493</v>
      </c>
      <c r="F940" t="s">
        <v>936</v>
      </c>
      <c r="G940" t="str">
        <f t="shared" si="29"/>
        <v>iiif_url</v>
      </c>
    </row>
    <row r="941" spans="1:7" x14ac:dyDescent="0.2">
      <c r="A941" t="s">
        <v>849</v>
      </c>
      <c r="B941" t="s">
        <v>913</v>
      </c>
      <c r="C941" t="s">
        <v>26</v>
      </c>
      <c r="D941">
        <v>1374</v>
      </c>
      <c r="E941">
        <v>1551</v>
      </c>
      <c r="F941" t="s">
        <v>937</v>
      </c>
      <c r="G941" t="str">
        <f t="shared" si="29"/>
        <v>iiif_url</v>
      </c>
    </row>
    <row r="942" spans="1:7" x14ac:dyDescent="0.2">
      <c r="A942" t="s">
        <v>849</v>
      </c>
      <c r="B942" t="s">
        <v>913</v>
      </c>
      <c r="C942" t="s">
        <v>37</v>
      </c>
      <c r="D942">
        <v>1497</v>
      </c>
      <c r="E942">
        <v>1589</v>
      </c>
      <c r="F942" t="s">
        <v>938</v>
      </c>
      <c r="G942" t="str">
        <f t="shared" si="29"/>
        <v>iiif_url</v>
      </c>
    </row>
    <row r="943" spans="1:7" x14ac:dyDescent="0.2">
      <c r="A943" t="s">
        <v>849</v>
      </c>
      <c r="B943" t="s">
        <v>913</v>
      </c>
      <c r="C943" t="s">
        <v>37</v>
      </c>
      <c r="D943">
        <v>1500</v>
      </c>
      <c r="E943">
        <v>1637</v>
      </c>
      <c r="F943" t="s">
        <v>939</v>
      </c>
      <c r="G943" t="str">
        <f t="shared" si="29"/>
        <v>iiif_url</v>
      </c>
    </row>
    <row r="944" spans="1:7" x14ac:dyDescent="0.2">
      <c r="A944" t="s">
        <v>849</v>
      </c>
      <c r="B944" t="s">
        <v>913</v>
      </c>
      <c r="C944" t="s">
        <v>26</v>
      </c>
      <c r="D944">
        <v>1371</v>
      </c>
      <c r="E944">
        <v>1684</v>
      </c>
      <c r="F944" t="s">
        <v>940</v>
      </c>
      <c r="G944" t="str">
        <f t="shared" si="29"/>
        <v>iiif_url</v>
      </c>
    </row>
    <row r="945" spans="1:7" x14ac:dyDescent="0.2">
      <c r="A945" t="s">
        <v>849</v>
      </c>
      <c r="B945" t="s">
        <v>913</v>
      </c>
      <c r="C945" t="s">
        <v>124</v>
      </c>
      <c r="D945">
        <v>1325</v>
      </c>
      <c r="E945">
        <v>1731</v>
      </c>
      <c r="F945" t="s">
        <v>941</v>
      </c>
      <c r="G945" t="str">
        <f t="shared" si="29"/>
        <v>iiif_url</v>
      </c>
    </row>
    <row r="946" spans="1:7" x14ac:dyDescent="0.2">
      <c r="A946" t="s">
        <v>849</v>
      </c>
      <c r="B946" t="s">
        <v>913</v>
      </c>
      <c r="C946" t="s">
        <v>26</v>
      </c>
      <c r="D946">
        <v>1378</v>
      </c>
      <c r="E946">
        <v>1774</v>
      </c>
      <c r="F946" t="s">
        <v>942</v>
      </c>
      <c r="G946" t="str">
        <f t="shared" si="29"/>
        <v>iiif_url</v>
      </c>
    </row>
    <row r="947" spans="1:7" x14ac:dyDescent="0.2">
      <c r="A947" t="s">
        <v>849</v>
      </c>
      <c r="B947" t="s">
        <v>913</v>
      </c>
      <c r="C947" t="s">
        <v>124</v>
      </c>
      <c r="D947">
        <v>1322</v>
      </c>
      <c r="E947">
        <v>1821</v>
      </c>
      <c r="F947" t="s">
        <v>943</v>
      </c>
      <c r="G947" t="str">
        <f t="shared" si="29"/>
        <v>iiif_url</v>
      </c>
    </row>
    <row r="948" spans="1:7" x14ac:dyDescent="0.2">
      <c r="A948" t="s">
        <v>849</v>
      </c>
      <c r="B948" t="s">
        <v>913</v>
      </c>
      <c r="C948" t="s">
        <v>26</v>
      </c>
      <c r="D948">
        <v>1371</v>
      </c>
      <c r="E948">
        <v>1882</v>
      </c>
      <c r="F948" t="s">
        <v>944</v>
      </c>
      <c r="G948" t="str">
        <f t="shared" si="29"/>
        <v>iiif_url</v>
      </c>
    </row>
    <row r="949" spans="1:7" x14ac:dyDescent="0.2">
      <c r="A949" t="s">
        <v>849</v>
      </c>
      <c r="B949" t="s">
        <v>913</v>
      </c>
      <c r="C949" t="s">
        <v>124</v>
      </c>
      <c r="D949">
        <v>1322</v>
      </c>
      <c r="E949">
        <v>1922</v>
      </c>
      <c r="F949" t="s">
        <v>945</v>
      </c>
      <c r="G949" t="str">
        <f t="shared" ref="G949:G978" si="30">HYPERLINK("https://images.diginfra.net/iiif/NL-HaNA_1.01.02/3779/NL-HaNA_1.01.02_3779_0009.jpg/1222,292,1084,3179/full/0/default.jpg", "iiif_url")</f>
        <v>iiif_url</v>
      </c>
    </row>
    <row r="950" spans="1:7" x14ac:dyDescent="0.2">
      <c r="A950" t="s">
        <v>849</v>
      </c>
      <c r="B950" t="s">
        <v>913</v>
      </c>
      <c r="C950" t="s">
        <v>124</v>
      </c>
      <c r="D950">
        <v>1320</v>
      </c>
      <c r="E950">
        <v>1970</v>
      </c>
      <c r="F950" t="s">
        <v>946</v>
      </c>
      <c r="G950" t="str">
        <f t="shared" si="30"/>
        <v>iiif_url</v>
      </c>
    </row>
    <row r="951" spans="1:7" x14ac:dyDescent="0.2">
      <c r="A951" t="s">
        <v>849</v>
      </c>
      <c r="B951" t="s">
        <v>913</v>
      </c>
      <c r="C951" t="s">
        <v>26</v>
      </c>
      <c r="D951">
        <v>1367</v>
      </c>
      <c r="E951">
        <v>2019</v>
      </c>
      <c r="F951" t="s">
        <v>947</v>
      </c>
      <c r="G951" t="str">
        <f t="shared" si="30"/>
        <v>iiif_url</v>
      </c>
    </row>
    <row r="952" spans="1:7" x14ac:dyDescent="0.2">
      <c r="A952" t="s">
        <v>849</v>
      </c>
      <c r="B952" t="s">
        <v>913</v>
      </c>
      <c r="C952" t="s">
        <v>124</v>
      </c>
      <c r="D952">
        <v>1318</v>
      </c>
      <c r="E952">
        <v>2063</v>
      </c>
      <c r="F952" t="s">
        <v>948</v>
      </c>
      <c r="G952" t="str">
        <f t="shared" si="30"/>
        <v>iiif_url</v>
      </c>
    </row>
    <row r="953" spans="1:7" x14ac:dyDescent="0.2">
      <c r="A953" t="s">
        <v>849</v>
      </c>
      <c r="B953" t="s">
        <v>913</v>
      </c>
      <c r="C953" t="s">
        <v>26</v>
      </c>
      <c r="D953">
        <v>1367</v>
      </c>
      <c r="E953">
        <v>2113</v>
      </c>
      <c r="F953" t="s">
        <v>949</v>
      </c>
      <c r="G953" t="str">
        <f t="shared" si="30"/>
        <v>iiif_url</v>
      </c>
    </row>
    <row r="954" spans="1:7" x14ac:dyDescent="0.2">
      <c r="A954" t="s">
        <v>849</v>
      </c>
      <c r="B954" t="s">
        <v>913</v>
      </c>
      <c r="C954" t="s">
        <v>124</v>
      </c>
      <c r="D954">
        <v>1318</v>
      </c>
      <c r="E954">
        <v>2162</v>
      </c>
      <c r="F954" t="s">
        <v>950</v>
      </c>
      <c r="G954" t="str">
        <f t="shared" si="30"/>
        <v>iiif_url</v>
      </c>
    </row>
    <row r="955" spans="1:7" x14ac:dyDescent="0.2">
      <c r="A955" t="s">
        <v>849</v>
      </c>
      <c r="B955" t="s">
        <v>913</v>
      </c>
      <c r="C955" t="s">
        <v>124</v>
      </c>
      <c r="D955">
        <v>1318</v>
      </c>
      <c r="E955">
        <v>2210</v>
      </c>
      <c r="F955" t="s">
        <v>951</v>
      </c>
      <c r="G955" t="str">
        <f t="shared" si="30"/>
        <v>iiif_url</v>
      </c>
    </row>
    <row r="956" spans="1:7" x14ac:dyDescent="0.2">
      <c r="A956" t="s">
        <v>849</v>
      </c>
      <c r="B956" t="s">
        <v>913</v>
      </c>
      <c r="C956" t="s">
        <v>26</v>
      </c>
      <c r="D956">
        <v>1360</v>
      </c>
      <c r="E956">
        <v>2254</v>
      </c>
      <c r="F956" t="s">
        <v>952</v>
      </c>
      <c r="G956" t="str">
        <f t="shared" si="30"/>
        <v>iiif_url</v>
      </c>
    </row>
    <row r="957" spans="1:7" x14ac:dyDescent="0.2">
      <c r="A957" t="s">
        <v>849</v>
      </c>
      <c r="B957" t="s">
        <v>913</v>
      </c>
      <c r="C957" t="s">
        <v>26</v>
      </c>
      <c r="D957">
        <v>1369</v>
      </c>
      <c r="E957">
        <v>2311</v>
      </c>
      <c r="F957" t="s">
        <v>953</v>
      </c>
      <c r="G957" t="str">
        <f t="shared" si="30"/>
        <v>iiif_url</v>
      </c>
    </row>
    <row r="958" spans="1:7" x14ac:dyDescent="0.2">
      <c r="A958" t="s">
        <v>849</v>
      </c>
      <c r="B958" t="s">
        <v>913</v>
      </c>
      <c r="C958" t="s">
        <v>124</v>
      </c>
      <c r="D958">
        <v>1315</v>
      </c>
      <c r="E958">
        <v>2341</v>
      </c>
      <c r="F958" t="s">
        <v>954</v>
      </c>
      <c r="G958" t="str">
        <f t="shared" si="30"/>
        <v>iiif_url</v>
      </c>
    </row>
    <row r="959" spans="1:7" x14ac:dyDescent="0.2">
      <c r="A959" t="s">
        <v>849</v>
      </c>
      <c r="B959" t="s">
        <v>913</v>
      </c>
      <c r="C959" t="s">
        <v>26</v>
      </c>
      <c r="D959">
        <v>1362</v>
      </c>
      <c r="E959">
        <v>2400</v>
      </c>
      <c r="F959" t="s">
        <v>955</v>
      </c>
      <c r="G959" t="str">
        <f t="shared" si="30"/>
        <v>iiif_url</v>
      </c>
    </row>
    <row r="960" spans="1:7" x14ac:dyDescent="0.2">
      <c r="A960" t="s">
        <v>849</v>
      </c>
      <c r="B960" t="s">
        <v>913</v>
      </c>
      <c r="C960" t="s">
        <v>26</v>
      </c>
      <c r="D960">
        <v>1364</v>
      </c>
      <c r="E960">
        <v>2447</v>
      </c>
      <c r="F960" t="s">
        <v>956</v>
      </c>
      <c r="G960" t="str">
        <f t="shared" si="30"/>
        <v>iiif_url</v>
      </c>
    </row>
    <row r="961" spans="1:7" x14ac:dyDescent="0.2">
      <c r="A961" t="s">
        <v>849</v>
      </c>
      <c r="B961" t="s">
        <v>913</v>
      </c>
      <c r="C961" t="s">
        <v>124</v>
      </c>
      <c r="D961">
        <v>1313</v>
      </c>
      <c r="E961">
        <v>2497</v>
      </c>
      <c r="F961" t="s">
        <v>957</v>
      </c>
      <c r="G961" t="str">
        <f t="shared" si="30"/>
        <v>iiif_url</v>
      </c>
    </row>
    <row r="962" spans="1:7" x14ac:dyDescent="0.2">
      <c r="A962" t="s">
        <v>849</v>
      </c>
      <c r="B962" t="s">
        <v>913</v>
      </c>
      <c r="C962" t="s">
        <v>26</v>
      </c>
      <c r="D962">
        <v>1362</v>
      </c>
      <c r="E962">
        <v>2540</v>
      </c>
      <c r="F962" t="s">
        <v>958</v>
      </c>
      <c r="G962" t="str">
        <f t="shared" si="30"/>
        <v>iiif_url</v>
      </c>
    </row>
    <row r="963" spans="1:7" x14ac:dyDescent="0.2">
      <c r="A963" t="s">
        <v>849</v>
      </c>
      <c r="B963" t="s">
        <v>913</v>
      </c>
      <c r="C963" t="s">
        <v>26</v>
      </c>
      <c r="D963">
        <v>1362</v>
      </c>
      <c r="E963">
        <v>2604</v>
      </c>
      <c r="F963" t="s">
        <v>959</v>
      </c>
      <c r="G963" t="str">
        <f t="shared" si="30"/>
        <v>iiif_url</v>
      </c>
    </row>
    <row r="964" spans="1:7" x14ac:dyDescent="0.2">
      <c r="A964" t="s">
        <v>849</v>
      </c>
      <c r="B964" t="s">
        <v>913</v>
      </c>
      <c r="C964" t="s">
        <v>124</v>
      </c>
      <c r="D964">
        <v>1311</v>
      </c>
      <c r="E964">
        <v>2640</v>
      </c>
      <c r="F964" t="s">
        <v>960</v>
      </c>
      <c r="G964" t="str">
        <f t="shared" si="30"/>
        <v>iiif_url</v>
      </c>
    </row>
    <row r="965" spans="1:7" x14ac:dyDescent="0.2">
      <c r="A965" t="s">
        <v>849</v>
      </c>
      <c r="B965" t="s">
        <v>913</v>
      </c>
      <c r="C965" t="s">
        <v>26</v>
      </c>
      <c r="D965">
        <v>1357</v>
      </c>
      <c r="E965">
        <v>2693</v>
      </c>
      <c r="F965" t="s">
        <v>961</v>
      </c>
      <c r="G965" t="str">
        <f t="shared" si="30"/>
        <v>iiif_url</v>
      </c>
    </row>
    <row r="966" spans="1:7" x14ac:dyDescent="0.2">
      <c r="A966" t="s">
        <v>849</v>
      </c>
      <c r="B966" t="s">
        <v>913</v>
      </c>
      <c r="C966" t="s">
        <v>26</v>
      </c>
      <c r="D966">
        <v>1355</v>
      </c>
      <c r="E966">
        <v>2740</v>
      </c>
      <c r="F966" t="s">
        <v>962</v>
      </c>
      <c r="G966" t="str">
        <f t="shared" si="30"/>
        <v>iiif_url</v>
      </c>
    </row>
    <row r="967" spans="1:7" x14ac:dyDescent="0.2">
      <c r="A967" t="s">
        <v>849</v>
      </c>
      <c r="B967" t="s">
        <v>913</v>
      </c>
      <c r="C967" t="s">
        <v>124</v>
      </c>
      <c r="D967">
        <v>1311</v>
      </c>
      <c r="E967">
        <v>2786</v>
      </c>
      <c r="F967" t="s">
        <v>963</v>
      </c>
      <c r="G967" t="str">
        <f t="shared" si="30"/>
        <v>iiif_url</v>
      </c>
    </row>
    <row r="968" spans="1:7" x14ac:dyDescent="0.2">
      <c r="A968" t="s">
        <v>849</v>
      </c>
      <c r="B968" t="s">
        <v>913</v>
      </c>
      <c r="C968" t="s">
        <v>26</v>
      </c>
      <c r="D968">
        <v>1353</v>
      </c>
      <c r="E968">
        <v>2839</v>
      </c>
      <c r="F968" t="s">
        <v>964</v>
      </c>
      <c r="G968" t="str">
        <f t="shared" si="30"/>
        <v>iiif_url</v>
      </c>
    </row>
    <row r="969" spans="1:7" x14ac:dyDescent="0.2">
      <c r="A969" t="s">
        <v>849</v>
      </c>
      <c r="B969" t="s">
        <v>913</v>
      </c>
      <c r="C969" t="s">
        <v>37</v>
      </c>
      <c r="D969">
        <v>1474</v>
      </c>
      <c r="E969">
        <v>2883</v>
      </c>
      <c r="F969" t="s">
        <v>965</v>
      </c>
      <c r="G969" t="str">
        <f t="shared" si="30"/>
        <v>iiif_url</v>
      </c>
    </row>
    <row r="970" spans="1:7" x14ac:dyDescent="0.2">
      <c r="A970" t="s">
        <v>849</v>
      </c>
      <c r="B970" t="s">
        <v>913</v>
      </c>
      <c r="C970" t="s">
        <v>26</v>
      </c>
      <c r="D970">
        <v>1355</v>
      </c>
      <c r="E970">
        <v>2928</v>
      </c>
      <c r="F970" t="s">
        <v>966</v>
      </c>
      <c r="G970" t="str">
        <f t="shared" si="30"/>
        <v>iiif_url</v>
      </c>
    </row>
    <row r="971" spans="1:7" x14ac:dyDescent="0.2">
      <c r="A971" t="s">
        <v>849</v>
      </c>
      <c r="B971" t="s">
        <v>913</v>
      </c>
      <c r="C971" t="s">
        <v>37</v>
      </c>
      <c r="D971">
        <v>1474</v>
      </c>
      <c r="E971">
        <v>2984</v>
      </c>
      <c r="F971" t="s">
        <v>967</v>
      </c>
      <c r="G971" t="str">
        <f t="shared" si="30"/>
        <v>iiif_url</v>
      </c>
    </row>
    <row r="972" spans="1:7" x14ac:dyDescent="0.2">
      <c r="A972" t="s">
        <v>849</v>
      </c>
      <c r="B972" t="s">
        <v>913</v>
      </c>
      <c r="C972" t="s">
        <v>26</v>
      </c>
      <c r="D972">
        <v>1355</v>
      </c>
      <c r="E972">
        <v>3028</v>
      </c>
      <c r="F972" t="s">
        <v>968</v>
      </c>
      <c r="G972" t="str">
        <f t="shared" si="30"/>
        <v>iiif_url</v>
      </c>
    </row>
    <row r="973" spans="1:7" x14ac:dyDescent="0.2">
      <c r="A973" t="s">
        <v>849</v>
      </c>
      <c r="B973" t="s">
        <v>913</v>
      </c>
      <c r="C973" t="s">
        <v>37</v>
      </c>
      <c r="D973">
        <v>1476</v>
      </c>
      <c r="E973">
        <v>3078</v>
      </c>
      <c r="F973" t="s">
        <v>969</v>
      </c>
      <c r="G973" t="str">
        <f t="shared" si="30"/>
        <v>iiif_url</v>
      </c>
    </row>
    <row r="974" spans="1:7" x14ac:dyDescent="0.2">
      <c r="A974" t="s">
        <v>849</v>
      </c>
      <c r="B974" t="s">
        <v>913</v>
      </c>
      <c r="C974" t="s">
        <v>124</v>
      </c>
      <c r="D974">
        <v>1350</v>
      </c>
      <c r="E974">
        <v>3127</v>
      </c>
      <c r="F974" t="s">
        <v>970</v>
      </c>
      <c r="G974" t="str">
        <f t="shared" si="30"/>
        <v>iiif_url</v>
      </c>
    </row>
    <row r="975" spans="1:7" x14ac:dyDescent="0.2">
      <c r="A975" t="s">
        <v>849</v>
      </c>
      <c r="B975" t="s">
        <v>913</v>
      </c>
      <c r="C975" t="s">
        <v>124</v>
      </c>
      <c r="D975">
        <v>1308</v>
      </c>
      <c r="E975">
        <v>3172</v>
      </c>
      <c r="F975" t="s">
        <v>971</v>
      </c>
      <c r="G975" t="str">
        <f t="shared" si="30"/>
        <v>iiif_url</v>
      </c>
    </row>
    <row r="976" spans="1:7" x14ac:dyDescent="0.2">
      <c r="A976" t="s">
        <v>849</v>
      </c>
      <c r="B976" t="s">
        <v>913</v>
      </c>
      <c r="C976" t="s">
        <v>26</v>
      </c>
      <c r="D976">
        <v>1355</v>
      </c>
      <c r="E976">
        <v>3223</v>
      </c>
      <c r="F976" t="s">
        <v>972</v>
      </c>
      <c r="G976" t="str">
        <f t="shared" si="30"/>
        <v>iiif_url</v>
      </c>
    </row>
    <row r="977" spans="1:7" x14ac:dyDescent="0.2">
      <c r="A977" t="s">
        <v>849</v>
      </c>
      <c r="B977" t="s">
        <v>913</v>
      </c>
      <c r="C977" t="s">
        <v>26</v>
      </c>
      <c r="D977">
        <v>1350</v>
      </c>
      <c r="E977">
        <v>3277</v>
      </c>
      <c r="F977" t="s">
        <v>973</v>
      </c>
      <c r="G977" t="str">
        <f t="shared" si="30"/>
        <v>iiif_url</v>
      </c>
    </row>
    <row r="978" spans="1:7" x14ac:dyDescent="0.2">
      <c r="A978" t="s">
        <v>849</v>
      </c>
      <c r="B978" t="s">
        <v>913</v>
      </c>
      <c r="C978" t="s">
        <v>26</v>
      </c>
      <c r="D978">
        <v>1353</v>
      </c>
      <c r="E978">
        <v>3320</v>
      </c>
      <c r="F978" t="s">
        <v>974</v>
      </c>
      <c r="G978" t="str">
        <f t="shared" si="30"/>
        <v>iiif_url</v>
      </c>
    </row>
    <row r="982" spans="1:7" x14ac:dyDescent="0.2">
      <c r="A982" t="s">
        <v>975</v>
      </c>
      <c r="B982" t="s">
        <v>976</v>
      </c>
      <c r="C982" t="s">
        <v>26</v>
      </c>
      <c r="D982">
        <v>2769</v>
      </c>
      <c r="E982">
        <v>397</v>
      </c>
      <c r="F982" t="s">
        <v>977</v>
      </c>
      <c r="G982" t="str">
        <f t="shared" ref="G982:G1013" si="31">HYPERLINK("https://images.diginfra.net/iiif/NL-HaNA_1.01.02/3779/NL-HaNA_1.01.02_3779_0009.jpg/2505,322,1121,3119/full/0/default.jpg", "iiif_url")</f>
        <v>iiif_url</v>
      </c>
    </row>
    <row r="983" spans="1:7" x14ac:dyDescent="0.2">
      <c r="A983" t="s">
        <v>975</v>
      </c>
      <c r="B983" t="s">
        <v>976</v>
      </c>
      <c r="C983" t="s">
        <v>26</v>
      </c>
      <c r="D983">
        <v>2766</v>
      </c>
      <c r="E983">
        <v>441</v>
      </c>
      <c r="F983" t="s">
        <v>978</v>
      </c>
      <c r="G983" t="str">
        <f t="shared" si="31"/>
        <v>iiif_url</v>
      </c>
    </row>
    <row r="984" spans="1:7" x14ac:dyDescent="0.2">
      <c r="A984" t="s">
        <v>975</v>
      </c>
      <c r="B984" t="s">
        <v>976</v>
      </c>
      <c r="C984" t="s">
        <v>26</v>
      </c>
      <c r="D984">
        <v>2764</v>
      </c>
      <c r="E984">
        <v>488</v>
      </c>
      <c r="F984" t="s">
        <v>979</v>
      </c>
      <c r="G984" t="str">
        <f t="shared" si="31"/>
        <v>iiif_url</v>
      </c>
    </row>
    <row r="985" spans="1:7" x14ac:dyDescent="0.2">
      <c r="A985" t="s">
        <v>975</v>
      </c>
      <c r="B985" t="s">
        <v>976</v>
      </c>
      <c r="C985" t="s">
        <v>124</v>
      </c>
      <c r="D985">
        <v>2643</v>
      </c>
      <c r="E985">
        <v>538</v>
      </c>
      <c r="F985" t="s">
        <v>980</v>
      </c>
      <c r="G985" t="str">
        <f t="shared" si="31"/>
        <v>iiif_url</v>
      </c>
    </row>
    <row r="986" spans="1:7" x14ac:dyDescent="0.2">
      <c r="A986" t="s">
        <v>975</v>
      </c>
      <c r="B986" t="s">
        <v>976</v>
      </c>
      <c r="C986" t="s">
        <v>37</v>
      </c>
      <c r="D986">
        <v>2643</v>
      </c>
      <c r="E986">
        <v>601</v>
      </c>
      <c r="F986" t="s">
        <v>981</v>
      </c>
      <c r="G986" t="str">
        <f t="shared" si="31"/>
        <v>iiif_url</v>
      </c>
    </row>
    <row r="987" spans="1:7" x14ac:dyDescent="0.2">
      <c r="A987" t="s">
        <v>975</v>
      </c>
      <c r="B987" t="s">
        <v>976</v>
      </c>
      <c r="C987" t="s">
        <v>26</v>
      </c>
      <c r="D987">
        <v>2769</v>
      </c>
      <c r="E987">
        <v>632</v>
      </c>
      <c r="F987" t="s">
        <v>982</v>
      </c>
      <c r="G987" t="str">
        <f t="shared" si="31"/>
        <v>iiif_url</v>
      </c>
    </row>
    <row r="988" spans="1:7" x14ac:dyDescent="0.2">
      <c r="A988" t="s">
        <v>975</v>
      </c>
      <c r="B988" t="s">
        <v>976</v>
      </c>
      <c r="C988" t="s">
        <v>37</v>
      </c>
      <c r="D988">
        <v>2647</v>
      </c>
      <c r="E988">
        <v>692</v>
      </c>
      <c r="F988" t="s">
        <v>983</v>
      </c>
      <c r="G988" t="str">
        <f t="shared" si="31"/>
        <v>iiif_url</v>
      </c>
    </row>
    <row r="989" spans="1:7" x14ac:dyDescent="0.2">
      <c r="A989" t="s">
        <v>975</v>
      </c>
      <c r="B989" t="s">
        <v>976</v>
      </c>
      <c r="C989" t="s">
        <v>37</v>
      </c>
      <c r="D989">
        <v>2769</v>
      </c>
      <c r="E989">
        <v>728</v>
      </c>
      <c r="F989" t="s">
        <v>984</v>
      </c>
      <c r="G989" t="str">
        <f t="shared" si="31"/>
        <v>iiif_url</v>
      </c>
    </row>
    <row r="990" spans="1:7" x14ac:dyDescent="0.2">
      <c r="A990" t="s">
        <v>975</v>
      </c>
      <c r="B990" t="s">
        <v>976</v>
      </c>
      <c r="C990" t="s">
        <v>37</v>
      </c>
      <c r="D990">
        <v>2650</v>
      </c>
      <c r="E990">
        <v>778</v>
      </c>
      <c r="F990" t="s">
        <v>985</v>
      </c>
      <c r="G990" t="str">
        <f t="shared" si="31"/>
        <v>iiif_url</v>
      </c>
    </row>
    <row r="991" spans="1:7" x14ac:dyDescent="0.2">
      <c r="A991" t="s">
        <v>975</v>
      </c>
      <c r="B991" t="s">
        <v>976</v>
      </c>
      <c r="C991" t="s">
        <v>37</v>
      </c>
      <c r="D991">
        <v>2645</v>
      </c>
      <c r="E991">
        <v>826</v>
      </c>
      <c r="F991" t="s">
        <v>986</v>
      </c>
      <c r="G991" t="str">
        <f t="shared" si="31"/>
        <v>iiif_url</v>
      </c>
    </row>
    <row r="992" spans="1:7" x14ac:dyDescent="0.2">
      <c r="A992" t="s">
        <v>975</v>
      </c>
      <c r="B992" t="s">
        <v>976</v>
      </c>
      <c r="C992" t="s">
        <v>37</v>
      </c>
      <c r="D992">
        <v>2647</v>
      </c>
      <c r="E992">
        <v>875</v>
      </c>
      <c r="F992" t="s">
        <v>987</v>
      </c>
      <c r="G992" t="str">
        <f t="shared" si="31"/>
        <v>iiif_url</v>
      </c>
    </row>
    <row r="993" spans="1:7" x14ac:dyDescent="0.2">
      <c r="A993" t="s">
        <v>975</v>
      </c>
      <c r="B993" t="s">
        <v>976</v>
      </c>
      <c r="C993" t="s">
        <v>26</v>
      </c>
      <c r="D993">
        <v>2652</v>
      </c>
      <c r="E993">
        <v>938</v>
      </c>
      <c r="F993" t="s">
        <v>988</v>
      </c>
      <c r="G993" t="str">
        <f t="shared" si="31"/>
        <v>iiif_url</v>
      </c>
    </row>
    <row r="994" spans="1:7" x14ac:dyDescent="0.2">
      <c r="A994" t="s">
        <v>975</v>
      </c>
      <c r="B994" t="s">
        <v>976</v>
      </c>
      <c r="C994" t="s">
        <v>37</v>
      </c>
      <c r="D994">
        <v>2769</v>
      </c>
      <c r="E994">
        <v>971</v>
      </c>
      <c r="F994" t="s">
        <v>989</v>
      </c>
      <c r="G994" t="str">
        <f t="shared" si="31"/>
        <v>iiif_url</v>
      </c>
    </row>
    <row r="995" spans="1:7" x14ac:dyDescent="0.2">
      <c r="A995" t="s">
        <v>975</v>
      </c>
      <c r="B995" t="s">
        <v>976</v>
      </c>
      <c r="C995" t="s">
        <v>37</v>
      </c>
      <c r="D995">
        <v>2769</v>
      </c>
      <c r="E995">
        <v>1025</v>
      </c>
      <c r="F995" t="s">
        <v>990</v>
      </c>
      <c r="G995" t="str">
        <f t="shared" si="31"/>
        <v>iiif_url</v>
      </c>
    </row>
    <row r="996" spans="1:7" x14ac:dyDescent="0.2">
      <c r="A996" t="s">
        <v>975</v>
      </c>
      <c r="B996" t="s">
        <v>976</v>
      </c>
      <c r="C996" t="s">
        <v>37</v>
      </c>
      <c r="D996">
        <v>2652</v>
      </c>
      <c r="E996">
        <v>1071</v>
      </c>
      <c r="F996" t="s">
        <v>991</v>
      </c>
      <c r="G996" t="str">
        <f t="shared" si="31"/>
        <v>iiif_url</v>
      </c>
    </row>
    <row r="997" spans="1:7" x14ac:dyDescent="0.2">
      <c r="A997" t="s">
        <v>975</v>
      </c>
      <c r="B997" t="s">
        <v>976</v>
      </c>
      <c r="C997" t="s">
        <v>124</v>
      </c>
      <c r="D997">
        <v>2605</v>
      </c>
      <c r="E997">
        <v>1117</v>
      </c>
      <c r="F997" t="s">
        <v>992</v>
      </c>
      <c r="G997" t="str">
        <f t="shared" si="31"/>
        <v>iiif_url</v>
      </c>
    </row>
    <row r="998" spans="1:7" x14ac:dyDescent="0.2">
      <c r="A998" t="s">
        <v>975</v>
      </c>
      <c r="B998" t="s">
        <v>976</v>
      </c>
      <c r="C998" t="s">
        <v>26</v>
      </c>
      <c r="D998">
        <v>2650</v>
      </c>
      <c r="E998">
        <v>1169</v>
      </c>
      <c r="F998" t="s">
        <v>993</v>
      </c>
      <c r="G998" t="str">
        <f t="shared" si="31"/>
        <v>iiif_url</v>
      </c>
    </row>
    <row r="999" spans="1:7" x14ac:dyDescent="0.2">
      <c r="A999" t="s">
        <v>975</v>
      </c>
      <c r="B999" t="s">
        <v>976</v>
      </c>
      <c r="C999" t="s">
        <v>26</v>
      </c>
      <c r="D999">
        <v>2650</v>
      </c>
      <c r="E999">
        <v>1225</v>
      </c>
      <c r="F999" t="s">
        <v>994</v>
      </c>
      <c r="G999" t="str">
        <f t="shared" si="31"/>
        <v>iiif_url</v>
      </c>
    </row>
    <row r="1000" spans="1:7" x14ac:dyDescent="0.2">
      <c r="A1000" t="s">
        <v>975</v>
      </c>
      <c r="B1000" t="s">
        <v>976</v>
      </c>
      <c r="C1000" t="s">
        <v>37</v>
      </c>
      <c r="D1000">
        <v>2773</v>
      </c>
      <c r="E1000">
        <v>1260</v>
      </c>
      <c r="F1000" t="s">
        <v>995</v>
      </c>
      <c r="G1000" t="str">
        <f t="shared" si="31"/>
        <v>iiif_url</v>
      </c>
    </row>
    <row r="1001" spans="1:7" x14ac:dyDescent="0.2">
      <c r="A1001" t="s">
        <v>975</v>
      </c>
      <c r="B1001" t="s">
        <v>976</v>
      </c>
      <c r="C1001" t="s">
        <v>26</v>
      </c>
      <c r="D1001">
        <v>2652</v>
      </c>
      <c r="E1001">
        <v>1306</v>
      </c>
      <c r="F1001" t="s">
        <v>996</v>
      </c>
      <c r="G1001" t="str">
        <f t="shared" si="31"/>
        <v>iiif_url</v>
      </c>
    </row>
    <row r="1002" spans="1:7" x14ac:dyDescent="0.2">
      <c r="A1002" t="s">
        <v>975</v>
      </c>
      <c r="B1002" t="s">
        <v>976</v>
      </c>
      <c r="C1002" t="s">
        <v>26</v>
      </c>
      <c r="D1002">
        <v>2652</v>
      </c>
      <c r="E1002">
        <v>1353</v>
      </c>
      <c r="F1002" t="s">
        <v>997</v>
      </c>
      <c r="G1002" t="str">
        <f t="shared" si="31"/>
        <v>iiif_url</v>
      </c>
    </row>
    <row r="1003" spans="1:7" x14ac:dyDescent="0.2">
      <c r="A1003" t="s">
        <v>975</v>
      </c>
      <c r="B1003" t="s">
        <v>976</v>
      </c>
      <c r="C1003" t="s">
        <v>26</v>
      </c>
      <c r="D1003">
        <v>2654</v>
      </c>
      <c r="E1003">
        <v>1414</v>
      </c>
      <c r="F1003" t="s">
        <v>998</v>
      </c>
      <c r="G1003" t="str">
        <f t="shared" si="31"/>
        <v>iiif_url</v>
      </c>
    </row>
    <row r="1004" spans="1:7" x14ac:dyDescent="0.2">
      <c r="A1004" t="s">
        <v>975</v>
      </c>
      <c r="B1004" t="s">
        <v>976</v>
      </c>
      <c r="C1004" t="s">
        <v>124</v>
      </c>
      <c r="D1004">
        <v>2608</v>
      </c>
      <c r="E1004">
        <v>1453</v>
      </c>
      <c r="F1004" t="s">
        <v>999</v>
      </c>
      <c r="G1004" t="str">
        <f t="shared" si="31"/>
        <v>iiif_url</v>
      </c>
    </row>
    <row r="1005" spans="1:7" x14ac:dyDescent="0.2">
      <c r="A1005" t="s">
        <v>975</v>
      </c>
      <c r="B1005" t="s">
        <v>976</v>
      </c>
      <c r="C1005" t="s">
        <v>26</v>
      </c>
      <c r="D1005">
        <v>2654</v>
      </c>
      <c r="E1005">
        <v>1498</v>
      </c>
      <c r="F1005" t="s">
        <v>1000</v>
      </c>
      <c r="G1005" t="str">
        <f t="shared" si="31"/>
        <v>iiif_url</v>
      </c>
    </row>
    <row r="1006" spans="1:7" x14ac:dyDescent="0.2">
      <c r="A1006" t="s">
        <v>975</v>
      </c>
      <c r="B1006" t="s">
        <v>976</v>
      </c>
      <c r="C1006" t="s">
        <v>26</v>
      </c>
      <c r="D1006">
        <v>2657</v>
      </c>
      <c r="E1006">
        <v>1554</v>
      </c>
      <c r="F1006" t="s">
        <v>1001</v>
      </c>
      <c r="G1006" t="str">
        <f t="shared" si="31"/>
        <v>iiif_url</v>
      </c>
    </row>
    <row r="1007" spans="1:7" x14ac:dyDescent="0.2">
      <c r="A1007" t="s">
        <v>975</v>
      </c>
      <c r="B1007" t="s">
        <v>976</v>
      </c>
      <c r="C1007" t="s">
        <v>124</v>
      </c>
      <c r="D1007">
        <v>2610</v>
      </c>
      <c r="E1007">
        <v>1593</v>
      </c>
      <c r="F1007" t="s">
        <v>1002</v>
      </c>
      <c r="G1007" t="str">
        <f t="shared" si="31"/>
        <v>iiif_url</v>
      </c>
    </row>
    <row r="1008" spans="1:7" x14ac:dyDescent="0.2">
      <c r="A1008" t="s">
        <v>975</v>
      </c>
      <c r="B1008" t="s">
        <v>976</v>
      </c>
      <c r="C1008" t="s">
        <v>26</v>
      </c>
      <c r="D1008">
        <v>2650</v>
      </c>
      <c r="E1008">
        <v>1641</v>
      </c>
      <c r="F1008" t="s">
        <v>1003</v>
      </c>
      <c r="G1008" t="str">
        <f t="shared" si="31"/>
        <v>iiif_url</v>
      </c>
    </row>
    <row r="1009" spans="1:7" x14ac:dyDescent="0.2">
      <c r="A1009" t="s">
        <v>975</v>
      </c>
      <c r="B1009" t="s">
        <v>976</v>
      </c>
      <c r="C1009" t="s">
        <v>26</v>
      </c>
      <c r="D1009">
        <v>2661</v>
      </c>
      <c r="E1009">
        <v>1708</v>
      </c>
      <c r="F1009" t="s">
        <v>1004</v>
      </c>
      <c r="G1009" t="str">
        <f t="shared" si="31"/>
        <v>iiif_url</v>
      </c>
    </row>
    <row r="1010" spans="1:7" x14ac:dyDescent="0.2">
      <c r="A1010" t="s">
        <v>975</v>
      </c>
      <c r="B1010" t="s">
        <v>976</v>
      </c>
      <c r="C1010" t="s">
        <v>124</v>
      </c>
      <c r="D1010">
        <v>2610</v>
      </c>
      <c r="E1010">
        <v>1740</v>
      </c>
      <c r="F1010" t="s">
        <v>1005</v>
      </c>
      <c r="G1010" t="str">
        <f t="shared" si="31"/>
        <v>iiif_url</v>
      </c>
    </row>
    <row r="1011" spans="1:7" x14ac:dyDescent="0.2">
      <c r="A1011" t="s">
        <v>975</v>
      </c>
      <c r="B1011" t="s">
        <v>976</v>
      </c>
      <c r="C1011" t="s">
        <v>26</v>
      </c>
      <c r="D1011">
        <v>2659</v>
      </c>
      <c r="E1011">
        <v>1790</v>
      </c>
      <c r="F1011" t="s">
        <v>1006</v>
      </c>
      <c r="G1011" t="str">
        <f t="shared" si="31"/>
        <v>iiif_url</v>
      </c>
    </row>
    <row r="1012" spans="1:7" x14ac:dyDescent="0.2">
      <c r="A1012" t="s">
        <v>975</v>
      </c>
      <c r="B1012" t="s">
        <v>976</v>
      </c>
      <c r="C1012" t="s">
        <v>124</v>
      </c>
      <c r="D1012">
        <v>2610</v>
      </c>
      <c r="E1012">
        <v>1832</v>
      </c>
      <c r="F1012" t="s">
        <v>1007</v>
      </c>
      <c r="G1012" t="str">
        <f t="shared" si="31"/>
        <v>iiif_url</v>
      </c>
    </row>
    <row r="1013" spans="1:7" x14ac:dyDescent="0.2">
      <c r="A1013" t="s">
        <v>975</v>
      </c>
      <c r="B1013" t="s">
        <v>976</v>
      </c>
      <c r="C1013" t="s">
        <v>26</v>
      </c>
      <c r="D1013">
        <v>2659</v>
      </c>
      <c r="E1013">
        <v>1892</v>
      </c>
      <c r="F1013" t="s">
        <v>1008</v>
      </c>
      <c r="G1013" t="str">
        <f t="shared" si="31"/>
        <v>iiif_url</v>
      </c>
    </row>
    <row r="1014" spans="1:7" x14ac:dyDescent="0.2">
      <c r="A1014" t="s">
        <v>975</v>
      </c>
      <c r="B1014" t="s">
        <v>976</v>
      </c>
      <c r="C1014" t="s">
        <v>124</v>
      </c>
      <c r="D1014">
        <v>2615</v>
      </c>
      <c r="E1014">
        <v>1935</v>
      </c>
      <c r="F1014" t="s">
        <v>1009</v>
      </c>
      <c r="G1014" t="str">
        <f t="shared" ref="G1014:G1042" si="32">HYPERLINK("https://images.diginfra.net/iiif/NL-HaNA_1.01.02/3779/NL-HaNA_1.01.02_3779_0009.jpg/2505,322,1121,3119/full/0/default.jpg", "iiif_url")</f>
        <v>iiif_url</v>
      </c>
    </row>
    <row r="1015" spans="1:7" x14ac:dyDescent="0.2">
      <c r="A1015" t="s">
        <v>975</v>
      </c>
      <c r="B1015" t="s">
        <v>976</v>
      </c>
      <c r="C1015" t="s">
        <v>124</v>
      </c>
      <c r="D1015">
        <v>2615</v>
      </c>
      <c r="E1015">
        <v>1976</v>
      </c>
      <c r="F1015" t="s">
        <v>1010</v>
      </c>
      <c r="G1015" t="str">
        <f t="shared" si="32"/>
        <v>iiif_url</v>
      </c>
    </row>
    <row r="1016" spans="1:7" x14ac:dyDescent="0.2">
      <c r="A1016" t="s">
        <v>975</v>
      </c>
      <c r="B1016" t="s">
        <v>976</v>
      </c>
      <c r="C1016" t="s">
        <v>26</v>
      </c>
      <c r="D1016">
        <v>2661</v>
      </c>
      <c r="E1016">
        <v>2034</v>
      </c>
      <c r="F1016" t="s">
        <v>1011</v>
      </c>
      <c r="G1016" t="str">
        <f t="shared" si="32"/>
        <v>iiif_url</v>
      </c>
    </row>
    <row r="1017" spans="1:7" x14ac:dyDescent="0.2">
      <c r="A1017" t="s">
        <v>975</v>
      </c>
      <c r="B1017" t="s">
        <v>976</v>
      </c>
      <c r="C1017" t="s">
        <v>124</v>
      </c>
      <c r="D1017">
        <v>2617</v>
      </c>
      <c r="E1017">
        <v>2076</v>
      </c>
      <c r="F1017" t="s">
        <v>1012</v>
      </c>
      <c r="G1017" t="str">
        <f t="shared" si="32"/>
        <v>iiif_url</v>
      </c>
    </row>
    <row r="1018" spans="1:7" x14ac:dyDescent="0.2">
      <c r="A1018" t="s">
        <v>975</v>
      </c>
      <c r="B1018" t="s">
        <v>976</v>
      </c>
      <c r="C1018" t="s">
        <v>26</v>
      </c>
      <c r="D1018">
        <v>2666</v>
      </c>
      <c r="E1018">
        <v>2125</v>
      </c>
      <c r="F1018" t="s">
        <v>1013</v>
      </c>
      <c r="G1018" t="str">
        <f t="shared" si="32"/>
        <v>iiif_url</v>
      </c>
    </row>
    <row r="1019" spans="1:7" x14ac:dyDescent="0.2">
      <c r="A1019" t="s">
        <v>975</v>
      </c>
      <c r="B1019" t="s">
        <v>976</v>
      </c>
      <c r="C1019" t="s">
        <v>26</v>
      </c>
      <c r="D1019">
        <v>2666</v>
      </c>
      <c r="E1019">
        <v>2190</v>
      </c>
      <c r="F1019" t="s">
        <v>1014</v>
      </c>
      <c r="G1019" t="str">
        <f t="shared" si="32"/>
        <v>iiif_url</v>
      </c>
    </row>
    <row r="1020" spans="1:7" x14ac:dyDescent="0.2">
      <c r="A1020" t="s">
        <v>975</v>
      </c>
      <c r="B1020" t="s">
        <v>976</v>
      </c>
      <c r="C1020" t="s">
        <v>124</v>
      </c>
      <c r="D1020">
        <v>2622</v>
      </c>
      <c r="E1020">
        <v>2209</v>
      </c>
      <c r="F1020" t="s">
        <v>1015</v>
      </c>
      <c r="G1020" t="str">
        <f t="shared" si="32"/>
        <v>iiif_url</v>
      </c>
    </row>
    <row r="1021" spans="1:7" x14ac:dyDescent="0.2">
      <c r="A1021" t="s">
        <v>975</v>
      </c>
      <c r="B1021" t="s">
        <v>976</v>
      </c>
      <c r="C1021" t="s">
        <v>26</v>
      </c>
      <c r="D1021">
        <v>2668</v>
      </c>
      <c r="E1021">
        <v>2265</v>
      </c>
      <c r="F1021" t="s">
        <v>1016</v>
      </c>
      <c r="G1021" t="str">
        <f t="shared" si="32"/>
        <v>iiif_url</v>
      </c>
    </row>
    <row r="1022" spans="1:7" x14ac:dyDescent="0.2">
      <c r="A1022" t="s">
        <v>975</v>
      </c>
      <c r="B1022" t="s">
        <v>976</v>
      </c>
      <c r="C1022" t="s">
        <v>26</v>
      </c>
      <c r="D1022">
        <v>2671</v>
      </c>
      <c r="E1022">
        <v>2313</v>
      </c>
      <c r="F1022" t="s">
        <v>1017</v>
      </c>
      <c r="G1022" t="str">
        <f t="shared" si="32"/>
        <v>iiif_url</v>
      </c>
    </row>
    <row r="1023" spans="1:7" x14ac:dyDescent="0.2">
      <c r="A1023" t="s">
        <v>975</v>
      </c>
      <c r="B1023" t="s">
        <v>976</v>
      </c>
      <c r="C1023" t="s">
        <v>26</v>
      </c>
      <c r="D1023">
        <v>2668</v>
      </c>
      <c r="E1023">
        <v>2362</v>
      </c>
      <c r="F1023" t="s">
        <v>1018</v>
      </c>
      <c r="G1023" t="str">
        <f t="shared" si="32"/>
        <v>iiif_url</v>
      </c>
    </row>
    <row r="1024" spans="1:7" x14ac:dyDescent="0.2">
      <c r="A1024" t="s">
        <v>975</v>
      </c>
      <c r="B1024" t="s">
        <v>976</v>
      </c>
      <c r="C1024" t="s">
        <v>26</v>
      </c>
      <c r="D1024">
        <v>2673</v>
      </c>
      <c r="E1024">
        <v>2433</v>
      </c>
      <c r="F1024" t="s">
        <v>1019</v>
      </c>
      <c r="G1024" t="str">
        <f t="shared" si="32"/>
        <v>iiif_url</v>
      </c>
    </row>
    <row r="1025" spans="1:7" x14ac:dyDescent="0.2">
      <c r="A1025" t="s">
        <v>975</v>
      </c>
      <c r="B1025" t="s">
        <v>976</v>
      </c>
      <c r="C1025" t="s">
        <v>37</v>
      </c>
      <c r="D1025">
        <v>2794</v>
      </c>
      <c r="E1025">
        <v>2452</v>
      </c>
      <c r="F1025" t="s">
        <v>1020</v>
      </c>
      <c r="G1025" t="str">
        <f t="shared" si="32"/>
        <v>iiif_url</v>
      </c>
    </row>
    <row r="1026" spans="1:7" x14ac:dyDescent="0.2">
      <c r="A1026" t="s">
        <v>975</v>
      </c>
      <c r="B1026" t="s">
        <v>976</v>
      </c>
      <c r="C1026" t="s">
        <v>26</v>
      </c>
      <c r="D1026">
        <v>2673</v>
      </c>
      <c r="E1026">
        <v>2503</v>
      </c>
      <c r="F1026" t="s">
        <v>1021</v>
      </c>
      <c r="G1026" t="str">
        <f t="shared" si="32"/>
        <v>iiif_url</v>
      </c>
    </row>
    <row r="1027" spans="1:7" x14ac:dyDescent="0.2">
      <c r="A1027" t="s">
        <v>975</v>
      </c>
      <c r="B1027" t="s">
        <v>976</v>
      </c>
      <c r="C1027" t="s">
        <v>26</v>
      </c>
      <c r="D1027">
        <v>2673</v>
      </c>
      <c r="E1027">
        <v>2569</v>
      </c>
      <c r="F1027" t="s">
        <v>1022</v>
      </c>
      <c r="G1027" t="str">
        <f t="shared" si="32"/>
        <v>iiif_url</v>
      </c>
    </row>
    <row r="1028" spans="1:7" x14ac:dyDescent="0.2">
      <c r="A1028" t="s">
        <v>975</v>
      </c>
      <c r="B1028" t="s">
        <v>976</v>
      </c>
      <c r="C1028" t="s">
        <v>37</v>
      </c>
      <c r="D1028">
        <v>2794</v>
      </c>
      <c r="E1028">
        <v>2601</v>
      </c>
      <c r="F1028" t="s">
        <v>1023</v>
      </c>
      <c r="G1028" t="str">
        <f t="shared" si="32"/>
        <v>iiif_url</v>
      </c>
    </row>
    <row r="1029" spans="1:7" x14ac:dyDescent="0.2">
      <c r="A1029" t="s">
        <v>975</v>
      </c>
      <c r="B1029" t="s">
        <v>976</v>
      </c>
      <c r="C1029" t="s">
        <v>26</v>
      </c>
      <c r="D1029">
        <v>2680</v>
      </c>
      <c r="E1029">
        <v>2671</v>
      </c>
      <c r="F1029" t="s">
        <v>1024</v>
      </c>
      <c r="G1029" t="str">
        <f t="shared" si="32"/>
        <v>iiif_url</v>
      </c>
    </row>
    <row r="1030" spans="1:7" x14ac:dyDescent="0.2">
      <c r="A1030" t="s">
        <v>975</v>
      </c>
      <c r="B1030" t="s">
        <v>976</v>
      </c>
      <c r="C1030" t="s">
        <v>11</v>
      </c>
      <c r="D1030">
        <v>2808</v>
      </c>
      <c r="E1030">
        <v>2701</v>
      </c>
      <c r="F1030" t="s">
        <v>1025</v>
      </c>
      <c r="G1030" t="str">
        <f t="shared" si="32"/>
        <v>iiif_url</v>
      </c>
    </row>
    <row r="1031" spans="1:7" x14ac:dyDescent="0.2">
      <c r="A1031" t="s">
        <v>975</v>
      </c>
      <c r="B1031" t="s">
        <v>976</v>
      </c>
      <c r="C1031" t="s">
        <v>26</v>
      </c>
      <c r="D1031">
        <v>2678</v>
      </c>
      <c r="E1031">
        <v>2749</v>
      </c>
      <c r="F1031" t="s">
        <v>1026</v>
      </c>
      <c r="G1031" t="str">
        <f t="shared" si="32"/>
        <v>iiif_url</v>
      </c>
    </row>
    <row r="1032" spans="1:7" x14ac:dyDescent="0.2">
      <c r="A1032" t="s">
        <v>975</v>
      </c>
      <c r="B1032" t="s">
        <v>976</v>
      </c>
      <c r="C1032" t="s">
        <v>26</v>
      </c>
      <c r="D1032">
        <v>2680</v>
      </c>
      <c r="E1032">
        <v>2795</v>
      </c>
      <c r="F1032" t="s">
        <v>1027</v>
      </c>
      <c r="G1032" t="str">
        <f t="shared" si="32"/>
        <v>iiif_url</v>
      </c>
    </row>
    <row r="1033" spans="1:7" x14ac:dyDescent="0.2">
      <c r="A1033" t="s">
        <v>975</v>
      </c>
      <c r="B1033" t="s">
        <v>976</v>
      </c>
      <c r="C1033" t="s">
        <v>26</v>
      </c>
      <c r="D1033">
        <v>2682</v>
      </c>
      <c r="E1033">
        <v>2844</v>
      </c>
      <c r="F1033" t="s">
        <v>1028</v>
      </c>
      <c r="G1033" t="str">
        <f t="shared" si="32"/>
        <v>iiif_url</v>
      </c>
    </row>
    <row r="1034" spans="1:7" x14ac:dyDescent="0.2">
      <c r="A1034" t="s">
        <v>975</v>
      </c>
      <c r="B1034" t="s">
        <v>976</v>
      </c>
      <c r="C1034" t="s">
        <v>26</v>
      </c>
      <c r="D1034">
        <v>2682</v>
      </c>
      <c r="E1034">
        <v>2891</v>
      </c>
      <c r="F1034" t="s">
        <v>1029</v>
      </c>
      <c r="G1034" t="str">
        <f t="shared" si="32"/>
        <v>iiif_url</v>
      </c>
    </row>
    <row r="1035" spans="1:7" x14ac:dyDescent="0.2">
      <c r="A1035" t="s">
        <v>975</v>
      </c>
      <c r="B1035" t="s">
        <v>976</v>
      </c>
      <c r="C1035" t="s">
        <v>26</v>
      </c>
      <c r="D1035">
        <v>2682</v>
      </c>
      <c r="E1035">
        <v>2950</v>
      </c>
      <c r="F1035" t="s">
        <v>1030</v>
      </c>
      <c r="G1035" t="str">
        <f t="shared" si="32"/>
        <v>iiif_url</v>
      </c>
    </row>
    <row r="1036" spans="1:7" x14ac:dyDescent="0.2">
      <c r="A1036" t="s">
        <v>975</v>
      </c>
      <c r="B1036" t="s">
        <v>976</v>
      </c>
      <c r="C1036" t="s">
        <v>11</v>
      </c>
      <c r="D1036">
        <v>2811</v>
      </c>
      <c r="E1036">
        <v>2991</v>
      </c>
      <c r="F1036" t="s">
        <v>1031</v>
      </c>
      <c r="G1036" t="str">
        <f t="shared" si="32"/>
        <v>iiif_url</v>
      </c>
    </row>
    <row r="1037" spans="1:7" x14ac:dyDescent="0.2">
      <c r="A1037" t="s">
        <v>975</v>
      </c>
      <c r="B1037" t="s">
        <v>976</v>
      </c>
      <c r="C1037" t="s">
        <v>26</v>
      </c>
      <c r="D1037">
        <v>2685</v>
      </c>
      <c r="E1037">
        <v>3034</v>
      </c>
      <c r="F1037" t="s">
        <v>1032</v>
      </c>
      <c r="G1037" t="str">
        <f t="shared" si="32"/>
        <v>iiif_url</v>
      </c>
    </row>
    <row r="1038" spans="1:7" x14ac:dyDescent="0.2">
      <c r="A1038" t="s">
        <v>975</v>
      </c>
      <c r="B1038" t="s">
        <v>976</v>
      </c>
      <c r="C1038" t="s">
        <v>26</v>
      </c>
      <c r="D1038">
        <v>2689</v>
      </c>
      <c r="E1038">
        <v>3087</v>
      </c>
      <c r="F1038" t="s">
        <v>1033</v>
      </c>
      <c r="G1038" t="str">
        <f t="shared" si="32"/>
        <v>iiif_url</v>
      </c>
    </row>
    <row r="1039" spans="1:7" x14ac:dyDescent="0.2">
      <c r="A1039" t="s">
        <v>975</v>
      </c>
      <c r="B1039" t="s">
        <v>976</v>
      </c>
      <c r="C1039" t="s">
        <v>26</v>
      </c>
      <c r="D1039">
        <v>2694</v>
      </c>
      <c r="E1039">
        <v>3142</v>
      </c>
      <c r="F1039" t="s">
        <v>1034</v>
      </c>
      <c r="G1039" t="str">
        <f t="shared" si="32"/>
        <v>iiif_url</v>
      </c>
    </row>
    <row r="1040" spans="1:7" x14ac:dyDescent="0.2">
      <c r="A1040" t="s">
        <v>975</v>
      </c>
      <c r="B1040" t="s">
        <v>976</v>
      </c>
      <c r="C1040" t="s">
        <v>11</v>
      </c>
      <c r="D1040">
        <v>2813</v>
      </c>
      <c r="E1040">
        <v>3178</v>
      </c>
      <c r="F1040" t="s">
        <v>1035</v>
      </c>
      <c r="G1040" t="str">
        <f t="shared" si="32"/>
        <v>iiif_url</v>
      </c>
    </row>
    <row r="1041" spans="1:7" x14ac:dyDescent="0.2">
      <c r="A1041" t="s">
        <v>975</v>
      </c>
      <c r="B1041" t="s">
        <v>976</v>
      </c>
      <c r="C1041" t="s">
        <v>26</v>
      </c>
      <c r="D1041">
        <v>2696</v>
      </c>
      <c r="E1041">
        <v>3232</v>
      </c>
      <c r="F1041" t="s">
        <v>1036</v>
      </c>
      <c r="G1041" t="str">
        <f t="shared" si="32"/>
        <v>iiif_url</v>
      </c>
    </row>
    <row r="1042" spans="1:7" x14ac:dyDescent="0.2">
      <c r="A1042" t="s">
        <v>975</v>
      </c>
      <c r="B1042" t="s">
        <v>976</v>
      </c>
      <c r="C1042" t="s">
        <v>26</v>
      </c>
      <c r="D1042">
        <v>2699</v>
      </c>
      <c r="E1042">
        <v>3279</v>
      </c>
      <c r="F1042" t="s">
        <v>1037</v>
      </c>
      <c r="G1042" t="str">
        <f t="shared" si="32"/>
        <v>iiif_url</v>
      </c>
    </row>
    <row r="1044" spans="1:7" x14ac:dyDescent="0.2">
      <c r="A1044" t="s">
        <v>975</v>
      </c>
      <c r="B1044" t="s">
        <v>1038</v>
      </c>
      <c r="C1044" t="s">
        <v>26</v>
      </c>
      <c r="D1044">
        <v>3739</v>
      </c>
      <c r="E1044">
        <v>371</v>
      </c>
      <c r="F1044" t="s">
        <v>1039</v>
      </c>
      <c r="G1044" t="str">
        <f t="shared" ref="G1044:G1075" si="33">HYPERLINK("https://images.diginfra.net/iiif/NL-HaNA_1.01.02/3779/NL-HaNA_1.01.02_3779_0009.jpg/3471,300,1128,3181/full/0/default.jpg", "iiif_url")</f>
        <v>iiif_url</v>
      </c>
    </row>
    <row r="1045" spans="1:7" x14ac:dyDescent="0.2">
      <c r="A1045" t="s">
        <v>975</v>
      </c>
      <c r="B1045" t="s">
        <v>1038</v>
      </c>
      <c r="C1045" t="s">
        <v>26</v>
      </c>
      <c r="D1045">
        <v>3618</v>
      </c>
      <c r="E1045">
        <v>425</v>
      </c>
      <c r="F1045" t="s">
        <v>1040</v>
      </c>
      <c r="G1045" t="str">
        <f t="shared" si="33"/>
        <v>iiif_url</v>
      </c>
    </row>
    <row r="1046" spans="1:7" x14ac:dyDescent="0.2">
      <c r="A1046" t="s">
        <v>975</v>
      </c>
      <c r="B1046" t="s">
        <v>1038</v>
      </c>
      <c r="C1046" t="s">
        <v>26</v>
      </c>
      <c r="D1046">
        <v>3737</v>
      </c>
      <c r="E1046">
        <v>468</v>
      </c>
      <c r="F1046" t="s">
        <v>1041</v>
      </c>
      <c r="G1046" t="str">
        <f t="shared" si="33"/>
        <v>iiif_url</v>
      </c>
    </row>
    <row r="1047" spans="1:7" x14ac:dyDescent="0.2">
      <c r="A1047" t="s">
        <v>975</v>
      </c>
      <c r="B1047" t="s">
        <v>1038</v>
      </c>
      <c r="C1047" t="s">
        <v>37</v>
      </c>
      <c r="D1047">
        <v>3618</v>
      </c>
      <c r="E1047">
        <v>521</v>
      </c>
      <c r="F1047" t="s">
        <v>1042</v>
      </c>
      <c r="G1047" t="str">
        <f t="shared" si="33"/>
        <v>iiif_url</v>
      </c>
    </row>
    <row r="1048" spans="1:7" x14ac:dyDescent="0.2">
      <c r="A1048" t="s">
        <v>975</v>
      </c>
      <c r="B1048" t="s">
        <v>1038</v>
      </c>
      <c r="C1048" t="s">
        <v>26</v>
      </c>
      <c r="D1048">
        <v>3741</v>
      </c>
      <c r="E1048">
        <v>566</v>
      </c>
      <c r="F1048" t="s">
        <v>1043</v>
      </c>
      <c r="G1048" t="str">
        <f t="shared" si="33"/>
        <v>iiif_url</v>
      </c>
    </row>
    <row r="1049" spans="1:7" x14ac:dyDescent="0.2">
      <c r="A1049" t="s">
        <v>975</v>
      </c>
      <c r="B1049" t="s">
        <v>1038</v>
      </c>
      <c r="C1049" t="s">
        <v>37</v>
      </c>
      <c r="D1049">
        <v>3622</v>
      </c>
      <c r="E1049">
        <v>617</v>
      </c>
      <c r="F1049" t="s">
        <v>1044</v>
      </c>
      <c r="G1049" t="str">
        <f t="shared" si="33"/>
        <v>iiif_url</v>
      </c>
    </row>
    <row r="1050" spans="1:7" x14ac:dyDescent="0.2">
      <c r="A1050" t="s">
        <v>975</v>
      </c>
      <c r="B1050" t="s">
        <v>1038</v>
      </c>
      <c r="C1050" t="s">
        <v>26</v>
      </c>
      <c r="D1050">
        <v>3739</v>
      </c>
      <c r="E1050">
        <v>642</v>
      </c>
      <c r="F1050" t="s">
        <v>1045</v>
      </c>
      <c r="G1050" t="str">
        <f t="shared" si="33"/>
        <v>iiif_url</v>
      </c>
    </row>
    <row r="1051" spans="1:7" x14ac:dyDescent="0.2">
      <c r="A1051" t="s">
        <v>975</v>
      </c>
      <c r="B1051" t="s">
        <v>1038</v>
      </c>
      <c r="C1051" t="s">
        <v>37</v>
      </c>
      <c r="D1051">
        <v>3618</v>
      </c>
      <c r="E1051">
        <v>714</v>
      </c>
      <c r="F1051" t="s">
        <v>1046</v>
      </c>
      <c r="G1051" t="str">
        <f t="shared" si="33"/>
        <v>iiif_url</v>
      </c>
    </row>
    <row r="1052" spans="1:7" x14ac:dyDescent="0.2">
      <c r="A1052" t="s">
        <v>975</v>
      </c>
      <c r="B1052" t="s">
        <v>1038</v>
      </c>
      <c r="C1052" t="s">
        <v>37</v>
      </c>
      <c r="D1052">
        <v>3620</v>
      </c>
      <c r="E1052">
        <v>762</v>
      </c>
      <c r="F1052" t="s">
        <v>1047</v>
      </c>
      <c r="G1052" t="str">
        <f t="shared" si="33"/>
        <v>iiif_url</v>
      </c>
    </row>
    <row r="1053" spans="1:7" x14ac:dyDescent="0.2">
      <c r="A1053" t="s">
        <v>975</v>
      </c>
      <c r="B1053" t="s">
        <v>1038</v>
      </c>
      <c r="C1053" t="s">
        <v>26</v>
      </c>
      <c r="D1053">
        <v>3741</v>
      </c>
      <c r="E1053">
        <v>811</v>
      </c>
      <c r="F1053" t="s">
        <v>1048</v>
      </c>
      <c r="G1053" t="str">
        <f t="shared" si="33"/>
        <v>iiif_url</v>
      </c>
    </row>
    <row r="1054" spans="1:7" x14ac:dyDescent="0.2">
      <c r="A1054" t="s">
        <v>975</v>
      </c>
      <c r="B1054" t="s">
        <v>1038</v>
      </c>
      <c r="C1054" t="s">
        <v>37</v>
      </c>
      <c r="D1054">
        <v>3620</v>
      </c>
      <c r="E1054">
        <v>855</v>
      </c>
      <c r="F1054" t="s">
        <v>1049</v>
      </c>
      <c r="G1054" t="str">
        <f t="shared" si="33"/>
        <v>iiif_url</v>
      </c>
    </row>
    <row r="1055" spans="1:7" x14ac:dyDescent="0.2">
      <c r="A1055" t="s">
        <v>975</v>
      </c>
      <c r="B1055" t="s">
        <v>1038</v>
      </c>
      <c r="C1055" t="s">
        <v>37</v>
      </c>
      <c r="D1055">
        <v>3622</v>
      </c>
      <c r="E1055">
        <v>901</v>
      </c>
      <c r="F1055" t="s">
        <v>1050</v>
      </c>
      <c r="G1055" t="str">
        <f t="shared" si="33"/>
        <v>iiif_url</v>
      </c>
    </row>
    <row r="1056" spans="1:7" x14ac:dyDescent="0.2">
      <c r="A1056" t="s">
        <v>975</v>
      </c>
      <c r="B1056" t="s">
        <v>1038</v>
      </c>
      <c r="C1056" t="s">
        <v>37</v>
      </c>
      <c r="D1056">
        <v>3620</v>
      </c>
      <c r="E1056">
        <v>960</v>
      </c>
      <c r="F1056" t="s">
        <v>1051</v>
      </c>
      <c r="G1056" t="str">
        <f t="shared" si="33"/>
        <v>iiif_url</v>
      </c>
    </row>
    <row r="1057" spans="1:7" x14ac:dyDescent="0.2">
      <c r="A1057" t="s">
        <v>975</v>
      </c>
      <c r="B1057" t="s">
        <v>1038</v>
      </c>
      <c r="C1057" t="s">
        <v>37</v>
      </c>
      <c r="D1057">
        <v>3744</v>
      </c>
      <c r="E1057">
        <v>993</v>
      </c>
      <c r="F1057" t="s">
        <v>1052</v>
      </c>
      <c r="G1057" t="str">
        <f t="shared" si="33"/>
        <v>iiif_url</v>
      </c>
    </row>
    <row r="1058" spans="1:7" x14ac:dyDescent="0.2">
      <c r="A1058" t="s">
        <v>975</v>
      </c>
      <c r="B1058" t="s">
        <v>1038</v>
      </c>
      <c r="C1058" t="s">
        <v>37</v>
      </c>
      <c r="D1058">
        <v>3620</v>
      </c>
      <c r="E1058">
        <v>1051</v>
      </c>
      <c r="F1058" t="s">
        <v>1053</v>
      </c>
      <c r="G1058" t="str">
        <f t="shared" si="33"/>
        <v>iiif_url</v>
      </c>
    </row>
    <row r="1059" spans="1:7" x14ac:dyDescent="0.2">
      <c r="A1059" t="s">
        <v>975</v>
      </c>
      <c r="B1059" t="s">
        <v>1038</v>
      </c>
      <c r="C1059" t="s">
        <v>124</v>
      </c>
      <c r="D1059">
        <v>3573</v>
      </c>
      <c r="E1059">
        <v>1096</v>
      </c>
      <c r="F1059" t="s">
        <v>1054</v>
      </c>
      <c r="G1059" t="str">
        <f t="shared" si="33"/>
        <v>iiif_url</v>
      </c>
    </row>
    <row r="1060" spans="1:7" x14ac:dyDescent="0.2">
      <c r="A1060" t="s">
        <v>975</v>
      </c>
      <c r="B1060" t="s">
        <v>1038</v>
      </c>
      <c r="C1060" t="s">
        <v>37</v>
      </c>
      <c r="D1060">
        <v>3620</v>
      </c>
      <c r="E1060">
        <v>1151</v>
      </c>
      <c r="F1060" t="s">
        <v>1055</v>
      </c>
      <c r="G1060" t="str">
        <f t="shared" si="33"/>
        <v>iiif_url</v>
      </c>
    </row>
    <row r="1061" spans="1:7" x14ac:dyDescent="0.2">
      <c r="A1061" t="s">
        <v>975</v>
      </c>
      <c r="B1061" t="s">
        <v>1038</v>
      </c>
      <c r="C1061" t="s">
        <v>37</v>
      </c>
      <c r="D1061">
        <v>3746</v>
      </c>
      <c r="E1061">
        <v>1180</v>
      </c>
      <c r="F1061" t="s">
        <v>1056</v>
      </c>
      <c r="G1061" t="str">
        <f t="shared" si="33"/>
        <v>iiif_url</v>
      </c>
    </row>
    <row r="1062" spans="1:7" x14ac:dyDescent="0.2">
      <c r="A1062" t="s">
        <v>975</v>
      </c>
      <c r="B1062" t="s">
        <v>1038</v>
      </c>
      <c r="C1062" t="s">
        <v>26</v>
      </c>
      <c r="D1062">
        <v>3622</v>
      </c>
      <c r="E1062">
        <v>1245</v>
      </c>
      <c r="F1062" t="s">
        <v>1057</v>
      </c>
      <c r="G1062" t="str">
        <f t="shared" si="33"/>
        <v>iiif_url</v>
      </c>
    </row>
    <row r="1063" spans="1:7" x14ac:dyDescent="0.2">
      <c r="A1063" t="s">
        <v>975</v>
      </c>
      <c r="B1063" t="s">
        <v>1038</v>
      </c>
      <c r="C1063" t="s">
        <v>37</v>
      </c>
      <c r="D1063">
        <v>3746</v>
      </c>
      <c r="E1063">
        <v>1292</v>
      </c>
      <c r="F1063" t="s">
        <v>1058</v>
      </c>
      <c r="G1063" t="str">
        <f t="shared" si="33"/>
        <v>iiif_url</v>
      </c>
    </row>
    <row r="1064" spans="1:7" x14ac:dyDescent="0.2">
      <c r="A1064" t="s">
        <v>975</v>
      </c>
      <c r="B1064" t="s">
        <v>1038</v>
      </c>
      <c r="C1064" t="s">
        <v>124</v>
      </c>
      <c r="D1064">
        <v>3578</v>
      </c>
      <c r="E1064">
        <v>1338</v>
      </c>
      <c r="F1064" t="s">
        <v>1059</v>
      </c>
      <c r="G1064" t="str">
        <f t="shared" si="33"/>
        <v>iiif_url</v>
      </c>
    </row>
    <row r="1065" spans="1:7" x14ac:dyDescent="0.2">
      <c r="A1065" t="s">
        <v>975</v>
      </c>
      <c r="B1065" t="s">
        <v>1038</v>
      </c>
      <c r="C1065" t="s">
        <v>26</v>
      </c>
      <c r="D1065">
        <v>3627</v>
      </c>
      <c r="E1065">
        <v>1386</v>
      </c>
      <c r="F1065" t="s">
        <v>1060</v>
      </c>
      <c r="G1065" t="str">
        <f t="shared" si="33"/>
        <v>iiif_url</v>
      </c>
    </row>
    <row r="1066" spans="1:7" x14ac:dyDescent="0.2">
      <c r="A1066" t="s">
        <v>975</v>
      </c>
      <c r="B1066" t="s">
        <v>1038</v>
      </c>
      <c r="C1066" t="s">
        <v>37</v>
      </c>
      <c r="D1066">
        <v>3742</v>
      </c>
      <c r="E1066">
        <v>1433</v>
      </c>
      <c r="F1066" t="s">
        <v>1061</v>
      </c>
      <c r="G1066" t="str">
        <f t="shared" si="33"/>
        <v>iiif_url</v>
      </c>
    </row>
    <row r="1067" spans="1:7" x14ac:dyDescent="0.2">
      <c r="A1067" t="s">
        <v>975</v>
      </c>
      <c r="B1067" t="s">
        <v>1038</v>
      </c>
      <c r="C1067" t="s">
        <v>26</v>
      </c>
      <c r="D1067">
        <v>3627</v>
      </c>
      <c r="E1067">
        <v>1478</v>
      </c>
      <c r="F1067" t="s">
        <v>1062</v>
      </c>
      <c r="G1067" t="str">
        <f t="shared" si="33"/>
        <v>iiif_url</v>
      </c>
    </row>
    <row r="1068" spans="1:7" x14ac:dyDescent="0.2">
      <c r="A1068" t="s">
        <v>975</v>
      </c>
      <c r="B1068" t="s">
        <v>1038</v>
      </c>
      <c r="C1068" t="s">
        <v>26</v>
      </c>
      <c r="D1068">
        <v>3629</v>
      </c>
      <c r="E1068">
        <v>1538</v>
      </c>
      <c r="F1068" t="s">
        <v>1063</v>
      </c>
      <c r="G1068" t="str">
        <f t="shared" si="33"/>
        <v>iiif_url</v>
      </c>
    </row>
    <row r="1069" spans="1:7" x14ac:dyDescent="0.2">
      <c r="A1069" t="s">
        <v>975</v>
      </c>
      <c r="B1069" t="s">
        <v>1038</v>
      </c>
      <c r="C1069" t="s">
        <v>124</v>
      </c>
      <c r="D1069">
        <v>3578</v>
      </c>
      <c r="E1069">
        <v>1570</v>
      </c>
      <c r="F1069" t="s">
        <v>1064</v>
      </c>
      <c r="G1069" t="str">
        <f t="shared" si="33"/>
        <v>iiif_url</v>
      </c>
    </row>
    <row r="1070" spans="1:7" x14ac:dyDescent="0.2">
      <c r="A1070" t="s">
        <v>975</v>
      </c>
      <c r="B1070" t="s">
        <v>1038</v>
      </c>
      <c r="C1070" t="s">
        <v>26</v>
      </c>
      <c r="D1070">
        <v>3629</v>
      </c>
      <c r="E1070">
        <v>1635</v>
      </c>
      <c r="F1070" t="s">
        <v>1065</v>
      </c>
      <c r="G1070" t="str">
        <f t="shared" si="33"/>
        <v>iiif_url</v>
      </c>
    </row>
    <row r="1071" spans="1:7" x14ac:dyDescent="0.2">
      <c r="A1071" t="s">
        <v>975</v>
      </c>
      <c r="B1071" t="s">
        <v>1038</v>
      </c>
      <c r="C1071" t="s">
        <v>37</v>
      </c>
      <c r="D1071">
        <v>3753</v>
      </c>
      <c r="E1071">
        <v>1675</v>
      </c>
      <c r="F1071" t="s">
        <v>1066</v>
      </c>
      <c r="G1071" t="str">
        <f t="shared" si="33"/>
        <v>iiif_url</v>
      </c>
    </row>
    <row r="1072" spans="1:7" x14ac:dyDescent="0.2">
      <c r="A1072" t="s">
        <v>975</v>
      </c>
      <c r="B1072" t="s">
        <v>1038</v>
      </c>
      <c r="C1072" t="s">
        <v>26</v>
      </c>
      <c r="D1072">
        <v>3632</v>
      </c>
      <c r="E1072">
        <v>1729</v>
      </c>
      <c r="F1072" t="s">
        <v>1067</v>
      </c>
      <c r="G1072" t="str">
        <f t="shared" si="33"/>
        <v>iiif_url</v>
      </c>
    </row>
    <row r="1073" spans="1:7" x14ac:dyDescent="0.2">
      <c r="A1073" t="s">
        <v>975</v>
      </c>
      <c r="B1073" t="s">
        <v>1038</v>
      </c>
      <c r="C1073" t="s">
        <v>37</v>
      </c>
      <c r="D1073">
        <v>3753</v>
      </c>
      <c r="E1073">
        <v>1756</v>
      </c>
      <c r="F1073" t="s">
        <v>1068</v>
      </c>
      <c r="G1073" t="str">
        <f t="shared" si="33"/>
        <v>iiif_url</v>
      </c>
    </row>
    <row r="1074" spans="1:7" x14ac:dyDescent="0.2">
      <c r="A1074" t="s">
        <v>975</v>
      </c>
      <c r="B1074" t="s">
        <v>1038</v>
      </c>
      <c r="C1074" t="s">
        <v>26</v>
      </c>
      <c r="D1074">
        <v>3629</v>
      </c>
      <c r="E1074">
        <v>1821</v>
      </c>
      <c r="F1074" t="s">
        <v>1069</v>
      </c>
      <c r="G1074" t="str">
        <f t="shared" si="33"/>
        <v>iiif_url</v>
      </c>
    </row>
    <row r="1075" spans="1:7" x14ac:dyDescent="0.2">
      <c r="A1075" t="s">
        <v>975</v>
      </c>
      <c r="B1075" t="s">
        <v>1038</v>
      </c>
      <c r="C1075" t="s">
        <v>37</v>
      </c>
      <c r="D1075">
        <v>3755</v>
      </c>
      <c r="E1075">
        <v>1861</v>
      </c>
      <c r="F1075" t="s">
        <v>1070</v>
      </c>
      <c r="G1075" t="str">
        <f t="shared" si="33"/>
        <v>iiif_url</v>
      </c>
    </row>
    <row r="1076" spans="1:7" x14ac:dyDescent="0.2">
      <c r="A1076" t="s">
        <v>975</v>
      </c>
      <c r="B1076" t="s">
        <v>1038</v>
      </c>
      <c r="C1076" t="s">
        <v>37</v>
      </c>
      <c r="D1076">
        <v>3753</v>
      </c>
      <c r="E1076">
        <v>1914</v>
      </c>
      <c r="F1076" t="s">
        <v>1071</v>
      </c>
      <c r="G1076" t="str">
        <f t="shared" ref="G1076:G1107" si="34">HYPERLINK("https://images.diginfra.net/iiif/NL-HaNA_1.01.02/3779/NL-HaNA_1.01.02_3779_0009.jpg/3471,300,1128,3181/full/0/default.jpg", "iiif_url")</f>
        <v>iiif_url</v>
      </c>
    </row>
    <row r="1077" spans="1:7" x14ac:dyDescent="0.2">
      <c r="A1077" t="s">
        <v>975</v>
      </c>
      <c r="B1077" t="s">
        <v>1038</v>
      </c>
      <c r="C1077" t="s">
        <v>26</v>
      </c>
      <c r="D1077">
        <v>3634</v>
      </c>
      <c r="E1077">
        <v>1969</v>
      </c>
      <c r="F1077" t="s">
        <v>1072</v>
      </c>
      <c r="G1077" t="str">
        <f t="shared" si="34"/>
        <v>iiif_url</v>
      </c>
    </row>
    <row r="1078" spans="1:7" x14ac:dyDescent="0.2">
      <c r="A1078" t="s">
        <v>975</v>
      </c>
      <c r="B1078" t="s">
        <v>1038</v>
      </c>
      <c r="C1078" t="s">
        <v>11</v>
      </c>
      <c r="D1078">
        <v>3763</v>
      </c>
      <c r="E1078">
        <v>2009</v>
      </c>
      <c r="F1078" t="s">
        <v>1073</v>
      </c>
      <c r="G1078" t="str">
        <f t="shared" si="34"/>
        <v>iiif_url</v>
      </c>
    </row>
    <row r="1079" spans="1:7" x14ac:dyDescent="0.2">
      <c r="A1079" t="s">
        <v>975</v>
      </c>
      <c r="B1079" t="s">
        <v>1038</v>
      </c>
      <c r="C1079" t="s">
        <v>26</v>
      </c>
      <c r="D1079">
        <v>3636</v>
      </c>
      <c r="E1079">
        <v>2063</v>
      </c>
      <c r="F1079" t="s">
        <v>1074</v>
      </c>
      <c r="G1079" t="str">
        <f t="shared" si="34"/>
        <v>iiif_url</v>
      </c>
    </row>
    <row r="1080" spans="1:7" x14ac:dyDescent="0.2">
      <c r="A1080" t="s">
        <v>975</v>
      </c>
      <c r="B1080" t="s">
        <v>1038</v>
      </c>
      <c r="C1080" t="s">
        <v>37</v>
      </c>
      <c r="D1080">
        <v>3755</v>
      </c>
      <c r="E1080">
        <v>2104</v>
      </c>
      <c r="F1080" t="s">
        <v>1075</v>
      </c>
      <c r="G1080" t="str">
        <f t="shared" si="34"/>
        <v>iiif_url</v>
      </c>
    </row>
    <row r="1081" spans="1:7" x14ac:dyDescent="0.2">
      <c r="A1081" t="s">
        <v>975</v>
      </c>
      <c r="B1081" t="s">
        <v>1038</v>
      </c>
      <c r="C1081" t="s">
        <v>26</v>
      </c>
      <c r="D1081">
        <v>3639</v>
      </c>
      <c r="E1081">
        <v>2172</v>
      </c>
      <c r="F1081" t="s">
        <v>1076</v>
      </c>
      <c r="G1081" t="str">
        <f t="shared" si="34"/>
        <v>iiif_url</v>
      </c>
    </row>
    <row r="1082" spans="1:7" x14ac:dyDescent="0.2">
      <c r="A1082" t="s">
        <v>975</v>
      </c>
      <c r="B1082" t="s">
        <v>1038</v>
      </c>
      <c r="C1082" t="s">
        <v>37</v>
      </c>
      <c r="D1082">
        <v>3760</v>
      </c>
      <c r="E1082">
        <v>2200</v>
      </c>
      <c r="F1082" t="s">
        <v>1077</v>
      </c>
      <c r="G1082" t="str">
        <f t="shared" si="34"/>
        <v>iiif_url</v>
      </c>
    </row>
    <row r="1083" spans="1:7" x14ac:dyDescent="0.2">
      <c r="A1083" t="s">
        <v>975</v>
      </c>
      <c r="B1083" t="s">
        <v>1038</v>
      </c>
      <c r="C1083" t="s">
        <v>37</v>
      </c>
      <c r="D1083">
        <v>3729</v>
      </c>
      <c r="E1083">
        <v>2255</v>
      </c>
      <c r="F1083" t="s">
        <v>1078</v>
      </c>
      <c r="G1083" t="str">
        <f t="shared" si="34"/>
        <v>iiif_url</v>
      </c>
    </row>
    <row r="1084" spans="1:7" x14ac:dyDescent="0.2">
      <c r="A1084" t="s">
        <v>975</v>
      </c>
      <c r="B1084" t="s">
        <v>1038</v>
      </c>
      <c r="C1084" t="s">
        <v>26</v>
      </c>
      <c r="D1084">
        <v>3636</v>
      </c>
      <c r="E1084">
        <v>2259</v>
      </c>
      <c r="F1084" t="s">
        <v>1079</v>
      </c>
      <c r="G1084" t="str">
        <f t="shared" si="34"/>
        <v>iiif_url</v>
      </c>
    </row>
    <row r="1085" spans="1:7" x14ac:dyDescent="0.2">
      <c r="A1085" t="s">
        <v>975</v>
      </c>
      <c r="B1085" t="s">
        <v>1038</v>
      </c>
      <c r="C1085" t="s">
        <v>37</v>
      </c>
      <c r="D1085">
        <v>3758</v>
      </c>
      <c r="E1085">
        <v>2291</v>
      </c>
      <c r="F1085" t="s">
        <v>1068</v>
      </c>
      <c r="G1085" t="str">
        <f t="shared" si="34"/>
        <v>iiif_url</v>
      </c>
    </row>
    <row r="1086" spans="1:7" x14ac:dyDescent="0.2">
      <c r="A1086" t="s">
        <v>975</v>
      </c>
      <c r="B1086" t="s">
        <v>1038</v>
      </c>
      <c r="C1086" t="s">
        <v>26</v>
      </c>
      <c r="D1086">
        <v>3643</v>
      </c>
      <c r="E1086">
        <v>2354</v>
      </c>
      <c r="F1086" t="s">
        <v>1069</v>
      </c>
      <c r="G1086" t="str">
        <f t="shared" si="34"/>
        <v>iiif_url</v>
      </c>
    </row>
    <row r="1087" spans="1:7" x14ac:dyDescent="0.2">
      <c r="A1087" t="s">
        <v>975</v>
      </c>
      <c r="B1087" t="s">
        <v>1038</v>
      </c>
      <c r="C1087" t="s">
        <v>37</v>
      </c>
      <c r="D1087">
        <v>3760</v>
      </c>
      <c r="E1087">
        <v>2389</v>
      </c>
      <c r="F1087" t="s">
        <v>1080</v>
      </c>
      <c r="G1087" t="str">
        <f t="shared" si="34"/>
        <v>iiif_url</v>
      </c>
    </row>
    <row r="1088" spans="1:7" x14ac:dyDescent="0.2">
      <c r="A1088" t="s">
        <v>975</v>
      </c>
      <c r="B1088" t="s">
        <v>1038</v>
      </c>
      <c r="C1088" t="s">
        <v>26</v>
      </c>
      <c r="D1088">
        <v>3648</v>
      </c>
      <c r="E1088">
        <v>2451</v>
      </c>
      <c r="F1088" t="s">
        <v>1081</v>
      </c>
      <c r="G1088" t="str">
        <f t="shared" si="34"/>
        <v>iiif_url</v>
      </c>
    </row>
    <row r="1089" spans="1:7" x14ac:dyDescent="0.2">
      <c r="A1089" t="s">
        <v>975</v>
      </c>
      <c r="B1089" t="s">
        <v>1038</v>
      </c>
      <c r="C1089" t="s">
        <v>11</v>
      </c>
      <c r="D1089">
        <v>3772</v>
      </c>
      <c r="E1089">
        <v>2490</v>
      </c>
      <c r="F1089" t="s">
        <v>1082</v>
      </c>
      <c r="G1089" t="str">
        <f t="shared" si="34"/>
        <v>iiif_url</v>
      </c>
    </row>
    <row r="1090" spans="1:7" x14ac:dyDescent="0.2">
      <c r="A1090" t="s">
        <v>975</v>
      </c>
      <c r="B1090" t="s">
        <v>1038</v>
      </c>
      <c r="C1090" t="s">
        <v>26</v>
      </c>
      <c r="D1090">
        <v>3646</v>
      </c>
      <c r="E1090">
        <v>2546</v>
      </c>
      <c r="F1090" t="s">
        <v>1083</v>
      </c>
      <c r="G1090" t="str">
        <f t="shared" si="34"/>
        <v>iiif_url</v>
      </c>
    </row>
    <row r="1091" spans="1:7" x14ac:dyDescent="0.2">
      <c r="A1091" t="s">
        <v>975</v>
      </c>
      <c r="B1091" t="s">
        <v>1038</v>
      </c>
      <c r="C1091" t="s">
        <v>11</v>
      </c>
      <c r="D1091">
        <v>3786</v>
      </c>
      <c r="E1091">
        <v>2548</v>
      </c>
      <c r="F1091" t="s">
        <v>1084</v>
      </c>
      <c r="G1091" t="str">
        <f t="shared" si="34"/>
        <v>iiif_url</v>
      </c>
    </row>
    <row r="1092" spans="1:7" x14ac:dyDescent="0.2">
      <c r="A1092" t="s">
        <v>975</v>
      </c>
      <c r="B1092" t="s">
        <v>1038</v>
      </c>
      <c r="C1092" t="s">
        <v>11</v>
      </c>
      <c r="D1092">
        <v>3774</v>
      </c>
      <c r="E1092">
        <v>2595</v>
      </c>
      <c r="F1092" t="s">
        <v>1085</v>
      </c>
      <c r="G1092" t="str">
        <f t="shared" si="34"/>
        <v>iiif_url</v>
      </c>
    </row>
    <row r="1093" spans="1:7" x14ac:dyDescent="0.2">
      <c r="A1093" t="s">
        <v>975</v>
      </c>
      <c r="B1093" t="s">
        <v>1038</v>
      </c>
      <c r="C1093" t="s">
        <v>11</v>
      </c>
      <c r="D1093">
        <v>3774</v>
      </c>
      <c r="E1093">
        <v>2629</v>
      </c>
      <c r="F1093" t="s">
        <v>1086</v>
      </c>
      <c r="G1093" t="str">
        <f t="shared" si="34"/>
        <v>iiif_url</v>
      </c>
    </row>
    <row r="1094" spans="1:7" x14ac:dyDescent="0.2">
      <c r="A1094" t="s">
        <v>975</v>
      </c>
      <c r="B1094" t="s">
        <v>1038</v>
      </c>
      <c r="C1094" t="s">
        <v>26</v>
      </c>
      <c r="D1094">
        <v>3655</v>
      </c>
      <c r="E1094">
        <v>2694</v>
      </c>
      <c r="F1094" t="s">
        <v>1087</v>
      </c>
      <c r="G1094" t="str">
        <f t="shared" si="34"/>
        <v>iiif_url</v>
      </c>
    </row>
    <row r="1095" spans="1:7" x14ac:dyDescent="0.2">
      <c r="A1095" t="s">
        <v>975</v>
      </c>
      <c r="B1095" t="s">
        <v>1038</v>
      </c>
      <c r="C1095" t="s">
        <v>11</v>
      </c>
      <c r="D1095">
        <v>3769</v>
      </c>
      <c r="E1095">
        <v>2730</v>
      </c>
      <c r="F1095" t="s">
        <v>1088</v>
      </c>
      <c r="G1095" t="str">
        <f t="shared" si="34"/>
        <v>iiif_url</v>
      </c>
    </row>
    <row r="1096" spans="1:7" x14ac:dyDescent="0.2">
      <c r="A1096" t="s">
        <v>975</v>
      </c>
      <c r="B1096" t="s">
        <v>1038</v>
      </c>
      <c r="C1096" t="s">
        <v>11</v>
      </c>
      <c r="D1096">
        <v>3776</v>
      </c>
      <c r="E1096">
        <v>2778</v>
      </c>
      <c r="F1096" t="s">
        <v>1089</v>
      </c>
      <c r="G1096" t="str">
        <f t="shared" si="34"/>
        <v>iiif_url</v>
      </c>
    </row>
    <row r="1097" spans="1:7" x14ac:dyDescent="0.2">
      <c r="A1097" t="s">
        <v>975</v>
      </c>
      <c r="B1097" t="s">
        <v>1038</v>
      </c>
      <c r="C1097" t="s">
        <v>26</v>
      </c>
      <c r="D1097">
        <v>3657</v>
      </c>
      <c r="E1097">
        <v>2836</v>
      </c>
      <c r="F1097" t="s">
        <v>1090</v>
      </c>
      <c r="G1097" t="str">
        <f t="shared" si="34"/>
        <v>iiif_url</v>
      </c>
    </row>
    <row r="1098" spans="1:7" x14ac:dyDescent="0.2">
      <c r="A1098" t="s">
        <v>975</v>
      </c>
      <c r="B1098" t="s">
        <v>1038</v>
      </c>
      <c r="C1098" t="s">
        <v>11</v>
      </c>
      <c r="D1098">
        <v>3776</v>
      </c>
      <c r="E1098">
        <v>2870</v>
      </c>
      <c r="F1098" t="s">
        <v>1091</v>
      </c>
      <c r="G1098" t="str">
        <f t="shared" si="34"/>
        <v>iiif_url</v>
      </c>
    </row>
    <row r="1099" spans="1:7" x14ac:dyDescent="0.2">
      <c r="A1099" t="s">
        <v>975</v>
      </c>
      <c r="B1099" t="s">
        <v>1038</v>
      </c>
      <c r="C1099" t="s">
        <v>26</v>
      </c>
      <c r="D1099">
        <v>3660</v>
      </c>
      <c r="E1099">
        <v>2931</v>
      </c>
      <c r="F1099" t="s">
        <v>1092</v>
      </c>
      <c r="G1099" t="str">
        <f t="shared" si="34"/>
        <v>iiif_url</v>
      </c>
    </row>
    <row r="1100" spans="1:7" x14ac:dyDescent="0.2">
      <c r="A1100" t="s">
        <v>975</v>
      </c>
      <c r="B1100" t="s">
        <v>1038</v>
      </c>
      <c r="C1100" t="s">
        <v>11</v>
      </c>
      <c r="D1100">
        <v>3779</v>
      </c>
      <c r="E1100">
        <v>2968</v>
      </c>
      <c r="F1100" t="s">
        <v>1093</v>
      </c>
      <c r="G1100" t="str">
        <f t="shared" si="34"/>
        <v>iiif_url</v>
      </c>
    </row>
    <row r="1101" spans="1:7" x14ac:dyDescent="0.2">
      <c r="A1101" t="s">
        <v>975</v>
      </c>
      <c r="B1101" t="s">
        <v>1038</v>
      </c>
      <c r="C1101" t="s">
        <v>26</v>
      </c>
      <c r="D1101">
        <v>3667</v>
      </c>
      <c r="E1101">
        <v>3042</v>
      </c>
      <c r="F1101" t="s">
        <v>1094</v>
      </c>
      <c r="G1101" t="str">
        <f t="shared" si="34"/>
        <v>iiif_url</v>
      </c>
    </row>
    <row r="1102" spans="1:7" x14ac:dyDescent="0.2">
      <c r="A1102" t="s">
        <v>975</v>
      </c>
      <c r="B1102" t="s">
        <v>1038</v>
      </c>
      <c r="C1102" t="s">
        <v>11</v>
      </c>
      <c r="D1102">
        <v>3786</v>
      </c>
      <c r="E1102">
        <v>3053</v>
      </c>
      <c r="F1102" t="s">
        <v>1095</v>
      </c>
      <c r="G1102" t="str">
        <f t="shared" si="34"/>
        <v>iiif_url</v>
      </c>
    </row>
    <row r="1103" spans="1:7" x14ac:dyDescent="0.2">
      <c r="A1103" t="s">
        <v>975</v>
      </c>
      <c r="B1103" t="s">
        <v>1038</v>
      </c>
      <c r="C1103" t="s">
        <v>26</v>
      </c>
      <c r="D1103">
        <v>3667</v>
      </c>
      <c r="E1103">
        <v>3132</v>
      </c>
      <c r="F1103" t="s">
        <v>1096</v>
      </c>
      <c r="G1103" t="str">
        <f t="shared" si="34"/>
        <v>iiif_url</v>
      </c>
    </row>
    <row r="1104" spans="1:7" x14ac:dyDescent="0.2">
      <c r="A1104" t="s">
        <v>975</v>
      </c>
      <c r="B1104" t="s">
        <v>1038</v>
      </c>
      <c r="C1104" t="s">
        <v>11</v>
      </c>
      <c r="D1104">
        <v>3786</v>
      </c>
      <c r="E1104">
        <v>3168</v>
      </c>
      <c r="F1104" t="s">
        <v>1097</v>
      </c>
      <c r="G1104" t="str">
        <f t="shared" si="34"/>
        <v>iiif_url</v>
      </c>
    </row>
    <row r="1105" spans="1:7" x14ac:dyDescent="0.2">
      <c r="A1105" t="s">
        <v>975</v>
      </c>
      <c r="B1105" t="s">
        <v>1038</v>
      </c>
      <c r="C1105" t="s">
        <v>11</v>
      </c>
      <c r="D1105">
        <v>3786</v>
      </c>
      <c r="E1105">
        <v>3200</v>
      </c>
      <c r="F1105" t="s">
        <v>1098</v>
      </c>
      <c r="G1105" t="str">
        <f t="shared" si="34"/>
        <v>iiif_url</v>
      </c>
    </row>
    <row r="1106" spans="1:7" x14ac:dyDescent="0.2">
      <c r="A1106" t="s">
        <v>975</v>
      </c>
      <c r="B1106" t="s">
        <v>1038</v>
      </c>
      <c r="C1106" t="s">
        <v>11</v>
      </c>
      <c r="D1106">
        <v>3788</v>
      </c>
      <c r="E1106">
        <v>3259</v>
      </c>
      <c r="F1106" t="s">
        <v>1099</v>
      </c>
      <c r="G1106" t="str">
        <f t="shared" si="34"/>
        <v>iiif_url</v>
      </c>
    </row>
    <row r="1107" spans="1:7" x14ac:dyDescent="0.2">
      <c r="A1107" t="s">
        <v>975</v>
      </c>
      <c r="B1107" t="s">
        <v>1038</v>
      </c>
      <c r="C1107" t="s">
        <v>26</v>
      </c>
      <c r="D1107">
        <v>3664</v>
      </c>
      <c r="E1107">
        <v>3335</v>
      </c>
      <c r="F1107" t="s">
        <v>1100</v>
      </c>
      <c r="G1107" t="str">
        <f t="shared" si="34"/>
        <v>iiif_url</v>
      </c>
    </row>
    <row r="1111" spans="1:7" x14ac:dyDescent="0.2">
      <c r="A1111" t="s">
        <v>1101</v>
      </c>
      <c r="B1111" t="s">
        <v>1102</v>
      </c>
      <c r="C1111" t="s">
        <v>11</v>
      </c>
      <c r="D1111">
        <v>835</v>
      </c>
      <c r="E1111">
        <v>314</v>
      </c>
      <c r="F1111" t="s">
        <v>475</v>
      </c>
      <c r="G1111" t="str">
        <f t="shared" ref="G1111:G1142" si="35">HYPERLINK("https://images.diginfra.net/iiif/NL-HaNA_1.01.02/3779/NL-HaNA_1.01.02_3779_0010.jpg/225,286,1060,3181/full/0/default.jpg", "iiif_url")</f>
        <v>iiif_url</v>
      </c>
    </row>
    <row r="1112" spans="1:7" x14ac:dyDescent="0.2">
      <c r="A1112" t="s">
        <v>1101</v>
      </c>
      <c r="B1112" t="s">
        <v>1102</v>
      </c>
      <c r="C1112" t="s">
        <v>37</v>
      </c>
      <c r="D1112">
        <v>502</v>
      </c>
      <c r="E1112">
        <v>385</v>
      </c>
      <c r="F1112" t="s">
        <v>1103</v>
      </c>
      <c r="G1112" t="str">
        <f t="shared" si="35"/>
        <v>iiif_url</v>
      </c>
    </row>
    <row r="1113" spans="1:7" x14ac:dyDescent="0.2">
      <c r="A1113" t="s">
        <v>1101</v>
      </c>
      <c r="B1113" t="s">
        <v>1102</v>
      </c>
      <c r="C1113" t="s">
        <v>26</v>
      </c>
      <c r="D1113">
        <v>379</v>
      </c>
      <c r="E1113">
        <v>422</v>
      </c>
      <c r="F1113" t="s">
        <v>1104</v>
      </c>
      <c r="G1113" t="str">
        <f t="shared" si="35"/>
        <v>iiif_url</v>
      </c>
    </row>
    <row r="1114" spans="1:7" x14ac:dyDescent="0.2">
      <c r="A1114" t="s">
        <v>1101</v>
      </c>
      <c r="B1114" t="s">
        <v>1102</v>
      </c>
      <c r="C1114" t="s">
        <v>37</v>
      </c>
      <c r="D1114">
        <v>504</v>
      </c>
      <c r="E1114">
        <v>481</v>
      </c>
      <c r="F1114" t="s">
        <v>1105</v>
      </c>
      <c r="G1114" t="str">
        <f t="shared" si="35"/>
        <v>iiif_url</v>
      </c>
    </row>
    <row r="1115" spans="1:7" x14ac:dyDescent="0.2">
      <c r="A1115" t="s">
        <v>1101</v>
      </c>
      <c r="B1115" t="s">
        <v>1102</v>
      </c>
      <c r="C1115" t="s">
        <v>37</v>
      </c>
      <c r="D1115">
        <v>504</v>
      </c>
      <c r="E1115">
        <v>531</v>
      </c>
      <c r="F1115" t="s">
        <v>1106</v>
      </c>
      <c r="G1115" t="str">
        <f t="shared" si="35"/>
        <v>iiif_url</v>
      </c>
    </row>
    <row r="1116" spans="1:7" x14ac:dyDescent="0.2">
      <c r="A1116" t="s">
        <v>1101</v>
      </c>
      <c r="B1116" t="s">
        <v>1102</v>
      </c>
      <c r="C1116" t="s">
        <v>26</v>
      </c>
      <c r="D1116">
        <v>402</v>
      </c>
      <c r="E1116">
        <v>584</v>
      </c>
      <c r="F1116" t="s">
        <v>1107</v>
      </c>
      <c r="G1116" t="str">
        <f t="shared" si="35"/>
        <v>iiif_url</v>
      </c>
    </row>
    <row r="1117" spans="1:7" x14ac:dyDescent="0.2">
      <c r="A1117" t="s">
        <v>1101</v>
      </c>
      <c r="B1117" t="s">
        <v>1102</v>
      </c>
      <c r="C1117" t="s">
        <v>37</v>
      </c>
      <c r="D1117">
        <v>502</v>
      </c>
      <c r="E1117">
        <v>626</v>
      </c>
      <c r="F1117" t="s">
        <v>1108</v>
      </c>
      <c r="G1117" t="str">
        <f t="shared" si="35"/>
        <v>iiif_url</v>
      </c>
    </row>
    <row r="1118" spans="1:7" x14ac:dyDescent="0.2">
      <c r="A1118" t="s">
        <v>1101</v>
      </c>
      <c r="B1118" t="s">
        <v>1102</v>
      </c>
      <c r="C1118" t="s">
        <v>37</v>
      </c>
      <c r="D1118">
        <v>507</v>
      </c>
      <c r="E1118">
        <v>670</v>
      </c>
      <c r="F1118" t="s">
        <v>1109</v>
      </c>
      <c r="G1118" t="str">
        <f t="shared" si="35"/>
        <v>iiif_url</v>
      </c>
    </row>
    <row r="1119" spans="1:7" x14ac:dyDescent="0.2">
      <c r="A1119" t="s">
        <v>1101</v>
      </c>
      <c r="B1119" t="s">
        <v>1102</v>
      </c>
      <c r="C1119" t="s">
        <v>26</v>
      </c>
      <c r="D1119">
        <v>388</v>
      </c>
      <c r="E1119">
        <v>724</v>
      </c>
      <c r="F1119" t="s">
        <v>1110</v>
      </c>
      <c r="G1119" t="str">
        <f t="shared" si="35"/>
        <v>iiif_url</v>
      </c>
    </row>
    <row r="1120" spans="1:7" x14ac:dyDescent="0.2">
      <c r="A1120" t="s">
        <v>1101</v>
      </c>
      <c r="B1120" t="s">
        <v>1102</v>
      </c>
      <c r="C1120" t="s">
        <v>37</v>
      </c>
      <c r="D1120">
        <v>507</v>
      </c>
      <c r="E1120">
        <v>767</v>
      </c>
      <c r="F1120" t="s">
        <v>1111</v>
      </c>
      <c r="G1120" t="str">
        <f t="shared" si="35"/>
        <v>iiif_url</v>
      </c>
    </row>
    <row r="1121" spans="1:7" x14ac:dyDescent="0.2">
      <c r="A1121" t="s">
        <v>1101</v>
      </c>
      <c r="B1121" t="s">
        <v>1102</v>
      </c>
      <c r="C1121" t="s">
        <v>37</v>
      </c>
      <c r="D1121">
        <v>504</v>
      </c>
      <c r="E1121">
        <v>815</v>
      </c>
      <c r="F1121" t="s">
        <v>1112</v>
      </c>
      <c r="G1121" t="str">
        <f t="shared" si="35"/>
        <v>iiif_url</v>
      </c>
    </row>
    <row r="1122" spans="1:7" x14ac:dyDescent="0.2">
      <c r="A1122" t="s">
        <v>1101</v>
      </c>
      <c r="B1122" t="s">
        <v>1102</v>
      </c>
      <c r="C1122" t="s">
        <v>37</v>
      </c>
      <c r="D1122">
        <v>504</v>
      </c>
      <c r="E1122">
        <v>864</v>
      </c>
      <c r="F1122" t="s">
        <v>1113</v>
      </c>
      <c r="G1122" t="str">
        <f t="shared" si="35"/>
        <v>iiif_url</v>
      </c>
    </row>
    <row r="1123" spans="1:7" x14ac:dyDescent="0.2">
      <c r="A1123" t="s">
        <v>1101</v>
      </c>
      <c r="B1123" t="s">
        <v>1102</v>
      </c>
      <c r="C1123" t="s">
        <v>37</v>
      </c>
      <c r="D1123">
        <v>504</v>
      </c>
      <c r="E1123">
        <v>908</v>
      </c>
      <c r="F1123" t="s">
        <v>1114</v>
      </c>
      <c r="G1123" t="str">
        <f t="shared" si="35"/>
        <v>iiif_url</v>
      </c>
    </row>
    <row r="1124" spans="1:7" x14ac:dyDescent="0.2">
      <c r="A1124" t="s">
        <v>1101</v>
      </c>
      <c r="B1124" t="s">
        <v>1102</v>
      </c>
      <c r="C1124" t="s">
        <v>26</v>
      </c>
      <c r="D1124">
        <v>381</v>
      </c>
      <c r="E1124">
        <v>963</v>
      </c>
      <c r="F1124" t="s">
        <v>1115</v>
      </c>
      <c r="G1124" t="str">
        <f t="shared" si="35"/>
        <v>iiif_url</v>
      </c>
    </row>
    <row r="1125" spans="1:7" x14ac:dyDescent="0.2">
      <c r="A1125" t="s">
        <v>1101</v>
      </c>
      <c r="B1125" t="s">
        <v>1102</v>
      </c>
      <c r="C1125" t="s">
        <v>37</v>
      </c>
      <c r="D1125">
        <v>504</v>
      </c>
      <c r="E1125">
        <v>1006</v>
      </c>
      <c r="F1125" t="s">
        <v>1116</v>
      </c>
      <c r="G1125" t="str">
        <f t="shared" si="35"/>
        <v>iiif_url</v>
      </c>
    </row>
    <row r="1126" spans="1:7" x14ac:dyDescent="0.2">
      <c r="A1126" t="s">
        <v>1101</v>
      </c>
      <c r="B1126" t="s">
        <v>1102</v>
      </c>
      <c r="C1126" t="s">
        <v>37</v>
      </c>
      <c r="D1126">
        <v>509</v>
      </c>
      <c r="E1126">
        <v>1054</v>
      </c>
      <c r="F1126" t="s">
        <v>1117</v>
      </c>
      <c r="G1126" t="str">
        <f t="shared" si="35"/>
        <v>iiif_url</v>
      </c>
    </row>
    <row r="1127" spans="1:7" x14ac:dyDescent="0.2">
      <c r="A1127" t="s">
        <v>1101</v>
      </c>
      <c r="B1127" t="s">
        <v>1102</v>
      </c>
      <c r="C1127" t="s">
        <v>37</v>
      </c>
      <c r="D1127">
        <v>511</v>
      </c>
      <c r="E1127">
        <v>1106</v>
      </c>
      <c r="F1127" t="s">
        <v>1118</v>
      </c>
      <c r="G1127" t="str">
        <f t="shared" si="35"/>
        <v>iiif_url</v>
      </c>
    </row>
    <row r="1128" spans="1:7" x14ac:dyDescent="0.2">
      <c r="A1128" t="s">
        <v>1101</v>
      </c>
      <c r="B1128" t="s">
        <v>1102</v>
      </c>
      <c r="C1128" t="s">
        <v>37</v>
      </c>
      <c r="D1128">
        <v>504</v>
      </c>
      <c r="E1128">
        <v>1153</v>
      </c>
      <c r="F1128" t="s">
        <v>1119</v>
      </c>
      <c r="G1128" t="str">
        <f t="shared" si="35"/>
        <v>iiif_url</v>
      </c>
    </row>
    <row r="1129" spans="1:7" x14ac:dyDescent="0.2">
      <c r="A1129" t="s">
        <v>1101</v>
      </c>
      <c r="B1129" t="s">
        <v>1102</v>
      </c>
      <c r="C1129" t="s">
        <v>37</v>
      </c>
      <c r="D1129">
        <v>504</v>
      </c>
      <c r="E1129">
        <v>1200</v>
      </c>
      <c r="F1129" t="s">
        <v>1120</v>
      </c>
      <c r="G1129" t="str">
        <f t="shared" si="35"/>
        <v>iiif_url</v>
      </c>
    </row>
    <row r="1130" spans="1:7" x14ac:dyDescent="0.2">
      <c r="A1130" t="s">
        <v>1101</v>
      </c>
      <c r="B1130" t="s">
        <v>1102</v>
      </c>
      <c r="C1130" t="s">
        <v>37</v>
      </c>
      <c r="D1130">
        <v>507</v>
      </c>
      <c r="E1130">
        <v>1244</v>
      </c>
      <c r="F1130" t="s">
        <v>1121</v>
      </c>
      <c r="G1130" t="str">
        <f t="shared" si="35"/>
        <v>iiif_url</v>
      </c>
    </row>
    <row r="1131" spans="1:7" x14ac:dyDescent="0.2">
      <c r="A1131" t="s">
        <v>1101</v>
      </c>
      <c r="B1131" t="s">
        <v>1102</v>
      </c>
      <c r="C1131" t="s">
        <v>124</v>
      </c>
      <c r="D1131">
        <v>379</v>
      </c>
      <c r="E1131">
        <v>1292</v>
      </c>
      <c r="F1131" t="s">
        <v>1122</v>
      </c>
      <c r="G1131" t="str">
        <f t="shared" si="35"/>
        <v>iiif_url</v>
      </c>
    </row>
    <row r="1132" spans="1:7" x14ac:dyDescent="0.2">
      <c r="A1132" t="s">
        <v>1101</v>
      </c>
      <c r="B1132" t="s">
        <v>1102</v>
      </c>
      <c r="C1132" t="s">
        <v>37</v>
      </c>
      <c r="D1132">
        <v>504</v>
      </c>
      <c r="E1132">
        <v>1340</v>
      </c>
      <c r="F1132" t="s">
        <v>1123</v>
      </c>
      <c r="G1132" t="str">
        <f t="shared" si="35"/>
        <v>iiif_url</v>
      </c>
    </row>
    <row r="1133" spans="1:7" x14ac:dyDescent="0.2">
      <c r="A1133" t="s">
        <v>1101</v>
      </c>
      <c r="B1133" t="s">
        <v>1102</v>
      </c>
      <c r="C1133" t="s">
        <v>26</v>
      </c>
      <c r="D1133">
        <v>379</v>
      </c>
      <c r="E1133">
        <v>1400</v>
      </c>
      <c r="F1133" t="s">
        <v>1124</v>
      </c>
      <c r="G1133" t="str">
        <f t="shared" si="35"/>
        <v>iiif_url</v>
      </c>
    </row>
    <row r="1134" spans="1:7" x14ac:dyDescent="0.2">
      <c r="A1134" t="s">
        <v>1101</v>
      </c>
      <c r="B1134" t="s">
        <v>1102</v>
      </c>
      <c r="C1134" t="s">
        <v>37</v>
      </c>
      <c r="D1134">
        <v>502</v>
      </c>
      <c r="E1134">
        <v>1430</v>
      </c>
      <c r="F1134" t="s">
        <v>1125</v>
      </c>
      <c r="G1134" t="str">
        <f t="shared" si="35"/>
        <v>iiif_url</v>
      </c>
    </row>
    <row r="1135" spans="1:7" x14ac:dyDescent="0.2">
      <c r="A1135" t="s">
        <v>1101</v>
      </c>
      <c r="B1135" t="s">
        <v>1102</v>
      </c>
      <c r="C1135" t="s">
        <v>26</v>
      </c>
      <c r="D1135">
        <v>383</v>
      </c>
      <c r="E1135">
        <v>1482</v>
      </c>
      <c r="F1135" t="s">
        <v>1126</v>
      </c>
      <c r="G1135" t="str">
        <f t="shared" si="35"/>
        <v>iiif_url</v>
      </c>
    </row>
    <row r="1136" spans="1:7" x14ac:dyDescent="0.2">
      <c r="A1136" t="s">
        <v>1101</v>
      </c>
      <c r="B1136" t="s">
        <v>1102</v>
      </c>
      <c r="C1136" t="s">
        <v>37</v>
      </c>
      <c r="D1136">
        <v>500</v>
      </c>
      <c r="E1136">
        <v>1537</v>
      </c>
      <c r="F1136" t="s">
        <v>1127</v>
      </c>
      <c r="G1136" t="str">
        <f t="shared" si="35"/>
        <v>iiif_url</v>
      </c>
    </row>
    <row r="1137" spans="1:7" x14ac:dyDescent="0.2">
      <c r="A1137" t="s">
        <v>1101</v>
      </c>
      <c r="B1137" t="s">
        <v>1102</v>
      </c>
      <c r="C1137" t="s">
        <v>37</v>
      </c>
      <c r="D1137">
        <v>500</v>
      </c>
      <c r="E1137">
        <v>1587</v>
      </c>
      <c r="F1137" t="s">
        <v>1128</v>
      </c>
      <c r="G1137" t="str">
        <f t="shared" si="35"/>
        <v>iiif_url</v>
      </c>
    </row>
    <row r="1138" spans="1:7" x14ac:dyDescent="0.2">
      <c r="A1138" t="s">
        <v>1101</v>
      </c>
      <c r="B1138" t="s">
        <v>1102</v>
      </c>
      <c r="C1138" t="s">
        <v>37</v>
      </c>
      <c r="D1138">
        <v>500</v>
      </c>
      <c r="E1138">
        <v>1634</v>
      </c>
      <c r="F1138" t="s">
        <v>1129</v>
      </c>
      <c r="G1138" t="str">
        <f t="shared" si="35"/>
        <v>iiif_url</v>
      </c>
    </row>
    <row r="1139" spans="1:7" x14ac:dyDescent="0.2">
      <c r="A1139" t="s">
        <v>1101</v>
      </c>
      <c r="B1139" t="s">
        <v>1102</v>
      </c>
      <c r="C1139" t="s">
        <v>11</v>
      </c>
      <c r="D1139">
        <v>832</v>
      </c>
      <c r="E1139">
        <v>1642</v>
      </c>
      <c r="F1139" t="s">
        <v>285</v>
      </c>
      <c r="G1139" t="str">
        <f t="shared" si="35"/>
        <v>iiif_url</v>
      </c>
    </row>
    <row r="1140" spans="1:7" x14ac:dyDescent="0.2">
      <c r="A1140" t="s">
        <v>1101</v>
      </c>
      <c r="B1140" t="s">
        <v>1102</v>
      </c>
      <c r="C1140" t="s">
        <v>37</v>
      </c>
      <c r="D1140">
        <v>500</v>
      </c>
      <c r="E1140">
        <v>1680</v>
      </c>
      <c r="F1140" t="s">
        <v>1130</v>
      </c>
      <c r="G1140" t="str">
        <f t="shared" si="35"/>
        <v>iiif_url</v>
      </c>
    </row>
    <row r="1141" spans="1:7" x14ac:dyDescent="0.2">
      <c r="A1141" t="s">
        <v>1101</v>
      </c>
      <c r="B1141" t="s">
        <v>1102</v>
      </c>
      <c r="C1141" t="s">
        <v>26</v>
      </c>
      <c r="D1141">
        <v>372</v>
      </c>
      <c r="E1141">
        <v>1729</v>
      </c>
      <c r="F1141" t="s">
        <v>1131</v>
      </c>
      <c r="G1141" t="str">
        <f t="shared" si="35"/>
        <v>iiif_url</v>
      </c>
    </row>
    <row r="1142" spans="1:7" x14ac:dyDescent="0.2">
      <c r="A1142" t="s">
        <v>1101</v>
      </c>
      <c r="B1142" t="s">
        <v>1102</v>
      </c>
      <c r="C1142" t="s">
        <v>37</v>
      </c>
      <c r="D1142">
        <v>495</v>
      </c>
      <c r="E1142">
        <v>1777</v>
      </c>
      <c r="F1142" t="s">
        <v>1132</v>
      </c>
      <c r="G1142" t="str">
        <f t="shared" si="35"/>
        <v>iiif_url</v>
      </c>
    </row>
    <row r="1143" spans="1:7" x14ac:dyDescent="0.2">
      <c r="A1143" t="s">
        <v>1101</v>
      </c>
      <c r="B1143" t="s">
        <v>1102</v>
      </c>
      <c r="C1143" t="s">
        <v>124</v>
      </c>
      <c r="D1143">
        <v>374</v>
      </c>
      <c r="E1143">
        <v>1825</v>
      </c>
      <c r="F1143" t="s">
        <v>1133</v>
      </c>
      <c r="G1143" t="str">
        <f t="shared" ref="G1143:G1178" si="36">HYPERLINK("https://images.diginfra.net/iiif/NL-HaNA_1.01.02/3779/NL-HaNA_1.01.02_3779_0010.jpg/225,286,1060,3181/full/0/default.jpg", "iiif_url")</f>
        <v>iiif_url</v>
      </c>
    </row>
    <row r="1144" spans="1:7" x14ac:dyDescent="0.2">
      <c r="A1144" t="s">
        <v>1101</v>
      </c>
      <c r="B1144" t="s">
        <v>1102</v>
      </c>
      <c r="C1144" t="s">
        <v>37</v>
      </c>
      <c r="D1144">
        <v>497</v>
      </c>
      <c r="E1144">
        <v>1871</v>
      </c>
      <c r="F1144" t="s">
        <v>1134</v>
      </c>
      <c r="G1144" t="str">
        <f t="shared" si="36"/>
        <v>iiif_url</v>
      </c>
    </row>
    <row r="1145" spans="1:7" x14ac:dyDescent="0.2">
      <c r="A1145" t="s">
        <v>1101</v>
      </c>
      <c r="B1145" t="s">
        <v>1102</v>
      </c>
      <c r="C1145" t="s">
        <v>124</v>
      </c>
      <c r="D1145">
        <v>372</v>
      </c>
      <c r="E1145">
        <v>1917</v>
      </c>
      <c r="F1145" t="s">
        <v>1135</v>
      </c>
      <c r="G1145" t="str">
        <f t="shared" si="36"/>
        <v>iiif_url</v>
      </c>
    </row>
    <row r="1146" spans="1:7" x14ac:dyDescent="0.2">
      <c r="A1146" t="s">
        <v>1101</v>
      </c>
      <c r="B1146" t="s">
        <v>1102</v>
      </c>
      <c r="C1146" t="s">
        <v>37</v>
      </c>
      <c r="D1146">
        <v>490</v>
      </c>
      <c r="E1146">
        <v>1968</v>
      </c>
      <c r="F1146" t="s">
        <v>1136</v>
      </c>
      <c r="G1146" t="str">
        <f t="shared" si="36"/>
        <v>iiif_url</v>
      </c>
    </row>
    <row r="1147" spans="1:7" x14ac:dyDescent="0.2">
      <c r="A1147" t="s">
        <v>1101</v>
      </c>
      <c r="B1147" t="s">
        <v>1102</v>
      </c>
      <c r="C1147" t="s">
        <v>124</v>
      </c>
      <c r="D1147">
        <v>363</v>
      </c>
      <c r="E1147">
        <v>2013</v>
      </c>
      <c r="F1147" t="s">
        <v>1137</v>
      </c>
      <c r="G1147" t="str">
        <f t="shared" si="36"/>
        <v>iiif_url</v>
      </c>
    </row>
    <row r="1148" spans="1:7" x14ac:dyDescent="0.2">
      <c r="A1148" t="s">
        <v>1101</v>
      </c>
      <c r="B1148" t="s">
        <v>1102</v>
      </c>
      <c r="C1148" t="s">
        <v>26</v>
      </c>
      <c r="D1148">
        <v>495</v>
      </c>
      <c r="E1148">
        <v>2025</v>
      </c>
      <c r="F1148" t="s">
        <v>791</v>
      </c>
      <c r="G1148" t="str">
        <f t="shared" si="36"/>
        <v>iiif_url</v>
      </c>
    </row>
    <row r="1149" spans="1:7" x14ac:dyDescent="0.2">
      <c r="A1149" t="s">
        <v>1101</v>
      </c>
      <c r="B1149" t="s">
        <v>1102</v>
      </c>
      <c r="C1149" t="s">
        <v>26</v>
      </c>
      <c r="D1149">
        <v>493</v>
      </c>
      <c r="E1149">
        <v>2058</v>
      </c>
      <c r="F1149" t="s">
        <v>1138</v>
      </c>
      <c r="G1149" t="str">
        <f t="shared" si="36"/>
        <v>iiif_url</v>
      </c>
    </row>
    <row r="1150" spans="1:7" x14ac:dyDescent="0.2">
      <c r="A1150" t="s">
        <v>1101</v>
      </c>
      <c r="B1150" t="s">
        <v>1102</v>
      </c>
      <c r="C1150" t="s">
        <v>124</v>
      </c>
      <c r="D1150">
        <v>365</v>
      </c>
      <c r="E1150">
        <v>2113</v>
      </c>
      <c r="F1150" t="s">
        <v>1139</v>
      </c>
      <c r="G1150" t="str">
        <f t="shared" si="36"/>
        <v>iiif_url</v>
      </c>
    </row>
    <row r="1151" spans="1:7" x14ac:dyDescent="0.2">
      <c r="A1151" t="s">
        <v>1101</v>
      </c>
      <c r="B1151" t="s">
        <v>1102</v>
      </c>
      <c r="C1151" t="s">
        <v>26</v>
      </c>
      <c r="D1151">
        <v>490</v>
      </c>
      <c r="E1151">
        <v>2156</v>
      </c>
      <c r="F1151" t="s">
        <v>1140</v>
      </c>
      <c r="G1151" t="str">
        <f t="shared" si="36"/>
        <v>iiif_url</v>
      </c>
    </row>
    <row r="1152" spans="1:7" x14ac:dyDescent="0.2">
      <c r="A1152" t="s">
        <v>1101</v>
      </c>
      <c r="B1152" t="s">
        <v>1102</v>
      </c>
      <c r="C1152" t="s">
        <v>124</v>
      </c>
      <c r="D1152">
        <v>370</v>
      </c>
      <c r="E1152">
        <v>2208</v>
      </c>
      <c r="F1152" t="s">
        <v>1141</v>
      </c>
      <c r="G1152" t="str">
        <f t="shared" si="36"/>
        <v>iiif_url</v>
      </c>
    </row>
    <row r="1153" spans="1:7" x14ac:dyDescent="0.2">
      <c r="A1153" t="s">
        <v>1101</v>
      </c>
      <c r="B1153" t="s">
        <v>1102</v>
      </c>
      <c r="C1153" t="s">
        <v>26</v>
      </c>
      <c r="D1153">
        <v>500</v>
      </c>
      <c r="E1153">
        <v>2213</v>
      </c>
      <c r="F1153" t="s">
        <v>1142</v>
      </c>
      <c r="G1153" t="str">
        <f t="shared" si="36"/>
        <v>iiif_url</v>
      </c>
    </row>
    <row r="1154" spans="1:7" x14ac:dyDescent="0.2">
      <c r="A1154" t="s">
        <v>1101</v>
      </c>
      <c r="B1154" t="s">
        <v>1102</v>
      </c>
      <c r="C1154" t="s">
        <v>37</v>
      </c>
      <c r="D1154">
        <v>488</v>
      </c>
      <c r="E1154">
        <v>2254</v>
      </c>
      <c r="F1154" t="s">
        <v>1143</v>
      </c>
      <c r="G1154" t="str">
        <f t="shared" si="36"/>
        <v>iiif_url</v>
      </c>
    </row>
    <row r="1155" spans="1:7" x14ac:dyDescent="0.2">
      <c r="A1155" t="s">
        <v>1101</v>
      </c>
      <c r="B1155" t="s">
        <v>1102</v>
      </c>
      <c r="C1155" t="s">
        <v>26</v>
      </c>
      <c r="D1155">
        <v>365</v>
      </c>
      <c r="E1155">
        <v>2302</v>
      </c>
      <c r="F1155" t="s">
        <v>1144</v>
      </c>
      <c r="G1155" t="str">
        <f t="shared" si="36"/>
        <v>iiif_url</v>
      </c>
    </row>
    <row r="1156" spans="1:7" x14ac:dyDescent="0.2">
      <c r="A1156" t="s">
        <v>1101</v>
      </c>
      <c r="B1156" t="s">
        <v>1102</v>
      </c>
      <c r="C1156" t="s">
        <v>26</v>
      </c>
      <c r="D1156">
        <v>367</v>
      </c>
      <c r="E1156">
        <v>2357</v>
      </c>
      <c r="F1156" t="s">
        <v>1145</v>
      </c>
      <c r="G1156" t="str">
        <f t="shared" si="36"/>
        <v>iiif_url</v>
      </c>
    </row>
    <row r="1157" spans="1:7" x14ac:dyDescent="0.2">
      <c r="A1157" t="s">
        <v>1101</v>
      </c>
      <c r="B1157" t="s">
        <v>1102</v>
      </c>
      <c r="C1157" t="s">
        <v>37</v>
      </c>
      <c r="D1157">
        <v>486</v>
      </c>
      <c r="E1157">
        <v>2395</v>
      </c>
      <c r="F1157" t="s">
        <v>1146</v>
      </c>
      <c r="G1157" t="str">
        <f t="shared" si="36"/>
        <v>iiif_url</v>
      </c>
    </row>
    <row r="1158" spans="1:7" x14ac:dyDescent="0.2">
      <c r="A1158" t="s">
        <v>1101</v>
      </c>
      <c r="B1158" t="s">
        <v>1102</v>
      </c>
      <c r="C1158" t="s">
        <v>26</v>
      </c>
      <c r="D1158">
        <v>360</v>
      </c>
      <c r="E1158">
        <v>2446</v>
      </c>
      <c r="F1158" t="s">
        <v>1147</v>
      </c>
      <c r="G1158" t="str">
        <f t="shared" si="36"/>
        <v>iiif_url</v>
      </c>
    </row>
    <row r="1159" spans="1:7" x14ac:dyDescent="0.2">
      <c r="A1159" t="s">
        <v>1101</v>
      </c>
      <c r="B1159" t="s">
        <v>1102</v>
      </c>
      <c r="C1159" t="s">
        <v>26</v>
      </c>
      <c r="D1159">
        <v>365</v>
      </c>
      <c r="E1159">
        <v>2497</v>
      </c>
      <c r="F1159" t="s">
        <v>1148</v>
      </c>
      <c r="G1159" t="str">
        <f t="shared" si="36"/>
        <v>iiif_url</v>
      </c>
    </row>
    <row r="1160" spans="1:7" x14ac:dyDescent="0.2">
      <c r="A1160" t="s">
        <v>1101</v>
      </c>
      <c r="B1160" t="s">
        <v>1102</v>
      </c>
      <c r="C1160" t="s">
        <v>37</v>
      </c>
      <c r="D1160">
        <v>481</v>
      </c>
      <c r="E1160">
        <v>2547</v>
      </c>
      <c r="F1160" t="s">
        <v>1149</v>
      </c>
      <c r="G1160" t="str">
        <f t="shared" si="36"/>
        <v>iiif_url</v>
      </c>
    </row>
    <row r="1161" spans="1:7" x14ac:dyDescent="0.2">
      <c r="A1161" t="s">
        <v>1101</v>
      </c>
      <c r="B1161" t="s">
        <v>1102</v>
      </c>
      <c r="C1161" t="s">
        <v>26</v>
      </c>
      <c r="D1161">
        <v>363</v>
      </c>
      <c r="E1161">
        <v>2588</v>
      </c>
      <c r="F1161" t="s">
        <v>1150</v>
      </c>
      <c r="G1161" t="str">
        <f t="shared" si="36"/>
        <v>iiif_url</v>
      </c>
    </row>
    <row r="1162" spans="1:7" x14ac:dyDescent="0.2">
      <c r="A1162" t="s">
        <v>1101</v>
      </c>
      <c r="B1162" t="s">
        <v>1102</v>
      </c>
      <c r="C1162" t="s">
        <v>37</v>
      </c>
      <c r="D1162">
        <v>483</v>
      </c>
      <c r="E1162">
        <v>2640</v>
      </c>
      <c r="F1162" t="s">
        <v>1151</v>
      </c>
      <c r="G1162" t="str">
        <f t="shared" si="36"/>
        <v>iiif_url</v>
      </c>
    </row>
    <row r="1163" spans="1:7" x14ac:dyDescent="0.2">
      <c r="A1163" t="s">
        <v>1101</v>
      </c>
      <c r="B1163" t="s">
        <v>1102</v>
      </c>
      <c r="C1163" t="s">
        <v>26</v>
      </c>
      <c r="D1163">
        <v>360</v>
      </c>
      <c r="E1163">
        <v>2689</v>
      </c>
      <c r="F1163" t="s">
        <v>1152</v>
      </c>
      <c r="G1163" t="str">
        <f t="shared" si="36"/>
        <v>iiif_url</v>
      </c>
    </row>
    <row r="1164" spans="1:7" x14ac:dyDescent="0.2">
      <c r="A1164" t="s">
        <v>1101</v>
      </c>
      <c r="B1164" t="s">
        <v>1102</v>
      </c>
      <c r="C1164" t="s">
        <v>37</v>
      </c>
      <c r="D1164">
        <v>481</v>
      </c>
      <c r="E1164">
        <v>2738</v>
      </c>
      <c r="F1164" t="s">
        <v>1153</v>
      </c>
      <c r="G1164" t="str">
        <f t="shared" si="36"/>
        <v>iiif_url</v>
      </c>
    </row>
    <row r="1165" spans="1:7" x14ac:dyDescent="0.2">
      <c r="A1165" t="s">
        <v>1101</v>
      </c>
      <c r="B1165" t="s">
        <v>1102</v>
      </c>
      <c r="C1165" t="s">
        <v>26</v>
      </c>
      <c r="D1165">
        <v>356</v>
      </c>
      <c r="E1165">
        <v>2787</v>
      </c>
      <c r="F1165" t="s">
        <v>1154</v>
      </c>
      <c r="G1165" t="str">
        <f t="shared" si="36"/>
        <v>iiif_url</v>
      </c>
    </row>
    <row r="1166" spans="1:7" x14ac:dyDescent="0.2">
      <c r="A1166" t="s">
        <v>1101</v>
      </c>
      <c r="B1166" t="s">
        <v>1102</v>
      </c>
      <c r="C1166" t="s">
        <v>1155</v>
      </c>
      <c r="D1166">
        <v>544</v>
      </c>
      <c r="E1166">
        <v>2793</v>
      </c>
      <c r="G1166" t="str">
        <f t="shared" si="36"/>
        <v>iiif_url</v>
      </c>
    </row>
    <row r="1167" spans="1:7" x14ac:dyDescent="0.2">
      <c r="A1167" t="s">
        <v>1101</v>
      </c>
      <c r="B1167" t="s">
        <v>1102</v>
      </c>
      <c r="C1167" t="s">
        <v>37</v>
      </c>
      <c r="D1167">
        <v>481</v>
      </c>
      <c r="E1167">
        <v>2832</v>
      </c>
      <c r="F1167" t="s">
        <v>1156</v>
      </c>
      <c r="G1167" t="str">
        <f t="shared" si="36"/>
        <v>iiif_url</v>
      </c>
    </row>
    <row r="1168" spans="1:7" x14ac:dyDescent="0.2">
      <c r="A1168" t="s">
        <v>1101</v>
      </c>
      <c r="B1168" t="s">
        <v>1102</v>
      </c>
      <c r="C1168" t="s">
        <v>26</v>
      </c>
      <c r="D1168">
        <v>360</v>
      </c>
      <c r="E1168">
        <v>2883</v>
      </c>
      <c r="F1168" t="s">
        <v>1157</v>
      </c>
      <c r="G1168" t="str">
        <f t="shared" si="36"/>
        <v>iiif_url</v>
      </c>
    </row>
    <row r="1169" spans="1:7" x14ac:dyDescent="0.2">
      <c r="A1169" t="s">
        <v>1101</v>
      </c>
      <c r="B1169" t="s">
        <v>1102</v>
      </c>
      <c r="C1169" t="s">
        <v>37</v>
      </c>
      <c r="D1169">
        <v>483</v>
      </c>
      <c r="E1169">
        <v>2917</v>
      </c>
      <c r="F1169" t="s">
        <v>1158</v>
      </c>
      <c r="G1169" t="str">
        <f t="shared" si="36"/>
        <v>iiif_url</v>
      </c>
    </row>
    <row r="1170" spans="1:7" x14ac:dyDescent="0.2">
      <c r="A1170" t="s">
        <v>1101</v>
      </c>
      <c r="B1170" t="s">
        <v>1102</v>
      </c>
      <c r="C1170" t="s">
        <v>26</v>
      </c>
      <c r="D1170">
        <v>360</v>
      </c>
      <c r="E1170">
        <v>2975</v>
      </c>
      <c r="F1170" t="s">
        <v>1159</v>
      </c>
      <c r="G1170" t="str">
        <f t="shared" si="36"/>
        <v>iiif_url</v>
      </c>
    </row>
    <row r="1171" spans="1:7" x14ac:dyDescent="0.2">
      <c r="A1171" t="s">
        <v>1101</v>
      </c>
      <c r="B1171" t="s">
        <v>1102</v>
      </c>
      <c r="C1171" t="s">
        <v>26</v>
      </c>
      <c r="D1171">
        <v>360</v>
      </c>
      <c r="E1171">
        <v>3025</v>
      </c>
      <c r="F1171" t="s">
        <v>1160</v>
      </c>
      <c r="G1171" t="str">
        <f t="shared" si="36"/>
        <v>iiif_url</v>
      </c>
    </row>
    <row r="1172" spans="1:7" x14ac:dyDescent="0.2">
      <c r="A1172" t="s">
        <v>1101</v>
      </c>
      <c r="B1172" t="s">
        <v>1102</v>
      </c>
      <c r="C1172" t="s">
        <v>37</v>
      </c>
      <c r="D1172">
        <v>479</v>
      </c>
      <c r="E1172">
        <v>3075</v>
      </c>
      <c r="F1172" t="s">
        <v>1161</v>
      </c>
      <c r="G1172" t="str">
        <f t="shared" si="36"/>
        <v>iiif_url</v>
      </c>
    </row>
    <row r="1173" spans="1:7" x14ac:dyDescent="0.2">
      <c r="A1173" t="s">
        <v>1101</v>
      </c>
      <c r="B1173" t="s">
        <v>1102</v>
      </c>
      <c r="C1173" t="s">
        <v>26</v>
      </c>
      <c r="D1173">
        <v>360</v>
      </c>
      <c r="E1173">
        <v>3118</v>
      </c>
      <c r="F1173" t="s">
        <v>1162</v>
      </c>
      <c r="G1173" t="str">
        <f t="shared" si="36"/>
        <v>iiif_url</v>
      </c>
    </row>
    <row r="1174" spans="1:7" x14ac:dyDescent="0.2">
      <c r="A1174" t="s">
        <v>1101</v>
      </c>
      <c r="B1174" t="s">
        <v>1102</v>
      </c>
      <c r="C1174" t="s">
        <v>37</v>
      </c>
      <c r="D1174">
        <v>483</v>
      </c>
      <c r="E1174">
        <v>3166</v>
      </c>
      <c r="F1174" t="s">
        <v>1163</v>
      </c>
      <c r="G1174" t="str">
        <f t="shared" si="36"/>
        <v>iiif_url</v>
      </c>
    </row>
    <row r="1175" spans="1:7" x14ac:dyDescent="0.2">
      <c r="A1175" t="s">
        <v>1101</v>
      </c>
      <c r="B1175" t="s">
        <v>1102</v>
      </c>
      <c r="C1175" t="s">
        <v>26</v>
      </c>
      <c r="D1175">
        <v>353</v>
      </c>
      <c r="E1175">
        <v>3219</v>
      </c>
      <c r="F1175" t="s">
        <v>1164</v>
      </c>
      <c r="G1175" t="str">
        <f t="shared" si="36"/>
        <v>iiif_url</v>
      </c>
    </row>
    <row r="1176" spans="1:7" x14ac:dyDescent="0.2">
      <c r="A1176" t="s">
        <v>1101</v>
      </c>
      <c r="B1176" t="s">
        <v>1102</v>
      </c>
      <c r="C1176" t="s">
        <v>37</v>
      </c>
      <c r="D1176">
        <v>481</v>
      </c>
      <c r="E1176">
        <v>3227</v>
      </c>
      <c r="F1176" t="s">
        <v>1165</v>
      </c>
      <c r="G1176" t="str">
        <f t="shared" si="36"/>
        <v>iiif_url</v>
      </c>
    </row>
    <row r="1177" spans="1:7" x14ac:dyDescent="0.2">
      <c r="A1177" t="s">
        <v>1101</v>
      </c>
      <c r="B1177" t="s">
        <v>1102</v>
      </c>
      <c r="C1177" t="s">
        <v>37</v>
      </c>
      <c r="D1177">
        <v>474</v>
      </c>
      <c r="E1177">
        <v>3258</v>
      </c>
      <c r="F1177" t="s">
        <v>1166</v>
      </c>
      <c r="G1177" t="str">
        <f t="shared" si="36"/>
        <v>iiif_url</v>
      </c>
    </row>
    <row r="1178" spans="1:7" x14ac:dyDescent="0.2">
      <c r="A1178" t="s">
        <v>1101</v>
      </c>
      <c r="B1178" t="s">
        <v>1102</v>
      </c>
      <c r="C1178" t="s">
        <v>26</v>
      </c>
      <c r="D1178">
        <v>360</v>
      </c>
      <c r="E1178">
        <v>3315</v>
      </c>
      <c r="F1178" t="s">
        <v>1167</v>
      </c>
      <c r="G1178" t="str">
        <f t="shared" si="36"/>
        <v>iiif_url</v>
      </c>
    </row>
    <row r="1180" spans="1:7" x14ac:dyDescent="0.2">
      <c r="A1180" t="s">
        <v>1101</v>
      </c>
      <c r="B1180" t="s">
        <v>1168</v>
      </c>
      <c r="C1180" t="s">
        <v>11</v>
      </c>
      <c r="D1180">
        <v>1483</v>
      </c>
      <c r="E1180">
        <v>401</v>
      </c>
      <c r="F1180" t="s">
        <v>1169</v>
      </c>
      <c r="G1180" t="str">
        <f t="shared" ref="G1180:G1211" si="37">HYPERLINK("https://images.diginfra.net/iiif/NL-HaNA_1.01.02/3779/NL-HaNA_1.01.02_3779_0010.jpg/1190,301,1104,3184/full/0/default.jpg", "iiif_url")</f>
        <v>iiif_url</v>
      </c>
    </row>
    <row r="1181" spans="1:7" x14ac:dyDescent="0.2">
      <c r="A1181" t="s">
        <v>1101</v>
      </c>
      <c r="B1181" t="s">
        <v>1168</v>
      </c>
      <c r="C1181" t="s">
        <v>1170</v>
      </c>
      <c r="D1181">
        <v>1360</v>
      </c>
      <c r="E1181">
        <v>444</v>
      </c>
      <c r="F1181" t="s">
        <v>1171</v>
      </c>
      <c r="G1181" t="str">
        <f t="shared" si="37"/>
        <v>iiif_url</v>
      </c>
    </row>
    <row r="1182" spans="1:7" x14ac:dyDescent="0.2">
      <c r="A1182" t="s">
        <v>1101</v>
      </c>
      <c r="B1182" t="s">
        <v>1168</v>
      </c>
      <c r="C1182" t="s">
        <v>1170</v>
      </c>
      <c r="D1182">
        <v>1360</v>
      </c>
      <c r="E1182">
        <v>493</v>
      </c>
      <c r="F1182" t="s">
        <v>1172</v>
      </c>
      <c r="G1182" t="str">
        <f t="shared" si="37"/>
        <v>iiif_url</v>
      </c>
    </row>
    <row r="1183" spans="1:7" x14ac:dyDescent="0.2">
      <c r="A1183" t="s">
        <v>1101</v>
      </c>
      <c r="B1183" t="s">
        <v>1168</v>
      </c>
      <c r="C1183" t="s">
        <v>11</v>
      </c>
      <c r="D1183">
        <v>1481</v>
      </c>
      <c r="E1183">
        <v>550</v>
      </c>
      <c r="F1183" t="s">
        <v>1173</v>
      </c>
      <c r="G1183" t="str">
        <f t="shared" si="37"/>
        <v>iiif_url</v>
      </c>
    </row>
    <row r="1184" spans="1:7" x14ac:dyDescent="0.2">
      <c r="A1184" t="s">
        <v>1101</v>
      </c>
      <c r="B1184" t="s">
        <v>1168</v>
      </c>
      <c r="C1184" t="s">
        <v>1170</v>
      </c>
      <c r="D1184">
        <v>1360</v>
      </c>
      <c r="E1184">
        <v>588</v>
      </c>
      <c r="F1184" t="s">
        <v>1174</v>
      </c>
      <c r="G1184" t="str">
        <f t="shared" si="37"/>
        <v>iiif_url</v>
      </c>
    </row>
    <row r="1185" spans="1:7" x14ac:dyDescent="0.2">
      <c r="A1185" t="s">
        <v>1101</v>
      </c>
      <c r="B1185" t="s">
        <v>1168</v>
      </c>
      <c r="C1185" t="s">
        <v>11</v>
      </c>
      <c r="D1185">
        <v>1481</v>
      </c>
      <c r="E1185">
        <v>642</v>
      </c>
      <c r="F1185" t="s">
        <v>1175</v>
      </c>
      <c r="G1185" t="str">
        <f t="shared" si="37"/>
        <v>iiif_url</v>
      </c>
    </row>
    <row r="1186" spans="1:7" x14ac:dyDescent="0.2">
      <c r="A1186" t="s">
        <v>1101</v>
      </c>
      <c r="B1186" t="s">
        <v>1168</v>
      </c>
      <c r="C1186" t="s">
        <v>1170</v>
      </c>
      <c r="D1186">
        <v>1360</v>
      </c>
      <c r="E1186">
        <v>688</v>
      </c>
      <c r="F1186" t="s">
        <v>1176</v>
      </c>
      <c r="G1186" t="str">
        <f t="shared" si="37"/>
        <v>iiif_url</v>
      </c>
    </row>
    <row r="1187" spans="1:7" x14ac:dyDescent="0.2">
      <c r="A1187" t="s">
        <v>1101</v>
      </c>
      <c r="B1187" t="s">
        <v>1168</v>
      </c>
      <c r="C1187" t="s">
        <v>11</v>
      </c>
      <c r="D1187">
        <v>1481</v>
      </c>
      <c r="E1187">
        <v>730</v>
      </c>
      <c r="F1187" t="s">
        <v>1177</v>
      </c>
      <c r="G1187" t="str">
        <f t="shared" si="37"/>
        <v>iiif_url</v>
      </c>
    </row>
    <row r="1188" spans="1:7" x14ac:dyDescent="0.2">
      <c r="A1188" t="s">
        <v>1101</v>
      </c>
      <c r="B1188" t="s">
        <v>1168</v>
      </c>
      <c r="C1188" t="s">
        <v>1170</v>
      </c>
      <c r="D1188">
        <v>1362</v>
      </c>
      <c r="E1188">
        <v>786</v>
      </c>
      <c r="F1188" t="s">
        <v>1178</v>
      </c>
      <c r="G1188" t="str">
        <f t="shared" si="37"/>
        <v>iiif_url</v>
      </c>
    </row>
    <row r="1189" spans="1:7" x14ac:dyDescent="0.2">
      <c r="A1189" t="s">
        <v>1101</v>
      </c>
      <c r="B1189" t="s">
        <v>1168</v>
      </c>
      <c r="C1189" t="s">
        <v>11</v>
      </c>
      <c r="D1189">
        <v>1477</v>
      </c>
      <c r="E1189">
        <v>836</v>
      </c>
      <c r="F1189" t="s">
        <v>1179</v>
      </c>
      <c r="G1189" t="str">
        <f t="shared" si="37"/>
        <v>iiif_url</v>
      </c>
    </row>
    <row r="1190" spans="1:7" x14ac:dyDescent="0.2">
      <c r="A1190" t="s">
        <v>1101</v>
      </c>
      <c r="B1190" t="s">
        <v>1168</v>
      </c>
      <c r="C1190" t="s">
        <v>1170</v>
      </c>
      <c r="D1190">
        <v>1360</v>
      </c>
      <c r="E1190">
        <v>883</v>
      </c>
      <c r="F1190" t="s">
        <v>1180</v>
      </c>
      <c r="G1190" t="str">
        <f t="shared" si="37"/>
        <v>iiif_url</v>
      </c>
    </row>
    <row r="1191" spans="1:7" x14ac:dyDescent="0.2">
      <c r="A1191" t="s">
        <v>1101</v>
      </c>
      <c r="B1191" t="s">
        <v>1168</v>
      </c>
      <c r="C1191" t="s">
        <v>11</v>
      </c>
      <c r="D1191">
        <v>1481</v>
      </c>
      <c r="E1191">
        <v>933</v>
      </c>
      <c r="F1191" t="s">
        <v>1181</v>
      </c>
      <c r="G1191" t="str">
        <f t="shared" si="37"/>
        <v>iiif_url</v>
      </c>
    </row>
    <row r="1192" spans="1:7" x14ac:dyDescent="0.2">
      <c r="A1192" t="s">
        <v>1101</v>
      </c>
      <c r="B1192" t="s">
        <v>1168</v>
      </c>
      <c r="C1192" t="s">
        <v>124</v>
      </c>
      <c r="D1192">
        <v>1360</v>
      </c>
      <c r="E1192">
        <v>979</v>
      </c>
      <c r="F1192" t="s">
        <v>1182</v>
      </c>
      <c r="G1192" t="str">
        <f t="shared" si="37"/>
        <v>iiif_url</v>
      </c>
    </row>
    <row r="1193" spans="1:7" x14ac:dyDescent="0.2">
      <c r="A1193" t="s">
        <v>1101</v>
      </c>
      <c r="B1193" t="s">
        <v>1168</v>
      </c>
      <c r="C1193" t="s">
        <v>11</v>
      </c>
      <c r="D1193">
        <v>1479</v>
      </c>
      <c r="E1193">
        <v>1028</v>
      </c>
      <c r="F1193" t="s">
        <v>1183</v>
      </c>
      <c r="G1193" t="str">
        <f t="shared" si="37"/>
        <v>iiif_url</v>
      </c>
    </row>
    <row r="1194" spans="1:7" x14ac:dyDescent="0.2">
      <c r="A1194" t="s">
        <v>1101</v>
      </c>
      <c r="B1194" t="s">
        <v>1168</v>
      </c>
      <c r="C1194" t="s">
        <v>124</v>
      </c>
      <c r="D1194">
        <v>1362</v>
      </c>
      <c r="E1194">
        <v>1074</v>
      </c>
      <c r="F1194" t="s">
        <v>1184</v>
      </c>
      <c r="G1194" t="str">
        <f t="shared" si="37"/>
        <v>iiif_url</v>
      </c>
    </row>
    <row r="1195" spans="1:7" x14ac:dyDescent="0.2">
      <c r="A1195" t="s">
        <v>1101</v>
      </c>
      <c r="B1195" t="s">
        <v>1168</v>
      </c>
      <c r="C1195" t="s">
        <v>11</v>
      </c>
      <c r="D1195">
        <v>1481</v>
      </c>
      <c r="E1195">
        <v>1117</v>
      </c>
      <c r="F1195" t="s">
        <v>1185</v>
      </c>
      <c r="G1195" t="str">
        <f t="shared" si="37"/>
        <v>iiif_url</v>
      </c>
    </row>
    <row r="1196" spans="1:7" x14ac:dyDescent="0.2">
      <c r="A1196" t="s">
        <v>1101</v>
      </c>
      <c r="B1196" t="s">
        <v>1168</v>
      </c>
      <c r="C1196" t="s">
        <v>124</v>
      </c>
      <c r="D1196">
        <v>1360</v>
      </c>
      <c r="E1196">
        <v>1169</v>
      </c>
      <c r="F1196" t="s">
        <v>1186</v>
      </c>
      <c r="G1196" t="str">
        <f t="shared" si="37"/>
        <v>iiif_url</v>
      </c>
    </row>
    <row r="1197" spans="1:7" x14ac:dyDescent="0.2">
      <c r="A1197" t="s">
        <v>1101</v>
      </c>
      <c r="B1197" t="s">
        <v>1168</v>
      </c>
      <c r="C1197" t="s">
        <v>11</v>
      </c>
      <c r="D1197">
        <v>1481</v>
      </c>
      <c r="E1197">
        <v>1220</v>
      </c>
      <c r="F1197" t="s">
        <v>1187</v>
      </c>
      <c r="G1197" t="str">
        <f t="shared" si="37"/>
        <v>iiif_url</v>
      </c>
    </row>
    <row r="1198" spans="1:7" x14ac:dyDescent="0.2">
      <c r="A1198" t="s">
        <v>1101</v>
      </c>
      <c r="B1198" t="s">
        <v>1168</v>
      </c>
      <c r="C1198" t="s">
        <v>124</v>
      </c>
      <c r="D1198">
        <v>1355</v>
      </c>
      <c r="E1198">
        <v>1266</v>
      </c>
      <c r="F1198" t="s">
        <v>1188</v>
      </c>
      <c r="G1198" t="str">
        <f t="shared" si="37"/>
        <v>iiif_url</v>
      </c>
    </row>
    <row r="1199" spans="1:7" x14ac:dyDescent="0.2">
      <c r="A1199" t="s">
        <v>1101</v>
      </c>
      <c r="B1199" t="s">
        <v>1168</v>
      </c>
      <c r="C1199" t="s">
        <v>26</v>
      </c>
      <c r="D1199">
        <v>1472</v>
      </c>
      <c r="E1199">
        <v>1265</v>
      </c>
      <c r="F1199" t="s">
        <v>1189</v>
      </c>
      <c r="G1199" t="str">
        <f t="shared" si="37"/>
        <v>iiif_url</v>
      </c>
    </row>
    <row r="1200" spans="1:7" x14ac:dyDescent="0.2">
      <c r="A1200" t="s">
        <v>1101</v>
      </c>
      <c r="B1200" t="s">
        <v>1168</v>
      </c>
      <c r="C1200" t="s">
        <v>11</v>
      </c>
      <c r="D1200">
        <v>1476</v>
      </c>
      <c r="E1200">
        <v>1314</v>
      </c>
      <c r="F1200" t="s">
        <v>1190</v>
      </c>
      <c r="G1200" t="str">
        <f t="shared" si="37"/>
        <v>iiif_url</v>
      </c>
    </row>
    <row r="1201" spans="1:7" x14ac:dyDescent="0.2">
      <c r="A1201" t="s">
        <v>1101</v>
      </c>
      <c r="B1201" t="s">
        <v>1168</v>
      </c>
      <c r="C1201" t="s">
        <v>124</v>
      </c>
      <c r="D1201">
        <v>1355</v>
      </c>
      <c r="E1201">
        <v>1360</v>
      </c>
      <c r="F1201" t="s">
        <v>1191</v>
      </c>
      <c r="G1201" t="str">
        <f t="shared" si="37"/>
        <v>iiif_url</v>
      </c>
    </row>
    <row r="1202" spans="1:7" x14ac:dyDescent="0.2">
      <c r="A1202" t="s">
        <v>1101</v>
      </c>
      <c r="B1202" t="s">
        <v>1168</v>
      </c>
      <c r="C1202" t="s">
        <v>26</v>
      </c>
      <c r="D1202">
        <v>1360</v>
      </c>
      <c r="E1202">
        <v>1416</v>
      </c>
      <c r="F1202" t="s">
        <v>1192</v>
      </c>
      <c r="G1202" t="str">
        <f t="shared" si="37"/>
        <v>iiif_url</v>
      </c>
    </row>
    <row r="1203" spans="1:7" x14ac:dyDescent="0.2">
      <c r="A1203" t="s">
        <v>1101</v>
      </c>
      <c r="B1203" t="s">
        <v>1168</v>
      </c>
      <c r="C1203" t="s">
        <v>11</v>
      </c>
      <c r="D1203">
        <v>1481</v>
      </c>
      <c r="E1203">
        <v>1457</v>
      </c>
      <c r="F1203" t="s">
        <v>1193</v>
      </c>
      <c r="G1203" t="str">
        <f t="shared" si="37"/>
        <v>iiif_url</v>
      </c>
    </row>
    <row r="1204" spans="1:7" x14ac:dyDescent="0.2">
      <c r="A1204" t="s">
        <v>1101</v>
      </c>
      <c r="B1204" t="s">
        <v>1168</v>
      </c>
      <c r="C1204" t="s">
        <v>124</v>
      </c>
      <c r="D1204">
        <v>1358</v>
      </c>
      <c r="E1204">
        <v>1492</v>
      </c>
      <c r="F1204" t="s">
        <v>1194</v>
      </c>
      <c r="G1204" t="str">
        <f t="shared" si="37"/>
        <v>iiif_url</v>
      </c>
    </row>
    <row r="1205" spans="1:7" x14ac:dyDescent="0.2">
      <c r="A1205" t="s">
        <v>1101</v>
      </c>
      <c r="B1205" t="s">
        <v>1168</v>
      </c>
      <c r="C1205" t="s">
        <v>11</v>
      </c>
      <c r="D1205">
        <v>1481</v>
      </c>
      <c r="E1205">
        <v>1549</v>
      </c>
      <c r="F1205" t="s">
        <v>1195</v>
      </c>
      <c r="G1205" t="str">
        <f t="shared" si="37"/>
        <v>iiif_url</v>
      </c>
    </row>
    <row r="1206" spans="1:7" x14ac:dyDescent="0.2">
      <c r="A1206" t="s">
        <v>1101</v>
      </c>
      <c r="B1206" t="s">
        <v>1168</v>
      </c>
      <c r="C1206" t="s">
        <v>124</v>
      </c>
      <c r="D1206">
        <v>1355</v>
      </c>
      <c r="E1206">
        <v>1601</v>
      </c>
      <c r="F1206" t="s">
        <v>1196</v>
      </c>
      <c r="G1206" t="str">
        <f t="shared" si="37"/>
        <v>iiif_url</v>
      </c>
    </row>
    <row r="1207" spans="1:7" x14ac:dyDescent="0.2">
      <c r="A1207" t="s">
        <v>1101</v>
      </c>
      <c r="B1207" t="s">
        <v>1168</v>
      </c>
      <c r="C1207" t="s">
        <v>11</v>
      </c>
      <c r="D1207">
        <v>1476</v>
      </c>
      <c r="E1207">
        <v>1649</v>
      </c>
      <c r="F1207" t="s">
        <v>1197</v>
      </c>
      <c r="G1207" t="str">
        <f t="shared" si="37"/>
        <v>iiif_url</v>
      </c>
    </row>
    <row r="1208" spans="1:7" x14ac:dyDescent="0.2">
      <c r="A1208" t="s">
        <v>1101</v>
      </c>
      <c r="B1208" t="s">
        <v>1168</v>
      </c>
      <c r="C1208" t="s">
        <v>124</v>
      </c>
      <c r="D1208">
        <v>1353</v>
      </c>
      <c r="E1208">
        <v>1697</v>
      </c>
      <c r="F1208" t="s">
        <v>1198</v>
      </c>
      <c r="G1208" t="str">
        <f t="shared" si="37"/>
        <v>iiif_url</v>
      </c>
    </row>
    <row r="1209" spans="1:7" x14ac:dyDescent="0.2">
      <c r="A1209" t="s">
        <v>1101</v>
      </c>
      <c r="B1209" t="s">
        <v>1168</v>
      </c>
      <c r="C1209" t="s">
        <v>11</v>
      </c>
      <c r="D1209">
        <v>1476</v>
      </c>
      <c r="E1209">
        <v>1738</v>
      </c>
      <c r="F1209" t="s">
        <v>1199</v>
      </c>
      <c r="G1209" t="str">
        <f t="shared" si="37"/>
        <v>iiif_url</v>
      </c>
    </row>
    <row r="1210" spans="1:7" x14ac:dyDescent="0.2">
      <c r="A1210" t="s">
        <v>1101</v>
      </c>
      <c r="B1210" t="s">
        <v>1168</v>
      </c>
      <c r="C1210" t="s">
        <v>124</v>
      </c>
      <c r="D1210">
        <v>1351</v>
      </c>
      <c r="E1210">
        <v>1793</v>
      </c>
      <c r="F1210" t="s">
        <v>1200</v>
      </c>
      <c r="G1210" t="str">
        <f t="shared" si="37"/>
        <v>iiif_url</v>
      </c>
    </row>
    <row r="1211" spans="1:7" x14ac:dyDescent="0.2">
      <c r="A1211" t="s">
        <v>1101</v>
      </c>
      <c r="B1211" t="s">
        <v>1168</v>
      </c>
      <c r="C1211" t="s">
        <v>11</v>
      </c>
      <c r="D1211">
        <v>1474</v>
      </c>
      <c r="E1211">
        <v>1841</v>
      </c>
      <c r="F1211" t="s">
        <v>1201</v>
      </c>
      <c r="G1211" t="str">
        <f t="shared" si="37"/>
        <v>iiif_url</v>
      </c>
    </row>
    <row r="1212" spans="1:7" x14ac:dyDescent="0.2">
      <c r="A1212" t="s">
        <v>1101</v>
      </c>
      <c r="B1212" t="s">
        <v>1168</v>
      </c>
      <c r="C1212" t="s">
        <v>124</v>
      </c>
      <c r="D1212">
        <v>1351</v>
      </c>
      <c r="E1212">
        <v>1887</v>
      </c>
      <c r="F1212" t="s">
        <v>1202</v>
      </c>
      <c r="G1212" t="str">
        <f t="shared" ref="G1212:G1244" si="38">HYPERLINK("https://images.diginfra.net/iiif/NL-HaNA_1.01.02/3779/NL-HaNA_1.01.02_3779_0010.jpg/1190,301,1104,3184/full/0/default.jpg", "iiif_url")</f>
        <v>iiif_url</v>
      </c>
    </row>
    <row r="1213" spans="1:7" x14ac:dyDescent="0.2">
      <c r="A1213" t="s">
        <v>1101</v>
      </c>
      <c r="B1213" t="s">
        <v>1168</v>
      </c>
      <c r="C1213" t="s">
        <v>11</v>
      </c>
      <c r="D1213">
        <v>1476</v>
      </c>
      <c r="E1213">
        <v>1938</v>
      </c>
      <c r="F1213" t="s">
        <v>1203</v>
      </c>
      <c r="G1213" t="str">
        <f t="shared" si="38"/>
        <v>iiif_url</v>
      </c>
    </row>
    <row r="1214" spans="1:7" x14ac:dyDescent="0.2">
      <c r="A1214" t="s">
        <v>1101</v>
      </c>
      <c r="B1214" t="s">
        <v>1168</v>
      </c>
      <c r="C1214" t="s">
        <v>124</v>
      </c>
      <c r="D1214">
        <v>1351</v>
      </c>
      <c r="E1214">
        <v>1983</v>
      </c>
      <c r="F1214" t="s">
        <v>1204</v>
      </c>
      <c r="G1214" t="str">
        <f t="shared" si="38"/>
        <v>iiif_url</v>
      </c>
    </row>
    <row r="1215" spans="1:7" x14ac:dyDescent="0.2">
      <c r="A1215" t="s">
        <v>1101</v>
      </c>
      <c r="B1215" t="s">
        <v>1168</v>
      </c>
      <c r="C1215" t="s">
        <v>11</v>
      </c>
      <c r="D1215">
        <v>1781</v>
      </c>
      <c r="E1215">
        <v>1990</v>
      </c>
      <c r="F1215" t="s">
        <v>1205</v>
      </c>
      <c r="G1215" t="str">
        <f t="shared" si="38"/>
        <v>iiif_url</v>
      </c>
    </row>
    <row r="1216" spans="1:7" x14ac:dyDescent="0.2">
      <c r="A1216" t="s">
        <v>1101</v>
      </c>
      <c r="B1216" t="s">
        <v>1168</v>
      </c>
      <c r="C1216" t="s">
        <v>37</v>
      </c>
      <c r="D1216">
        <v>1472</v>
      </c>
      <c r="E1216">
        <v>2028</v>
      </c>
      <c r="F1216" t="s">
        <v>1206</v>
      </c>
      <c r="G1216" t="str">
        <f t="shared" si="38"/>
        <v>iiif_url</v>
      </c>
    </row>
    <row r="1217" spans="1:7" x14ac:dyDescent="0.2">
      <c r="A1217" t="s">
        <v>1101</v>
      </c>
      <c r="B1217" t="s">
        <v>1168</v>
      </c>
      <c r="C1217" t="s">
        <v>124</v>
      </c>
      <c r="D1217">
        <v>1346</v>
      </c>
      <c r="E1217">
        <v>2079</v>
      </c>
      <c r="F1217" t="s">
        <v>1207</v>
      </c>
      <c r="G1217" t="str">
        <f t="shared" si="38"/>
        <v>iiif_url</v>
      </c>
    </row>
    <row r="1218" spans="1:7" x14ac:dyDescent="0.2">
      <c r="A1218" t="s">
        <v>1101</v>
      </c>
      <c r="B1218" t="s">
        <v>1168</v>
      </c>
      <c r="C1218" t="s">
        <v>37</v>
      </c>
      <c r="D1218">
        <v>1472</v>
      </c>
      <c r="E1218">
        <v>2126</v>
      </c>
      <c r="F1218" t="s">
        <v>1208</v>
      </c>
      <c r="G1218" t="str">
        <f t="shared" si="38"/>
        <v>iiif_url</v>
      </c>
    </row>
    <row r="1219" spans="1:7" x14ac:dyDescent="0.2">
      <c r="A1219" t="s">
        <v>1101</v>
      </c>
      <c r="B1219" t="s">
        <v>1168</v>
      </c>
      <c r="C1219" t="s">
        <v>124</v>
      </c>
      <c r="D1219">
        <v>1346</v>
      </c>
      <c r="E1219">
        <v>2176</v>
      </c>
      <c r="F1219" t="s">
        <v>1209</v>
      </c>
      <c r="G1219" t="str">
        <f t="shared" si="38"/>
        <v>iiif_url</v>
      </c>
    </row>
    <row r="1220" spans="1:7" x14ac:dyDescent="0.2">
      <c r="A1220" t="s">
        <v>1101</v>
      </c>
      <c r="B1220" t="s">
        <v>1168</v>
      </c>
      <c r="C1220" t="s">
        <v>37</v>
      </c>
      <c r="D1220">
        <v>1465</v>
      </c>
      <c r="E1220">
        <v>2224</v>
      </c>
      <c r="F1220" t="s">
        <v>1210</v>
      </c>
      <c r="G1220" t="str">
        <f t="shared" si="38"/>
        <v>iiif_url</v>
      </c>
    </row>
    <row r="1221" spans="1:7" x14ac:dyDescent="0.2">
      <c r="A1221" t="s">
        <v>1101</v>
      </c>
      <c r="B1221" t="s">
        <v>1168</v>
      </c>
      <c r="C1221" t="s">
        <v>124</v>
      </c>
      <c r="D1221">
        <v>1344</v>
      </c>
      <c r="E1221">
        <v>2271</v>
      </c>
      <c r="F1221" t="s">
        <v>1211</v>
      </c>
      <c r="G1221" t="str">
        <f t="shared" si="38"/>
        <v>iiif_url</v>
      </c>
    </row>
    <row r="1222" spans="1:7" x14ac:dyDescent="0.2">
      <c r="A1222" t="s">
        <v>1101</v>
      </c>
      <c r="B1222" t="s">
        <v>1168</v>
      </c>
      <c r="C1222" t="s">
        <v>37</v>
      </c>
      <c r="D1222">
        <v>1462</v>
      </c>
      <c r="E1222">
        <v>2319</v>
      </c>
      <c r="F1222" t="s">
        <v>1212</v>
      </c>
      <c r="G1222" t="str">
        <f t="shared" si="38"/>
        <v>iiif_url</v>
      </c>
    </row>
    <row r="1223" spans="1:7" x14ac:dyDescent="0.2">
      <c r="A1223" t="s">
        <v>1101</v>
      </c>
      <c r="B1223" t="s">
        <v>1168</v>
      </c>
      <c r="C1223" t="s">
        <v>124</v>
      </c>
      <c r="D1223">
        <v>1341</v>
      </c>
      <c r="E1223">
        <v>2365</v>
      </c>
      <c r="F1223" t="s">
        <v>1213</v>
      </c>
      <c r="G1223" t="str">
        <f t="shared" si="38"/>
        <v>iiif_url</v>
      </c>
    </row>
    <row r="1224" spans="1:7" x14ac:dyDescent="0.2">
      <c r="A1224" t="s">
        <v>1101</v>
      </c>
      <c r="B1224" t="s">
        <v>1168</v>
      </c>
      <c r="C1224" t="s">
        <v>37</v>
      </c>
      <c r="D1224">
        <v>1462</v>
      </c>
      <c r="E1224">
        <v>2417</v>
      </c>
      <c r="F1224" t="s">
        <v>1214</v>
      </c>
      <c r="G1224" t="str">
        <f t="shared" si="38"/>
        <v>iiif_url</v>
      </c>
    </row>
    <row r="1225" spans="1:7" x14ac:dyDescent="0.2">
      <c r="A1225" t="s">
        <v>1101</v>
      </c>
      <c r="B1225" t="s">
        <v>1168</v>
      </c>
      <c r="C1225" t="s">
        <v>124</v>
      </c>
      <c r="D1225">
        <v>1339</v>
      </c>
      <c r="E1225">
        <v>2462</v>
      </c>
      <c r="F1225" t="s">
        <v>1215</v>
      </c>
      <c r="G1225" t="str">
        <f t="shared" si="38"/>
        <v>iiif_url</v>
      </c>
    </row>
    <row r="1226" spans="1:7" x14ac:dyDescent="0.2">
      <c r="A1226" t="s">
        <v>1101</v>
      </c>
      <c r="B1226" t="s">
        <v>1168</v>
      </c>
      <c r="C1226" t="s">
        <v>37</v>
      </c>
      <c r="D1226">
        <v>1465</v>
      </c>
      <c r="E1226">
        <v>2509</v>
      </c>
      <c r="F1226" t="s">
        <v>1216</v>
      </c>
      <c r="G1226" t="str">
        <f t="shared" si="38"/>
        <v>iiif_url</v>
      </c>
    </row>
    <row r="1227" spans="1:7" x14ac:dyDescent="0.2">
      <c r="A1227" t="s">
        <v>1101</v>
      </c>
      <c r="B1227" t="s">
        <v>1168</v>
      </c>
      <c r="C1227" t="s">
        <v>124</v>
      </c>
      <c r="D1227">
        <v>1339</v>
      </c>
      <c r="E1227">
        <v>2557</v>
      </c>
      <c r="F1227" t="s">
        <v>1217</v>
      </c>
      <c r="G1227" t="str">
        <f t="shared" si="38"/>
        <v>iiif_url</v>
      </c>
    </row>
    <row r="1228" spans="1:7" x14ac:dyDescent="0.2">
      <c r="A1228" t="s">
        <v>1101</v>
      </c>
      <c r="B1228" t="s">
        <v>1168</v>
      </c>
      <c r="C1228" t="s">
        <v>37</v>
      </c>
      <c r="D1228">
        <v>1460</v>
      </c>
      <c r="E1228">
        <v>2606</v>
      </c>
      <c r="F1228" t="s">
        <v>1218</v>
      </c>
      <c r="G1228" t="str">
        <f t="shared" si="38"/>
        <v>iiif_url</v>
      </c>
    </row>
    <row r="1229" spans="1:7" x14ac:dyDescent="0.2">
      <c r="A1229" t="s">
        <v>1101</v>
      </c>
      <c r="B1229" t="s">
        <v>1168</v>
      </c>
      <c r="C1229" t="s">
        <v>124</v>
      </c>
      <c r="D1229">
        <v>1339</v>
      </c>
      <c r="E1229">
        <v>2658</v>
      </c>
      <c r="F1229" t="s">
        <v>1219</v>
      </c>
      <c r="G1229" t="str">
        <f t="shared" si="38"/>
        <v>iiif_url</v>
      </c>
    </row>
    <row r="1230" spans="1:7" x14ac:dyDescent="0.2">
      <c r="A1230" t="s">
        <v>1101</v>
      </c>
      <c r="B1230" t="s">
        <v>1168</v>
      </c>
      <c r="C1230" t="s">
        <v>11</v>
      </c>
      <c r="D1230">
        <v>1520</v>
      </c>
      <c r="E1230">
        <v>2667</v>
      </c>
      <c r="F1230" t="s">
        <v>1220</v>
      </c>
      <c r="G1230" t="str">
        <f t="shared" si="38"/>
        <v>iiif_url</v>
      </c>
    </row>
    <row r="1231" spans="1:7" x14ac:dyDescent="0.2">
      <c r="A1231" t="s">
        <v>1101</v>
      </c>
      <c r="B1231" t="s">
        <v>1168</v>
      </c>
      <c r="C1231" t="s">
        <v>37</v>
      </c>
      <c r="D1231">
        <v>1458</v>
      </c>
      <c r="E1231">
        <v>2707</v>
      </c>
      <c r="F1231" t="s">
        <v>1221</v>
      </c>
      <c r="G1231" t="str">
        <f t="shared" si="38"/>
        <v>iiif_url</v>
      </c>
    </row>
    <row r="1232" spans="1:7" x14ac:dyDescent="0.2">
      <c r="A1232" t="s">
        <v>1101</v>
      </c>
      <c r="B1232" t="s">
        <v>1168</v>
      </c>
      <c r="C1232" t="s">
        <v>124</v>
      </c>
      <c r="D1232">
        <v>1341</v>
      </c>
      <c r="E1232">
        <v>2749</v>
      </c>
      <c r="F1232" t="s">
        <v>1222</v>
      </c>
      <c r="G1232" t="str">
        <f t="shared" si="38"/>
        <v>iiif_url</v>
      </c>
    </row>
    <row r="1233" spans="1:7" x14ac:dyDescent="0.2">
      <c r="A1233" t="s">
        <v>1101</v>
      </c>
      <c r="B1233" t="s">
        <v>1168</v>
      </c>
      <c r="C1233" t="s">
        <v>124</v>
      </c>
      <c r="D1233">
        <v>1290</v>
      </c>
      <c r="E1233">
        <v>2795</v>
      </c>
      <c r="F1233" t="s">
        <v>1223</v>
      </c>
      <c r="G1233" t="str">
        <f t="shared" si="38"/>
        <v>iiif_url</v>
      </c>
    </row>
    <row r="1234" spans="1:7" x14ac:dyDescent="0.2">
      <c r="A1234" t="s">
        <v>1101</v>
      </c>
      <c r="B1234" t="s">
        <v>1168</v>
      </c>
      <c r="C1234" t="s">
        <v>37</v>
      </c>
      <c r="D1234">
        <v>1458</v>
      </c>
      <c r="E1234">
        <v>2853</v>
      </c>
      <c r="F1234" t="s">
        <v>1224</v>
      </c>
      <c r="G1234" t="str">
        <f t="shared" si="38"/>
        <v>iiif_url</v>
      </c>
    </row>
    <row r="1235" spans="1:7" x14ac:dyDescent="0.2">
      <c r="A1235" t="s">
        <v>1101</v>
      </c>
      <c r="B1235" t="s">
        <v>1168</v>
      </c>
      <c r="C1235" t="s">
        <v>124</v>
      </c>
      <c r="D1235">
        <v>1339</v>
      </c>
      <c r="E1235">
        <v>2895</v>
      </c>
      <c r="F1235" t="s">
        <v>1225</v>
      </c>
      <c r="G1235" t="str">
        <f t="shared" si="38"/>
        <v>iiif_url</v>
      </c>
    </row>
    <row r="1236" spans="1:7" x14ac:dyDescent="0.2">
      <c r="A1236" t="s">
        <v>1101</v>
      </c>
      <c r="B1236" t="s">
        <v>1168</v>
      </c>
      <c r="C1236" t="s">
        <v>124</v>
      </c>
      <c r="D1236">
        <v>1286</v>
      </c>
      <c r="E1236">
        <v>2942</v>
      </c>
      <c r="F1236" t="s">
        <v>1226</v>
      </c>
      <c r="G1236" t="str">
        <f t="shared" si="38"/>
        <v>iiif_url</v>
      </c>
    </row>
    <row r="1237" spans="1:7" x14ac:dyDescent="0.2">
      <c r="A1237" t="s">
        <v>1101</v>
      </c>
      <c r="B1237" t="s">
        <v>1168</v>
      </c>
      <c r="C1237" t="s">
        <v>26</v>
      </c>
      <c r="D1237">
        <v>1337</v>
      </c>
      <c r="E1237">
        <v>2998</v>
      </c>
      <c r="F1237" t="s">
        <v>1227</v>
      </c>
      <c r="G1237" t="str">
        <f t="shared" si="38"/>
        <v>iiif_url</v>
      </c>
    </row>
    <row r="1238" spans="1:7" x14ac:dyDescent="0.2">
      <c r="A1238" t="s">
        <v>1101</v>
      </c>
      <c r="B1238" t="s">
        <v>1168</v>
      </c>
      <c r="C1238" t="s">
        <v>37</v>
      </c>
      <c r="D1238">
        <v>1458</v>
      </c>
      <c r="E1238">
        <v>3034</v>
      </c>
      <c r="F1238" t="s">
        <v>1228</v>
      </c>
      <c r="G1238" t="str">
        <f t="shared" si="38"/>
        <v>iiif_url</v>
      </c>
    </row>
    <row r="1239" spans="1:7" x14ac:dyDescent="0.2">
      <c r="A1239" t="s">
        <v>1101</v>
      </c>
      <c r="B1239" t="s">
        <v>1168</v>
      </c>
      <c r="C1239" t="s">
        <v>124</v>
      </c>
      <c r="D1239">
        <v>1334</v>
      </c>
      <c r="E1239">
        <v>3086</v>
      </c>
      <c r="F1239" t="s">
        <v>1229</v>
      </c>
      <c r="G1239" t="str">
        <f t="shared" si="38"/>
        <v>iiif_url</v>
      </c>
    </row>
    <row r="1240" spans="1:7" x14ac:dyDescent="0.2">
      <c r="A1240" t="s">
        <v>1101</v>
      </c>
      <c r="B1240" t="s">
        <v>1168</v>
      </c>
      <c r="C1240" t="s">
        <v>124</v>
      </c>
      <c r="D1240">
        <v>1286</v>
      </c>
      <c r="E1240">
        <v>3132</v>
      </c>
      <c r="F1240" t="s">
        <v>1230</v>
      </c>
      <c r="G1240" t="str">
        <f t="shared" si="38"/>
        <v>iiif_url</v>
      </c>
    </row>
    <row r="1241" spans="1:7" x14ac:dyDescent="0.2">
      <c r="A1241" t="s">
        <v>1101</v>
      </c>
      <c r="B1241" t="s">
        <v>1168</v>
      </c>
      <c r="C1241" t="s">
        <v>26</v>
      </c>
      <c r="D1241">
        <v>1332</v>
      </c>
      <c r="E1241">
        <v>3182</v>
      </c>
      <c r="F1241" t="s">
        <v>1231</v>
      </c>
      <c r="G1241" t="str">
        <f t="shared" si="38"/>
        <v>iiif_url</v>
      </c>
    </row>
    <row r="1242" spans="1:7" x14ac:dyDescent="0.2">
      <c r="A1242" t="s">
        <v>1101</v>
      </c>
      <c r="B1242" t="s">
        <v>1168</v>
      </c>
      <c r="C1242" t="s">
        <v>26</v>
      </c>
      <c r="D1242">
        <v>1330</v>
      </c>
      <c r="E1242">
        <v>3231</v>
      </c>
      <c r="F1242" t="s">
        <v>1232</v>
      </c>
      <c r="G1242" t="str">
        <f t="shared" si="38"/>
        <v>iiif_url</v>
      </c>
    </row>
    <row r="1243" spans="1:7" x14ac:dyDescent="0.2">
      <c r="A1243" t="s">
        <v>1101</v>
      </c>
      <c r="B1243" t="s">
        <v>1168</v>
      </c>
      <c r="C1243" t="s">
        <v>124</v>
      </c>
      <c r="D1243">
        <v>1283</v>
      </c>
      <c r="E1243">
        <v>3277</v>
      </c>
      <c r="F1243" t="s">
        <v>1233</v>
      </c>
      <c r="G1243" t="str">
        <f t="shared" si="38"/>
        <v>iiif_url</v>
      </c>
    </row>
    <row r="1244" spans="1:7" x14ac:dyDescent="0.2">
      <c r="A1244" t="s">
        <v>1101</v>
      </c>
      <c r="B1244" t="s">
        <v>1168</v>
      </c>
      <c r="C1244" t="s">
        <v>26</v>
      </c>
      <c r="D1244">
        <v>1332</v>
      </c>
      <c r="E1244">
        <v>3327</v>
      </c>
      <c r="F1244" t="s">
        <v>1234</v>
      </c>
      <c r="G1244" t="str">
        <f t="shared" si="38"/>
        <v>iiif_url</v>
      </c>
    </row>
    <row r="1248" spans="1:7" x14ac:dyDescent="0.2">
      <c r="A1248" t="s">
        <v>1235</v>
      </c>
      <c r="B1248" t="s">
        <v>1236</v>
      </c>
      <c r="C1248" t="s">
        <v>11</v>
      </c>
      <c r="D1248">
        <v>3067</v>
      </c>
      <c r="E1248">
        <v>341</v>
      </c>
      <c r="F1248" t="s">
        <v>475</v>
      </c>
      <c r="G1248" t="str">
        <f t="shared" ref="G1248:G1279" si="39">HYPERLINK("https://images.diginfra.net/iiif/NL-HaNA_1.01.02/3779/NL-HaNA_1.01.02_3779_0010.jpg/2478,316,1100,3097/full/0/default.jpg", "iiif_url")</f>
        <v>iiif_url</v>
      </c>
    </row>
    <row r="1249" spans="1:7" x14ac:dyDescent="0.2">
      <c r="A1249" t="s">
        <v>1235</v>
      </c>
      <c r="B1249" t="s">
        <v>1236</v>
      </c>
      <c r="C1249" t="s">
        <v>1170</v>
      </c>
      <c r="D1249">
        <v>2620</v>
      </c>
      <c r="E1249">
        <v>405</v>
      </c>
      <c r="F1249" t="s">
        <v>1237</v>
      </c>
      <c r="G1249" t="str">
        <f t="shared" si="39"/>
        <v>iiif_url</v>
      </c>
    </row>
    <row r="1250" spans="1:7" x14ac:dyDescent="0.2">
      <c r="A1250" t="s">
        <v>1235</v>
      </c>
      <c r="B1250" t="s">
        <v>1236</v>
      </c>
      <c r="C1250" t="s">
        <v>1170</v>
      </c>
      <c r="D1250">
        <v>2620</v>
      </c>
      <c r="E1250">
        <v>459</v>
      </c>
      <c r="F1250" t="s">
        <v>1238</v>
      </c>
      <c r="G1250" t="str">
        <f t="shared" si="39"/>
        <v>iiif_url</v>
      </c>
    </row>
    <row r="1251" spans="1:7" x14ac:dyDescent="0.2">
      <c r="A1251" t="s">
        <v>1235</v>
      </c>
      <c r="B1251" t="s">
        <v>1236</v>
      </c>
      <c r="C1251" t="s">
        <v>26</v>
      </c>
      <c r="D1251">
        <v>2623</v>
      </c>
      <c r="E1251">
        <v>511</v>
      </c>
      <c r="F1251" t="s">
        <v>1239</v>
      </c>
      <c r="G1251" t="str">
        <f t="shared" si="39"/>
        <v>iiif_url</v>
      </c>
    </row>
    <row r="1252" spans="1:7" x14ac:dyDescent="0.2">
      <c r="A1252" t="s">
        <v>1235</v>
      </c>
      <c r="B1252" t="s">
        <v>1236</v>
      </c>
      <c r="C1252" t="s">
        <v>124</v>
      </c>
      <c r="D1252">
        <v>2578</v>
      </c>
      <c r="E1252">
        <v>557</v>
      </c>
      <c r="F1252" t="s">
        <v>1240</v>
      </c>
      <c r="G1252" t="str">
        <f t="shared" si="39"/>
        <v>iiif_url</v>
      </c>
    </row>
    <row r="1253" spans="1:7" x14ac:dyDescent="0.2">
      <c r="A1253" t="s">
        <v>1235</v>
      </c>
      <c r="B1253" t="s">
        <v>1236</v>
      </c>
      <c r="C1253" t="s">
        <v>26</v>
      </c>
      <c r="D1253">
        <v>2630</v>
      </c>
      <c r="E1253">
        <v>605</v>
      </c>
      <c r="F1253" t="s">
        <v>1241</v>
      </c>
      <c r="G1253" t="str">
        <f t="shared" si="39"/>
        <v>iiif_url</v>
      </c>
    </row>
    <row r="1254" spans="1:7" x14ac:dyDescent="0.2">
      <c r="A1254" t="s">
        <v>1235</v>
      </c>
      <c r="B1254" t="s">
        <v>1236</v>
      </c>
      <c r="C1254" t="s">
        <v>26</v>
      </c>
      <c r="D1254">
        <v>2623</v>
      </c>
      <c r="E1254">
        <v>655</v>
      </c>
      <c r="F1254" t="s">
        <v>1242</v>
      </c>
      <c r="G1254" t="str">
        <f t="shared" si="39"/>
        <v>iiif_url</v>
      </c>
    </row>
    <row r="1255" spans="1:7" x14ac:dyDescent="0.2">
      <c r="A1255" t="s">
        <v>1235</v>
      </c>
      <c r="B1255" t="s">
        <v>1236</v>
      </c>
      <c r="C1255" t="s">
        <v>37</v>
      </c>
      <c r="D1255">
        <v>2746</v>
      </c>
      <c r="E1255">
        <v>699</v>
      </c>
      <c r="F1255" t="s">
        <v>1243</v>
      </c>
      <c r="G1255" t="str">
        <f t="shared" si="39"/>
        <v>iiif_url</v>
      </c>
    </row>
    <row r="1256" spans="1:7" x14ac:dyDescent="0.2">
      <c r="A1256" t="s">
        <v>1235</v>
      </c>
      <c r="B1256" t="s">
        <v>1236</v>
      </c>
      <c r="C1256" t="s">
        <v>26</v>
      </c>
      <c r="D1256">
        <v>2623</v>
      </c>
      <c r="E1256">
        <v>750</v>
      </c>
      <c r="F1256" t="s">
        <v>1244</v>
      </c>
      <c r="G1256" t="str">
        <f t="shared" si="39"/>
        <v>iiif_url</v>
      </c>
    </row>
    <row r="1257" spans="1:7" x14ac:dyDescent="0.2">
      <c r="A1257" t="s">
        <v>1235</v>
      </c>
      <c r="B1257" t="s">
        <v>1236</v>
      </c>
      <c r="C1257" t="s">
        <v>37</v>
      </c>
      <c r="D1257">
        <v>2732</v>
      </c>
      <c r="E1257">
        <v>799</v>
      </c>
      <c r="F1257" t="s">
        <v>1245</v>
      </c>
      <c r="G1257" t="str">
        <f t="shared" si="39"/>
        <v>iiif_url</v>
      </c>
    </row>
    <row r="1258" spans="1:7" x14ac:dyDescent="0.2">
      <c r="A1258" t="s">
        <v>1235</v>
      </c>
      <c r="B1258" t="s">
        <v>1236</v>
      </c>
      <c r="C1258" t="s">
        <v>26</v>
      </c>
      <c r="D1258">
        <v>2620</v>
      </c>
      <c r="E1258">
        <v>844</v>
      </c>
      <c r="F1258" t="s">
        <v>1246</v>
      </c>
      <c r="G1258" t="str">
        <f t="shared" si="39"/>
        <v>iiif_url</v>
      </c>
    </row>
    <row r="1259" spans="1:7" x14ac:dyDescent="0.2">
      <c r="A1259" t="s">
        <v>1235</v>
      </c>
      <c r="B1259" t="s">
        <v>1236</v>
      </c>
      <c r="C1259" t="s">
        <v>37</v>
      </c>
      <c r="D1259">
        <v>2741</v>
      </c>
      <c r="E1259">
        <v>896</v>
      </c>
      <c r="F1259" t="s">
        <v>1247</v>
      </c>
      <c r="G1259" t="str">
        <f t="shared" si="39"/>
        <v>iiif_url</v>
      </c>
    </row>
    <row r="1260" spans="1:7" x14ac:dyDescent="0.2">
      <c r="A1260" t="s">
        <v>1235</v>
      </c>
      <c r="B1260" t="s">
        <v>1236</v>
      </c>
      <c r="C1260" t="s">
        <v>37</v>
      </c>
      <c r="D1260">
        <v>2746</v>
      </c>
      <c r="E1260">
        <v>947</v>
      </c>
      <c r="F1260" t="s">
        <v>1248</v>
      </c>
      <c r="G1260" t="str">
        <f t="shared" si="39"/>
        <v>iiif_url</v>
      </c>
    </row>
    <row r="1261" spans="1:7" x14ac:dyDescent="0.2">
      <c r="A1261" t="s">
        <v>1235</v>
      </c>
      <c r="B1261" t="s">
        <v>1236</v>
      </c>
      <c r="C1261" t="s">
        <v>37</v>
      </c>
      <c r="D1261">
        <v>2746</v>
      </c>
      <c r="E1261">
        <v>991</v>
      </c>
      <c r="F1261" t="s">
        <v>1249</v>
      </c>
      <c r="G1261" t="str">
        <f t="shared" si="39"/>
        <v>iiif_url</v>
      </c>
    </row>
    <row r="1262" spans="1:7" x14ac:dyDescent="0.2">
      <c r="A1262" t="s">
        <v>1235</v>
      </c>
      <c r="B1262" t="s">
        <v>1236</v>
      </c>
      <c r="C1262" t="s">
        <v>37</v>
      </c>
      <c r="D1262">
        <v>2746</v>
      </c>
      <c r="E1262">
        <v>1041</v>
      </c>
      <c r="F1262" t="s">
        <v>1250</v>
      </c>
      <c r="G1262" t="str">
        <f t="shared" si="39"/>
        <v>iiif_url</v>
      </c>
    </row>
    <row r="1263" spans="1:7" x14ac:dyDescent="0.2">
      <c r="A1263" t="s">
        <v>1235</v>
      </c>
      <c r="B1263" t="s">
        <v>1236</v>
      </c>
      <c r="C1263" t="s">
        <v>37</v>
      </c>
      <c r="D1263">
        <v>2751</v>
      </c>
      <c r="E1263">
        <v>1084</v>
      </c>
      <c r="F1263" t="s">
        <v>1251</v>
      </c>
      <c r="G1263" t="str">
        <f t="shared" si="39"/>
        <v>iiif_url</v>
      </c>
    </row>
    <row r="1264" spans="1:7" x14ac:dyDescent="0.2">
      <c r="A1264" t="s">
        <v>1235</v>
      </c>
      <c r="B1264" t="s">
        <v>1236</v>
      </c>
      <c r="C1264" t="s">
        <v>124</v>
      </c>
      <c r="D1264">
        <v>2627</v>
      </c>
      <c r="E1264">
        <v>1136</v>
      </c>
      <c r="F1264" t="s">
        <v>1252</v>
      </c>
      <c r="G1264" t="str">
        <f t="shared" si="39"/>
        <v>iiif_url</v>
      </c>
    </row>
    <row r="1265" spans="1:7" x14ac:dyDescent="0.2">
      <c r="A1265" t="s">
        <v>1235</v>
      </c>
      <c r="B1265" t="s">
        <v>1236</v>
      </c>
      <c r="C1265" t="s">
        <v>124</v>
      </c>
      <c r="D1265">
        <v>2578</v>
      </c>
      <c r="E1265">
        <v>1174</v>
      </c>
      <c r="F1265" t="s">
        <v>1253</v>
      </c>
      <c r="G1265" t="str">
        <f t="shared" si="39"/>
        <v>iiif_url</v>
      </c>
    </row>
    <row r="1266" spans="1:7" x14ac:dyDescent="0.2">
      <c r="A1266" t="s">
        <v>1235</v>
      </c>
      <c r="B1266" t="s">
        <v>1236</v>
      </c>
      <c r="C1266" t="s">
        <v>124</v>
      </c>
      <c r="D1266">
        <v>2627</v>
      </c>
      <c r="E1266">
        <v>1232</v>
      </c>
      <c r="F1266" t="s">
        <v>1254</v>
      </c>
      <c r="G1266" t="str">
        <f t="shared" si="39"/>
        <v>iiif_url</v>
      </c>
    </row>
    <row r="1267" spans="1:7" x14ac:dyDescent="0.2">
      <c r="A1267" t="s">
        <v>1235</v>
      </c>
      <c r="B1267" t="s">
        <v>1236</v>
      </c>
      <c r="C1267" t="s">
        <v>37</v>
      </c>
      <c r="D1267">
        <v>2748</v>
      </c>
      <c r="E1267">
        <v>1276</v>
      </c>
      <c r="F1267" t="s">
        <v>1255</v>
      </c>
      <c r="G1267" t="str">
        <f t="shared" si="39"/>
        <v>iiif_url</v>
      </c>
    </row>
    <row r="1268" spans="1:7" x14ac:dyDescent="0.2">
      <c r="A1268" t="s">
        <v>1235</v>
      </c>
      <c r="B1268" t="s">
        <v>1236</v>
      </c>
      <c r="C1268" t="s">
        <v>124</v>
      </c>
      <c r="D1268">
        <v>2581</v>
      </c>
      <c r="E1268">
        <v>1323</v>
      </c>
      <c r="F1268" t="s">
        <v>1256</v>
      </c>
      <c r="G1268" t="str">
        <f t="shared" si="39"/>
        <v>iiif_url</v>
      </c>
    </row>
    <row r="1269" spans="1:7" x14ac:dyDescent="0.2">
      <c r="A1269" t="s">
        <v>1235</v>
      </c>
      <c r="B1269" t="s">
        <v>1236</v>
      </c>
      <c r="C1269" t="s">
        <v>26</v>
      </c>
      <c r="D1269">
        <v>2627</v>
      </c>
      <c r="E1269">
        <v>1375</v>
      </c>
      <c r="F1269" t="s">
        <v>1257</v>
      </c>
      <c r="G1269" t="str">
        <f t="shared" si="39"/>
        <v>iiif_url</v>
      </c>
    </row>
    <row r="1270" spans="1:7" x14ac:dyDescent="0.2">
      <c r="A1270" t="s">
        <v>1235</v>
      </c>
      <c r="B1270" t="s">
        <v>1236</v>
      </c>
      <c r="C1270" t="s">
        <v>37</v>
      </c>
      <c r="D1270">
        <v>2751</v>
      </c>
      <c r="E1270">
        <v>1423</v>
      </c>
      <c r="F1270" t="s">
        <v>1258</v>
      </c>
      <c r="G1270" t="str">
        <f t="shared" si="39"/>
        <v>iiif_url</v>
      </c>
    </row>
    <row r="1271" spans="1:7" x14ac:dyDescent="0.2">
      <c r="A1271" t="s">
        <v>1235</v>
      </c>
      <c r="B1271" t="s">
        <v>1236</v>
      </c>
      <c r="C1271" t="s">
        <v>124</v>
      </c>
      <c r="D1271">
        <v>2627</v>
      </c>
      <c r="E1271">
        <v>1470</v>
      </c>
      <c r="F1271" t="s">
        <v>1259</v>
      </c>
      <c r="G1271" t="str">
        <f t="shared" si="39"/>
        <v>iiif_url</v>
      </c>
    </row>
    <row r="1272" spans="1:7" x14ac:dyDescent="0.2">
      <c r="A1272" t="s">
        <v>1235</v>
      </c>
      <c r="B1272" t="s">
        <v>1236</v>
      </c>
      <c r="C1272" t="s">
        <v>26</v>
      </c>
      <c r="D1272">
        <v>2630</v>
      </c>
      <c r="E1272">
        <v>1522</v>
      </c>
      <c r="F1272" t="s">
        <v>937</v>
      </c>
      <c r="G1272" t="str">
        <f t="shared" si="39"/>
        <v>iiif_url</v>
      </c>
    </row>
    <row r="1273" spans="1:7" x14ac:dyDescent="0.2">
      <c r="A1273" t="s">
        <v>1235</v>
      </c>
      <c r="B1273" t="s">
        <v>1236</v>
      </c>
      <c r="C1273" t="s">
        <v>124</v>
      </c>
      <c r="D1273">
        <v>2583</v>
      </c>
      <c r="E1273">
        <v>1563</v>
      </c>
      <c r="F1273" t="s">
        <v>1260</v>
      </c>
      <c r="G1273" t="str">
        <f t="shared" si="39"/>
        <v>iiif_url</v>
      </c>
    </row>
    <row r="1274" spans="1:7" x14ac:dyDescent="0.2">
      <c r="A1274" t="s">
        <v>1235</v>
      </c>
      <c r="B1274" t="s">
        <v>1236</v>
      </c>
      <c r="C1274" t="s">
        <v>26</v>
      </c>
      <c r="D1274">
        <v>2634</v>
      </c>
      <c r="E1274">
        <v>1610</v>
      </c>
      <c r="F1274" t="s">
        <v>1261</v>
      </c>
      <c r="G1274" t="str">
        <f t="shared" si="39"/>
        <v>iiif_url</v>
      </c>
    </row>
    <row r="1275" spans="1:7" x14ac:dyDescent="0.2">
      <c r="A1275" t="s">
        <v>1235</v>
      </c>
      <c r="B1275" t="s">
        <v>1236</v>
      </c>
      <c r="C1275" t="s">
        <v>124</v>
      </c>
      <c r="D1275">
        <v>2588</v>
      </c>
      <c r="E1275">
        <v>1658</v>
      </c>
      <c r="F1275" t="s">
        <v>1262</v>
      </c>
      <c r="G1275" t="str">
        <f t="shared" si="39"/>
        <v>iiif_url</v>
      </c>
    </row>
    <row r="1276" spans="1:7" x14ac:dyDescent="0.2">
      <c r="A1276" t="s">
        <v>1235</v>
      </c>
      <c r="B1276" t="s">
        <v>1236</v>
      </c>
      <c r="C1276" t="s">
        <v>124</v>
      </c>
      <c r="D1276">
        <v>2585</v>
      </c>
      <c r="E1276">
        <v>1705</v>
      </c>
      <c r="F1276" t="s">
        <v>1263</v>
      </c>
      <c r="G1276" t="str">
        <f t="shared" si="39"/>
        <v>iiif_url</v>
      </c>
    </row>
    <row r="1277" spans="1:7" x14ac:dyDescent="0.2">
      <c r="A1277" t="s">
        <v>1235</v>
      </c>
      <c r="B1277" t="s">
        <v>1236</v>
      </c>
      <c r="C1277" t="s">
        <v>26</v>
      </c>
      <c r="D1277">
        <v>2630</v>
      </c>
      <c r="E1277">
        <v>1757</v>
      </c>
      <c r="F1277" t="s">
        <v>1264</v>
      </c>
      <c r="G1277" t="str">
        <f t="shared" si="39"/>
        <v>iiif_url</v>
      </c>
    </row>
    <row r="1278" spans="1:7" x14ac:dyDescent="0.2">
      <c r="A1278" t="s">
        <v>1235</v>
      </c>
      <c r="B1278" t="s">
        <v>1236</v>
      </c>
      <c r="C1278" t="s">
        <v>26</v>
      </c>
      <c r="D1278">
        <v>2630</v>
      </c>
      <c r="E1278">
        <v>1804</v>
      </c>
      <c r="F1278" t="s">
        <v>1265</v>
      </c>
      <c r="G1278" t="str">
        <f t="shared" si="39"/>
        <v>iiif_url</v>
      </c>
    </row>
    <row r="1279" spans="1:7" x14ac:dyDescent="0.2">
      <c r="A1279" t="s">
        <v>1235</v>
      </c>
      <c r="B1279" t="s">
        <v>1236</v>
      </c>
      <c r="C1279" t="s">
        <v>26</v>
      </c>
      <c r="D1279">
        <v>2634</v>
      </c>
      <c r="E1279">
        <v>1851</v>
      </c>
      <c r="F1279" t="s">
        <v>1266</v>
      </c>
      <c r="G1279" t="str">
        <f t="shared" si="39"/>
        <v>iiif_url</v>
      </c>
    </row>
    <row r="1280" spans="1:7" x14ac:dyDescent="0.2">
      <c r="A1280" t="s">
        <v>1235</v>
      </c>
      <c r="B1280" t="s">
        <v>1236</v>
      </c>
      <c r="C1280" t="s">
        <v>124</v>
      </c>
      <c r="D1280">
        <v>2583</v>
      </c>
      <c r="E1280">
        <v>1894</v>
      </c>
      <c r="F1280" t="s">
        <v>1267</v>
      </c>
      <c r="G1280" t="str">
        <f t="shared" ref="G1280:G1309" si="40">HYPERLINK("https://images.diginfra.net/iiif/NL-HaNA_1.01.02/3779/NL-HaNA_1.01.02_3779_0010.jpg/2478,316,1100,3097/full/0/default.jpg", "iiif_url")</f>
        <v>iiif_url</v>
      </c>
    </row>
    <row r="1281" spans="1:7" x14ac:dyDescent="0.2">
      <c r="A1281" t="s">
        <v>1235</v>
      </c>
      <c r="B1281" t="s">
        <v>1236</v>
      </c>
      <c r="C1281" t="s">
        <v>11</v>
      </c>
      <c r="D1281">
        <v>3115</v>
      </c>
      <c r="E1281">
        <v>1910</v>
      </c>
      <c r="F1281" t="s">
        <v>1268</v>
      </c>
      <c r="G1281" t="str">
        <f t="shared" si="40"/>
        <v>iiif_url</v>
      </c>
    </row>
    <row r="1282" spans="1:7" x14ac:dyDescent="0.2">
      <c r="A1282" t="s">
        <v>1235</v>
      </c>
      <c r="B1282" t="s">
        <v>1236</v>
      </c>
      <c r="C1282" t="s">
        <v>26</v>
      </c>
      <c r="D1282">
        <v>2632</v>
      </c>
      <c r="E1282">
        <v>1948</v>
      </c>
      <c r="F1282" t="s">
        <v>1269</v>
      </c>
      <c r="G1282" t="str">
        <f t="shared" si="40"/>
        <v>iiif_url</v>
      </c>
    </row>
    <row r="1283" spans="1:7" x14ac:dyDescent="0.2">
      <c r="A1283" t="s">
        <v>1235</v>
      </c>
      <c r="B1283" t="s">
        <v>1236</v>
      </c>
      <c r="C1283" t="s">
        <v>26</v>
      </c>
      <c r="D1283">
        <v>2639</v>
      </c>
      <c r="E1283">
        <v>1992</v>
      </c>
      <c r="F1283" t="s">
        <v>1270</v>
      </c>
      <c r="G1283" t="str">
        <f t="shared" si="40"/>
        <v>iiif_url</v>
      </c>
    </row>
    <row r="1284" spans="1:7" x14ac:dyDescent="0.2">
      <c r="A1284" t="s">
        <v>1235</v>
      </c>
      <c r="B1284" t="s">
        <v>1236</v>
      </c>
      <c r="C1284" t="s">
        <v>26</v>
      </c>
      <c r="D1284">
        <v>2637</v>
      </c>
      <c r="E1284">
        <v>2045</v>
      </c>
      <c r="F1284" t="s">
        <v>1271</v>
      </c>
      <c r="G1284" t="str">
        <f t="shared" si="40"/>
        <v>iiif_url</v>
      </c>
    </row>
    <row r="1285" spans="1:7" x14ac:dyDescent="0.2">
      <c r="A1285" t="s">
        <v>1235</v>
      </c>
      <c r="B1285" t="s">
        <v>1236</v>
      </c>
      <c r="C1285" t="s">
        <v>26</v>
      </c>
      <c r="D1285">
        <v>2639</v>
      </c>
      <c r="E1285">
        <v>2092</v>
      </c>
      <c r="F1285" t="s">
        <v>1272</v>
      </c>
      <c r="G1285" t="str">
        <f t="shared" si="40"/>
        <v>iiif_url</v>
      </c>
    </row>
    <row r="1286" spans="1:7" x14ac:dyDescent="0.2">
      <c r="A1286" t="s">
        <v>1235</v>
      </c>
      <c r="B1286" t="s">
        <v>1236</v>
      </c>
      <c r="C1286" t="s">
        <v>26</v>
      </c>
      <c r="D1286">
        <v>2639</v>
      </c>
      <c r="E1286">
        <v>2138</v>
      </c>
      <c r="F1286" t="s">
        <v>1273</v>
      </c>
      <c r="G1286" t="str">
        <f t="shared" si="40"/>
        <v>iiif_url</v>
      </c>
    </row>
    <row r="1287" spans="1:7" x14ac:dyDescent="0.2">
      <c r="A1287" t="s">
        <v>1235</v>
      </c>
      <c r="B1287" t="s">
        <v>1236</v>
      </c>
      <c r="C1287" t="s">
        <v>26</v>
      </c>
      <c r="D1287">
        <v>2637</v>
      </c>
      <c r="E1287">
        <v>2184</v>
      </c>
      <c r="F1287" t="s">
        <v>1274</v>
      </c>
      <c r="G1287" t="str">
        <f t="shared" si="40"/>
        <v>iiif_url</v>
      </c>
    </row>
    <row r="1288" spans="1:7" x14ac:dyDescent="0.2">
      <c r="A1288" t="s">
        <v>1235</v>
      </c>
      <c r="B1288" t="s">
        <v>1236</v>
      </c>
      <c r="C1288" t="s">
        <v>26</v>
      </c>
      <c r="D1288">
        <v>2644</v>
      </c>
      <c r="E1288">
        <v>2233</v>
      </c>
      <c r="F1288" t="s">
        <v>1275</v>
      </c>
      <c r="G1288" t="str">
        <f t="shared" si="40"/>
        <v>iiif_url</v>
      </c>
    </row>
    <row r="1289" spans="1:7" x14ac:dyDescent="0.2">
      <c r="A1289" t="s">
        <v>1235</v>
      </c>
      <c r="B1289" t="s">
        <v>1236</v>
      </c>
      <c r="C1289" t="s">
        <v>26</v>
      </c>
      <c r="D1289">
        <v>2639</v>
      </c>
      <c r="E1289">
        <v>2288</v>
      </c>
      <c r="F1289" t="s">
        <v>1276</v>
      </c>
      <c r="G1289" t="str">
        <f t="shared" si="40"/>
        <v>iiif_url</v>
      </c>
    </row>
    <row r="1290" spans="1:7" x14ac:dyDescent="0.2">
      <c r="A1290" t="s">
        <v>1235</v>
      </c>
      <c r="B1290" t="s">
        <v>1236</v>
      </c>
      <c r="C1290" t="s">
        <v>26</v>
      </c>
      <c r="D1290">
        <v>2644</v>
      </c>
      <c r="E1290">
        <v>2330</v>
      </c>
      <c r="F1290" t="s">
        <v>1277</v>
      </c>
      <c r="G1290" t="str">
        <f t="shared" si="40"/>
        <v>iiif_url</v>
      </c>
    </row>
    <row r="1291" spans="1:7" x14ac:dyDescent="0.2">
      <c r="A1291" t="s">
        <v>1235</v>
      </c>
      <c r="B1291" t="s">
        <v>1236</v>
      </c>
      <c r="C1291" t="s">
        <v>37</v>
      </c>
      <c r="D1291">
        <v>2764</v>
      </c>
      <c r="E1291">
        <v>2381</v>
      </c>
      <c r="F1291" t="s">
        <v>1278</v>
      </c>
      <c r="G1291" t="str">
        <f t="shared" si="40"/>
        <v>iiif_url</v>
      </c>
    </row>
    <row r="1292" spans="1:7" x14ac:dyDescent="0.2">
      <c r="A1292" t="s">
        <v>1235</v>
      </c>
      <c r="B1292" t="s">
        <v>1236</v>
      </c>
      <c r="C1292" t="s">
        <v>26</v>
      </c>
      <c r="D1292">
        <v>2641</v>
      </c>
      <c r="E1292">
        <v>2423</v>
      </c>
      <c r="F1292" t="s">
        <v>1279</v>
      </c>
      <c r="G1292" t="str">
        <f t="shared" si="40"/>
        <v>iiif_url</v>
      </c>
    </row>
    <row r="1293" spans="1:7" x14ac:dyDescent="0.2">
      <c r="A1293" t="s">
        <v>1235</v>
      </c>
      <c r="B1293" t="s">
        <v>1236</v>
      </c>
      <c r="C1293" t="s">
        <v>37</v>
      </c>
      <c r="D1293">
        <v>2767</v>
      </c>
      <c r="E1293">
        <v>2476</v>
      </c>
      <c r="F1293" t="s">
        <v>1280</v>
      </c>
      <c r="G1293" t="str">
        <f t="shared" si="40"/>
        <v>iiif_url</v>
      </c>
    </row>
    <row r="1294" spans="1:7" x14ac:dyDescent="0.2">
      <c r="A1294" t="s">
        <v>1235</v>
      </c>
      <c r="B1294" t="s">
        <v>1236</v>
      </c>
      <c r="C1294" t="s">
        <v>26</v>
      </c>
      <c r="D1294">
        <v>2764</v>
      </c>
      <c r="E1294">
        <v>2523</v>
      </c>
      <c r="F1294" t="s">
        <v>1281</v>
      </c>
      <c r="G1294" t="str">
        <f t="shared" si="40"/>
        <v>iiif_url</v>
      </c>
    </row>
    <row r="1295" spans="1:7" x14ac:dyDescent="0.2">
      <c r="A1295" t="s">
        <v>1235</v>
      </c>
      <c r="B1295" t="s">
        <v>1236</v>
      </c>
      <c r="C1295" t="s">
        <v>26</v>
      </c>
      <c r="D1295">
        <v>2641</v>
      </c>
      <c r="E1295">
        <v>2573</v>
      </c>
      <c r="F1295" t="s">
        <v>1282</v>
      </c>
      <c r="G1295" t="str">
        <f t="shared" si="40"/>
        <v>iiif_url</v>
      </c>
    </row>
    <row r="1296" spans="1:7" x14ac:dyDescent="0.2">
      <c r="A1296" t="s">
        <v>1235</v>
      </c>
      <c r="B1296" t="s">
        <v>1236</v>
      </c>
      <c r="C1296" t="s">
        <v>26</v>
      </c>
      <c r="D1296">
        <v>2644</v>
      </c>
      <c r="E1296">
        <v>2616</v>
      </c>
      <c r="F1296" t="s">
        <v>1283</v>
      </c>
      <c r="G1296" t="str">
        <f t="shared" si="40"/>
        <v>iiif_url</v>
      </c>
    </row>
    <row r="1297" spans="1:7" x14ac:dyDescent="0.2">
      <c r="A1297" t="s">
        <v>1235</v>
      </c>
      <c r="B1297" t="s">
        <v>1236</v>
      </c>
      <c r="C1297" t="s">
        <v>26</v>
      </c>
      <c r="D1297">
        <v>2644</v>
      </c>
      <c r="E1297">
        <v>2665</v>
      </c>
      <c r="F1297" t="s">
        <v>1284</v>
      </c>
      <c r="G1297" t="str">
        <f t="shared" si="40"/>
        <v>iiif_url</v>
      </c>
    </row>
    <row r="1298" spans="1:7" x14ac:dyDescent="0.2">
      <c r="A1298" t="s">
        <v>1235</v>
      </c>
      <c r="B1298" t="s">
        <v>1236</v>
      </c>
      <c r="C1298" t="s">
        <v>37</v>
      </c>
      <c r="D1298">
        <v>2762</v>
      </c>
      <c r="E1298">
        <v>2719</v>
      </c>
      <c r="F1298" t="s">
        <v>1285</v>
      </c>
      <c r="G1298" t="str">
        <f t="shared" si="40"/>
        <v>iiif_url</v>
      </c>
    </row>
    <row r="1299" spans="1:7" x14ac:dyDescent="0.2">
      <c r="A1299" t="s">
        <v>1235</v>
      </c>
      <c r="B1299" t="s">
        <v>1236</v>
      </c>
      <c r="C1299" t="s">
        <v>26</v>
      </c>
      <c r="D1299">
        <v>2644</v>
      </c>
      <c r="E1299">
        <v>2757</v>
      </c>
      <c r="F1299" t="s">
        <v>1286</v>
      </c>
      <c r="G1299" t="str">
        <f t="shared" si="40"/>
        <v>iiif_url</v>
      </c>
    </row>
    <row r="1300" spans="1:7" x14ac:dyDescent="0.2">
      <c r="A1300" t="s">
        <v>1235</v>
      </c>
      <c r="B1300" t="s">
        <v>1236</v>
      </c>
      <c r="C1300" t="s">
        <v>26</v>
      </c>
      <c r="D1300">
        <v>2644</v>
      </c>
      <c r="E1300">
        <v>2810</v>
      </c>
      <c r="F1300" t="s">
        <v>1287</v>
      </c>
      <c r="G1300" t="str">
        <f t="shared" si="40"/>
        <v>iiif_url</v>
      </c>
    </row>
    <row r="1301" spans="1:7" x14ac:dyDescent="0.2">
      <c r="A1301" t="s">
        <v>1235</v>
      </c>
      <c r="B1301" t="s">
        <v>1236</v>
      </c>
      <c r="C1301" t="s">
        <v>37</v>
      </c>
      <c r="D1301">
        <v>2760</v>
      </c>
      <c r="E1301">
        <v>2861</v>
      </c>
      <c r="F1301" t="s">
        <v>1288</v>
      </c>
      <c r="G1301" t="str">
        <f t="shared" si="40"/>
        <v>iiif_url</v>
      </c>
    </row>
    <row r="1302" spans="1:7" x14ac:dyDescent="0.2">
      <c r="A1302" t="s">
        <v>1235</v>
      </c>
      <c r="B1302" t="s">
        <v>1236</v>
      </c>
      <c r="C1302" t="s">
        <v>26</v>
      </c>
      <c r="D1302">
        <v>2646</v>
      </c>
      <c r="E1302">
        <v>2905</v>
      </c>
      <c r="F1302" t="s">
        <v>1289</v>
      </c>
      <c r="G1302" t="str">
        <f t="shared" si="40"/>
        <v>iiif_url</v>
      </c>
    </row>
    <row r="1303" spans="1:7" x14ac:dyDescent="0.2">
      <c r="A1303" t="s">
        <v>1235</v>
      </c>
      <c r="B1303" t="s">
        <v>1236</v>
      </c>
      <c r="C1303" t="s">
        <v>37</v>
      </c>
      <c r="D1303">
        <v>2767</v>
      </c>
      <c r="E1303">
        <v>2958</v>
      </c>
      <c r="F1303" t="s">
        <v>1290</v>
      </c>
      <c r="G1303" t="str">
        <f t="shared" si="40"/>
        <v>iiif_url</v>
      </c>
    </row>
    <row r="1304" spans="1:7" x14ac:dyDescent="0.2">
      <c r="A1304" t="s">
        <v>1235</v>
      </c>
      <c r="B1304" t="s">
        <v>1236</v>
      </c>
      <c r="C1304" t="s">
        <v>26</v>
      </c>
      <c r="D1304">
        <v>2641</v>
      </c>
      <c r="E1304">
        <v>3006</v>
      </c>
      <c r="F1304" t="s">
        <v>1291</v>
      </c>
      <c r="G1304" t="str">
        <f t="shared" si="40"/>
        <v>iiif_url</v>
      </c>
    </row>
    <row r="1305" spans="1:7" x14ac:dyDescent="0.2">
      <c r="A1305" t="s">
        <v>1235</v>
      </c>
      <c r="B1305" t="s">
        <v>1236</v>
      </c>
      <c r="C1305" t="s">
        <v>26</v>
      </c>
      <c r="D1305">
        <v>2648</v>
      </c>
      <c r="E1305">
        <v>3049</v>
      </c>
      <c r="F1305" t="s">
        <v>1292</v>
      </c>
      <c r="G1305" t="str">
        <f t="shared" si="40"/>
        <v>iiif_url</v>
      </c>
    </row>
    <row r="1306" spans="1:7" x14ac:dyDescent="0.2">
      <c r="A1306" t="s">
        <v>1235</v>
      </c>
      <c r="B1306" t="s">
        <v>1236</v>
      </c>
      <c r="C1306" t="s">
        <v>11</v>
      </c>
      <c r="D1306">
        <v>2771</v>
      </c>
      <c r="E1306">
        <v>3099</v>
      </c>
      <c r="F1306" t="s">
        <v>1293</v>
      </c>
      <c r="G1306" t="str">
        <f t="shared" si="40"/>
        <v>iiif_url</v>
      </c>
    </row>
    <row r="1307" spans="1:7" x14ac:dyDescent="0.2">
      <c r="A1307" t="s">
        <v>1235</v>
      </c>
      <c r="B1307" t="s">
        <v>1236</v>
      </c>
      <c r="C1307" t="s">
        <v>26</v>
      </c>
      <c r="D1307">
        <v>2657</v>
      </c>
      <c r="E1307">
        <v>3143</v>
      </c>
      <c r="F1307" t="s">
        <v>1294</v>
      </c>
      <c r="G1307" t="str">
        <f t="shared" si="40"/>
        <v>iiif_url</v>
      </c>
    </row>
    <row r="1308" spans="1:7" x14ac:dyDescent="0.2">
      <c r="A1308" t="s">
        <v>1235</v>
      </c>
      <c r="B1308" t="s">
        <v>1236</v>
      </c>
      <c r="C1308" t="s">
        <v>11</v>
      </c>
      <c r="D1308">
        <v>2774</v>
      </c>
      <c r="E1308">
        <v>3202</v>
      </c>
      <c r="F1308" t="s">
        <v>1295</v>
      </c>
      <c r="G1308" t="str">
        <f t="shared" si="40"/>
        <v>iiif_url</v>
      </c>
    </row>
    <row r="1309" spans="1:7" x14ac:dyDescent="0.2">
      <c r="A1309" t="s">
        <v>1235</v>
      </c>
      <c r="B1309" t="s">
        <v>1236</v>
      </c>
      <c r="C1309" t="s">
        <v>26</v>
      </c>
      <c r="D1309">
        <v>2657</v>
      </c>
      <c r="E1309">
        <v>3240</v>
      </c>
      <c r="F1309" t="s">
        <v>1296</v>
      </c>
      <c r="G1309" t="str">
        <f t="shared" si="40"/>
        <v>iiif_url</v>
      </c>
    </row>
    <row r="1311" spans="1:7" x14ac:dyDescent="0.2">
      <c r="A1311" t="s">
        <v>1235</v>
      </c>
      <c r="B1311" t="s">
        <v>1297</v>
      </c>
      <c r="C1311" t="s">
        <v>26</v>
      </c>
      <c r="D1311">
        <v>3725</v>
      </c>
      <c r="E1311">
        <v>428</v>
      </c>
      <c r="F1311" t="s">
        <v>1298</v>
      </c>
      <c r="G1311" t="str">
        <f t="shared" ref="G1311:G1342" si="41">HYPERLINK("https://images.diginfra.net/iiif/NL-HaNA_1.01.02/3779/NL-HaNA_1.01.02_3779_0010.jpg/3471,324,1093,3091/full/0/default.jpg", "iiif_url")</f>
        <v>iiif_url</v>
      </c>
    </row>
    <row r="1312" spans="1:7" x14ac:dyDescent="0.2">
      <c r="A1312" t="s">
        <v>1235</v>
      </c>
      <c r="B1312" t="s">
        <v>1297</v>
      </c>
      <c r="C1312" t="s">
        <v>26</v>
      </c>
      <c r="D1312">
        <v>3722</v>
      </c>
      <c r="E1312">
        <v>478</v>
      </c>
      <c r="F1312" t="s">
        <v>1299</v>
      </c>
      <c r="G1312" t="str">
        <f t="shared" si="41"/>
        <v>iiif_url</v>
      </c>
    </row>
    <row r="1313" spans="1:7" x14ac:dyDescent="0.2">
      <c r="A1313" t="s">
        <v>1235</v>
      </c>
      <c r="B1313" t="s">
        <v>1297</v>
      </c>
      <c r="C1313" t="s">
        <v>37</v>
      </c>
      <c r="D1313">
        <v>3599</v>
      </c>
      <c r="E1313">
        <v>517</v>
      </c>
      <c r="F1313" t="s">
        <v>1300</v>
      </c>
      <c r="G1313" t="str">
        <f t="shared" si="41"/>
        <v>iiif_url</v>
      </c>
    </row>
    <row r="1314" spans="1:7" x14ac:dyDescent="0.2">
      <c r="A1314" t="s">
        <v>1235</v>
      </c>
      <c r="B1314" t="s">
        <v>1297</v>
      </c>
      <c r="C1314" t="s">
        <v>26</v>
      </c>
      <c r="D1314">
        <v>3722</v>
      </c>
      <c r="E1314">
        <v>578</v>
      </c>
      <c r="F1314" t="s">
        <v>1301</v>
      </c>
      <c r="G1314" t="str">
        <f t="shared" si="41"/>
        <v>iiif_url</v>
      </c>
    </row>
    <row r="1315" spans="1:7" x14ac:dyDescent="0.2">
      <c r="A1315" t="s">
        <v>1235</v>
      </c>
      <c r="B1315" t="s">
        <v>1297</v>
      </c>
      <c r="C1315" t="s">
        <v>37</v>
      </c>
      <c r="D1315">
        <v>3599</v>
      </c>
      <c r="E1315">
        <v>618</v>
      </c>
      <c r="F1315" t="s">
        <v>1302</v>
      </c>
      <c r="G1315" t="str">
        <f t="shared" si="41"/>
        <v>iiif_url</v>
      </c>
    </row>
    <row r="1316" spans="1:7" x14ac:dyDescent="0.2">
      <c r="A1316" t="s">
        <v>1235</v>
      </c>
      <c r="B1316" t="s">
        <v>1297</v>
      </c>
      <c r="C1316" t="s">
        <v>37</v>
      </c>
      <c r="D1316">
        <v>3722</v>
      </c>
      <c r="E1316">
        <v>672</v>
      </c>
      <c r="F1316" t="s">
        <v>1303</v>
      </c>
      <c r="G1316" t="str">
        <f t="shared" si="41"/>
        <v>iiif_url</v>
      </c>
    </row>
    <row r="1317" spans="1:7" x14ac:dyDescent="0.2">
      <c r="A1317" t="s">
        <v>1235</v>
      </c>
      <c r="B1317" t="s">
        <v>1297</v>
      </c>
      <c r="C1317" t="s">
        <v>37</v>
      </c>
      <c r="D1317">
        <v>3602</v>
      </c>
      <c r="E1317">
        <v>704</v>
      </c>
      <c r="F1317" t="s">
        <v>1304</v>
      </c>
      <c r="G1317" t="str">
        <f t="shared" si="41"/>
        <v>iiif_url</v>
      </c>
    </row>
    <row r="1318" spans="1:7" x14ac:dyDescent="0.2">
      <c r="A1318" t="s">
        <v>1235</v>
      </c>
      <c r="B1318" t="s">
        <v>1297</v>
      </c>
      <c r="C1318" t="s">
        <v>37</v>
      </c>
      <c r="D1318">
        <v>3599</v>
      </c>
      <c r="E1318">
        <v>763</v>
      </c>
      <c r="F1318" t="s">
        <v>1305</v>
      </c>
      <c r="G1318" t="str">
        <f t="shared" si="41"/>
        <v>iiif_url</v>
      </c>
    </row>
    <row r="1319" spans="1:7" x14ac:dyDescent="0.2">
      <c r="A1319" t="s">
        <v>1235</v>
      </c>
      <c r="B1319" t="s">
        <v>1297</v>
      </c>
      <c r="C1319" t="s">
        <v>124</v>
      </c>
      <c r="D1319">
        <v>3555</v>
      </c>
      <c r="E1319">
        <v>805</v>
      </c>
      <c r="F1319" t="s">
        <v>1306</v>
      </c>
      <c r="G1319" t="str">
        <f t="shared" si="41"/>
        <v>iiif_url</v>
      </c>
    </row>
    <row r="1320" spans="1:7" x14ac:dyDescent="0.2">
      <c r="A1320" t="s">
        <v>1235</v>
      </c>
      <c r="B1320" t="s">
        <v>1297</v>
      </c>
      <c r="C1320" t="s">
        <v>124</v>
      </c>
      <c r="D1320">
        <v>3555</v>
      </c>
      <c r="E1320">
        <v>853</v>
      </c>
      <c r="F1320" t="s">
        <v>1307</v>
      </c>
      <c r="G1320" t="str">
        <f t="shared" si="41"/>
        <v>iiif_url</v>
      </c>
    </row>
    <row r="1321" spans="1:7" x14ac:dyDescent="0.2">
      <c r="A1321" t="s">
        <v>1235</v>
      </c>
      <c r="B1321" t="s">
        <v>1297</v>
      </c>
      <c r="C1321" t="s">
        <v>37</v>
      </c>
      <c r="D1321">
        <v>3604</v>
      </c>
      <c r="E1321">
        <v>906</v>
      </c>
      <c r="F1321" t="s">
        <v>1308</v>
      </c>
      <c r="G1321" t="str">
        <f t="shared" si="41"/>
        <v>iiif_url</v>
      </c>
    </row>
    <row r="1322" spans="1:7" x14ac:dyDescent="0.2">
      <c r="A1322" t="s">
        <v>1235</v>
      </c>
      <c r="B1322" t="s">
        <v>1297</v>
      </c>
      <c r="C1322" t="s">
        <v>37</v>
      </c>
      <c r="D1322">
        <v>3599</v>
      </c>
      <c r="E1322">
        <v>961</v>
      </c>
      <c r="F1322" t="s">
        <v>1309</v>
      </c>
      <c r="G1322" t="str">
        <f t="shared" si="41"/>
        <v>iiif_url</v>
      </c>
    </row>
    <row r="1323" spans="1:7" x14ac:dyDescent="0.2">
      <c r="A1323" t="s">
        <v>1235</v>
      </c>
      <c r="B1323" t="s">
        <v>1297</v>
      </c>
      <c r="C1323" t="s">
        <v>124</v>
      </c>
      <c r="D1323">
        <v>3555</v>
      </c>
      <c r="E1323">
        <v>1002</v>
      </c>
      <c r="F1323" t="s">
        <v>1310</v>
      </c>
      <c r="G1323" t="str">
        <f t="shared" si="41"/>
        <v>iiif_url</v>
      </c>
    </row>
    <row r="1324" spans="1:7" x14ac:dyDescent="0.2">
      <c r="A1324" t="s">
        <v>1235</v>
      </c>
      <c r="B1324" t="s">
        <v>1297</v>
      </c>
      <c r="C1324" t="s">
        <v>26</v>
      </c>
      <c r="D1324">
        <v>3602</v>
      </c>
      <c r="E1324">
        <v>1053</v>
      </c>
      <c r="F1324" t="s">
        <v>1311</v>
      </c>
      <c r="G1324" t="str">
        <f t="shared" si="41"/>
        <v>iiif_url</v>
      </c>
    </row>
    <row r="1325" spans="1:7" x14ac:dyDescent="0.2">
      <c r="A1325" t="s">
        <v>1235</v>
      </c>
      <c r="B1325" t="s">
        <v>1297</v>
      </c>
      <c r="C1325" t="s">
        <v>26</v>
      </c>
      <c r="D1325">
        <v>3602</v>
      </c>
      <c r="E1325">
        <v>1102</v>
      </c>
      <c r="F1325" t="s">
        <v>1312</v>
      </c>
      <c r="G1325" t="str">
        <f t="shared" si="41"/>
        <v>iiif_url</v>
      </c>
    </row>
    <row r="1326" spans="1:7" x14ac:dyDescent="0.2">
      <c r="A1326" t="s">
        <v>1235</v>
      </c>
      <c r="B1326" t="s">
        <v>1297</v>
      </c>
      <c r="C1326" t="s">
        <v>124</v>
      </c>
      <c r="D1326">
        <v>3557</v>
      </c>
      <c r="E1326">
        <v>1144</v>
      </c>
      <c r="F1326" t="s">
        <v>1313</v>
      </c>
      <c r="G1326" t="str">
        <f t="shared" si="41"/>
        <v>iiif_url</v>
      </c>
    </row>
    <row r="1327" spans="1:7" x14ac:dyDescent="0.2">
      <c r="A1327" t="s">
        <v>1235</v>
      </c>
      <c r="B1327" t="s">
        <v>1297</v>
      </c>
      <c r="C1327" t="s">
        <v>26</v>
      </c>
      <c r="D1327">
        <v>3602</v>
      </c>
      <c r="E1327">
        <v>1196</v>
      </c>
      <c r="F1327" t="s">
        <v>1314</v>
      </c>
      <c r="G1327" t="str">
        <f t="shared" si="41"/>
        <v>iiif_url</v>
      </c>
    </row>
    <row r="1328" spans="1:7" x14ac:dyDescent="0.2">
      <c r="A1328" t="s">
        <v>1235</v>
      </c>
      <c r="B1328" t="s">
        <v>1297</v>
      </c>
      <c r="C1328" t="s">
        <v>37</v>
      </c>
      <c r="D1328">
        <v>3722</v>
      </c>
      <c r="E1328">
        <v>1247</v>
      </c>
      <c r="F1328" t="s">
        <v>1315</v>
      </c>
      <c r="G1328" t="str">
        <f t="shared" si="41"/>
        <v>iiif_url</v>
      </c>
    </row>
    <row r="1329" spans="1:7" x14ac:dyDescent="0.2">
      <c r="A1329" t="s">
        <v>1235</v>
      </c>
      <c r="B1329" t="s">
        <v>1297</v>
      </c>
      <c r="C1329" t="s">
        <v>26</v>
      </c>
      <c r="D1329">
        <v>3599</v>
      </c>
      <c r="E1329">
        <v>1293</v>
      </c>
      <c r="F1329" t="s">
        <v>1316</v>
      </c>
      <c r="G1329" t="str">
        <f t="shared" si="41"/>
        <v>iiif_url</v>
      </c>
    </row>
    <row r="1330" spans="1:7" x14ac:dyDescent="0.2">
      <c r="A1330" t="s">
        <v>1235</v>
      </c>
      <c r="B1330" t="s">
        <v>1297</v>
      </c>
      <c r="C1330" t="s">
        <v>26</v>
      </c>
      <c r="D1330">
        <v>3604</v>
      </c>
      <c r="E1330">
        <v>1342</v>
      </c>
      <c r="F1330" t="s">
        <v>1317</v>
      </c>
      <c r="G1330" t="str">
        <f t="shared" si="41"/>
        <v>iiif_url</v>
      </c>
    </row>
    <row r="1331" spans="1:7" x14ac:dyDescent="0.2">
      <c r="A1331" t="s">
        <v>1235</v>
      </c>
      <c r="B1331" t="s">
        <v>1297</v>
      </c>
      <c r="C1331" t="s">
        <v>37</v>
      </c>
      <c r="D1331">
        <v>3722</v>
      </c>
      <c r="E1331">
        <v>1389</v>
      </c>
      <c r="F1331" t="s">
        <v>1318</v>
      </c>
      <c r="G1331" t="str">
        <f t="shared" si="41"/>
        <v>iiif_url</v>
      </c>
    </row>
    <row r="1332" spans="1:7" x14ac:dyDescent="0.2">
      <c r="A1332" t="s">
        <v>1235</v>
      </c>
      <c r="B1332" t="s">
        <v>1297</v>
      </c>
      <c r="C1332" t="s">
        <v>26</v>
      </c>
      <c r="D1332">
        <v>3602</v>
      </c>
      <c r="E1332">
        <v>1436</v>
      </c>
      <c r="F1332" t="s">
        <v>1319</v>
      </c>
      <c r="G1332" t="str">
        <f t="shared" si="41"/>
        <v>iiif_url</v>
      </c>
    </row>
    <row r="1333" spans="1:7" x14ac:dyDescent="0.2">
      <c r="A1333" t="s">
        <v>1235</v>
      </c>
      <c r="B1333" t="s">
        <v>1297</v>
      </c>
      <c r="C1333" t="s">
        <v>37</v>
      </c>
      <c r="D1333">
        <v>3725</v>
      </c>
      <c r="E1333">
        <v>1488</v>
      </c>
      <c r="F1333" t="s">
        <v>1320</v>
      </c>
      <c r="G1333" t="str">
        <f t="shared" si="41"/>
        <v>iiif_url</v>
      </c>
    </row>
    <row r="1334" spans="1:7" x14ac:dyDescent="0.2">
      <c r="A1334" t="s">
        <v>1235</v>
      </c>
      <c r="B1334" t="s">
        <v>1297</v>
      </c>
      <c r="C1334" t="s">
        <v>26</v>
      </c>
      <c r="D1334">
        <v>3602</v>
      </c>
      <c r="E1334">
        <v>1541</v>
      </c>
      <c r="F1334" t="s">
        <v>1321</v>
      </c>
      <c r="G1334" t="str">
        <f t="shared" si="41"/>
        <v>iiif_url</v>
      </c>
    </row>
    <row r="1335" spans="1:7" x14ac:dyDescent="0.2">
      <c r="A1335" t="s">
        <v>1235</v>
      </c>
      <c r="B1335" t="s">
        <v>1297</v>
      </c>
      <c r="C1335" t="s">
        <v>37</v>
      </c>
      <c r="D1335">
        <v>3722</v>
      </c>
      <c r="E1335">
        <v>1583</v>
      </c>
      <c r="F1335" t="s">
        <v>1322</v>
      </c>
      <c r="G1335" t="str">
        <f t="shared" si="41"/>
        <v>iiif_url</v>
      </c>
    </row>
    <row r="1336" spans="1:7" x14ac:dyDescent="0.2">
      <c r="A1336" t="s">
        <v>1235</v>
      </c>
      <c r="B1336" t="s">
        <v>1297</v>
      </c>
      <c r="C1336" t="s">
        <v>26</v>
      </c>
      <c r="D1336">
        <v>3604</v>
      </c>
      <c r="E1336">
        <v>1630</v>
      </c>
      <c r="F1336" t="s">
        <v>1323</v>
      </c>
      <c r="G1336" t="str">
        <f t="shared" si="41"/>
        <v>iiif_url</v>
      </c>
    </row>
    <row r="1337" spans="1:7" x14ac:dyDescent="0.2">
      <c r="A1337" t="s">
        <v>1235</v>
      </c>
      <c r="B1337" t="s">
        <v>1297</v>
      </c>
      <c r="C1337" t="s">
        <v>26</v>
      </c>
      <c r="D1337">
        <v>3609</v>
      </c>
      <c r="E1337">
        <v>1677</v>
      </c>
      <c r="F1337" t="s">
        <v>1324</v>
      </c>
      <c r="G1337" t="str">
        <f t="shared" si="41"/>
        <v>iiif_url</v>
      </c>
    </row>
    <row r="1338" spans="1:7" x14ac:dyDescent="0.2">
      <c r="A1338" t="s">
        <v>1235</v>
      </c>
      <c r="B1338" t="s">
        <v>1297</v>
      </c>
      <c r="C1338" t="s">
        <v>124</v>
      </c>
      <c r="D1338">
        <v>3555</v>
      </c>
      <c r="E1338">
        <v>1727</v>
      </c>
      <c r="F1338" t="s">
        <v>1325</v>
      </c>
      <c r="G1338" t="str">
        <f t="shared" si="41"/>
        <v>iiif_url</v>
      </c>
    </row>
    <row r="1339" spans="1:7" x14ac:dyDescent="0.2">
      <c r="A1339" t="s">
        <v>1235</v>
      </c>
      <c r="B1339" t="s">
        <v>1297</v>
      </c>
      <c r="C1339" t="s">
        <v>26</v>
      </c>
      <c r="D1339">
        <v>3609</v>
      </c>
      <c r="E1339">
        <v>1775</v>
      </c>
      <c r="F1339" t="s">
        <v>1326</v>
      </c>
      <c r="G1339" t="str">
        <f t="shared" si="41"/>
        <v>iiif_url</v>
      </c>
    </row>
    <row r="1340" spans="1:7" x14ac:dyDescent="0.2">
      <c r="A1340" t="s">
        <v>1235</v>
      </c>
      <c r="B1340" t="s">
        <v>1297</v>
      </c>
      <c r="C1340" t="s">
        <v>37</v>
      </c>
      <c r="D1340">
        <v>3729</v>
      </c>
      <c r="E1340">
        <v>1818</v>
      </c>
      <c r="F1340" t="s">
        <v>1327</v>
      </c>
      <c r="G1340" t="str">
        <f t="shared" si="41"/>
        <v>iiif_url</v>
      </c>
    </row>
    <row r="1341" spans="1:7" x14ac:dyDescent="0.2">
      <c r="A1341" t="s">
        <v>1235</v>
      </c>
      <c r="B1341" t="s">
        <v>1297</v>
      </c>
      <c r="C1341" t="s">
        <v>124</v>
      </c>
      <c r="D1341">
        <v>3560</v>
      </c>
      <c r="E1341">
        <v>1868</v>
      </c>
      <c r="F1341" t="s">
        <v>1328</v>
      </c>
      <c r="G1341" t="str">
        <f t="shared" si="41"/>
        <v>iiif_url</v>
      </c>
    </row>
    <row r="1342" spans="1:7" x14ac:dyDescent="0.2">
      <c r="A1342" t="s">
        <v>1235</v>
      </c>
      <c r="B1342" t="s">
        <v>1297</v>
      </c>
      <c r="C1342" t="s">
        <v>26</v>
      </c>
      <c r="D1342">
        <v>3602</v>
      </c>
      <c r="E1342">
        <v>1913</v>
      </c>
      <c r="F1342" t="s">
        <v>1329</v>
      </c>
      <c r="G1342" t="str">
        <f t="shared" si="41"/>
        <v>iiif_url</v>
      </c>
    </row>
    <row r="1343" spans="1:7" x14ac:dyDescent="0.2">
      <c r="A1343" t="s">
        <v>1235</v>
      </c>
      <c r="B1343" t="s">
        <v>1297</v>
      </c>
      <c r="C1343" t="s">
        <v>11</v>
      </c>
      <c r="D1343">
        <v>3790</v>
      </c>
      <c r="E1343">
        <v>1918</v>
      </c>
      <c r="F1343" t="s">
        <v>1330</v>
      </c>
      <c r="G1343" t="str">
        <f t="shared" ref="G1343:G1375" si="42">HYPERLINK("https://images.diginfra.net/iiif/NL-HaNA_1.01.02/3779/NL-HaNA_1.01.02_3779_0010.jpg/3471,324,1093,3091/full/0/default.jpg", "iiif_url")</f>
        <v>iiif_url</v>
      </c>
    </row>
    <row r="1344" spans="1:7" x14ac:dyDescent="0.2">
      <c r="A1344" t="s">
        <v>1235</v>
      </c>
      <c r="B1344" t="s">
        <v>1297</v>
      </c>
      <c r="C1344" t="s">
        <v>37</v>
      </c>
      <c r="D1344">
        <v>3729</v>
      </c>
      <c r="E1344">
        <v>1963</v>
      </c>
      <c r="F1344" t="s">
        <v>1331</v>
      </c>
      <c r="G1344" t="str">
        <f t="shared" si="42"/>
        <v>iiif_url</v>
      </c>
    </row>
    <row r="1345" spans="1:7" x14ac:dyDescent="0.2">
      <c r="A1345" t="s">
        <v>1235</v>
      </c>
      <c r="B1345" t="s">
        <v>1297</v>
      </c>
      <c r="C1345" t="s">
        <v>26</v>
      </c>
      <c r="D1345">
        <v>3606</v>
      </c>
      <c r="E1345">
        <v>2012</v>
      </c>
      <c r="F1345" t="s">
        <v>1332</v>
      </c>
      <c r="G1345" t="str">
        <f t="shared" si="42"/>
        <v>iiif_url</v>
      </c>
    </row>
    <row r="1346" spans="1:7" x14ac:dyDescent="0.2">
      <c r="A1346" t="s">
        <v>1235</v>
      </c>
      <c r="B1346" t="s">
        <v>1297</v>
      </c>
      <c r="C1346" t="s">
        <v>124</v>
      </c>
      <c r="D1346">
        <v>3562</v>
      </c>
      <c r="E1346">
        <v>2060</v>
      </c>
      <c r="F1346" t="s">
        <v>1333</v>
      </c>
      <c r="G1346" t="str">
        <f t="shared" si="42"/>
        <v>iiif_url</v>
      </c>
    </row>
    <row r="1347" spans="1:7" x14ac:dyDescent="0.2">
      <c r="A1347" t="s">
        <v>1235</v>
      </c>
      <c r="B1347" t="s">
        <v>1297</v>
      </c>
      <c r="C1347" t="s">
        <v>26</v>
      </c>
      <c r="D1347">
        <v>3606</v>
      </c>
      <c r="E1347">
        <v>2109</v>
      </c>
      <c r="F1347" t="s">
        <v>1334</v>
      </c>
      <c r="G1347" t="str">
        <f t="shared" si="42"/>
        <v>iiif_url</v>
      </c>
    </row>
    <row r="1348" spans="1:7" x14ac:dyDescent="0.2">
      <c r="A1348" t="s">
        <v>1235</v>
      </c>
      <c r="B1348" t="s">
        <v>1297</v>
      </c>
      <c r="C1348" t="s">
        <v>26</v>
      </c>
      <c r="D1348">
        <v>3611</v>
      </c>
      <c r="E1348">
        <v>2157</v>
      </c>
      <c r="F1348" t="s">
        <v>1335</v>
      </c>
      <c r="G1348" t="str">
        <f t="shared" si="42"/>
        <v>iiif_url</v>
      </c>
    </row>
    <row r="1349" spans="1:7" x14ac:dyDescent="0.2">
      <c r="A1349" t="s">
        <v>1235</v>
      </c>
      <c r="B1349" t="s">
        <v>1297</v>
      </c>
      <c r="C1349" t="s">
        <v>37</v>
      </c>
      <c r="D1349">
        <v>3732</v>
      </c>
      <c r="E1349">
        <v>2208</v>
      </c>
      <c r="F1349" t="s">
        <v>1336</v>
      </c>
      <c r="G1349" t="str">
        <f t="shared" si="42"/>
        <v>iiif_url</v>
      </c>
    </row>
    <row r="1350" spans="1:7" x14ac:dyDescent="0.2">
      <c r="A1350" t="s">
        <v>1235</v>
      </c>
      <c r="B1350" t="s">
        <v>1297</v>
      </c>
      <c r="C1350" t="s">
        <v>26</v>
      </c>
      <c r="D1350">
        <v>3615</v>
      </c>
      <c r="E1350">
        <v>2247</v>
      </c>
      <c r="F1350" t="s">
        <v>1337</v>
      </c>
      <c r="G1350" t="str">
        <f t="shared" si="42"/>
        <v>iiif_url</v>
      </c>
    </row>
    <row r="1351" spans="1:7" x14ac:dyDescent="0.2">
      <c r="A1351" t="s">
        <v>1235</v>
      </c>
      <c r="B1351" t="s">
        <v>1297</v>
      </c>
      <c r="C1351" t="s">
        <v>37</v>
      </c>
      <c r="D1351">
        <v>3734</v>
      </c>
      <c r="E1351">
        <v>2301</v>
      </c>
      <c r="F1351" t="s">
        <v>1338</v>
      </c>
      <c r="G1351" t="str">
        <f t="shared" si="42"/>
        <v>iiif_url</v>
      </c>
    </row>
    <row r="1352" spans="1:7" x14ac:dyDescent="0.2">
      <c r="A1352" t="s">
        <v>1235</v>
      </c>
      <c r="B1352" t="s">
        <v>1297</v>
      </c>
      <c r="C1352" t="s">
        <v>26</v>
      </c>
      <c r="D1352">
        <v>3615</v>
      </c>
      <c r="E1352">
        <v>2351</v>
      </c>
      <c r="F1352" t="s">
        <v>1339</v>
      </c>
      <c r="G1352" t="str">
        <f t="shared" si="42"/>
        <v>iiif_url</v>
      </c>
    </row>
    <row r="1353" spans="1:7" x14ac:dyDescent="0.2">
      <c r="A1353" t="s">
        <v>1235</v>
      </c>
      <c r="B1353" t="s">
        <v>1297</v>
      </c>
      <c r="C1353" t="s">
        <v>37</v>
      </c>
      <c r="D1353">
        <v>3739</v>
      </c>
      <c r="E1353">
        <v>2398</v>
      </c>
      <c r="F1353" t="s">
        <v>1340</v>
      </c>
      <c r="G1353" t="str">
        <f t="shared" si="42"/>
        <v>iiif_url</v>
      </c>
    </row>
    <row r="1354" spans="1:7" x14ac:dyDescent="0.2">
      <c r="A1354" t="s">
        <v>1235</v>
      </c>
      <c r="B1354" t="s">
        <v>1297</v>
      </c>
      <c r="C1354" t="s">
        <v>26</v>
      </c>
      <c r="D1354">
        <v>3615</v>
      </c>
      <c r="E1354">
        <v>2445</v>
      </c>
      <c r="F1354" t="s">
        <v>1341</v>
      </c>
      <c r="G1354" t="str">
        <f t="shared" si="42"/>
        <v>iiif_url</v>
      </c>
    </row>
    <row r="1355" spans="1:7" x14ac:dyDescent="0.2">
      <c r="A1355" t="s">
        <v>1235</v>
      </c>
      <c r="B1355" t="s">
        <v>1297</v>
      </c>
      <c r="C1355" t="s">
        <v>11</v>
      </c>
      <c r="D1355">
        <v>3860</v>
      </c>
      <c r="E1355">
        <v>2456</v>
      </c>
      <c r="F1355" t="s">
        <v>1342</v>
      </c>
      <c r="G1355" t="str">
        <f t="shared" si="42"/>
        <v>iiif_url</v>
      </c>
    </row>
    <row r="1356" spans="1:7" x14ac:dyDescent="0.2">
      <c r="A1356" t="s">
        <v>1235</v>
      </c>
      <c r="B1356" t="s">
        <v>1297</v>
      </c>
      <c r="C1356" t="s">
        <v>37</v>
      </c>
      <c r="D1356">
        <v>3743</v>
      </c>
      <c r="E1356">
        <v>2494</v>
      </c>
      <c r="F1356" t="s">
        <v>1343</v>
      </c>
      <c r="G1356" t="str">
        <f t="shared" si="42"/>
        <v>iiif_url</v>
      </c>
    </row>
    <row r="1357" spans="1:7" x14ac:dyDescent="0.2">
      <c r="A1357" t="s">
        <v>1235</v>
      </c>
      <c r="B1357" t="s">
        <v>1297</v>
      </c>
      <c r="C1357" t="s">
        <v>26</v>
      </c>
      <c r="D1357">
        <v>3620</v>
      </c>
      <c r="E1357">
        <v>2544</v>
      </c>
      <c r="F1357" t="s">
        <v>1344</v>
      </c>
      <c r="G1357" t="str">
        <f t="shared" si="42"/>
        <v>iiif_url</v>
      </c>
    </row>
    <row r="1358" spans="1:7" x14ac:dyDescent="0.2">
      <c r="A1358" t="s">
        <v>1235</v>
      </c>
      <c r="B1358" t="s">
        <v>1297</v>
      </c>
      <c r="C1358" t="s">
        <v>26</v>
      </c>
      <c r="D1358">
        <v>3618</v>
      </c>
      <c r="E1358">
        <v>2592</v>
      </c>
      <c r="F1358" t="s">
        <v>1345</v>
      </c>
      <c r="G1358" t="str">
        <f t="shared" si="42"/>
        <v>iiif_url</v>
      </c>
    </row>
    <row r="1359" spans="1:7" x14ac:dyDescent="0.2">
      <c r="A1359" t="s">
        <v>1235</v>
      </c>
      <c r="B1359" t="s">
        <v>1297</v>
      </c>
      <c r="C1359" t="s">
        <v>11</v>
      </c>
      <c r="D1359">
        <v>3902</v>
      </c>
      <c r="E1359">
        <v>2607</v>
      </c>
      <c r="F1359" t="s">
        <v>1346</v>
      </c>
      <c r="G1359" t="str">
        <f t="shared" si="42"/>
        <v>iiif_url</v>
      </c>
    </row>
    <row r="1360" spans="1:7" x14ac:dyDescent="0.2">
      <c r="A1360" t="s">
        <v>1235</v>
      </c>
      <c r="B1360" t="s">
        <v>1297</v>
      </c>
      <c r="C1360" t="s">
        <v>37</v>
      </c>
      <c r="D1360">
        <v>3751</v>
      </c>
      <c r="E1360">
        <v>2643</v>
      </c>
      <c r="F1360" t="s">
        <v>1347</v>
      </c>
      <c r="G1360" t="str">
        <f t="shared" si="42"/>
        <v>iiif_url</v>
      </c>
    </row>
    <row r="1361" spans="1:7" x14ac:dyDescent="0.2">
      <c r="A1361" t="s">
        <v>1235</v>
      </c>
      <c r="B1361" t="s">
        <v>1297</v>
      </c>
      <c r="C1361" t="s">
        <v>26</v>
      </c>
      <c r="D1361">
        <v>3625</v>
      </c>
      <c r="E1361">
        <v>2698</v>
      </c>
      <c r="F1361" t="s">
        <v>1348</v>
      </c>
      <c r="G1361" t="str">
        <f t="shared" si="42"/>
        <v>iiif_url</v>
      </c>
    </row>
    <row r="1362" spans="1:7" x14ac:dyDescent="0.2">
      <c r="A1362" t="s">
        <v>1235</v>
      </c>
      <c r="B1362" t="s">
        <v>1297</v>
      </c>
      <c r="C1362" t="s">
        <v>37</v>
      </c>
      <c r="D1362">
        <v>3748</v>
      </c>
      <c r="E1362">
        <v>2733</v>
      </c>
      <c r="F1362" t="s">
        <v>1349</v>
      </c>
      <c r="G1362" t="str">
        <f t="shared" si="42"/>
        <v>iiif_url</v>
      </c>
    </row>
    <row r="1363" spans="1:7" x14ac:dyDescent="0.2">
      <c r="A1363" t="s">
        <v>1235</v>
      </c>
      <c r="B1363" t="s">
        <v>1297</v>
      </c>
      <c r="C1363" t="s">
        <v>26</v>
      </c>
      <c r="D1363">
        <v>3627</v>
      </c>
      <c r="E1363">
        <v>2785</v>
      </c>
      <c r="F1363" t="s">
        <v>1350</v>
      </c>
      <c r="G1363" t="str">
        <f t="shared" si="42"/>
        <v>iiif_url</v>
      </c>
    </row>
    <row r="1364" spans="1:7" x14ac:dyDescent="0.2">
      <c r="A1364" t="s">
        <v>1235</v>
      </c>
      <c r="B1364" t="s">
        <v>1297</v>
      </c>
      <c r="C1364" t="s">
        <v>26</v>
      </c>
      <c r="D1364">
        <v>3627</v>
      </c>
      <c r="E1364">
        <v>2838</v>
      </c>
      <c r="F1364" t="s">
        <v>1351</v>
      </c>
      <c r="G1364" t="str">
        <f t="shared" si="42"/>
        <v>iiif_url</v>
      </c>
    </row>
    <row r="1365" spans="1:7" x14ac:dyDescent="0.2">
      <c r="A1365" t="s">
        <v>1235</v>
      </c>
      <c r="B1365" t="s">
        <v>1297</v>
      </c>
      <c r="C1365" t="s">
        <v>37</v>
      </c>
      <c r="D1365">
        <v>3746</v>
      </c>
      <c r="E1365">
        <v>2881</v>
      </c>
      <c r="F1365" t="s">
        <v>1352</v>
      </c>
      <c r="G1365" t="str">
        <f t="shared" si="42"/>
        <v>iiif_url</v>
      </c>
    </row>
    <row r="1366" spans="1:7" x14ac:dyDescent="0.2">
      <c r="A1366" t="s">
        <v>1235</v>
      </c>
      <c r="B1366" t="s">
        <v>1297</v>
      </c>
      <c r="C1366" t="s">
        <v>26</v>
      </c>
      <c r="D1366">
        <v>3625</v>
      </c>
      <c r="E1366">
        <v>2923</v>
      </c>
      <c r="F1366" t="s">
        <v>1353</v>
      </c>
      <c r="G1366" t="str">
        <f t="shared" si="42"/>
        <v>iiif_url</v>
      </c>
    </row>
    <row r="1367" spans="1:7" x14ac:dyDescent="0.2">
      <c r="A1367" t="s">
        <v>1235</v>
      </c>
      <c r="B1367" t="s">
        <v>1297</v>
      </c>
      <c r="C1367" t="s">
        <v>11</v>
      </c>
      <c r="D1367">
        <v>3779</v>
      </c>
      <c r="E1367">
        <v>2934</v>
      </c>
      <c r="F1367" t="s">
        <v>1354</v>
      </c>
      <c r="G1367" t="str">
        <f t="shared" si="42"/>
        <v>iiif_url</v>
      </c>
    </row>
    <row r="1368" spans="1:7" x14ac:dyDescent="0.2">
      <c r="A1368" t="s">
        <v>1235</v>
      </c>
      <c r="B1368" t="s">
        <v>1297</v>
      </c>
      <c r="C1368" t="s">
        <v>37</v>
      </c>
      <c r="D1368">
        <v>3750</v>
      </c>
      <c r="E1368">
        <v>2981</v>
      </c>
      <c r="F1368" t="s">
        <v>1355</v>
      </c>
      <c r="G1368" t="str">
        <f t="shared" si="42"/>
        <v>iiif_url</v>
      </c>
    </row>
    <row r="1369" spans="1:7" x14ac:dyDescent="0.2">
      <c r="A1369" t="s">
        <v>1235</v>
      </c>
      <c r="B1369" t="s">
        <v>1297</v>
      </c>
      <c r="C1369" t="s">
        <v>26</v>
      </c>
      <c r="D1369">
        <v>3627</v>
      </c>
      <c r="E1369">
        <v>3023</v>
      </c>
      <c r="F1369" t="s">
        <v>1356</v>
      </c>
      <c r="G1369" t="str">
        <f t="shared" si="42"/>
        <v>iiif_url</v>
      </c>
    </row>
    <row r="1370" spans="1:7" x14ac:dyDescent="0.2">
      <c r="A1370" t="s">
        <v>1235</v>
      </c>
      <c r="B1370" t="s">
        <v>1297</v>
      </c>
      <c r="C1370" t="s">
        <v>11</v>
      </c>
      <c r="D1370">
        <v>3779</v>
      </c>
      <c r="E1370">
        <v>3030</v>
      </c>
      <c r="F1370" t="s">
        <v>1357</v>
      </c>
      <c r="G1370" t="str">
        <f t="shared" si="42"/>
        <v>iiif_url</v>
      </c>
    </row>
    <row r="1371" spans="1:7" x14ac:dyDescent="0.2">
      <c r="A1371" t="s">
        <v>1235</v>
      </c>
      <c r="B1371" t="s">
        <v>1297</v>
      </c>
      <c r="C1371" t="s">
        <v>37</v>
      </c>
      <c r="D1371">
        <v>3750</v>
      </c>
      <c r="E1371">
        <v>3074</v>
      </c>
      <c r="F1371" t="s">
        <v>1358</v>
      </c>
      <c r="G1371" t="str">
        <f t="shared" si="42"/>
        <v>iiif_url</v>
      </c>
    </row>
    <row r="1372" spans="1:7" x14ac:dyDescent="0.2">
      <c r="A1372" t="s">
        <v>1235</v>
      </c>
      <c r="B1372" t="s">
        <v>1297</v>
      </c>
      <c r="C1372" t="s">
        <v>37</v>
      </c>
      <c r="D1372">
        <v>3757</v>
      </c>
      <c r="E1372">
        <v>3122</v>
      </c>
      <c r="F1372" t="s">
        <v>1359</v>
      </c>
      <c r="G1372" t="str">
        <f t="shared" si="42"/>
        <v>iiif_url</v>
      </c>
    </row>
    <row r="1373" spans="1:7" x14ac:dyDescent="0.2">
      <c r="A1373" t="s">
        <v>1235</v>
      </c>
      <c r="B1373" t="s">
        <v>1297</v>
      </c>
      <c r="C1373" t="s">
        <v>124</v>
      </c>
      <c r="D1373">
        <v>3632</v>
      </c>
      <c r="E1373">
        <v>3172</v>
      </c>
      <c r="F1373" t="s">
        <v>1360</v>
      </c>
      <c r="G1373" t="str">
        <f t="shared" si="42"/>
        <v>iiif_url</v>
      </c>
    </row>
    <row r="1374" spans="1:7" x14ac:dyDescent="0.2">
      <c r="A1374" t="s">
        <v>1235</v>
      </c>
      <c r="B1374" t="s">
        <v>1297</v>
      </c>
      <c r="C1374" t="s">
        <v>26</v>
      </c>
      <c r="D1374">
        <v>3636</v>
      </c>
      <c r="E1374">
        <v>3227</v>
      </c>
      <c r="F1374" t="s">
        <v>1361</v>
      </c>
      <c r="G1374" t="str">
        <f t="shared" si="42"/>
        <v>iiif_url</v>
      </c>
    </row>
    <row r="1375" spans="1:7" x14ac:dyDescent="0.2">
      <c r="A1375" t="s">
        <v>1235</v>
      </c>
      <c r="B1375" t="s">
        <v>1297</v>
      </c>
      <c r="C1375" t="s">
        <v>37</v>
      </c>
      <c r="D1375">
        <v>3760</v>
      </c>
      <c r="E1375">
        <v>3269</v>
      </c>
      <c r="F1375" t="s">
        <v>1362</v>
      </c>
      <c r="G1375" t="str">
        <f t="shared" si="42"/>
        <v>iiif_url</v>
      </c>
    </row>
    <row r="1379" spans="1:7" x14ac:dyDescent="0.2">
      <c r="A1379" t="s">
        <v>1363</v>
      </c>
      <c r="B1379" t="s">
        <v>1364</v>
      </c>
      <c r="C1379" t="s">
        <v>11</v>
      </c>
      <c r="D1379">
        <v>873</v>
      </c>
      <c r="E1379">
        <v>338</v>
      </c>
      <c r="F1379" t="s">
        <v>1365</v>
      </c>
      <c r="G1379" t="str">
        <f t="shared" ref="G1379:G1410" si="43">HYPERLINK("https://images.diginfra.net/iiif/NL-HaNA_1.01.02/3779/NL-HaNA_1.01.02_3779_0011.jpg/261,307,1078,3186/full/0/default.jpg", "iiif_url")</f>
        <v>iiif_url</v>
      </c>
    </row>
    <row r="1380" spans="1:7" x14ac:dyDescent="0.2">
      <c r="A1380" t="s">
        <v>1363</v>
      </c>
      <c r="B1380" t="s">
        <v>1364</v>
      </c>
      <c r="C1380" t="s">
        <v>26</v>
      </c>
      <c r="D1380">
        <v>428</v>
      </c>
      <c r="E1380">
        <v>395</v>
      </c>
      <c r="F1380" t="s">
        <v>1366</v>
      </c>
      <c r="G1380" t="str">
        <f t="shared" si="43"/>
        <v>iiif_url</v>
      </c>
    </row>
    <row r="1381" spans="1:7" x14ac:dyDescent="0.2">
      <c r="A1381" t="s">
        <v>1363</v>
      </c>
      <c r="B1381" t="s">
        <v>1364</v>
      </c>
      <c r="C1381" t="s">
        <v>26</v>
      </c>
      <c r="D1381">
        <v>431</v>
      </c>
      <c r="E1381">
        <v>457</v>
      </c>
      <c r="F1381" t="s">
        <v>1367</v>
      </c>
      <c r="G1381" t="str">
        <f t="shared" si="43"/>
        <v>iiif_url</v>
      </c>
    </row>
    <row r="1382" spans="1:7" x14ac:dyDescent="0.2">
      <c r="A1382" t="s">
        <v>1363</v>
      </c>
      <c r="B1382" t="s">
        <v>1364</v>
      </c>
      <c r="C1382" t="s">
        <v>11</v>
      </c>
      <c r="D1382">
        <v>552</v>
      </c>
      <c r="E1382">
        <v>491</v>
      </c>
      <c r="F1382" t="s">
        <v>1368</v>
      </c>
      <c r="G1382" t="str">
        <f t="shared" si="43"/>
        <v>iiif_url</v>
      </c>
    </row>
    <row r="1383" spans="1:7" x14ac:dyDescent="0.2">
      <c r="A1383" t="s">
        <v>1363</v>
      </c>
      <c r="B1383" t="s">
        <v>1364</v>
      </c>
      <c r="C1383" t="s">
        <v>26</v>
      </c>
      <c r="D1383">
        <v>428</v>
      </c>
      <c r="E1383">
        <v>538</v>
      </c>
      <c r="F1383" t="s">
        <v>1369</v>
      </c>
      <c r="G1383" t="str">
        <f t="shared" si="43"/>
        <v>iiif_url</v>
      </c>
    </row>
    <row r="1384" spans="1:7" x14ac:dyDescent="0.2">
      <c r="A1384" t="s">
        <v>1363</v>
      </c>
      <c r="B1384" t="s">
        <v>1364</v>
      </c>
      <c r="C1384" t="s">
        <v>11</v>
      </c>
      <c r="D1384">
        <v>552</v>
      </c>
      <c r="E1384">
        <v>588</v>
      </c>
      <c r="F1384" t="s">
        <v>1370</v>
      </c>
      <c r="G1384" t="str">
        <f t="shared" si="43"/>
        <v>iiif_url</v>
      </c>
    </row>
    <row r="1385" spans="1:7" x14ac:dyDescent="0.2">
      <c r="A1385" t="s">
        <v>1363</v>
      </c>
      <c r="B1385" t="s">
        <v>1364</v>
      </c>
      <c r="C1385" t="s">
        <v>26</v>
      </c>
      <c r="D1385">
        <v>428</v>
      </c>
      <c r="E1385">
        <v>636</v>
      </c>
      <c r="F1385" t="s">
        <v>1371</v>
      </c>
      <c r="G1385" t="str">
        <f t="shared" si="43"/>
        <v>iiif_url</v>
      </c>
    </row>
    <row r="1386" spans="1:7" x14ac:dyDescent="0.2">
      <c r="A1386" t="s">
        <v>1363</v>
      </c>
      <c r="B1386" t="s">
        <v>1364</v>
      </c>
      <c r="C1386" t="s">
        <v>37</v>
      </c>
      <c r="D1386">
        <v>538</v>
      </c>
      <c r="E1386">
        <v>687</v>
      </c>
      <c r="F1386" t="s">
        <v>1372</v>
      </c>
      <c r="G1386" t="str">
        <f t="shared" si="43"/>
        <v>iiif_url</v>
      </c>
    </row>
    <row r="1387" spans="1:7" x14ac:dyDescent="0.2">
      <c r="A1387" t="s">
        <v>1363</v>
      </c>
      <c r="B1387" t="s">
        <v>1364</v>
      </c>
      <c r="C1387" t="s">
        <v>26</v>
      </c>
      <c r="D1387">
        <v>431</v>
      </c>
      <c r="E1387">
        <v>745</v>
      </c>
      <c r="F1387" t="s">
        <v>1373</v>
      </c>
      <c r="G1387" t="str">
        <f t="shared" si="43"/>
        <v>iiif_url</v>
      </c>
    </row>
    <row r="1388" spans="1:7" x14ac:dyDescent="0.2">
      <c r="A1388" t="s">
        <v>1363</v>
      </c>
      <c r="B1388" t="s">
        <v>1364</v>
      </c>
      <c r="C1388" t="s">
        <v>26</v>
      </c>
      <c r="D1388">
        <v>517</v>
      </c>
      <c r="E1388">
        <v>740</v>
      </c>
      <c r="F1388" t="s">
        <v>1374</v>
      </c>
      <c r="G1388" t="str">
        <f t="shared" si="43"/>
        <v>iiif_url</v>
      </c>
    </row>
    <row r="1389" spans="1:7" x14ac:dyDescent="0.2">
      <c r="A1389" t="s">
        <v>1363</v>
      </c>
      <c r="B1389" t="s">
        <v>1364</v>
      </c>
      <c r="C1389" t="s">
        <v>26</v>
      </c>
      <c r="D1389">
        <v>426</v>
      </c>
      <c r="E1389">
        <v>782</v>
      </c>
      <c r="F1389" t="s">
        <v>1375</v>
      </c>
      <c r="G1389" t="str">
        <f t="shared" si="43"/>
        <v>iiif_url</v>
      </c>
    </row>
    <row r="1390" spans="1:7" x14ac:dyDescent="0.2">
      <c r="A1390" t="s">
        <v>1363</v>
      </c>
      <c r="B1390" t="s">
        <v>1364</v>
      </c>
      <c r="C1390" t="s">
        <v>37</v>
      </c>
      <c r="D1390">
        <v>517</v>
      </c>
      <c r="E1390">
        <v>787</v>
      </c>
      <c r="F1390" t="s">
        <v>1376</v>
      </c>
      <c r="G1390" t="str">
        <f t="shared" si="43"/>
        <v>iiif_url</v>
      </c>
    </row>
    <row r="1391" spans="1:7" x14ac:dyDescent="0.2">
      <c r="A1391" t="s">
        <v>1363</v>
      </c>
      <c r="B1391" t="s">
        <v>1364</v>
      </c>
      <c r="C1391" t="s">
        <v>26</v>
      </c>
      <c r="D1391">
        <v>431</v>
      </c>
      <c r="E1391">
        <v>836</v>
      </c>
      <c r="F1391" t="s">
        <v>1377</v>
      </c>
      <c r="G1391" t="str">
        <f t="shared" si="43"/>
        <v>iiif_url</v>
      </c>
    </row>
    <row r="1392" spans="1:7" x14ac:dyDescent="0.2">
      <c r="A1392" t="s">
        <v>1363</v>
      </c>
      <c r="B1392" t="s">
        <v>1364</v>
      </c>
      <c r="C1392" t="s">
        <v>37</v>
      </c>
      <c r="D1392">
        <v>547</v>
      </c>
      <c r="E1392">
        <v>872</v>
      </c>
      <c r="F1392" t="s">
        <v>1378</v>
      </c>
      <c r="G1392" t="str">
        <f t="shared" si="43"/>
        <v>iiif_url</v>
      </c>
    </row>
    <row r="1393" spans="1:7" x14ac:dyDescent="0.2">
      <c r="A1393" t="s">
        <v>1363</v>
      </c>
      <c r="B1393" t="s">
        <v>1364</v>
      </c>
      <c r="C1393" t="s">
        <v>26</v>
      </c>
      <c r="D1393">
        <v>424</v>
      </c>
      <c r="E1393">
        <v>935</v>
      </c>
      <c r="F1393" t="s">
        <v>1379</v>
      </c>
      <c r="G1393" t="str">
        <f t="shared" si="43"/>
        <v>iiif_url</v>
      </c>
    </row>
    <row r="1394" spans="1:7" x14ac:dyDescent="0.2">
      <c r="A1394" t="s">
        <v>1363</v>
      </c>
      <c r="B1394" t="s">
        <v>1364</v>
      </c>
      <c r="C1394" t="s">
        <v>37</v>
      </c>
      <c r="D1394">
        <v>534</v>
      </c>
      <c r="E1394">
        <v>927</v>
      </c>
      <c r="F1394" t="s">
        <v>1380</v>
      </c>
      <c r="G1394" t="str">
        <f t="shared" si="43"/>
        <v>iiif_url</v>
      </c>
    </row>
    <row r="1395" spans="1:7" x14ac:dyDescent="0.2">
      <c r="A1395" t="s">
        <v>1363</v>
      </c>
      <c r="B1395" t="s">
        <v>1364</v>
      </c>
      <c r="C1395" t="s">
        <v>26</v>
      </c>
      <c r="D1395">
        <v>428</v>
      </c>
      <c r="E1395">
        <v>986</v>
      </c>
      <c r="F1395" t="s">
        <v>1381</v>
      </c>
      <c r="G1395" t="str">
        <f t="shared" si="43"/>
        <v>iiif_url</v>
      </c>
    </row>
    <row r="1396" spans="1:7" x14ac:dyDescent="0.2">
      <c r="A1396" t="s">
        <v>1363</v>
      </c>
      <c r="B1396" t="s">
        <v>1364</v>
      </c>
      <c r="C1396" t="s">
        <v>37</v>
      </c>
      <c r="D1396">
        <v>547</v>
      </c>
      <c r="E1396">
        <v>1016</v>
      </c>
      <c r="F1396" t="s">
        <v>1382</v>
      </c>
      <c r="G1396" t="str">
        <f t="shared" si="43"/>
        <v>iiif_url</v>
      </c>
    </row>
    <row r="1397" spans="1:7" x14ac:dyDescent="0.2">
      <c r="A1397" t="s">
        <v>1363</v>
      </c>
      <c r="B1397" t="s">
        <v>1364</v>
      </c>
      <c r="C1397" t="s">
        <v>26</v>
      </c>
      <c r="D1397">
        <v>431</v>
      </c>
      <c r="E1397">
        <v>1081</v>
      </c>
      <c r="F1397" t="s">
        <v>1383</v>
      </c>
      <c r="G1397" t="str">
        <f t="shared" si="43"/>
        <v>iiif_url</v>
      </c>
    </row>
    <row r="1398" spans="1:7" x14ac:dyDescent="0.2">
      <c r="A1398" t="s">
        <v>1363</v>
      </c>
      <c r="B1398" t="s">
        <v>1364</v>
      </c>
      <c r="C1398" t="s">
        <v>37</v>
      </c>
      <c r="D1398">
        <v>545</v>
      </c>
      <c r="E1398">
        <v>1110</v>
      </c>
      <c r="F1398" t="s">
        <v>1384</v>
      </c>
      <c r="G1398" t="str">
        <f t="shared" si="43"/>
        <v>iiif_url</v>
      </c>
    </row>
    <row r="1399" spans="1:7" x14ac:dyDescent="0.2">
      <c r="A1399" t="s">
        <v>1363</v>
      </c>
      <c r="B1399" t="s">
        <v>1364</v>
      </c>
      <c r="C1399" t="s">
        <v>26</v>
      </c>
      <c r="D1399">
        <v>424</v>
      </c>
      <c r="E1399">
        <v>1169</v>
      </c>
      <c r="F1399" t="s">
        <v>1385</v>
      </c>
      <c r="G1399" t="str">
        <f t="shared" si="43"/>
        <v>iiif_url</v>
      </c>
    </row>
    <row r="1400" spans="1:7" x14ac:dyDescent="0.2">
      <c r="A1400" t="s">
        <v>1363</v>
      </c>
      <c r="B1400" t="s">
        <v>1364</v>
      </c>
      <c r="C1400" t="s">
        <v>37</v>
      </c>
      <c r="D1400">
        <v>545</v>
      </c>
      <c r="E1400">
        <v>1217</v>
      </c>
      <c r="F1400" t="s">
        <v>1386</v>
      </c>
      <c r="G1400" t="str">
        <f t="shared" si="43"/>
        <v>iiif_url</v>
      </c>
    </row>
    <row r="1401" spans="1:7" x14ac:dyDescent="0.2">
      <c r="A1401" t="s">
        <v>1363</v>
      </c>
      <c r="B1401" t="s">
        <v>1364</v>
      </c>
      <c r="C1401" t="s">
        <v>26</v>
      </c>
      <c r="D1401">
        <v>428</v>
      </c>
      <c r="E1401">
        <v>1271</v>
      </c>
      <c r="F1401" t="s">
        <v>1387</v>
      </c>
      <c r="G1401" t="str">
        <f t="shared" si="43"/>
        <v>iiif_url</v>
      </c>
    </row>
    <row r="1402" spans="1:7" x14ac:dyDescent="0.2">
      <c r="A1402" t="s">
        <v>1363</v>
      </c>
      <c r="B1402" t="s">
        <v>1364</v>
      </c>
      <c r="C1402" t="s">
        <v>37</v>
      </c>
      <c r="D1402">
        <v>543</v>
      </c>
      <c r="E1402">
        <v>1313</v>
      </c>
      <c r="F1402" t="s">
        <v>1388</v>
      </c>
      <c r="G1402" t="str">
        <f t="shared" si="43"/>
        <v>iiif_url</v>
      </c>
    </row>
    <row r="1403" spans="1:7" x14ac:dyDescent="0.2">
      <c r="A1403" t="s">
        <v>1363</v>
      </c>
      <c r="B1403" t="s">
        <v>1364</v>
      </c>
      <c r="C1403" t="s">
        <v>26</v>
      </c>
      <c r="D1403">
        <v>419</v>
      </c>
      <c r="E1403">
        <v>1361</v>
      </c>
      <c r="F1403" t="s">
        <v>1389</v>
      </c>
      <c r="G1403" t="str">
        <f t="shared" si="43"/>
        <v>iiif_url</v>
      </c>
    </row>
    <row r="1404" spans="1:7" x14ac:dyDescent="0.2">
      <c r="A1404" t="s">
        <v>1363</v>
      </c>
      <c r="B1404" t="s">
        <v>1364</v>
      </c>
      <c r="C1404" t="s">
        <v>37</v>
      </c>
      <c r="D1404">
        <v>543</v>
      </c>
      <c r="E1404">
        <v>1411</v>
      </c>
      <c r="F1404" t="s">
        <v>1390</v>
      </c>
      <c r="G1404" t="str">
        <f t="shared" si="43"/>
        <v>iiif_url</v>
      </c>
    </row>
    <row r="1405" spans="1:7" x14ac:dyDescent="0.2">
      <c r="A1405" t="s">
        <v>1363</v>
      </c>
      <c r="B1405" t="s">
        <v>1364</v>
      </c>
      <c r="C1405" t="s">
        <v>26</v>
      </c>
      <c r="D1405">
        <v>419</v>
      </c>
      <c r="E1405">
        <v>1460</v>
      </c>
      <c r="F1405" t="s">
        <v>1391</v>
      </c>
      <c r="G1405" t="str">
        <f t="shared" si="43"/>
        <v>iiif_url</v>
      </c>
    </row>
    <row r="1406" spans="1:7" x14ac:dyDescent="0.2">
      <c r="A1406" t="s">
        <v>1363</v>
      </c>
      <c r="B1406" t="s">
        <v>1364</v>
      </c>
      <c r="C1406" t="s">
        <v>26</v>
      </c>
      <c r="D1406">
        <v>421</v>
      </c>
      <c r="E1406">
        <v>1506</v>
      </c>
      <c r="F1406" t="s">
        <v>1392</v>
      </c>
      <c r="G1406" t="str">
        <f t="shared" si="43"/>
        <v>iiif_url</v>
      </c>
    </row>
    <row r="1407" spans="1:7" x14ac:dyDescent="0.2">
      <c r="A1407" t="s">
        <v>1363</v>
      </c>
      <c r="B1407" t="s">
        <v>1364</v>
      </c>
      <c r="C1407" t="s">
        <v>37</v>
      </c>
      <c r="D1407">
        <v>543</v>
      </c>
      <c r="E1407">
        <v>1555</v>
      </c>
      <c r="F1407" t="s">
        <v>1393</v>
      </c>
      <c r="G1407" t="str">
        <f t="shared" si="43"/>
        <v>iiif_url</v>
      </c>
    </row>
    <row r="1408" spans="1:7" x14ac:dyDescent="0.2">
      <c r="A1408" t="s">
        <v>1363</v>
      </c>
      <c r="B1408" t="s">
        <v>1364</v>
      </c>
      <c r="C1408" t="s">
        <v>26</v>
      </c>
      <c r="D1408">
        <v>417</v>
      </c>
      <c r="E1408">
        <v>1598</v>
      </c>
      <c r="F1408" t="s">
        <v>1394</v>
      </c>
      <c r="G1408" t="str">
        <f t="shared" si="43"/>
        <v>iiif_url</v>
      </c>
    </row>
    <row r="1409" spans="1:7" x14ac:dyDescent="0.2">
      <c r="A1409" t="s">
        <v>1363</v>
      </c>
      <c r="B1409" t="s">
        <v>1364</v>
      </c>
      <c r="C1409" t="s">
        <v>37</v>
      </c>
      <c r="D1409">
        <v>538</v>
      </c>
      <c r="E1409">
        <v>1653</v>
      </c>
      <c r="F1409" t="s">
        <v>1395</v>
      </c>
      <c r="G1409" t="str">
        <f t="shared" si="43"/>
        <v>iiif_url</v>
      </c>
    </row>
    <row r="1410" spans="1:7" x14ac:dyDescent="0.2">
      <c r="A1410" t="s">
        <v>1363</v>
      </c>
      <c r="B1410" t="s">
        <v>1364</v>
      </c>
      <c r="C1410" t="s">
        <v>11</v>
      </c>
      <c r="D1410">
        <v>783</v>
      </c>
      <c r="E1410">
        <v>1789</v>
      </c>
      <c r="F1410" t="s">
        <v>1396</v>
      </c>
      <c r="G1410" t="str">
        <f t="shared" si="43"/>
        <v>iiif_url</v>
      </c>
    </row>
    <row r="1411" spans="1:7" x14ac:dyDescent="0.2">
      <c r="A1411" t="s">
        <v>1363</v>
      </c>
      <c r="B1411" t="s">
        <v>1364</v>
      </c>
      <c r="C1411" t="s">
        <v>26</v>
      </c>
      <c r="D1411">
        <v>403</v>
      </c>
      <c r="E1411">
        <v>1877</v>
      </c>
      <c r="F1411" t="s">
        <v>1397</v>
      </c>
      <c r="G1411" t="str">
        <f t="shared" ref="G1411:G1442" si="44">HYPERLINK("https://images.diginfra.net/iiif/NL-HaNA_1.01.02/3779/NL-HaNA_1.01.02_3779_0011.jpg/261,307,1078,3186/full/0/default.jpg", "iiif_url")</f>
        <v>iiif_url</v>
      </c>
    </row>
    <row r="1412" spans="1:7" x14ac:dyDescent="0.2">
      <c r="A1412" t="s">
        <v>1363</v>
      </c>
      <c r="B1412" t="s">
        <v>1364</v>
      </c>
      <c r="C1412" t="s">
        <v>37</v>
      </c>
      <c r="D1412">
        <v>496</v>
      </c>
      <c r="E1412">
        <v>1936</v>
      </c>
      <c r="F1412" t="s">
        <v>1398</v>
      </c>
      <c r="G1412" t="str">
        <f t="shared" si="44"/>
        <v>iiif_url</v>
      </c>
    </row>
    <row r="1413" spans="1:7" x14ac:dyDescent="0.2">
      <c r="A1413" t="s">
        <v>1363</v>
      </c>
      <c r="B1413" t="s">
        <v>1364</v>
      </c>
      <c r="C1413" t="s">
        <v>124</v>
      </c>
      <c r="D1413">
        <v>368</v>
      </c>
      <c r="E1413">
        <v>1982</v>
      </c>
      <c r="F1413" t="s">
        <v>1399</v>
      </c>
      <c r="G1413" t="str">
        <f t="shared" si="44"/>
        <v>iiif_url</v>
      </c>
    </row>
    <row r="1414" spans="1:7" x14ac:dyDescent="0.2">
      <c r="A1414" t="s">
        <v>1363</v>
      </c>
      <c r="B1414" t="s">
        <v>1364</v>
      </c>
      <c r="C1414" t="s">
        <v>26</v>
      </c>
      <c r="D1414">
        <v>412</v>
      </c>
      <c r="E1414">
        <v>2031</v>
      </c>
      <c r="F1414" t="s">
        <v>1400</v>
      </c>
      <c r="G1414" t="str">
        <f t="shared" si="44"/>
        <v>iiif_url</v>
      </c>
    </row>
    <row r="1415" spans="1:7" x14ac:dyDescent="0.2">
      <c r="A1415" t="s">
        <v>1363</v>
      </c>
      <c r="B1415" t="s">
        <v>1364</v>
      </c>
      <c r="C1415" t="s">
        <v>124</v>
      </c>
      <c r="D1415">
        <v>366</v>
      </c>
      <c r="E1415">
        <v>2080</v>
      </c>
      <c r="F1415" t="s">
        <v>1401</v>
      </c>
      <c r="G1415" t="str">
        <f t="shared" si="44"/>
        <v>iiif_url</v>
      </c>
    </row>
    <row r="1416" spans="1:7" x14ac:dyDescent="0.2">
      <c r="A1416" t="s">
        <v>1363</v>
      </c>
      <c r="B1416" t="s">
        <v>1364</v>
      </c>
      <c r="C1416" t="s">
        <v>26</v>
      </c>
      <c r="D1416">
        <v>412</v>
      </c>
      <c r="E1416">
        <v>2126</v>
      </c>
      <c r="F1416" t="s">
        <v>1402</v>
      </c>
      <c r="G1416" t="str">
        <f t="shared" si="44"/>
        <v>iiif_url</v>
      </c>
    </row>
    <row r="1417" spans="1:7" x14ac:dyDescent="0.2">
      <c r="A1417" t="s">
        <v>1363</v>
      </c>
      <c r="B1417" t="s">
        <v>1364</v>
      </c>
      <c r="C1417" t="s">
        <v>26</v>
      </c>
      <c r="D1417">
        <v>419</v>
      </c>
      <c r="E1417">
        <v>2183</v>
      </c>
      <c r="F1417" t="s">
        <v>1403</v>
      </c>
      <c r="G1417" t="str">
        <f t="shared" si="44"/>
        <v>iiif_url</v>
      </c>
    </row>
    <row r="1418" spans="1:7" x14ac:dyDescent="0.2">
      <c r="A1418" t="s">
        <v>1363</v>
      </c>
      <c r="B1418" t="s">
        <v>1364</v>
      </c>
      <c r="C1418" t="s">
        <v>124</v>
      </c>
      <c r="D1418">
        <v>361</v>
      </c>
      <c r="E1418">
        <v>2216</v>
      </c>
      <c r="F1418" t="s">
        <v>1404</v>
      </c>
      <c r="G1418" t="str">
        <f t="shared" si="44"/>
        <v>iiif_url</v>
      </c>
    </row>
    <row r="1419" spans="1:7" x14ac:dyDescent="0.2">
      <c r="A1419" t="s">
        <v>1363</v>
      </c>
      <c r="B1419" t="s">
        <v>1364</v>
      </c>
      <c r="C1419" t="s">
        <v>26</v>
      </c>
      <c r="D1419">
        <v>410</v>
      </c>
      <c r="E1419">
        <v>2276</v>
      </c>
      <c r="F1419" t="s">
        <v>1405</v>
      </c>
      <c r="G1419" t="str">
        <f t="shared" si="44"/>
        <v>iiif_url</v>
      </c>
    </row>
    <row r="1420" spans="1:7" x14ac:dyDescent="0.2">
      <c r="A1420" t="s">
        <v>1363</v>
      </c>
      <c r="B1420" t="s">
        <v>1364</v>
      </c>
      <c r="C1420" t="s">
        <v>37</v>
      </c>
      <c r="D1420">
        <v>536</v>
      </c>
      <c r="E1420">
        <v>2312</v>
      </c>
      <c r="F1420" t="s">
        <v>1406</v>
      </c>
      <c r="G1420" t="str">
        <f t="shared" si="44"/>
        <v>iiif_url</v>
      </c>
    </row>
    <row r="1421" spans="1:7" x14ac:dyDescent="0.2">
      <c r="A1421" t="s">
        <v>1363</v>
      </c>
      <c r="B1421" t="s">
        <v>1364</v>
      </c>
      <c r="C1421" t="s">
        <v>124</v>
      </c>
      <c r="D1421">
        <v>363</v>
      </c>
      <c r="E1421">
        <v>2367</v>
      </c>
      <c r="F1421" t="s">
        <v>1407</v>
      </c>
      <c r="G1421" t="str">
        <f t="shared" si="44"/>
        <v>iiif_url</v>
      </c>
    </row>
    <row r="1422" spans="1:7" x14ac:dyDescent="0.2">
      <c r="A1422" t="s">
        <v>1363</v>
      </c>
      <c r="B1422" t="s">
        <v>1364</v>
      </c>
      <c r="C1422" t="s">
        <v>26</v>
      </c>
      <c r="D1422">
        <v>412</v>
      </c>
      <c r="E1422">
        <v>2417</v>
      </c>
      <c r="F1422" t="s">
        <v>1408</v>
      </c>
      <c r="G1422" t="str">
        <f t="shared" si="44"/>
        <v>iiif_url</v>
      </c>
    </row>
    <row r="1423" spans="1:7" x14ac:dyDescent="0.2">
      <c r="A1423" t="s">
        <v>1363</v>
      </c>
      <c r="B1423" t="s">
        <v>1364</v>
      </c>
      <c r="C1423" t="s">
        <v>26</v>
      </c>
      <c r="D1423">
        <v>414</v>
      </c>
      <c r="E1423">
        <v>2480</v>
      </c>
      <c r="F1423" t="s">
        <v>1409</v>
      </c>
      <c r="G1423" t="str">
        <f t="shared" si="44"/>
        <v>iiif_url</v>
      </c>
    </row>
    <row r="1424" spans="1:7" x14ac:dyDescent="0.2">
      <c r="A1424" t="s">
        <v>1363</v>
      </c>
      <c r="B1424" t="s">
        <v>1364</v>
      </c>
      <c r="C1424" t="s">
        <v>37</v>
      </c>
      <c r="D1424">
        <v>533</v>
      </c>
      <c r="E1424">
        <v>2508</v>
      </c>
      <c r="F1424" t="s">
        <v>1410</v>
      </c>
      <c r="G1424" t="str">
        <f t="shared" si="44"/>
        <v>iiif_url</v>
      </c>
    </row>
    <row r="1425" spans="1:7" x14ac:dyDescent="0.2">
      <c r="A1425" t="s">
        <v>1363</v>
      </c>
      <c r="B1425" t="s">
        <v>1364</v>
      </c>
      <c r="C1425" t="s">
        <v>26</v>
      </c>
      <c r="D1425">
        <v>405</v>
      </c>
      <c r="E1425">
        <v>2563</v>
      </c>
      <c r="F1425" t="s">
        <v>1411</v>
      </c>
      <c r="G1425" t="str">
        <f t="shared" si="44"/>
        <v>iiif_url</v>
      </c>
    </row>
    <row r="1426" spans="1:7" x14ac:dyDescent="0.2">
      <c r="A1426" t="s">
        <v>1363</v>
      </c>
      <c r="B1426" t="s">
        <v>1364</v>
      </c>
      <c r="C1426" t="s">
        <v>26</v>
      </c>
      <c r="D1426">
        <v>405</v>
      </c>
      <c r="E1426">
        <v>2608</v>
      </c>
      <c r="F1426" t="s">
        <v>1412</v>
      </c>
      <c r="G1426" t="str">
        <f t="shared" si="44"/>
        <v>iiif_url</v>
      </c>
    </row>
    <row r="1427" spans="1:7" x14ac:dyDescent="0.2">
      <c r="A1427" t="s">
        <v>1363</v>
      </c>
      <c r="B1427" t="s">
        <v>1364</v>
      </c>
      <c r="C1427" t="s">
        <v>37</v>
      </c>
      <c r="D1427">
        <v>529</v>
      </c>
      <c r="E1427">
        <v>2657</v>
      </c>
      <c r="F1427" t="s">
        <v>1413</v>
      </c>
      <c r="G1427" t="str">
        <f t="shared" si="44"/>
        <v>iiif_url</v>
      </c>
    </row>
    <row r="1428" spans="1:7" x14ac:dyDescent="0.2">
      <c r="A1428" t="s">
        <v>1363</v>
      </c>
      <c r="B1428" t="s">
        <v>1364</v>
      </c>
      <c r="C1428" t="s">
        <v>37</v>
      </c>
      <c r="D1428">
        <v>531</v>
      </c>
      <c r="E1428">
        <v>2706</v>
      </c>
      <c r="F1428" t="s">
        <v>1414</v>
      </c>
      <c r="G1428" t="str">
        <f t="shared" si="44"/>
        <v>iiif_url</v>
      </c>
    </row>
    <row r="1429" spans="1:7" x14ac:dyDescent="0.2">
      <c r="A1429" t="s">
        <v>1363</v>
      </c>
      <c r="B1429" t="s">
        <v>1364</v>
      </c>
      <c r="C1429" t="s">
        <v>26</v>
      </c>
      <c r="D1429">
        <v>405</v>
      </c>
      <c r="E1429">
        <v>2756</v>
      </c>
      <c r="F1429" t="s">
        <v>1415</v>
      </c>
      <c r="G1429" t="str">
        <f t="shared" si="44"/>
        <v>iiif_url</v>
      </c>
    </row>
    <row r="1430" spans="1:7" x14ac:dyDescent="0.2">
      <c r="A1430" t="s">
        <v>1363</v>
      </c>
      <c r="B1430" t="s">
        <v>1364</v>
      </c>
      <c r="C1430" t="s">
        <v>26</v>
      </c>
      <c r="D1430">
        <v>401</v>
      </c>
      <c r="E1430">
        <v>2804</v>
      </c>
      <c r="F1430" t="s">
        <v>1416</v>
      </c>
      <c r="G1430" t="str">
        <f t="shared" si="44"/>
        <v>iiif_url</v>
      </c>
    </row>
    <row r="1431" spans="1:7" x14ac:dyDescent="0.2">
      <c r="A1431" t="s">
        <v>1363</v>
      </c>
      <c r="B1431" t="s">
        <v>1364</v>
      </c>
      <c r="C1431" t="s">
        <v>37</v>
      </c>
      <c r="D1431">
        <v>526</v>
      </c>
      <c r="E1431">
        <v>2851</v>
      </c>
      <c r="F1431" t="s">
        <v>1417</v>
      </c>
      <c r="G1431" t="str">
        <f t="shared" si="44"/>
        <v>iiif_url</v>
      </c>
    </row>
    <row r="1432" spans="1:7" x14ac:dyDescent="0.2">
      <c r="A1432" t="s">
        <v>1363</v>
      </c>
      <c r="B1432" t="s">
        <v>1364</v>
      </c>
      <c r="C1432" t="s">
        <v>37</v>
      </c>
      <c r="D1432">
        <v>526</v>
      </c>
      <c r="E1432">
        <v>2899</v>
      </c>
      <c r="F1432" t="s">
        <v>1418</v>
      </c>
      <c r="G1432" t="str">
        <f t="shared" si="44"/>
        <v>iiif_url</v>
      </c>
    </row>
    <row r="1433" spans="1:7" x14ac:dyDescent="0.2">
      <c r="A1433" t="s">
        <v>1363</v>
      </c>
      <c r="B1433" t="s">
        <v>1364</v>
      </c>
      <c r="C1433" t="s">
        <v>26</v>
      </c>
      <c r="D1433">
        <v>403</v>
      </c>
      <c r="E1433">
        <v>2950</v>
      </c>
      <c r="F1433" t="s">
        <v>1419</v>
      </c>
      <c r="G1433" t="str">
        <f t="shared" si="44"/>
        <v>iiif_url</v>
      </c>
    </row>
    <row r="1434" spans="1:7" x14ac:dyDescent="0.2">
      <c r="A1434" t="s">
        <v>1363</v>
      </c>
      <c r="B1434" t="s">
        <v>1364</v>
      </c>
      <c r="C1434" t="s">
        <v>37</v>
      </c>
      <c r="D1434">
        <v>524</v>
      </c>
      <c r="E1434">
        <v>2997</v>
      </c>
      <c r="F1434" t="s">
        <v>1420</v>
      </c>
      <c r="G1434" t="str">
        <f t="shared" si="44"/>
        <v>iiif_url</v>
      </c>
    </row>
    <row r="1435" spans="1:7" x14ac:dyDescent="0.2">
      <c r="A1435" t="s">
        <v>1363</v>
      </c>
      <c r="B1435" t="s">
        <v>1364</v>
      </c>
      <c r="C1435" t="s">
        <v>26</v>
      </c>
      <c r="D1435">
        <v>398</v>
      </c>
      <c r="E1435">
        <v>3045</v>
      </c>
      <c r="F1435" t="s">
        <v>1421</v>
      </c>
      <c r="G1435" t="str">
        <f t="shared" si="44"/>
        <v>iiif_url</v>
      </c>
    </row>
    <row r="1436" spans="1:7" x14ac:dyDescent="0.2">
      <c r="A1436" t="s">
        <v>1363</v>
      </c>
      <c r="B1436" t="s">
        <v>1364</v>
      </c>
      <c r="C1436" t="s">
        <v>37</v>
      </c>
      <c r="D1436">
        <v>522</v>
      </c>
      <c r="E1436">
        <v>3090</v>
      </c>
      <c r="F1436" t="s">
        <v>1422</v>
      </c>
      <c r="G1436" t="str">
        <f t="shared" si="44"/>
        <v>iiif_url</v>
      </c>
    </row>
    <row r="1437" spans="1:7" x14ac:dyDescent="0.2">
      <c r="A1437" t="s">
        <v>1363</v>
      </c>
      <c r="B1437" t="s">
        <v>1364</v>
      </c>
      <c r="C1437" t="s">
        <v>124</v>
      </c>
      <c r="D1437">
        <v>398</v>
      </c>
      <c r="E1437">
        <v>3136</v>
      </c>
      <c r="F1437" t="s">
        <v>1423</v>
      </c>
      <c r="G1437" t="str">
        <f t="shared" si="44"/>
        <v>iiif_url</v>
      </c>
    </row>
    <row r="1438" spans="1:7" x14ac:dyDescent="0.2">
      <c r="A1438" t="s">
        <v>1363</v>
      </c>
      <c r="B1438" t="s">
        <v>1364</v>
      </c>
      <c r="C1438" t="s">
        <v>26</v>
      </c>
      <c r="D1438">
        <v>394</v>
      </c>
      <c r="E1438">
        <v>3189</v>
      </c>
      <c r="F1438" t="s">
        <v>1424</v>
      </c>
      <c r="G1438" t="str">
        <f t="shared" si="44"/>
        <v>iiif_url</v>
      </c>
    </row>
    <row r="1439" spans="1:7" x14ac:dyDescent="0.2">
      <c r="A1439" t="s">
        <v>1363</v>
      </c>
      <c r="B1439" t="s">
        <v>1364</v>
      </c>
      <c r="C1439" t="s">
        <v>37</v>
      </c>
      <c r="D1439">
        <v>519</v>
      </c>
      <c r="E1439">
        <v>3238</v>
      </c>
      <c r="F1439" t="s">
        <v>1425</v>
      </c>
      <c r="G1439" t="str">
        <f t="shared" si="44"/>
        <v>iiif_url</v>
      </c>
    </row>
    <row r="1440" spans="1:7" x14ac:dyDescent="0.2">
      <c r="A1440" t="s">
        <v>1363</v>
      </c>
      <c r="B1440" t="s">
        <v>1364</v>
      </c>
      <c r="C1440" t="s">
        <v>124</v>
      </c>
      <c r="D1440">
        <v>347</v>
      </c>
      <c r="E1440">
        <v>3282</v>
      </c>
      <c r="F1440" t="s">
        <v>1426</v>
      </c>
      <c r="G1440" t="str">
        <f t="shared" si="44"/>
        <v>iiif_url</v>
      </c>
    </row>
    <row r="1441" spans="1:7" x14ac:dyDescent="0.2">
      <c r="A1441" t="s">
        <v>1363</v>
      </c>
      <c r="B1441" t="s">
        <v>1364</v>
      </c>
      <c r="C1441" t="s">
        <v>124</v>
      </c>
      <c r="D1441">
        <v>345</v>
      </c>
      <c r="E1441">
        <v>3334</v>
      </c>
      <c r="F1441" t="s">
        <v>1427</v>
      </c>
      <c r="G1441" t="str">
        <f t="shared" si="44"/>
        <v>iiif_url</v>
      </c>
    </row>
    <row r="1442" spans="1:7" x14ac:dyDescent="0.2">
      <c r="A1442" t="s">
        <v>1363</v>
      </c>
      <c r="B1442" t="s">
        <v>1364</v>
      </c>
      <c r="C1442" t="s">
        <v>11</v>
      </c>
      <c r="D1442">
        <v>1074</v>
      </c>
      <c r="E1442">
        <v>3345</v>
      </c>
      <c r="F1442" t="s">
        <v>1428</v>
      </c>
      <c r="G1442" t="str">
        <f t="shared" si="44"/>
        <v>iiif_url</v>
      </c>
    </row>
    <row r="1444" spans="1:7" x14ac:dyDescent="0.2">
      <c r="A1444" t="s">
        <v>1363</v>
      </c>
      <c r="B1444" t="s">
        <v>1429</v>
      </c>
      <c r="C1444" t="s">
        <v>124</v>
      </c>
      <c r="D1444">
        <v>1356</v>
      </c>
      <c r="E1444">
        <v>398</v>
      </c>
      <c r="F1444" t="s">
        <v>1430</v>
      </c>
      <c r="G1444" t="str">
        <f t="shared" ref="G1444:G1475" si="45">HYPERLINK("https://images.diginfra.net/iiif/NL-HaNA_1.01.02/3779/NL-HaNA_1.01.02_3779_0011.jpg/1234,302,1109,3163/full/0/default.jpg", "iiif_url")</f>
        <v>iiif_url</v>
      </c>
    </row>
    <row r="1445" spans="1:7" x14ac:dyDescent="0.2">
      <c r="A1445" t="s">
        <v>1363</v>
      </c>
      <c r="B1445" t="s">
        <v>1429</v>
      </c>
      <c r="C1445" t="s">
        <v>26</v>
      </c>
      <c r="D1445">
        <v>1412</v>
      </c>
      <c r="E1445">
        <v>455</v>
      </c>
      <c r="F1445" t="s">
        <v>1431</v>
      </c>
      <c r="G1445" t="str">
        <f t="shared" si="45"/>
        <v>iiif_url</v>
      </c>
    </row>
    <row r="1446" spans="1:7" x14ac:dyDescent="0.2">
      <c r="A1446" t="s">
        <v>1363</v>
      </c>
      <c r="B1446" t="s">
        <v>1429</v>
      </c>
      <c r="C1446" t="s">
        <v>124</v>
      </c>
      <c r="D1446">
        <v>1353</v>
      </c>
      <c r="E1446">
        <v>499</v>
      </c>
      <c r="F1446" t="s">
        <v>1432</v>
      </c>
      <c r="G1446" t="str">
        <f t="shared" si="45"/>
        <v>iiif_url</v>
      </c>
    </row>
    <row r="1447" spans="1:7" x14ac:dyDescent="0.2">
      <c r="A1447" t="s">
        <v>1363</v>
      </c>
      <c r="B1447" t="s">
        <v>1429</v>
      </c>
      <c r="C1447" t="s">
        <v>26</v>
      </c>
      <c r="D1447">
        <v>1402</v>
      </c>
      <c r="E1447">
        <v>552</v>
      </c>
      <c r="F1447" t="s">
        <v>1433</v>
      </c>
      <c r="G1447" t="str">
        <f t="shared" si="45"/>
        <v>iiif_url</v>
      </c>
    </row>
    <row r="1448" spans="1:7" x14ac:dyDescent="0.2">
      <c r="A1448" t="s">
        <v>1363</v>
      </c>
      <c r="B1448" t="s">
        <v>1429</v>
      </c>
      <c r="C1448" t="s">
        <v>26</v>
      </c>
      <c r="D1448">
        <v>1402</v>
      </c>
      <c r="E1448">
        <v>601</v>
      </c>
      <c r="F1448" t="s">
        <v>1434</v>
      </c>
      <c r="G1448" t="str">
        <f t="shared" si="45"/>
        <v>iiif_url</v>
      </c>
    </row>
    <row r="1449" spans="1:7" x14ac:dyDescent="0.2">
      <c r="A1449" t="s">
        <v>1363</v>
      </c>
      <c r="B1449" t="s">
        <v>1429</v>
      </c>
      <c r="C1449" t="s">
        <v>124</v>
      </c>
      <c r="D1449">
        <v>1358</v>
      </c>
      <c r="E1449">
        <v>637</v>
      </c>
      <c r="F1449" t="s">
        <v>1435</v>
      </c>
      <c r="G1449" t="str">
        <f t="shared" si="45"/>
        <v>iiif_url</v>
      </c>
    </row>
    <row r="1450" spans="1:7" x14ac:dyDescent="0.2">
      <c r="A1450" t="s">
        <v>1363</v>
      </c>
      <c r="B1450" t="s">
        <v>1429</v>
      </c>
      <c r="C1450" t="s">
        <v>26</v>
      </c>
      <c r="D1450">
        <v>1405</v>
      </c>
      <c r="E1450">
        <v>697</v>
      </c>
      <c r="F1450" t="s">
        <v>1436</v>
      </c>
      <c r="G1450" t="str">
        <f t="shared" si="45"/>
        <v>iiif_url</v>
      </c>
    </row>
    <row r="1451" spans="1:7" x14ac:dyDescent="0.2">
      <c r="A1451" t="s">
        <v>1363</v>
      </c>
      <c r="B1451" t="s">
        <v>1429</v>
      </c>
      <c r="C1451" t="s">
        <v>37</v>
      </c>
      <c r="D1451">
        <v>1523</v>
      </c>
      <c r="E1451">
        <v>743</v>
      </c>
      <c r="F1451" t="s">
        <v>1437</v>
      </c>
      <c r="G1451" t="str">
        <f t="shared" si="45"/>
        <v>iiif_url</v>
      </c>
    </row>
    <row r="1452" spans="1:7" x14ac:dyDescent="0.2">
      <c r="A1452" t="s">
        <v>1363</v>
      </c>
      <c r="B1452" t="s">
        <v>1429</v>
      </c>
      <c r="C1452" t="s">
        <v>26</v>
      </c>
      <c r="D1452">
        <v>1405</v>
      </c>
      <c r="E1452">
        <v>788</v>
      </c>
      <c r="F1452" t="s">
        <v>1438</v>
      </c>
      <c r="G1452" t="str">
        <f t="shared" si="45"/>
        <v>iiif_url</v>
      </c>
    </row>
    <row r="1453" spans="1:7" x14ac:dyDescent="0.2">
      <c r="A1453" t="s">
        <v>1363</v>
      </c>
      <c r="B1453" t="s">
        <v>1429</v>
      </c>
      <c r="C1453" t="s">
        <v>37</v>
      </c>
      <c r="D1453">
        <v>1523</v>
      </c>
      <c r="E1453">
        <v>843</v>
      </c>
      <c r="F1453" t="s">
        <v>1439</v>
      </c>
      <c r="G1453" t="str">
        <f t="shared" si="45"/>
        <v>iiif_url</v>
      </c>
    </row>
    <row r="1454" spans="1:7" x14ac:dyDescent="0.2">
      <c r="A1454" t="s">
        <v>1363</v>
      </c>
      <c r="B1454" t="s">
        <v>1429</v>
      </c>
      <c r="C1454" t="s">
        <v>11</v>
      </c>
      <c r="D1454">
        <v>1528</v>
      </c>
      <c r="E1454">
        <v>890</v>
      </c>
      <c r="F1454" t="s">
        <v>1440</v>
      </c>
      <c r="G1454" t="str">
        <f t="shared" si="45"/>
        <v>iiif_url</v>
      </c>
    </row>
    <row r="1455" spans="1:7" x14ac:dyDescent="0.2">
      <c r="A1455" t="s">
        <v>1363</v>
      </c>
      <c r="B1455" t="s">
        <v>1429</v>
      </c>
      <c r="C1455" t="s">
        <v>26</v>
      </c>
      <c r="D1455">
        <v>1400</v>
      </c>
      <c r="E1455">
        <v>936</v>
      </c>
      <c r="F1455" t="s">
        <v>1441</v>
      </c>
      <c r="G1455" t="str">
        <f t="shared" si="45"/>
        <v>iiif_url</v>
      </c>
    </row>
    <row r="1456" spans="1:7" x14ac:dyDescent="0.2">
      <c r="A1456" t="s">
        <v>1363</v>
      </c>
      <c r="B1456" t="s">
        <v>1429</v>
      </c>
      <c r="C1456" t="s">
        <v>37</v>
      </c>
      <c r="D1456">
        <v>1523</v>
      </c>
      <c r="E1456">
        <v>989</v>
      </c>
      <c r="F1456" t="s">
        <v>1442</v>
      </c>
      <c r="G1456" t="str">
        <f t="shared" si="45"/>
        <v>iiif_url</v>
      </c>
    </row>
    <row r="1457" spans="1:7" x14ac:dyDescent="0.2">
      <c r="A1457" t="s">
        <v>1363</v>
      </c>
      <c r="B1457" t="s">
        <v>1429</v>
      </c>
      <c r="C1457" t="s">
        <v>26</v>
      </c>
      <c r="D1457">
        <v>1402</v>
      </c>
      <c r="E1457">
        <v>1023</v>
      </c>
      <c r="F1457" t="s">
        <v>1443</v>
      </c>
      <c r="G1457" t="str">
        <f t="shared" si="45"/>
        <v>iiif_url</v>
      </c>
    </row>
    <row r="1458" spans="1:7" x14ac:dyDescent="0.2">
      <c r="A1458" t="s">
        <v>1363</v>
      </c>
      <c r="B1458" t="s">
        <v>1429</v>
      </c>
      <c r="C1458" t="s">
        <v>37</v>
      </c>
      <c r="D1458">
        <v>1521</v>
      </c>
      <c r="E1458">
        <v>1085</v>
      </c>
      <c r="F1458" t="s">
        <v>1444</v>
      </c>
      <c r="G1458" t="str">
        <f t="shared" si="45"/>
        <v>iiif_url</v>
      </c>
    </row>
    <row r="1459" spans="1:7" x14ac:dyDescent="0.2">
      <c r="A1459" t="s">
        <v>1363</v>
      </c>
      <c r="B1459" t="s">
        <v>1429</v>
      </c>
      <c r="C1459" t="s">
        <v>26</v>
      </c>
      <c r="D1459">
        <v>1400</v>
      </c>
      <c r="E1459">
        <v>1135</v>
      </c>
      <c r="F1459" t="s">
        <v>1445</v>
      </c>
      <c r="G1459" t="str">
        <f t="shared" si="45"/>
        <v>iiif_url</v>
      </c>
    </row>
    <row r="1460" spans="1:7" x14ac:dyDescent="0.2">
      <c r="A1460" t="s">
        <v>1363</v>
      </c>
      <c r="B1460" t="s">
        <v>1429</v>
      </c>
      <c r="C1460" t="s">
        <v>37</v>
      </c>
      <c r="D1460">
        <v>1521</v>
      </c>
      <c r="E1460">
        <v>1175</v>
      </c>
      <c r="F1460" t="s">
        <v>1446</v>
      </c>
      <c r="G1460" t="str">
        <f t="shared" si="45"/>
        <v>iiif_url</v>
      </c>
    </row>
    <row r="1461" spans="1:7" x14ac:dyDescent="0.2">
      <c r="A1461" t="s">
        <v>1363</v>
      </c>
      <c r="B1461" t="s">
        <v>1429</v>
      </c>
      <c r="C1461" t="s">
        <v>26</v>
      </c>
      <c r="D1461">
        <v>1395</v>
      </c>
      <c r="E1461">
        <v>1227</v>
      </c>
      <c r="F1461" t="s">
        <v>1447</v>
      </c>
      <c r="G1461" t="str">
        <f t="shared" si="45"/>
        <v>iiif_url</v>
      </c>
    </row>
    <row r="1462" spans="1:7" x14ac:dyDescent="0.2">
      <c r="A1462" t="s">
        <v>1363</v>
      </c>
      <c r="B1462" t="s">
        <v>1429</v>
      </c>
      <c r="C1462" t="s">
        <v>37</v>
      </c>
      <c r="D1462">
        <v>1519</v>
      </c>
      <c r="E1462">
        <v>1272</v>
      </c>
      <c r="F1462" t="s">
        <v>1448</v>
      </c>
      <c r="G1462" t="str">
        <f t="shared" si="45"/>
        <v>iiif_url</v>
      </c>
    </row>
    <row r="1463" spans="1:7" x14ac:dyDescent="0.2">
      <c r="A1463" t="s">
        <v>1363</v>
      </c>
      <c r="B1463" t="s">
        <v>1429</v>
      </c>
      <c r="C1463" t="s">
        <v>26</v>
      </c>
      <c r="D1463">
        <v>1400</v>
      </c>
      <c r="E1463">
        <v>1321</v>
      </c>
      <c r="F1463" t="s">
        <v>1449</v>
      </c>
      <c r="G1463" t="str">
        <f t="shared" si="45"/>
        <v>iiif_url</v>
      </c>
    </row>
    <row r="1464" spans="1:7" x14ac:dyDescent="0.2">
      <c r="A1464" t="s">
        <v>1363</v>
      </c>
      <c r="B1464" t="s">
        <v>1429</v>
      </c>
      <c r="C1464" t="s">
        <v>37</v>
      </c>
      <c r="D1464">
        <v>1521</v>
      </c>
      <c r="E1464">
        <v>1371</v>
      </c>
      <c r="F1464" t="s">
        <v>1450</v>
      </c>
      <c r="G1464" t="str">
        <f t="shared" si="45"/>
        <v>iiif_url</v>
      </c>
    </row>
    <row r="1465" spans="1:7" x14ac:dyDescent="0.2">
      <c r="A1465" t="s">
        <v>1363</v>
      </c>
      <c r="B1465" t="s">
        <v>1429</v>
      </c>
      <c r="C1465" t="s">
        <v>26</v>
      </c>
      <c r="D1465">
        <v>1398</v>
      </c>
      <c r="E1465">
        <v>1416</v>
      </c>
      <c r="F1465" t="s">
        <v>1451</v>
      </c>
      <c r="G1465" t="str">
        <f t="shared" si="45"/>
        <v>iiif_url</v>
      </c>
    </row>
    <row r="1466" spans="1:7" x14ac:dyDescent="0.2">
      <c r="A1466" t="s">
        <v>1363</v>
      </c>
      <c r="B1466" t="s">
        <v>1429</v>
      </c>
      <c r="C1466" t="s">
        <v>37</v>
      </c>
      <c r="D1466">
        <v>1514</v>
      </c>
      <c r="E1466">
        <v>1466</v>
      </c>
      <c r="F1466" t="s">
        <v>1452</v>
      </c>
      <c r="G1466" t="str">
        <f t="shared" si="45"/>
        <v>iiif_url</v>
      </c>
    </row>
    <row r="1467" spans="1:7" x14ac:dyDescent="0.2">
      <c r="A1467" t="s">
        <v>1363</v>
      </c>
      <c r="B1467" t="s">
        <v>1429</v>
      </c>
      <c r="C1467" t="s">
        <v>26</v>
      </c>
      <c r="D1467">
        <v>1402</v>
      </c>
      <c r="E1467">
        <v>1518</v>
      </c>
      <c r="F1467" t="s">
        <v>1453</v>
      </c>
      <c r="G1467" t="str">
        <f t="shared" si="45"/>
        <v>iiif_url</v>
      </c>
    </row>
    <row r="1468" spans="1:7" x14ac:dyDescent="0.2">
      <c r="A1468" t="s">
        <v>1363</v>
      </c>
      <c r="B1468" t="s">
        <v>1429</v>
      </c>
      <c r="C1468" t="s">
        <v>37</v>
      </c>
      <c r="D1468">
        <v>1516</v>
      </c>
      <c r="E1468">
        <v>1557</v>
      </c>
      <c r="F1468" t="s">
        <v>1454</v>
      </c>
      <c r="G1468" t="str">
        <f t="shared" si="45"/>
        <v>iiif_url</v>
      </c>
    </row>
    <row r="1469" spans="1:7" x14ac:dyDescent="0.2">
      <c r="A1469" t="s">
        <v>1363</v>
      </c>
      <c r="B1469" t="s">
        <v>1429</v>
      </c>
      <c r="C1469" t="s">
        <v>124</v>
      </c>
      <c r="D1469">
        <v>1398</v>
      </c>
      <c r="E1469">
        <v>1615</v>
      </c>
      <c r="F1469" t="s">
        <v>1455</v>
      </c>
      <c r="G1469" t="str">
        <f t="shared" si="45"/>
        <v>iiif_url</v>
      </c>
    </row>
    <row r="1470" spans="1:7" x14ac:dyDescent="0.2">
      <c r="A1470" t="s">
        <v>1363</v>
      </c>
      <c r="B1470" t="s">
        <v>1429</v>
      </c>
      <c r="C1470" t="s">
        <v>124</v>
      </c>
      <c r="D1470">
        <v>1346</v>
      </c>
      <c r="E1470">
        <v>1654</v>
      </c>
      <c r="F1470" t="s">
        <v>1456</v>
      </c>
      <c r="G1470" t="str">
        <f t="shared" si="45"/>
        <v>iiif_url</v>
      </c>
    </row>
    <row r="1471" spans="1:7" x14ac:dyDescent="0.2">
      <c r="A1471" t="s">
        <v>1363</v>
      </c>
      <c r="B1471" t="s">
        <v>1429</v>
      </c>
      <c r="C1471" t="s">
        <v>37</v>
      </c>
      <c r="D1471">
        <v>1514</v>
      </c>
      <c r="E1471">
        <v>1706</v>
      </c>
      <c r="F1471" t="s">
        <v>1457</v>
      </c>
      <c r="G1471" t="str">
        <f t="shared" si="45"/>
        <v>iiif_url</v>
      </c>
    </row>
    <row r="1472" spans="1:7" x14ac:dyDescent="0.2">
      <c r="A1472" t="s">
        <v>1363</v>
      </c>
      <c r="B1472" t="s">
        <v>1429</v>
      </c>
      <c r="C1472" t="s">
        <v>26</v>
      </c>
      <c r="D1472">
        <v>1391</v>
      </c>
      <c r="E1472">
        <v>1750</v>
      </c>
      <c r="F1472" t="s">
        <v>1458</v>
      </c>
      <c r="G1472" t="str">
        <f t="shared" si="45"/>
        <v>iiif_url</v>
      </c>
    </row>
    <row r="1473" spans="1:7" x14ac:dyDescent="0.2">
      <c r="A1473" t="s">
        <v>1363</v>
      </c>
      <c r="B1473" t="s">
        <v>1429</v>
      </c>
      <c r="C1473" t="s">
        <v>124</v>
      </c>
      <c r="D1473">
        <v>1346</v>
      </c>
      <c r="E1473">
        <v>1796</v>
      </c>
      <c r="F1473" t="s">
        <v>1459</v>
      </c>
      <c r="G1473" t="str">
        <f t="shared" si="45"/>
        <v>iiif_url</v>
      </c>
    </row>
    <row r="1474" spans="1:7" x14ac:dyDescent="0.2">
      <c r="A1474" t="s">
        <v>1363</v>
      </c>
      <c r="B1474" t="s">
        <v>1429</v>
      </c>
      <c r="C1474" t="s">
        <v>26</v>
      </c>
      <c r="D1474">
        <v>1391</v>
      </c>
      <c r="E1474">
        <v>1850</v>
      </c>
      <c r="F1474" t="s">
        <v>1460</v>
      </c>
      <c r="G1474" t="str">
        <f t="shared" si="45"/>
        <v>iiif_url</v>
      </c>
    </row>
    <row r="1475" spans="1:7" x14ac:dyDescent="0.2">
      <c r="A1475" t="s">
        <v>1363</v>
      </c>
      <c r="B1475" t="s">
        <v>1429</v>
      </c>
      <c r="C1475" t="s">
        <v>37</v>
      </c>
      <c r="D1475">
        <v>1514</v>
      </c>
      <c r="E1475">
        <v>1895</v>
      </c>
      <c r="F1475" t="s">
        <v>1461</v>
      </c>
      <c r="G1475" t="str">
        <f t="shared" si="45"/>
        <v>iiif_url</v>
      </c>
    </row>
    <row r="1476" spans="1:7" x14ac:dyDescent="0.2">
      <c r="A1476" t="s">
        <v>1363</v>
      </c>
      <c r="B1476" t="s">
        <v>1429</v>
      </c>
      <c r="C1476" t="s">
        <v>26</v>
      </c>
      <c r="D1476">
        <v>1398</v>
      </c>
      <c r="E1476">
        <v>1939</v>
      </c>
      <c r="F1476" t="s">
        <v>1462</v>
      </c>
      <c r="G1476" t="str">
        <f t="shared" ref="G1476:G1505" si="46">HYPERLINK("https://images.diginfra.net/iiif/NL-HaNA_1.01.02/3779/NL-HaNA_1.01.02_3779_0011.jpg/1234,302,1109,3163/full/0/default.jpg", "iiif_url")</f>
        <v>iiif_url</v>
      </c>
    </row>
    <row r="1477" spans="1:7" x14ac:dyDescent="0.2">
      <c r="A1477" t="s">
        <v>1363</v>
      </c>
      <c r="B1477" t="s">
        <v>1429</v>
      </c>
      <c r="C1477" t="s">
        <v>124</v>
      </c>
      <c r="D1477">
        <v>1342</v>
      </c>
      <c r="E1477">
        <v>1984</v>
      </c>
      <c r="F1477" t="s">
        <v>1463</v>
      </c>
      <c r="G1477" t="str">
        <f t="shared" si="46"/>
        <v>iiif_url</v>
      </c>
    </row>
    <row r="1478" spans="1:7" x14ac:dyDescent="0.2">
      <c r="A1478" t="s">
        <v>1363</v>
      </c>
      <c r="B1478" t="s">
        <v>1429</v>
      </c>
      <c r="C1478" t="s">
        <v>26</v>
      </c>
      <c r="D1478">
        <v>1388</v>
      </c>
      <c r="E1478">
        <v>2040</v>
      </c>
      <c r="F1478" t="s">
        <v>1464</v>
      </c>
      <c r="G1478" t="str">
        <f t="shared" si="46"/>
        <v>iiif_url</v>
      </c>
    </row>
    <row r="1479" spans="1:7" x14ac:dyDescent="0.2">
      <c r="A1479" t="s">
        <v>1363</v>
      </c>
      <c r="B1479" t="s">
        <v>1429</v>
      </c>
      <c r="C1479" t="s">
        <v>26</v>
      </c>
      <c r="D1479">
        <v>1388</v>
      </c>
      <c r="E1479">
        <v>2084</v>
      </c>
      <c r="F1479" t="s">
        <v>1465</v>
      </c>
      <c r="G1479" t="str">
        <f t="shared" si="46"/>
        <v>iiif_url</v>
      </c>
    </row>
    <row r="1480" spans="1:7" x14ac:dyDescent="0.2">
      <c r="A1480" t="s">
        <v>1363</v>
      </c>
      <c r="B1480" t="s">
        <v>1429</v>
      </c>
      <c r="C1480" t="s">
        <v>37</v>
      </c>
      <c r="D1480">
        <v>1507</v>
      </c>
      <c r="E1480">
        <v>2133</v>
      </c>
      <c r="F1480" t="s">
        <v>1466</v>
      </c>
      <c r="G1480" t="str">
        <f t="shared" si="46"/>
        <v>iiif_url</v>
      </c>
    </row>
    <row r="1481" spans="1:7" x14ac:dyDescent="0.2">
      <c r="A1481" t="s">
        <v>1363</v>
      </c>
      <c r="B1481" t="s">
        <v>1429</v>
      </c>
      <c r="C1481" t="s">
        <v>26</v>
      </c>
      <c r="D1481">
        <v>1388</v>
      </c>
      <c r="E1481">
        <v>2178</v>
      </c>
      <c r="F1481" t="s">
        <v>1467</v>
      </c>
      <c r="G1481" t="str">
        <f t="shared" si="46"/>
        <v>iiif_url</v>
      </c>
    </row>
    <row r="1482" spans="1:7" x14ac:dyDescent="0.2">
      <c r="A1482" t="s">
        <v>1363</v>
      </c>
      <c r="B1482" t="s">
        <v>1429</v>
      </c>
      <c r="C1482" t="s">
        <v>37</v>
      </c>
      <c r="D1482">
        <v>1507</v>
      </c>
      <c r="E1482">
        <v>2230</v>
      </c>
      <c r="F1482" t="s">
        <v>1468</v>
      </c>
      <c r="G1482" t="str">
        <f t="shared" si="46"/>
        <v>iiif_url</v>
      </c>
    </row>
    <row r="1483" spans="1:7" x14ac:dyDescent="0.2">
      <c r="A1483" t="s">
        <v>1363</v>
      </c>
      <c r="B1483" t="s">
        <v>1429</v>
      </c>
      <c r="C1483" t="s">
        <v>26</v>
      </c>
      <c r="D1483">
        <v>1388</v>
      </c>
      <c r="E1483">
        <v>2270</v>
      </c>
      <c r="F1483" t="s">
        <v>1469</v>
      </c>
      <c r="G1483" t="str">
        <f t="shared" si="46"/>
        <v>iiif_url</v>
      </c>
    </row>
    <row r="1484" spans="1:7" x14ac:dyDescent="0.2">
      <c r="A1484" t="s">
        <v>1363</v>
      </c>
      <c r="B1484" t="s">
        <v>1429</v>
      </c>
      <c r="C1484" t="s">
        <v>37</v>
      </c>
      <c r="D1484">
        <v>1502</v>
      </c>
      <c r="E1484">
        <v>2325</v>
      </c>
      <c r="F1484" t="s">
        <v>1470</v>
      </c>
      <c r="G1484" t="str">
        <f t="shared" si="46"/>
        <v>iiif_url</v>
      </c>
    </row>
    <row r="1485" spans="1:7" x14ac:dyDescent="0.2">
      <c r="A1485" t="s">
        <v>1363</v>
      </c>
      <c r="B1485" t="s">
        <v>1429</v>
      </c>
      <c r="C1485" t="s">
        <v>124</v>
      </c>
      <c r="D1485">
        <v>1384</v>
      </c>
      <c r="E1485">
        <v>2376</v>
      </c>
      <c r="F1485" t="s">
        <v>1471</v>
      </c>
      <c r="G1485" t="str">
        <f t="shared" si="46"/>
        <v>iiif_url</v>
      </c>
    </row>
    <row r="1486" spans="1:7" x14ac:dyDescent="0.2">
      <c r="A1486" t="s">
        <v>1363</v>
      </c>
      <c r="B1486" t="s">
        <v>1429</v>
      </c>
      <c r="C1486" t="s">
        <v>124</v>
      </c>
      <c r="D1486">
        <v>1335</v>
      </c>
      <c r="E1486">
        <v>2415</v>
      </c>
      <c r="F1486" t="s">
        <v>1472</v>
      </c>
      <c r="G1486" t="str">
        <f t="shared" si="46"/>
        <v>iiif_url</v>
      </c>
    </row>
    <row r="1487" spans="1:7" x14ac:dyDescent="0.2">
      <c r="A1487" t="s">
        <v>1363</v>
      </c>
      <c r="B1487" t="s">
        <v>1429</v>
      </c>
      <c r="C1487" t="s">
        <v>124</v>
      </c>
      <c r="D1487">
        <v>1384</v>
      </c>
      <c r="E1487">
        <v>2466</v>
      </c>
      <c r="F1487" t="s">
        <v>1473</v>
      </c>
      <c r="G1487" t="str">
        <f t="shared" si="46"/>
        <v>iiif_url</v>
      </c>
    </row>
    <row r="1488" spans="1:7" x14ac:dyDescent="0.2">
      <c r="A1488" t="s">
        <v>1363</v>
      </c>
      <c r="B1488" t="s">
        <v>1429</v>
      </c>
      <c r="C1488" t="s">
        <v>26</v>
      </c>
      <c r="D1488">
        <v>1381</v>
      </c>
      <c r="E1488">
        <v>2518</v>
      </c>
      <c r="F1488" t="s">
        <v>1474</v>
      </c>
      <c r="G1488" t="str">
        <f t="shared" si="46"/>
        <v>iiif_url</v>
      </c>
    </row>
    <row r="1489" spans="1:7" x14ac:dyDescent="0.2">
      <c r="A1489" t="s">
        <v>1363</v>
      </c>
      <c r="B1489" t="s">
        <v>1429</v>
      </c>
      <c r="C1489" t="s">
        <v>37</v>
      </c>
      <c r="D1489">
        <v>1503</v>
      </c>
      <c r="E1489">
        <v>2567</v>
      </c>
      <c r="F1489" t="s">
        <v>1475</v>
      </c>
      <c r="G1489" t="str">
        <f t="shared" si="46"/>
        <v>iiif_url</v>
      </c>
    </row>
    <row r="1490" spans="1:7" x14ac:dyDescent="0.2">
      <c r="A1490" t="s">
        <v>1363</v>
      </c>
      <c r="B1490" t="s">
        <v>1429</v>
      </c>
      <c r="C1490" t="s">
        <v>124</v>
      </c>
      <c r="D1490">
        <v>1335</v>
      </c>
      <c r="E1490">
        <v>2603</v>
      </c>
      <c r="F1490" t="s">
        <v>1476</v>
      </c>
      <c r="G1490" t="str">
        <f t="shared" si="46"/>
        <v>iiif_url</v>
      </c>
    </row>
    <row r="1491" spans="1:7" x14ac:dyDescent="0.2">
      <c r="A1491" t="s">
        <v>1363</v>
      </c>
      <c r="B1491" t="s">
        <v>1429</v>
      </c>
      <c r="C1491" t="s">
        <v>26</v>
      </c>
      <c r="D1491">
        <v>1386</v>
      </c>
      <c r="E1491">
        <v>2674</v>
      </c>
      <c r="F1491" t="s">
        <v>1477</v>
      </c>
      <c r="G1491" t="str">
        <f t="shared" si="46"/>
        <v>iiif_url</v>
      </c>
    </row>
    <row r="1492" spans="1:7" x14ac:dyDescent="0.2">
      <c r="A1492" t="s">
        <v>1363</v>
      </c>
      <c r="B1492" t="s">
        <v>1429</v>
      </c>
      <c r="C1492" t="s">
        <v>124</v>
      </c>
      <c r="D1492">
        <v>1332</v>
      </c>
      <c r="E1492">
        <v>2705</v>
      </c>
      <c r="F1492" t="s">
        <v>1478</v>
      </c>
      <c r="G1492" t="str">
        <f t="shared" si="46"/>
        <v>iiif_url</v>
      </c>
    </row>
    <row r="1493" spans="1:7" x14ac:dyDescent="0.2">
      <c r="A1493" t="s">
        <v>1363</v>
      </c>
      <c r="B1493" t="s">
        <v>1429</v>
      </c>
      <c r="C1493" t="s">
        <v>124</v>
      </c>
      <c r="D1493">
        <v>1330</v>
      </c>
      <c r="E1493">
        <v>2761</v>
      </c>
      <c r="F1493" t="s">
        <v>1479</v>
      </c>
      <c r="G1493" t="str">
        <f t="shared" si="46"/>
        <v>iiif_url</v>
      </c>
    </row>
    <row r="1494" spans="1:7" x14ac:dyDescent="0.2">
      <c r="A1494" t="s">
        <v>1363</v>
      </c>
      <c r="B1494" t="s">
        <v>1429</v>
      </c>
      <c r="C1494" t="s">
        <v>26</v>
      </c>
      <c r="D1494">
        <v>1374</v>
      </c>
      <c r="E1494">
        <v>2807</v>
      </c>
      <c r="F1494" t="s">
        <v>1480</v>
      </c>
      <c r="G1494" t="str">
        <f t="shared" si="46"/>
        <v>iiif_url</v>
      </c>
    </row>
    <row r="1495" spans="1:7" x14ac:dyDescent="0.2">
      <c r="A1495" t="s">
        <v>1363</v>
      </c>
      <c r="B1495" t="s">
        <v>1429</v>
      </c>
      <c r="C1495" t="s">
        <v>26</v>
      </c>
      <c r="D1495">
        <v>1379</v>
      </c>
      <c r="E1495">
        <v>2862</v>
      </c>
      <c r="F1495" t="s">
        <v>1481</v>
      </c>
      <c r="G1495" t="str">
        <f t="shared" si="46"/>
        <v>iiif_url</v>
      </c>
    </row>
    <row r="1496" spans="1:7" x14ac:dyDescent="0.2">
      <c r="A1496" t="s">
        <v>1363</v>
      </c>
      <c r="B1496" t="s">
        <v>1429</v>
      </c>
      <c r="C1496" t="s">
        <v>124</v>
      </c>
      <c r="D1496">
        <v>1328</v>
      </c>
      <c r="E1496">
        <v>2903</v>
      </c>
      <c r="F1496" t="s">
        <v>1482</v>
      </c>
      <c r="G1496" t="str">
        <f t="shared" si="46"/>
        <v>iiif_url</v>
      </c>
    </row>
    <row r="1497" spans="1:7" x14ac:dyDescent="0.2">
      <c r="A1497" t="s">
        <v>1363</v>
      </c>
      <c r="B1497" t="s">
        <v>1429</v>
      </c>
      <c r="C1497" t="s">
        <v>26</v>
      </c>
      <c r="D1497">
        <v>1374</v>
      </c>
      <c r="E1497">
        <v>2951</v>
      </c>
      <c r="F1497" t="s">
        <v>1483</v>
      </c>
      <c r="G1497" t="str">
        <f t="shared" si="46"/>
        <v>iiif_url</v>
      </c>
    </row>
    <row r="1498" spans="1:7" x14ac:dyDescent="0.2">
      <c r="A1498" t="s">
        <v>1363</v>
      </c>
      <c r="B1498" t="s">
        <v>1429</v>
      </c>
      <c r="C1498" t="s">
        <v>26</v>
      </c>
      <c r="D1498">
        <v>1374</v>
      </c>
      <c r="E1498">
        <v>3005</v>
      </c>
      <c r="F1498" t="s">
        <v>1484</v>
      </c>
      <c r="G1498" t="str">
        <f t="shared" si="46"/>
        <v>iiif_url</v>
      </c>
    </row>
    <row r="1499" spans="1:7" x14ac:dyDescent="0.2">
      <c r="A1499" t="s">
        <v>1363</v>
      </c>
      <c r="B1499" t="s">
        <v>1429</v>
      </c>
      <c r="C1499" t="s">
        <v>26</v>
      </c>
      <c r="D1499">
        <v>1374</v>
      </c>
      <c r="E1499">
        <v>3062</v>
      </c>
      <c r="F1499" t="s">
        <v>1485</v>
      </c>
      <c r="G1499" t="str">
        <f t="shared" si="46"/>
        <v>iiif_url</v>
      </c>
    </row>
    <row r="1500" spans="1:7" x14ac:dyDescent="0.2">
      <c r="A1500" t="s">
        <v>1363</v>
      </c>
      <c r="B1500" t="s">
        <v>1429</v>
      </c>
      <c r="C1500" t="s">
        <v>37</v>
      </c>
      <c r="D1500">
        <v>1495</v>
      </c>
      <c r="E1500">
        <v>3100</v>
      </c>
      <c r="F1500" t="s">
        <v>1486</v>
      </c>
      <c r="G1500" t="str">
        <f t="shared" si="46"/>
        <v>iiif_url</v>
      </c>
    </row>
    <row r="1501" spans="1:7" x14ac:dyDescent="0.2">
      <c r="A1501" t="s">
        <v>1363</v>
      </c>
      <c r="B1501" t="s">
        <v>1429</v>
      </c>
      <c r="C1501" t="s">
        <v>124</v>
      </c>
      <c r="D1501">
        <v>1325</v>
      </c>
      <c r="E1501">
        <v>3144</v>
      </c>
      <c r="F1501" t="s">
        <v>1487</v>
      </c>
      <c r="G1501" t="str">
        <f t="shared" si="46"/>
        <v>iiif_url</v>
      </c>
    </row>
    <row r="1502" spans="1:7" x14ac:dyDescent="0.2">
      <c r="A1502" t="s">
        <v>1363</v>
      </c>
      <c r="B1502" t="s">
        <v>1429</v>
      </c>
      <c r="C1502" t="s">
        <v>26</v>
      </c>
      <c r="D1502">
        <v>1374</v>
      </c>
      <c r="E1502">
        <v>3202</v>
      </c>
      <c r="F1502" t="s">
        <v>1488</v>
      </c>
      <c r="G1502" t="str">
        <f t="shared" si="46"/>
        <v>iiif_url</v>
      </c>
    </row>
    <row r="1503" spans="1:7" x14ac:dyDescent="0.2">
      <c r="A1503" t="s">
        <v>1363</v>
      </c>
      <c r="B1503" t="s">
        <v>1429</v>
      </c>
      <c r="C1503" t="s">
        <v>124</v>
      </c>
      <c r="D1503">
        <v>1323</v>
      </c>
      <c r="E1503">
        <v>3240</v>
      </c>
      <c r="F1503" t="s">
        <v>1489</v>
      </c>
      <c r="G1503" t="str">
        <f t="shared" si="46"/>
        <v>iiif_url</v>
      </c>
    </row>
    <row r="1504" spans="1:7" x14ac:dyDescent="0.2">
      <c r="A1504" t="s">
        <v>1363</v>
      </c>
      <c r="B1504" t="s">
        <v>1429</v>
      </c>
      <c r="C1504" t="s">
        <v>26</v>
      </c>
      <c r="D1504">
        <v>1374</v>
      </c>
      <c r="E1504">
        <v>3291</v>
      </c>
      <c r="F1504" t="s">
        <v>1490</v>
      </c>
      <c r="G1504" t="str">
        <f t="shared" si="46"/>
        <v>iiif_url</v>
      </c>
    </row>
    <row r="1505" spans="1:7" x14ac:dyDescent="0.2">
      <c r="A1505" t="s">
        <v>1363</v>
      </c>
      <c r="B1505" t="s">
        <v>1429</v>
      </c>
      <c r="C1505" t="s">
        <v>26</v>
      </c>
      <c r="D1505">
        <v>1365</v>
      </c>
      <c r="E1505">
        <v>3345</v>
      </c>
      <c r="F1505" t="s">
        <v>1491</v>
      </c>
      <c r="G1505" t="str">
        <f t="shared" si="46"/>
        <v>iiif_url</v>
      </c>
    </row>
    <row r="1509" spans="1:7" x14ac:dyDescent="0.2">
      <c r="A1509" t="s">
        <v>1492</v>
      </c>
      <c r="B1509" t="s">
        <v>1493</v>
      </c>
      <c r="C1509" t="s">
        <v>11</v>
      </c>
      <c r="D1509">
        <v>3096</v>
      </c>
      <c r="E1509">
        <v>375</v>
      </c>
      <c r="F1509" t="s">
        <v>1365</v>
      </c>
      <c r="G1509" t="str">
        <f t="shared" ref="G1509:G1540" si="47">HYPERLINK("https://images.diginfra.net/iiif/NL-HaNA_1.01.02/3779/NL-HaNA_1.01.02_3779_0011.jpg/2520,302,1065,3188/full/0/default.jpg", "iiif_url")</f>
        <v>iiif_url</v>
      </c>
    </row>
    <row r="1510" spans="1:7" x14ac:dyDescent="0.2">
      <c r="A1510" t="s">
        <v>1492</v>
      </c>
      <c r="B1510" t="s">
        <v>1493</v>
      </c>
      <c r="C1510" t="s">
        <v>124</v>
      </c>
      <c r="D1510">
        <v>2600</v>
      </c>
      <c r="E1510">
        <v>435</v>
      </c>
      <c r="F1510" t="s">
        <v>1494</v>
      </c>
      <c r="G1510" t="str">
        <f t="shared" si="47"/>
        <v>iiif_url</v>
      </c>
    </row>
    <row r="1511" spans="1:7" x14ac:dyDescent="0.2">
      <c r="A1511" t="s">
        <v>1492</v>
      </c>
      <c r="B1511" t="s">
        <v>1493</v>
      </c>
      <c r="C1511" t="s">
        <v>26</v>
      </c>
      <c r="D1511">
        <v>2651</v>
      </c>
      <c r="E1511">
        <v>483</v>
      </c>
      <c r="F1511" t="s">
        <v>1495</v>
      </c>
      <c r="G1511" t="str">
        <f t="shared" si="47"/>
        <v>iiif_url</v>
      </c>
    </row>
    <row r="1512" spans="1:7" x14ac:dyDescent="0.2">
      <c r="A1512" t="s">
        <v>1492</v>
      </c>
      <c r="B1512" t="s">
        <v>1493</v>
      </c>
      <c r="C1512" t="s">
        <v>26</v>
      </c>
      <c r="D1512">
        <v>2644</v>
      </c>
      <c r="E1512">
        <v>538</v>
      </c>
      <c r="F1512" t="s">
        <v>1496</v>
      </c>
      <c r="G1512" t="str">
        <f t="shared" si="47"/>
        <v>iiif_url</v>
      </c>
    </row>
    <row r="1513" spans="1:7" x14ac:dyDescent="0.2">
      <c r="A1513" t="s">
        <v>1492</v>
      </c>
      <c r="B1513" t="s">
        <v>1493</v>
      </c>
      <c r="C1513" t="s">
        <v>37</v>
      </c>
      <c r="D1513">
        <v>2763</v>
      </c>
      <c r="E1513">
        <v>590</v>
      </c>
      <c r="F1513" t="s">
        <v>1497</v>
      </c>
      <c r="G1513" t="str">
        <f t="shared" si="47"/>
        <v>iiif_url</v>
      </c>
    </row>
    <row r="1514" spans="1:7" x14ac:dyDescent="0.2">
      <c r="A1514" t="s">
        <v>1492</v>
      </c>
      <c r="B1514" t="s">
        <v>1493</v>
      </c>
      <c r="C1514" t="s">
        <v>26</v>
      </c>
      <c r="D1514">
        <v>2646</v>
      </c>
      <c r="E1514">
        <v>633</v>
      </c>
      <c r="F1514" t="s">
        <v>1498</v>
      </c>
      <c r="G1514" t="str">
        <f t="shared" si="47"/>
        <v>iiif_url</v>
      </c>
    </row>
    <row r="1515" spans="1:7" x14ac:dyDescent="0.2">
      <c r="A1515" t="s">
        <v>1492</v>
      </c>
      <c r="B1515" t="s">
        <v>1493</v>
      </c>
      <c r="C1515" t="s">
        <v>124</v>
      </c>
      <c r="D1515">
        <v>2600</v>
      </c>
      <c r="E1515">
        <v>680</v>
      </c>
      <c r="F1515" t="s">
        <v>1499</v>
      </c>
      <c r="G1515" t="str">
        <f t="shared" si="47"/>
        <v>iiif_url</v>
      </c>
    </row>
    <row r="1516" spans="1:7" x14ac:dyDescent="0.2">
      <c r="A1516" t="s">
        <v>1492</v>
      </c>
      <c r="B1516" t="s">
        <v>1493</v>
      </c>
      <c r="C1516" t="s">
        <v>26</v>
      </c>
      <c r="D1516">
        <v>2649</v>
      </c>
      <c r="E1516">
        <v>726</v>
      </c>
      <c r="F1516" t="s">
        <v>1500</v>
      </c>
      <c r="G1516" t="str">
        <f t="shared" si="47"/>
        <v>iiif_url</v>
      </c>
    </row>
    <row r="1517" spans="1:7" x14ac:dyDescent="0.2">
      <c r="A1517" t="s">
        <v>1492</v>
      </c>
      <c r="B1517" t="s">
        <v>1493</v>
      </c>
      <c r="C1517" t="s">
        <v>26</v>
      </c>
      <c r="D1517">
        <v>2646</v>
      </c>
      <c r="E1517">
        <v>778</v>
      </c>
      <c r="F1517" t="s">
        <v>1501</v>
      </c>
      <c r="G1517" t="str">
        <f t="shared" si="47"/>
        <v>iiif_url</v>
      </c>
    </row>
    <row r="1518" spans="1:7" x14ac:dyDescent="0.2">
      <c r="A1518" t="s">
        <v>1492</v>
      </c>
      <c r="B1518" t="s">
        <v>1493</v>
      </c>
      <c r="C1518" t="s">
        <v>37</v>
      </c>
      <c r="D1518">
        <v>2767</v>
      </c>
      <c r="E1518">
        <v>824</v>
      </c>
      <c r="F1518" t="s">
        <v>1502</v>
      </c>
      <c r="G1518" t="str">
        <f t="shared" si="47"/>
        <v>iiif_url</v>
      </c>
    </row>
    <row r="1519" spans="1:7" x14ac:dyDescent="0.2">
      <c r="A1519" t="s">
        <v>1492</v>
      </c>
      <c r="B1519" t="s">
        <v>1493</v>
      </c>
      <c r="C1519" t="s">
        <v>26</v>
      </c>
      <c r="D1519">
        <v>2649</v>
      </c>
      <c r="E1519">
        <v>886</v>
      </c>
      <c r="F1519" t="s">
        <v>959</v>
      </c>
      <c r="G1519" t="str">
        <f t="shared" si="47"/>
        <v>iiif_url</v>
      </c>
    </row>
    <row r="1520" spans="1:7" x14ac:dyDescent="0.2">
      <c r="A1520" t="s">
        <v>1492</v>
      </c>
      <c r="B1520" t="s">
        <v>1493</v>
      </c>
      <c r="C1520" t="s">
        <v>124</v>
      </c>
      <c r="D1520">
        <v>2602</v>
      </c>
      <c r="E1520">
        <v>910</v>
      </c>
      <c r="F1520" t="s">
        <v>1503</v>
      </c>
      <c r="G1520" t="str">
        <f t="shared" si="47"/>
        <v>iiif_url</v>
      </c>
    </row>
    <row r="1521" spans="1:7" x14ac:dyDescent="0.2">
      <c r="A1521" t="s">
        <v>1492</v>
      </c>
      <c r="B1521" t="s">
        <v>1493</v>
      </c>
      <c r="C1521" t="s">
        <v>26</v>
      </c>
      <c r="D1521">
        <v>2649</v>
      </c>
      <c r="E1521">
        <v>966</v>
      </c>
      <c r="F1521" t="s">
        <v>1504</v>
      </c>
      <c r="G1521" t="str">
        <f t="shared" si="47"/>
        <v>iiif_url</v>
      </c>
    </row>
    <row r="1522" spans="1:7" x14ac:dyDescent="0.2">
      <c r="A1522" t="s">
        <v>1492</v>
      </c>
      <c r="B1522" t="s">
        <v>1493</v>
      </c>
      <c r="C1522" t="s">
        <v>26</v>
      </c>
      <c r="D1522">
        <v>2649</v>
      </c>
      <c r="E1522">
        <v>1016</v>
      </c>
      <c r="F1522" t="s">
        <v>1505</v>
      </c>
      <c r="G1522" t="str">
        <f t="shared" si="47"/>
        <v>iiif_url</v>
      </c>
    </row>
    <row r="1523" spans="1:7" x14ac:dyDescent="0.2">
      <c r="A1523" t="s">
        <v>1492</v>
      </c>
      <c r="B1523" t="s">
        <v>1493</v>
      </c>
      <c r="C1523" t="s">
        <v>11</v>
      </c>
      <c r="D1523">
        <v>3089</v>
      </c>
      <c r="E1523">
        <v>1021</v>
      </c>
      <c r="F1523" t="s">
        <v>1506</v>
      </c>
      <c r="G1523" t="str">
        <f t="shared" si="47"/>
        <v>iiif_url</v>
      </c>
    </row>
    <row r="1524" spans="1:7" x14ac:dyDescent="0.2">
      <c r="A1524" t="s">
        <v>1492</v>
      </c>
      <c r="B1524" t="s">
        <v>1493</v>
      </c>
      <c r="C1524" t="s">
        <v>37</v>
      </c>
      <c r="D1524">
        <v>2770</v>
      </c>
      <c r="E1524">
        <v>1064</v>
      </c>
      <c r="F1524" t="s">
        <v>1507</v>
      </c>
      <c r="G1524" t="str">
        <f t="shared" si="47"/>
        <v>iiif_url</v>
      </c>
    </row>
    <row r="1525" spans="1:7" x14ac:dyDescent="0.2">
      <c r="A1525" t="s">
        <v>1492</v>
      </c>
      <c r="B1525" t="s">
        <v>1493</v>
      </c>
      <c r="C1525" t="s">
        <v>124</v>
      </c>
      <c r="D1525">
        <v>2604</v>
      </c>
      <c r="E1525">
        <v>1108</v>
      </c>
      <c r="F1525" t="s">
        <v>1508</v>
      </c>
      <c r="G1525" t="str">
        <f t="shared" si="47"/>
        <v>iiif_url</v>
      </c>
    </row>
    <row r="1526" spans="1:7" x14ac:dyDescent="0.2">
      <c r="A1526" t="s">
        <v>1492</v>
      </c>
      <c r="B1526" t="s">
        <v>1493</v>
      </c>
      <c r="C1526" t="s">
        <v>26</v>
      </c>
      <c r="D1526">
        <v>2653</v>
      </c>
      <c r="E1526">
        <v>1158</v>
      </c>
      <c r="F1526" t="s">
        <v>1509</v>
      </c>
      <c r="G1526" t="str">
        <f t="shared" si="47"/>
        <v>iiif_url</v>
      </c>
    </row>
    <row r="1527" spans="1:7" x14ac:dyDescent="0.2">
      <c r="A1527" t="s">
        <v>1492</v>
      </c>
      <c r="B1527" t="s">
        <v>1493</v>
      </c>
      <c r="C1527" t="s">
        <v>11</v>
      </c>
      <c r="D1527">
        <v>3116</v>
      </c>
      <c r="E1527">
        <v>1171</v>
      </c>
      <c r="F1527" t="s">
        <v>1510</v>
      </c>
      <c r="G1527" t="str">
        <f t="shared" si="47"/>
        <v>iiif_url</v>
      </c>
    </row>
    <row r="1528" spans="1:7" x14ac:dyDescent="0.2">
      <c r="A1528" t="s">
        <v>1492</v>
      </c>
      <c r="B1528" t="s">
        <v>1493</v>
      </c>
      <c r="C1528" t="s">
        <v>124</v>
      </c>
      <c r="D1528">
        <v>2604</v>
      </c>
      <c r="E1528">
        <v>1201</v>
      </c>
      <c r="F1528" t="s">
        <v>1511</v>
      </c>
      <c r="G1528" t="str">
        <f t="shared" si="47"/>
        <v>iiif_url</v>
      </c>
    </row>
    <row r="1529" spans="1:7" x14ac:dyDescent="0.2">
      <c r="A1529" t="s">
        <v>1492</v>
      </c>
      <c r="B1529" t="s">
        <v>1493</v>
      </c>
      <c r="C1529" t="s">
        <v>26</v>
      </c>
      <c r="D1529">
        <v>2649</v>
      </c>
      <c r="E1529">
        <v>1256</v>
      </c>
      <c r="F1529" t="s">
        <v>1512</v>
      </c>
      <c r="G1529" t="str">
        <f t="shared" si="47"/>
        <v>iiif_url</v>
      </c>
    </row>
    <row r="1530" spans="1:7" x14ac:dyDescent="0.2">
      <c r="A1530" t="s">
        <v>1492</v>
      </c>
      <c r="B1530" t="s">
        <v>1493</v>
      </c>
      <c r="C1530" t="s">
        <v>26</v>
      </c>
      <c r="D1530">
        <v>2651</v>
      </c>
      <c r="E1530">
        <v>1304</v>
      </c>
      <c r="F1530" t="s">
        <v>1513</v>
      </c>
      <c r="G1530" t="str">
        <f t="shared" si="47"/>
        <v>iiif_url</v>
      </c>
    </row>
    <row r="1531" spans="1:7" x14ac:dyDescent="0.2">
      <c r="A1531" t="s">
        <v>1492</v>
      </c>
      <c r="B1531" t="s">
        <v>1493</v>
      </c>
      <c r="C1531" t="s">
        <v>124</v>
      </c>
      <c r="D1531">
        <v>2609</v>
      </c>
      <c r="E1531">
        <v>1351</v>
      </c>
      <c r="F1531" t="s">
        <v>1514</v>
      </c>
      <c r="G1531" t="str">
        <f t="shared" si="47"/>
        <v>iiif_url</v>
      </c>
    </row>
    <row r="1532" spans="1:7" x14ac:dyDescent="0.2">
      <c r="A1532" t="s">
        <v>1492</v>
      </c>
      <c r="B1532" t="s">
        <v>1493</v>
      </c>
      <c r="C1532" t="s">
        <v>26</v>
      </c>
      <c r="D1532">
        <v>2653</v>
      </c>
      <c r="E1532">
        <v>1400</v>
      </c>
      <c r="F1532" t="s">
        <v>1515</v>
      </c>
      <c r="G1532" t="str">
        <f t="shared" si="47"/>
        <v>iiif_url</v>
      </c>
    </row>
    <row r="1533" spans="1:7" x14ac:dyDescent="0.2">
      <c r="A1533" t="s">
        <v>1492</v>
      </c>
      <c r="B1533" t="s">
        <v>1493</v>
      </c>
      <c r="C1533" t="s">
        <v>37</v>
      </c>
      <c r="D1533">
        <v>2777</v>
      </c>
      <c r="E1533">
        <v>1450</v>
      </c>
      <c r="F1533" t="s">
        <v>1516</v>
      </c>
      <c r="G1533" t="str">
        <f t="shared" si="47"/>
        <v>iiif_url</v>
      </c>
    </row>
    <row r="1534" spans="1:7" x14ac:dyDescent="0.2">
      <c r="A1534" t="s">
        <v>1492</v>
      </c>
      <c r="B1534" t="s">
        <v>1493</v>
      </c>
      <c r="C1534" t="s">
        <v>26</v>
      </c>
      <c r="D1534">
        <v>2653</v>
      </c>
      <c r="E1534">
        <v>1492</v>
      </c>
      <c r="F1534" t="s">
        <v>1517</v>
      </c>
      <c r="G1534" t="str">
        <f t="shared" si="47"/>
        <v>iiif_url</v>
      </c>
    </row>
    <row r="1535" spans="1:7" x14ac:dyDescent="0.2">
      <c r="A1535" t="s">
        <v>1492</v>
      </c>
      <c r="B1535" t="s">
        <v>1493</v>
      </c>
      <c r="C1535" t="s">
        <v>26</v>
      </c>
      <c r="D1535">
        <v>2653</v>
      </c>
      <c r="E1535">
        <v>1541</v>
      </c>
      <c r="F1535" t="s">
        <v>1518</v>
      </c>
      <c r="G1535" t="str">
        <f t="shared" si="47"/>
        <v>iiif_url</v>
      </c>
    </row>
    <row r="1536" spans="1:7" x14ac:dyDescent="0.2">
      <c r="A1536" t="s">
        <v>1492</v>
      </c>
      <c r="B1536" t="s">
        <v>1493</v>
      </c>
      <c r="C1536" t="s">
        <v>37</v>
      </c>
      <c r="D1536">
        <v>2779</v>
      </c>
      <c r="E1536">
        <v>1589</v>
      </c>
      <c r="F1536" t="s">
        <v>1519</v>
      </c>
      <c r="G1536" t="str">
        <f t="shared" si="47"/>
        <v>iiif_url</v>
      </c>
    </row>
    <row r="1537" spans="1:7" x14ac:dyDescent="0.2">
      <c r="A1537" t="s">
        <v>1492</v>
      </c>
      <c r="B1537" t="s">
        <v>1493</v>
      </c>
      <c r="C1537" t="s">
        <v>26</v>
      </c>
      <c r="D1537">
        <v>2653</v>
      </c>
      <c r="E1537">
        <v>1639</v>
      </c>
      <c r="F1537" t="s">
        <v>1520</v>
      </c>
      <c r="G1537" t="str">
        <f t="shared" si="47"/>
        <v>iiif_url</v>
      </c>
    </row>
    <row r="1538" spans="1:7" x14ac:dyDescent="0.2">
      <c r="A1538" t="s">
        <v>1492</v>
      </c>
      <c r="B1538" t="s">
        <v>1493</v>
      </c>
      <c r="C1538" t="s">
        <v>37</v>
      </c>
      <c r="D1538">
        <v>2774</v>
      </c>
      <c r="E1538">
        <v>1685</v>
      </c>
      <c r="F1538" t="s">
        <v>1521</v>
      </c>
      <c r="G1538" t="str">
        <f t="shared" si="47"/>
        <v>iiif_url</v>
      </c>
    </row>
    <row r="1539" spans="1:7" x14ac:dyDescent="0.2">
      <c r="A1539" t="s">
        <v>1492</v>
      </c>
      <c r="B1539" t="s">
        <v>1493</v>
      </c>
      <c r="C1539" t="s">
        <v>26</v>
      </c>
      <c r="D1539">
        <v>2658</v>
      </c>
      <c r="E1539">
        <v>1746</v>
      </c>
      <c r="F1539" t="s">
        <v>1522</v>
      </c>
      <c r="G1539" t="str">
        <f t="shared" si="47"/>
        <v>iiif_url</v>
      </c>
    </row>
    <row r="1540" spans="1:7" x14ac:dyDescent="0.2">
      <c r="A1540" t="s">
        <v>1492</v>
      </c>
      <c r="B1540" t="s">
        <v>1493</v>
      </c>
      <c r="C1540" t="s">
        <v>37</v>
      </c>
      <c r="D1540">
        <v>2781</v>
      </c>
      <c r="E1540">
        <v>1772</v>
      </c>
      <c r="F1540" t="s">
        <v>1523</v>
      </c>
      <c r="G1540" t="str">
        <f t="shared" si="47"/>
        <v>iiif_url</v>
      </c>
    </row>
    <row r="1541" spans="1:7" x14ac:dyDescent="0.2">
      <c r="A1541" t="s">
        <v>1492</v>
      </c>
      <c r="B1541" t="s">
        <v>1493</v>
      </c>
      <c r="C1541" t="s">
        <v>26</v>
      </c>
      <c r="D1541">
        <v>2663</v>
      </c>
      <c r="E1541">
        <v>1835</v>
      </c>
      <c r="F1541" t="s">
        <v>1524</v>
      </c>
      <c r="G1541" t="str">
        <f t="shared" ref="G1541:G1572" si="48">HYPERLINK("https://images.diginfra.net/iiif/NL-HaNA_1.01.02/3779/NL-HaNA_1.01.02_3779_0011.jpg/2520,302,1065,3188/full/0/default.jpg", "iiif_url")</f>
        <v>iiif_url</v>
      </c>
    </row>
    <row r="1542" spans="1:7" x14ac:dyDescent="0.2">
      <c r="A1542" t="s">
        <v>1492</v>
      </c>
      <c r="B1542" t="s">
        <v>1493</v>
      </c>
      <c r="C1542" t="s">
        <v>37</v>
      </c>
      <c r="D1542">
        <v>2779</v>
      </c>
      <c r="E1542">
        <v>1873</v>
      </c>
      <c r="F1542" t="s">
        <v>1525</v>
      </c>
      <c r="G1542" t="str">
        <f t="shared" si="48"/>
        <v>iiif_url</v>
      </c>
    </row>
    <row r="1543" spans="1:7" x14ac:dyDescent="0.2">
      <c r="A1543" t="s">
        <v>1492</v>
      </c>
      <c r="B1543" t="s">
        <v>1493</v>
      </c>
      <c r="C1543" t="s">
        <v>26</v>
      </c>
      <c r="D1543">
        <v>2656</v>
      </c>
      <c r="E1543">
        <v>1918</v>
      </c>
      <c r="F1543" t="s">
        <v>1526</v>
      </c>
      <c r="G1543" t="str">
        <f t="shared" si="48"/>
        <v>iiif_url</v>
      </c>
    </row>
    <row r="1544" spans="1:7" x14ac:dyDescent="0.2">
      <c r="A1544" t="s">
        <v>1492</v>
      </c>
      <c r="B1544" t="s">
        <v>1493</v>
      </c>
      <c r="C1544" t="s">
        <v>37</v>
      </c>
      <c r="D1544">
        <v>2779</v>
      </c>
      <c r="E1544">
        <v>1972</v>
      </c>
      <c r="F1544" t="s">
        <v>1527</v>
      </c>
      <c r="G1544" t="str">
        <f t="shared" si="48"/>
        <v>iiif_url</v>
      </c>
    </row>
    <row r="1545" spans="1:7" x14ac:dyDescent="0.2">
      <c r="A1545" t="s">
        <v>1492</v>
      </c>
      <c r="B1545" t="s">
        <v>1493</v>
      </c>
      <c r="C1545" t="s">
        <v>26</v>
      </c>
      <c r="D1545">
        <v>2660</v>
      </c>
      <c r="E1545">
        <v>2020</v>
      </c>
      <c r="F1545" t="s">
        <v>1528</v>
      </c>
      <c r="G1545" t="str">
        <f t="shared" si="48"/>
        <v>iiif_url</v>
      </c>
    </row>
    <row r="1546" spans="1:7" x14ac:dyDescent="0.2">
      <c r="A1546" t="s">
        <v>1492</v>
      </c>
      <c r="B1546" t="s">
        <v>1493</v>
      </c>
      <c r="C1546" t="s">
        <v>37</v>
      </c>
      <c r="D1546">
        <v>2781</v>
      </c>
      <c r="E1546">
        <v>2066</v>
      </c>
      <c r="F1546" t="s">
        <v>1529</v>
      </c>
      <c r="G1546" t="str">
        <f t="shared" si="48"/>
        <v>iiif_url</v>
      </c>
    </row>
    <row r="1547" spans="1:7" x14ac:dyDescent="0.2">
      <c r="A1547" t="s">
        <v>1492</v>
      </c>
      <c r="B1547" t="s">
        <v>1493</v>
      </c>
      <c r="C1547" t="s">
        <v>124</v>
      </c>
      <c r="D1547">
        <v>2660</v>
      </c>
      <c r="E1547">
        <v>2118</v>
      </c>
      <c r="F1547" t="s">
        <v>1530</v>
      </c>
      <c r="G1547" t="str">
        <f t="shared" si="48"/>
        <v>iiif_url</v>
      </c>
    </row>
    <row r="1548" spans="1:7" x14ac:dyDescent="0.2">
      <c r="A1548" t="s">
        <v>1492</v>
      </c>
      <c r="B1548" t="s">
        <v>1493</v>
      </c>
      <c r="C1548" t="s">
        <v>26</v>
      </c>
      <c r="D1548">
        <v>2660</v>
      </c>
      <c r="E1548">
        <v>2163</v>
      </c>
      <c r="F1548" t="s">
        <v>1531</v>
      </c>
      <c r="G1548" t="str">
        <f t="shared" si="48"/>
        <v>iiif_url</v>
      </c>
    </row>
    <row r="1549" spans="1:7" x14ac:dyDescent="0.2">
      <c r="A1549" t="s">
        <v>1492</v>
      </c>
      <c r="B1549" t="s">
        <v>1493</v>
      </c>
      <c r="C1549" t="s">
        <v>37</v>
      </c>
      <c r="D1549">
        <v>2784</v>
      </c>
      <c r="E1549">
        <v>2213</v>
      </c>
      <c r="F1549" t="s">
        <v>1532</v>
      </c>
      <c r="G1549" t="str">
        <f t="shared" si="48"/>
        <v>iiif_url</v>
      </c>
    </row>
    <row r="1550" spans="1:7" x14ac:dyDescent="0.2">
      <c r="A1550" t="s">
        <v>1492</v>
      </c>
      <c r="B1550" t="s">
        <v>1493</v>
      </c>
      <c r="C1550" t="s">
        <v>26</v>
      </c>
      <c r="D1550">
        <v>2663</v>
      </c>
      <c r="E1550">
        <v>2259</v>
      </c>
      <c r="F1550" t="s">
        <v>1533</v>
      </c>
      <c r="G1550" t="str">
        <f t="shared" si="48"/>
        <v>iiif_url</v>
      </c>
    </row>
    <row r="1551" spans="1:7" x14ac:dyDescent="0.2">
      <c r="A1551" t="s">
        <v>1492</v>
      </c>
      <c r="B1551" t="s">
        <v>1493</v>
      </c>
      <c r="C1551" t="s">
        <v>124</v>
      </c>
      <c r="D1551">
        <v>2618</v>
      </c>
      <c r="E1551">
        <v>2310</v>
      </c>
      <c r="F1551" t="s">
        <v>1534</v>
      </c>
      <c r="G1551" t="str">
        <f t="shared" si="48"/>
        <v>iiif_url</v>
      </c>
    </row>
    <row r="1552" spans="1:7" x14ac:dyDescent="0.2">
      <c r="A1552" t="s">
        <v>1492</v>
      </c>
      <c r="B1552" t="s">
        <v>1493</v>
      </c>
      <c r="C1552" t="s">
        <v>26</v>
      </c>
      <c r="D1552">
        <v>2667</v>
      </c>
      <c r="E1552">
        <v>2354</v>
      </c>
      <c r="F1552" t="s">
        <v>1535</v>
      </c>
      <c r="G1552" t="str">
        <f t="shared" si="48"/>
        <v>iiif_url</v>
      </c>
    </row>
    <row r="1553" spans="1:7" x14ac:dyDescent="0.2">
      <c r="A1553" t="s">
        <v>1492</v>
      </c>
      <c r="B1553" t="s">
        <v>1493</v>
      </c>
      <c r="C1553" t="s">
        <v>37</v>
      </c>
      <c r="D1553">
        <v>2784</v>
      </c>
      <c r="E1553">
        <v>2398</v>
      </c>
      <c r="F1553" t="s">
        <v>1536</v>
      </c>
      <c r="G1553" t="str">
        <f t="shared" si="48"/>
        <v>iiif_url</v>
      </c>
    </row>
    <row r="1554" spans="1:7" x14ac:dyDescent="0.2">
      <c r="A1554" t="s">
        <v>1492</v>
      </c>
      <c r="B1554" t="s">
        <v>1493</v>
      </c>
      <c r="C1554" t="s">
        <v>26</v>
      </c>
      <c r="D1554">
        <v>2665</v>
      </c>
      <c r="E1554">
        <v>2455</v>
      </c>
      <c r="F1554" t="s">
        <v>1537</v>
      </c>
      <c r="G1554" t="str">
        <f t="shared" si="48"/>
        <v>iiif_url</v>
      </c>
    </row>
    <row r="1555" spans="1:7" x14ac:dyDescent="0.2">
      <c r="A1555" t="s">
        <v>1492</v>
      </c>
      <c r="B1555" t="s">
        <v>1493</v>
      </c>
      <c r="C1555" t="s">
        <v>26</v>
      </c>
      <c r="D1555">
        <v>2663</v>
      </c>
      <c r="E1555">
        <v>2499</v>
      </c>
      <c r="F1555" t="s">
        <v>1538</v>
      </c>
      <c r="G1555" t="str">
        <f t="shared" si="48"/>
        <v>iiif_url</v>
      </c>
    </row>
    <row r="1556" spans="1:7" x14ac:dyDescent="0.2">
      <c r="A1556" t="s">
        <v>1492</v>
      </c>
      <c r="B1556" t="s">
        <v>1493</v>
      </c>
      <c r="C1556" t="s">
        <v>26</v>
      </c>
      <c r="D1556">
        <v>2667</v>
      </c>
      <c r="E1556">
        <v>2548</v>
      </c>
      <c r="F1556" t="s">
        <v>1539</v>
      </c>
      <c r="G1556" t="str">
        <f t="shared" si="48"/>
        <v>iiif_url</v>
      </c>
    </row>
    <row r="1557" spans="1:7" x14ac:dyDescent="0.2">
      <c r="A1557" t="s">
        <v>1492</v>
      </c>
      <c r="B1557" t="s">
        <v>1493</v>
      </c>
      <c r="C1557" t="s">
        <v>26</v>
      </c>
      <c r="D1557">
        <v>2672</v>
      </c>
      <c r="E1557">
        <v>2609</v>
      </c>
      <c r="F1557" t="s">
        <v>1540</v>
      </c>
      <c r="G1557" t="str">
        <f t="shared" si="48"/>
        <v>iiif_url</v>
      </c>
    </row>
    <row r="1558" spans="1:7" x14ac:dyDescent="0.2">
      <c r="A1558" t="s">
        <v>1492</v>
      </c>
      <c r="B1558" t="s">
        <v>1493</v>
      </c>
      <c r="C1558" t="s">
        <v>37</v>
      </c>
      <c r="D1558">
        <v>2788</v>
      </c>
      <c r="E1558">
        <v>2636</v>
      </c>
      <c r="F1558" t="s">
        <v>1541</v>
      </c>
      <c r="G1558" t="str">
        <f t="shared" si="48"/>
        <v>iiif_url</v>
      </c>
    </row>
    <row r="1559" spans="1:7" x14ac:dyDescent="0.2">
      <c r="A1559" t="s">
        <v>1492</v>
      </c>
      <c r="B1559" t="s">
        <v>1493</v>
      </c>
      <c r="C1559" t="s">
        <v>26</v>
      </c>
      <c r="D1559">
        <v>2667</v>
      </c>
      <c r="E1559">
        <v>2695</v>
      </c>
      <c r="F1559" t="s">
        <v>1542</v>
      </c>
      <c r="G1559" t="str">
        <f t="shared" si="48"/>
        <v>iiif_url</v>
      </c>
    </row>
    <row r="1560" spans="1:7" x14ac:dyDescent="0.2">
      <c r="A1560" t="s">
        <v>1492</v>
      </c>
      <c r="B1560" t="s">
        <v>1493</v>
      </c>
      <c r="C1560" t="s">
        <v>26</v>
      </c>
      <c r="D1560">
        <v>2663</v>
      </c>
      <c r="E1560">
        <v>2740</v>
      </c>
      <c r="F1560" t="s">
        <v>1543</v>
      </c>
      <c r="G1560" t="str">
        <f t="shared" si="48"/>
        <v>iiif_url</v>
      </c>
    </row>
    <row r="1561" spans="1:7" x14ac:dyDescent="0.2">
      <c r="A1561" t="s">
        <v>1492</v>
      </c>
      <c r="B1561" t="s">
        <v>1493</v>
      </c>
      <c r="C1561" t="s">
        <v>37</v>
      </c>
      <c r="D1561">
        <v>2791</v>
      </c>
      <c r="E1561">
        <v>2793</v>
      </c>
      <c r="F1561" t="s">
        <v>1544</v>
      </c>
      <c r="G1561" t="str">
        <f t="shared" si="48"/>
        <v>iiif_url</v>
      </c>
    </row>
    <row r="1562" spans="1:7" x14ac:dyDescent="0.2">
      <c r="A1562" t="s">
        <v>1492</v>
      </c>
      <c r="B1562" t="s">
        <v>1493</v>
      </c>
      <c r="C1562" t="s">
        <v>26</v>
      </c>
      <c r="D1562">
        <v>2667</v>
      </c>
      <c r="E1562">
        <v>2841</v>
      </c>
      <c r="F1562" t="s">
        <v>1545</v>
      </c>
      <c r="G1562" t="str">
        <f t="shared" si="48"/>
        <v>iiif_url</v>
      </c>
    </row>
    <row r="1563" spans="1:7" x14ac:dyDescent="0.2">
      <c r="A1563" t="s">
        <v>1492</v>
      </c>
      <c r="B1563" t="s">
        <v>1493</v>
      </c>
      <c r="C1563" t="s">
        <v>37</v>
      </c>
      <c r="D1563">
        <v>2791</v>
      </c>
      <c r="E1563">
        <v>2884</v>
      </c>
      <c r="F1563" t="s">
        <v>1546</v>
      </c>
      <c r="G1563" t="str">
        <f t="shared" si="48"/>
        <v>iiif_url</v>
      </c>
    </row>
    <row r="1564" spans="1:7" x14ac:dyDescent="0.2">
      <c r="A1564" t="s">
        <v>1492</v>
      </c>
      <c r="B1564" t="s">
        <v>1493</v>
      </c>
      <c r="C1564" t="s">
        <v>26</v>
      </c>
      <c r="D1564">
        <v>2667</v>
      </c>
      <c r="E1564">
        <v>2934</v>
      </c>
      <c r="F1564" t="s">
        <v>1547</v>
      </c>
      <c r="G1564" t="str">
        <f t="shared" si="48"/>
        <v>iiif_url</v>
      </c>
    </row>
    <row r="1565" spans="1:7" x14ac:dyDescent="0.2">
      <c r="A1565" t="s">
        <v>1492</v>
      </c>
      <c r="B1565" t="s">
        <v>1493</v>
      </c>
      <c r="C1565" t="s">
        <v>37</v>
      </c>
      <c r="D1565">
        <v>2791</v>
      </c>
      <c r="E1565">
        <v>2984</v>
      </c>
      <c r="F1565" t="s">
        <v>1548</v>
      </c>
      <c r="G1565" t="str">
        <f t="shared" si="48"/>
        <v>iiif_url</v>
      </c>
    </row>
    <row r="1566" spans="1:7" x14ac:dyDescent="0.2">
      <c r="A1566" t="s">
        <v>1492</v>
      </c>
      <c r="B1566" t="s">
        <v>1493</v>
      </c>
      <c r="C1566" t="s">
        <v>124</v>
      </c>
      <c r="D1566">
        <v>2667</v>
      </c>
      <c r="E1566">
        <v>3028</v>
      </c>
      <c r="F1566" t="s">
        <v>1549</v>
      </c>
      <c r="G1566" t="str">
        <f t="shared" si="48"/>
        <v>iiif_url</v>
      </c>
    </row>
    <row r="1567" spans="1:7" x14ac:dyDescent="0.2">
      <c r="A1567" t="s">
        <v>1492</v>
      </c>
      <c r="B1567" t="s">
        <v>1493</v>
      </c>
      <c r="C1567" t="s">
        <v>37</v>
      </c>
      <c r="D1567">
        <v>2793</v>
      </c>
      <c r="E1567">
        <v>3086</v>
      </c>
      <c r="F1567" t="s">
        <v>1550</v>
      </c>
      <c r="G1567" t="str">
        <f t="shared" si="48"/>
        <v>iiif_url</v>
      </c>
    </row>
    <row r="1568" spans="1:7" x14ac:dyDescent="0.2">
      <c r="A1568" t="s">
        <v>1492</v>
      </c>
      <c r="B1568" t="s">
        <v>1493</v>
      </c>
      <c r="C1568" t="s">
        <v>124</v>
      </c>
      <c r="D1568">
        <v>2674</v>
      </c>
      <c r="E1568">
        <v>3124</v>
      </c>
      <c r="F1568" t="s">
        <v>1551</v>
      </c>
      <c r="G1568" t="str">
        <f t="shared" si="48"/>
        <v>iiif_url</v>
      </c>
    </row>
    <row r="1569" spans="1:7" x14ac:dyDescent="0.2">
      <c r="A1569" t="s">
        <v>1492</v>
      </c>
      <c r="B1569" t="s">
        <v>1493</v>
      </c>
      <c r="C1569" t="s">
        <v>37</v>
      </c>
      <c r="D1569">
        <v>2791</v>
      </c>
      <c r="E1569">
        <v>3178</v>
      </c>
      <c r="F1569" t="s">
        <v>1552</v>
      </c>
      <c r="G1569" t="str">
        <f t="shared" si="48"/>
        <v>iiif_url</v>
      </c>
    </row>
    <row r="1570" spans="1:7" x14ac:dyDescent="0.2">
      <c r="A1570" t="s">
        <v>1492</v>
      </c>
      <c r="B1570" t="s">
        <v>1493</v>
      </c>
      <c r="C1570" t="s">
        <v>124</v>
      </c>
      <c r="D1570">
        <v>2674</v>
      </c>
      <c r="E1570">
        <v>3210</v>
      </c>
      <c r="F1570" t="s">
        <v>1553</v>
      </c>
      <c r="G1570" t="str">
        <f t="shared" si="48"/>
        <v>iiif_url</v>
      </c>
    </row>
    <row r="1571" spans="1:7" x14ac:dyDescent="0.2">
      <c r="A1571" t="s">
        <v>1492</v>
      </c>
      <c r="B1571" t="s">
        <v>1493</v>
      </c>
      <c r="C1571" t="s">
        <v>124</v>
      </c>
      <c r="D1571">
        <v>2674</v>
      </c>
      <c r="E1571">
        <v>3273</v>
      </c>
      <c r="F1571" t="s">
        <v>1554</v>
      </c>
      <c r="G1571" t="str">
        <f t="shared" si="48"/>
        <v>iiif_url</v>
      </c>
    </row>
    <row r="1572" spans="1:7" x14ac:dyDescent="0.2">
      <c r="A1572" t="s">
        <v>1492</v>
      </c>
      <c r="B1572" t="s">
        <v>1493</v>
      </c>
      <c r="C1572" t="s">
        <v>37</v>
      </c>
      <c r="D1572">
        <v>2795</v>
      </c>
      <c r="E1572">
        <v>3330</v>
      </c>
      <c r="F1572" t="s">
        <v>1555</v>
      </c>
      <c r="G1572" t="str">
        <f t="shared" si="48"/>
        <v>iiif_url</v>
      </c>
    </row>
    <row r="1574" spans="1:7" x14ac:dyDescent="0.2">
      <c r="A1574" t="s">
        <v>1492</v>
      </c>
      <c r="B1574" t="s">
        <v>1556</v>
      </c>
      <c r="C1574" t="s">
        <v>26</v>
      </c>
      <c r="D1574">
        <v>3636</v>
      </c>
      <c r="E1574">
        <v>437</v>
      </c>
      <c r="F1574" t="s">
        <v>1557</v>
      </c>
      <c r="G1574" t="str">
        <f t="shared" ref="G1574:G1605" si="49">HYPERLINK("https://images.diginfra.net/iiif/NL-HaNA_1.01.02/3779/NL-HaNA_1.01.02_3779_0011.jpg/3475,332,1093,3133/full/0/default.jpg", "iiif_url")</f>
        <v>iiif_url</v>
      </c>
    </row>
    <row r="1575" spans="1:7" x14ac:dyDescent="0.2">
      <c r="A1575" t="s">
        <v>1492</v>
      </c>
      <c r="B1575" t="s">
        <v>1556</v>
      </c>
      <c r="C1575" t="s">
        <v>26</v>
      </c>
      <c r="D1575">
        <v>3622</v>
      </c>
      <c r="E1575">
        <v>496</v>
      </c>
      <c r="F1575" t="s">
        <v>1558</v>
      </c>
      <c r="G1575" t="str">
        <f t="shared" si="49"/>
        <v>iiif_url</v>
      </c>
    </row>
    <row r="1576" spans="1:7" x14ac:dyDescent="0.2">
      <c r="A1576" t="s">
        <v>1492</v>
      </c>
      <c r="B1576" t="s">
        <v>1556</v>
      </c>
      <c r="C1576" t="s">
        <v>26</v>
      </c>
      <c r="D1576">
        <v>3743</v>
      </c>
      <c r="E1576">
        <v>542</v>
      </c>
      <c r="F1576" t="s">
        <v>1559</v>
      </c>
      <c r="G1576" t="str">
        <f t="shared" si="49"/>
        <v>iiif_url</v>
      </c>
    </row>
    <row r="1577" spans="1:7" x14ac:dyDescent="0.2">
      <c r="A1577" t="s">
        <v>1492</v>
      </c>
      <c r="B1577" t="s">
        <v>1556</v>
      </c>
      <c r="C1577" t="s">
        <v>26</v>
      </c>
      <c r="D1577">
        <v>3622</v>
      </c>
      <c r="E1577">
        <v>583</v>
      </c>
      <c r="F1577" t="s">
        <v>1560</v>
      </c>
      <c r="G1577" t="str">
        <f t="shared" si="49"/>
        <v>iiif_url</v>
      </c>
    </row>
    <row r="1578" spans="1:7" x14ac:dyDescent="0.2">
      <c r="A1578" t="s">
        <v>1492</v>
      </c>
      <c r="B1578" t="s">
        <v>1556</v>
      </c>
      <c r="C1578" t="s">
        <v>26</v>
      </c>
      <c r="D1578">
        <v>3622</v>
      </c>
      <c r="E1578">
        <v>633</v>
      </c>
      <c r="F1578" t="s">
        <v>1561</v>
      </c>
      <c r="G1578" t="str">
        <f t="shared" si="49"/>
        <v>iiif_url</v>
      </c>
    </row>
    <row r="1579" spans="1:7" x14ac:dyDescent="0.2">
      <c r="A1579" t="s">
        <v>1492</v>
      </c>
      <c r="B1579" t="s">
        <v>1556</v>
      </c>
      <c r="C1579" t="s">
        <v>11</v>
      </c>
      <c r="D1579">
        <v>4080</v>
      </c>
      <c r="E1579">
        <v>644</v>
      </c>
      <c r="F1579" t="s">
        <v>1562</v>
      </c>
      <c r="G1579" t="str">
        <f t="shared" si="49"/>
        <v>iiif_url</v>
      </c>
    </row>
    <row r="1580" spans="1:7" x14ac:dyDescent="0.2">
      <c r="A1580" t="s">
        <v>1492</v>
      </c>
      <c r="B1580" t="s">
        <v>1556</v>
      </c>
      <c r="C1580" t="s">
        <v>124</v>
      </c>
      <c r="D1580">
        <v>3576</v>
      </c>
      <c r="E1580">
        <v>674</v>
      </c>
      <c r="F1580" t="s">
        <v>1563</v>
      </c>
      <c r="G1580" t="str">
        <f t="shared" si="49"/>
        <v>iiif_url</v>
      </c>
    </row>
    <row r="1581" spans="1:7" x14ac:dyDescent="0.2">
      <c r="A1581" t="s">
        <v>1492</v>
      </c>
      <c r="B1581" t="s">
        <v>1556</v>
      </c>
      <c r="C1581" t="s">
        <v>26</v>
      </c>
      <c r="D1581">
        <v>3627</v>
      </c>
      <c r="E1581">
        <v>729</v>
      </c>
      <c r="F1581" t="s">
        <v>1564</v>
      </c>
      <c r="G1581" t="str">
        <f t="shared" si="49"/>
        <v>iiif_url</v>
      </c>
    </row>
    <row r="1582" spans="1:7" x14ac:dyDescent="0.2">
      <c r="A1582" t="s">
        <v>1492</v>
      </c>
      <c r="B1582" t="s">
        <v>1556</v>
      </c>
      <c r="C1582" t="s">
        <v>26</v>
      </c>
      <c r="D1582">
        <v>3627</v>
      </c>
      <c r="E1582">
        <v>776</v>
      </c>
      <c r="F1582" t="s">
        <v>1565</v>
      </c>
      <c r="G1582" t="str">
        <f t="shared" si="49"/>
        <v>iiif_url</v>
      </c>
    </row>
    <row r="1583" spans="1:7" x14ac:dyDescent="0.2">
      <c r="A1583" t="s">
        <v>1492</v>
      </c>
      <c r="B1583" t="s">
        <v>1556</v>
      </c>
      <c r="C1583" t="s">
        <v>26</v>
      </c>
      <c r="D1583">
        <v>3622</v>
      </c>
      <c r="E1583">
        <v>829</v>
      </c>
      <c r="F1583" t="s">
        <v>1566</v>
      </c>
      <c r="G1583" t="str">
        <f t="shared" si="49"/>
        <v>iiif_url</v>
      </c>
    </row>
    <row r="1584" spans="1:7" x14ac:dyDescent="0.2">
      <c r="A1584" t="s">
        <v>1492</v>
      </c>
      <c r="B1584" t="s">
        <v>1556</v>
      </c>
      <c r="C1584" t="s">
        <v>37</v>
      </c>
      <c r="D1584">
        <v>3746</v>
      </c>
      <c r="E1584">
        <v>878</v>
      </c>
      <c r="F1584" t="s">
        <v>1567</v>
      </c>
      <c r="G1584" t="str">
        <f t="shared" si="49"/>
        <v>iiif_url</v>
      </c>
    </row>
    <row r="1585" spans="1:7" x14ac:dyDescent="0.2">
      <c r="A1585" t="s">
        <v>1492</v>
      </c>
      <c r="B1585" t="s">
        <v>1556</v>
      </c>
      <c r="C1585" t="s">
        <v>26</v>
      </c>
      <c r="D1585">
        <v>3627</v>
      </c>
      <c r="E1585">
        <v>925</v>
      </c>
      <c r="F1585" t="s">
        <v>1568</v>
      </c>
      <c r="G1585" t="str">
        <f t="shared" si="49"/>
        <v>iiif_url</v>
      </c>
    </row>
    <row r="1586" spans="1:7" x14ac:dyDescent="0.2">
      <c r="A1586" t="s">
        <v>1492</v>
      </c>
      <c r="B1586" t="s">
        <v>1556</v>
      </c>
      <c r="C1586" t="s">
        <v>124</v>
      </c>
      <c r="D1586">
        <v>3580</v>
      </c>
      <c r="E1586">
        <v>969</v>
      </c>
      <c r="F1586" t="s">
        <v>1569</v>
      </c>
      <c r="G1586" t="str">
        <f t="shared" si="49"/>
        <v>iiif_url</v>
      </c>
    </row>
    <row r="1587" spans="1:7" x14ac:dyDescent="0.2">
      <c r="A1587" t="s">
        <v>1492</v>
      </c>
      <c r="B1587" t="s">
        <v>1556</v>
      </c>
      <c r="C1587" t="s">
        <v>124</v>
      </c>
      <c r="D1587">
        <v>3576</v>
      </c>
      <c r="E1587">
        <v>1020</v>
      </c>
      <c r="F1587" t="s">
        <v>1570</v>
      </c>
      <c r="G1587" t="str">
        <f t="shared" si="49"/>
        <v>iiif_url</v>
      </c>
    </row>
    <row r="1588" spans="1:7" x14ac:dyDescent="0.2">
      <c r="A1588" t="s">
        <v>1492</v>
      </c>
      <c r="B1588" t="s">
        <v>1556</v>
      </c>
      <c r="C1588" t="s">
        <v>26</v>
      </c>
      <c r="D1588">
        <v>3625</v>
      </c>
      <c r="E1588">
        <v>1069</v>
      </c>
      <c r="F1588" t="s">
        <v>1571</v>
      </c>
      <c r="G1588" t="str">
        <f t="shared" si="49"/>
        <v>iiif_url</v>
      </c>
    </row>
    <row r="1589" spans="1:7" x14ac:dyDescent="0.2">
      <c r="A1589" t="s">
        <v>1492</v>
      </c>
      <c r="B1589" t="s">
        <v>1556</v>
      </c>
      <c r="C1589" t="s">
        <v>26</v>
      </c>
      <c r="D1589">
        <v>3625</v>
      </c>
      <c r="E1589">
        <v>1115</v>
      </c>
      <c r="F1589" t="s">
        <v>1572</v>
      </c>
      <c r="G1589" t="str">
        <f t="shared" si="49"/>
        <v>iiif_url</v>
      </c>
    </row>
    <row r="1590" spans="1:7" x14ac:dyDescent="0.2">
      <c r="A1590" t="s">
        <v>1492</v>
      </c>
      <c r="B1590" t="s">
        <v>1556</v>
      </c>
      <c r="C1590" t="s">
        <v>26</v>
      </c>
      <c r="D1590">
        <v>3622</v>
      </c>
      <c r="E1590">
        <v>1165</v>
      </c>
      <c r="F1590" t="s">
        <v>1573</v>
      </c>
      <c r="G1590" t="str">
        <f t="shared" si="49"/>
        <v>iiif_url</v>
      </c>
    </row>
    <row r="1591" spans="1:7" x14ac:dyDescent="0.2">
      <c r="A1591" t="s">
        <v>1492</v>
      </c>
      <c r="B1591" t="s">
        <v>1556</v>
      </c>
      <c r="C1591" t="s">
        <v>26</v>
      </c>
      <c r="D1591">
        <v>3627</v>
      </c>
      <c r="E1591">
        <v>1210</v>
      </c>
      <c r="F1591" t="s">
        <v>1574</v>
      </c>
      <c r="G1591" t="str">
        <f t="shared" si="49"/>
        <v>iiif_url</v>
      </c>
    </row>
    <row r="1592" spans="1:7" x14ac:dyDescent="0.2">
      <c r="A1592" t="s">
        <v>1492</v>
      </c>
      <c r="B1592" t="s">
        <v>1556</v>
      </c>
      <c r="C1592" t="s">
        <v>26</v>
      </c>
      <c r="D1592">
        <v>3625</v>
      </c>
      <c r="E1592">
        <v>1262</v>
      </c>
      <c r="F1592" t="s">
        <v>1575</v>
      </c>
      <c r="G1592" t="str">
        <f t="shared" si="49"/>
        <v>iiif_url</v>
      </c>
    </row>
    <row r="1593" spans="1:7" x14ac:dyDescent="0.2">
      <c r="A1593" t="s">
        <v>1492</v>
      </c>
      <c r="B1593" t="s">
        <v>1556</v>
      </c>
      <c r="C1593" t="s">
        <v>26</v>
      </c>
      <c r="D1593">
        <v>3627</v>
      </c>
      <c r="E1593">
        <v>1309</v>
      </c>
      <c r="F1593" t="s">
        <v>1576</v>
      </c>
      <c r="G1593" t="str">
        <f t="shared" si="49"/>
        <v>iiif_url</v>
      </c>
    </row>
    <row r="1594" spans="1:7" x14ac:dyDescent="0.2">
      <c r="A1594" t="s">
        <v>1492</v>
      </c>
      <c r="B1594" t="s">
        <v>1556</v>
      </c>
      <c r="C1594" t="s">
        <v>26</v>
      </c>
      <c r="D1594">
        <v>3627</v>
      </c>
      <c r="E1594">
        <v>1356</v>
      </c>
      <c r="F1594" t="s">
        <v>1577</v>
      </c>
      <c r="G1594" t="str">
        <f t="shared" si="49"/>
        <v>iiif_url</v>
      </c>
    </row>
    <row r="1595" spans="1:7" x14ac:dyDescent="0.2">
      <c r="A1595" t="s">
        <v>1492</v>
      </c>
      <c r="B1595" t="s">
        <v>1556</v>
      </c>
      <c r="C1595" t="s">
        <v>26</v>
      </c>
      <c r="D1595">
        <v>3625</v>
      </c>
      <c r="E1595">
        <v>1407</v>
      </c>
      <c r="F1595" t="s">
        <v>1578</v>
      </c>
      <c r="G1595" t="str">
        <f t="shared" si="49"/>
        <v>iiif_url</v>
      </c>
    </row>
    <row r="1596" spans="1:7" x14ac:dyDescent="0.2">
      <c r="A1596" t="s">
        <v>1492</v>
      </c>
      <c r="B1596" t="s">
        <v>1556</v>
      </c>
      <c r="C1596" t="s">
        <v>26</v>
      </c>
      <c r="D1596">
        <v>3625</v>
      </c>
      <c r="E1596">
        <v>1453</v>
      </c>
      <c r="F1596" t="s">
        <v>1579</v>
      </c>
      <c r="G1596" t="str">
        <f t="shared" si="49"/>
        <v>iiif_url</v>
      </c>
    </row>
    <row r="1597" spans="1:7" x14ac:dyDescent="0.2">
      <c r="A1597" t="s">
        <v>1492</v>
      </c>
      <c r="B1597" t="s">
        <v>1556</v>
      </c>
      <c r="C1597" t="s">
        <v>26</v>
      </c>
      <c r="D1597">
        <v>3629</v>
      </c>
      <c r="E1597">
        <v>1502</v>
      </c>
      <c r="F1597" t="s">
        <v>1580</v>
      </c>
      <c r="G1597" t="str">
        <f t="shared" si="49"/>
        <v>iiif_url</v>
      </c>
    </row>
    <row r="1598" spans="1:7" x14ac:dyDescent="0.2">
      <c r="A1598" t="s">
        <v>1492</v>
      </c>
      <c r="B1598" t="s">
        <v>1556</v>
      </c>
      <c r="C1598" t="s">
        <v>37</v>
      </c>
      <c r="D1598">
        <v>3748</v>
      </c>
      <c r="E1598">
        <v>1543</v>
      </c>
      <c r="F1598" t="s">
        <v>1581</v>
      </c>
      <c r="G1598" t="str">
        <f t="shared" si="49"/>
        <v>iiif_url</v>
      </c>
    </row>
    <row r="1599" spans="1:7" x14ac:dyDescent="0.2">
      <c r="A1599" t="s">
        <v>1492</v>
      </c>
      <c r="B1599" t="s">
        <v>1556</v>
      </c>
      <c r="C1599" t="s">
        <v>11</v>
      </c>
      <c r="D1599">
        <v>3779</v>
      </c>
      <c r="E1599">
        <v>1593</v>
      </c>
      <c r="F1599" t="s">
        <v>1582</v>
      </c>
      <c r="G1599" t="str">
        <f t="shared" si="49"/>
        <v>iiif_url</v>
      </c>
    </row>
    <row r="1600" spans="1:7" x14ac:dyDescent="0.2">
      <c r="A1600" t="s">
        <v>1492</v>
      </c>
      <c r="B1600" t="s">
        <v>1556</v>
      </c>
      <c r="C1600" t="s">
        <v>26</v>
      </c>
      <c r="D1600">
        <v>3625</v>
      </c>
      <c r="E1600">
        <v>1598</v>
      </c>
      <c r="F1600" t="s">
        <v>1583</v>
      </c>
      <c r="G1600" t="str">
        <f t="shared" si="49"/>
        <v>iiif_url</v>
      </c>
    </row>
    <row r="1601" spans="1:7" x14ac:dyDescent="0.2">
      <c r="A1601" t="s">
        <v>1492</v>
      </c>
      <c r="B1601" t="s">
        <v>1556</v>
      </c>
      <c r="C1601" t="s">
        <v>37</v>
      </c>
      <c r="D1601">
        <v>3748</v>
      </c>
      <c r="E1601">
        <v>1644</v>
      </c>
      <c r="F1601" t="s">
        <v>1584</v>
      </c>
      <c r="G1601" t="str">
        <f t="shared" si="49"/>
        <v>iiif_url</v>
      </c>
    </row>
    <row r="1602" spans="1:7" x14ac:dyDescent="0.2">
      <c r="A1602" t="s">
        <v>1492</v>
      </c>
      <c r="B1602" t="s">
        <v>1556</v>
      </c>
      <c r="C1602" t="s">
        <v>26</v>
      </c>
      <c r="D1602">
        <v>3625</v>
      </c>
      <c r="E1602">
        <v>1694</v>
      </c>
      <c r="F1602" t="s">
        <v>1585</v>
      </c>
      <c r="G1602" t="str">
        <f t="shared" si="49"/>
        <v>iiif_url</v>
      </c>
    </row>
    <row r="1603" spans="1:7" x14ac:dyDescent="0.2">
      <c r="A1603" t="s">
        <v>1492</v>
      </c>
      <c r="B1603" t="s">
        <v>1556</v>
      </c>
      <c r="C1603" t="s">
        <v>37</v>
      </c>
      <c r="D1603">
        <v>3746</v>
      </c>
      <c r="E1603">
        <v>1738</v>
      </c>
      <c r="F1603" t="s">
        <v>1586</v>
      </c>
      <c r="G1603" t="str">
        <f t="shared" si="49"/>
        <v>iiif_url</v>
      </c>
    </row>
    <row r="1604" spans="1:7" x14ac:dyDescent="0.2">
      <c r="A1604" t="s">
        <v>1492</v>
      </c>
      <c r="B1604" t="s">
        <v>1556</v>
      </c>
      <c r="C1604" t="s">
        <v>26</v>
      </c>
      <c r="D1604">
        <v>3625</v>
      </c>
      <c r="E1604">
        <v>1789</v>
      </c>
      <c r="F1604" t="s">
        <v>1587</v>
      </c>
      <c r="G1604" t="str">
        <f t="shared" si="49"/>
        <v>iiif_url</v>
      </c>
    </row>
    <row r="1605" spans="1:7" x14ac:dyDescent="0.2">
      <c r="A1605" t="s">
        <v>1492</v>
      </c>
      <c r="B1605" t="s">
        <v>1556</v>
      </c>
      <c r="C1605" t="s">
        <v>37</v>
      </c>
      <c r="D1605">
        <v>3748</v>
      </c>
      <c r="E1605">
        <v>1838</v>
      </c>
      <c r="F1605" t="s">
        <v>1588</v>
      </c>
      <c r="G1605" t="str">
        <f t="shared" si="49"/>
        <v>iiif_url</v>
      </c>
    </row>
    <row r="1606" spans="1:7" x14ac:dyDescent="0.2">
      <c r="A1606" t="s">
        <v>1492</v>
      </c>
      <c r="B1606" t="s">
        <v>1556</v>
      </c>
      <c r="C1606" t="s">
        <v>26</v>
      </c>
      <c r="D1606">
        <v>3627</v>
      </c>
      <c r="E1606">
        <v>1887</v>
      </c>
      <c r="F1606" t="s">
        <v>1589</v>
      </c>
      <c r="G1606" t="str">
        <f t="shared" ref="G1606:G1636" si="50">HYPERLINK("https://images.diginfra.net/iiif/NL-HaNA_1.01.02/3779/NL-HaNA_1.01.02_3779_0011.jpg/3475,332,1093,3133/full/0/default.jpg", "iiif_url")</f>
        <v>iiif_url</v>
      </c>
    </row>
    <row r="1607" spans="1:7" x14ac:dyDescent="0.2">
      <c r="A1607" t="s">
        <v>1492</v>
      </c>
      <c r="B1607" t="s">
        <v>1556</v>
      </c>
      <c r="C1607" t="s">
        <v>37</v>
      </c>
      <c r="D1607">
        <v>3753</v>
      </c>
      <c r="E1607">
        <v>1936</v>
      </c>
      <c r="F1607" t="s">
        <v>1590</v>
      </c>
      <c r="G1607" t="str">
        <f t="shared" si="50"/>
        <v>iiif_url</v>
      </c>
    </row>
    <row r="1608" spans="1:7" x14ac:dyDescent="0.2">
      <c r="A1608" t="s">
        <v>1492</v>
      </c>
      <c r="B1608" t="s">
        <v>1556</v>
      </c>
      <c r="C1608" t="s">
        <v>26</v>
      </c>
      <c r="D1608">
        <v>3627</v>
      </c>
      <c r="E1608">
        <v>1982</v>
      </c>
      <c r="F1608" t="s">
        <v>1591</v>
      </c>
      <c r="G1608" t="str">
        <f t="shared" si="50"/>
        <v>iiif_url</v>
      </c>
    </row>
    <row r="1609" spans="1:7" x14ac:dyDescent="0.2">
      <c r="A1609" t="s">
        <v>1492</v>
      </c>
      <c r="B1609" t="s">
        <v>1556</v>
      </c>
      <c r="C1609" t="s">
        <v>37</v>
      </c>
      <c r="D1609">
        <v>3748</v>
      </c>
      <c r="E1609">
        <v>2029</v>
      </c>
      <c r="F1609" t="s">
        <v>1592</v>
      </c>
      <c r="G1609" t="str">
        <f t="shared" si="50"/>
        <v>iiif_url</v>
      </c>
    </row>
    <row r="1610" spans="1:7" x14ac:dyDescent="0.2">
      <c r="A1610" t="s">
        <v>1492</v>
      </c>
      <c r="B1610" t="s">
        <v>1556</v>
      </c>
      <c r="C1610" t="s">
        <v>37</v>
      </c>
      <c r="D1610">
        <v>3753</v>
      </c>
      <c r="E1610">
        <v>2076</v>
      </c>
      <c r="F1610" t="s">
        <v>1593</v>
      </c>
      <c r="G1610" t="str">
        <f t="shared" si="50"/>
        <v>iiif_url</v>
      </c>
    </row>
    <row r="1611" spans="1:7" x14ac:dyDescent="0.2">
      <c r="A1611" t="s">
        <v>1492</v>
      </c>
      <c r="B1611" t="s">
        <v>1556</v>
      </c>
      <c r="C1611" t="s">
        <v>26</v>
      </c>
      <c r="D1611">
        <v>3629</v>
      </c>
      <c r="E1611">
        <v>2125</v>
      </c>
      <c r="F1611" t="s">
        <v>1594</v>
      </c>
      <c r="G1611" t="str">
        <f t="shared" si="50"/>
        <v>iiif_url</v>
      </c>
    </row>
    <row r="1612" spans="1:7" x14ac:dyDescent="0.2">
      <c r="A1612" t="s">
        <v>1492</v>
      </c>
      <c r="B1612" t="s">
        <v>1556</v>
      </c>
      <c r="C1612" t="s">
        <v>26</v>
      </c>
      <c r="D1612">
        <v>3634</v>
      </c>
      <c r="E1612">
        <v>2170</v>
      </c>
      <c r="F1612" t="s">
        <v>1595</v>
      </c>
      <c r="G1612" t="str">
        <f t="shared" si="50"/>
        <v>iiif_url</v>
      </c>
    </row>
    <row r="1613" spans="1:7" x14ac:dyDescent="0.2">
      <c r="A1613" t="s">
        <v>1492</v>
      </c>
      <c r="B1613" t="s">
        <v>1556</v>
      </c>
      <c r="C1613" t="s">
        <v>37</v>
      </c>
      <c r="D1613">
        <v>3757</v>
      </c>
      <c r="E1613">
        <v>2220</v>
      </c>
      <c r="F1613" t="s">
        <v>1596</v>
      </c>
      <c r="G1613" t="str">
        <f t="shared" si="50"/>
        <v>iiif_url</v>
      </c>
    </row>
    <row r="1614" spans="1:7" x14ac:dyDescent="0.2">
      <c r="A1614" t="s">
        <v>1492</v>
      </c>
      <c r="B1614" t="s">
        <v>1556</v>
      </c>
      <c r="C1614" t="s">
        <v>37</v>
      </c>
      <c r="D1614">
        <v>3757</v>
      </c>
      <c r="E1614">
        <v>2267</v>
      </c>
      <c r="F1614" t="s">
        <v>1597</v>
      </c>
      <c r="G1614" t="str">
        <f t="shared" si="50"/>
        <v>iiif_url</v>
      </c>
    </row>
    <row r="1615" spans="1:7" x14ac:dyDescent="0.2">
      <c r="A1615" t="s">
        <v>1492</v>
      </c>
      <c r="B1615" t="s">
        <v>1556</v>
      </c>
      <c r="C1615" t="s">
        <v>124</v>
      </c>
      <c r="D1615">
        <v>3636</v>
      </c>
      <c r="E1615">
        <v>2317</v>
      </c>
      <c r="F1615" t="s">
        <v>1598</v>
      </c>
      <c r="G1615" t="str">
        <f t="shared" si="50"/>
        <v>iiif_url</v>
      </c>
    </row>
    <row r="1616" spans="1:7" x14ac:dyDescent="0.2">
      <c r="A1616" t="s">
        <v>1492</v>
      </c>
      <c r="B1616" t="s">
        <v>1556</v>
      </c>
      <c r="C1616" t="s">
        <v>26</v>
      </c>
      <c r="D1616">
        <v>3641</v>
      </c>
      <c r="E1616">
        <v>2372</v>
      </c>
      <c r="F1616" t="s">
        <v>1599</v>
      </c>
      <c r="G1616" t="str">
        <f t="shared" si="50"/>
        <v>iiif_url</v>
      </c>
    </row>
    <row r="1617" spans="1:7" x14ac:dyDescent="0.2">
      <c r="A1617" t="s">
        <v>1492</v>
      </c>
      <c r="B1617" t="s">
        <v>1556</v>
      </c>
      <c r="C1617" t="s">
        <v>37</v>
      </c>
      <c r="D1617">
        <v>3760</v>
      </c>
      <c r="E1617">
        <v>2409</v>
      </c>
      <c r="F1617" t="s">
        <v>1600</v>
      </c>
      <c r="G1617" t="str">
        <f t="shared" si="50"/>
        <v>iiif_url</v>
      </c>
    </row>
    <row r="1618" spans="1:7" x14ac:dyDescent="0.2">
      <c r="A1618" t="s">
        <v>1492</v>
      </c>
      <c r="B1618" t="s">
        <v>1556</v>
      </c>
      <c r="C1618" t="s">
        <v>124</v>
      </c>
      <c r="D1618">
        <v>3641</v>
      </c>
      <c r="E1618">
        <v>2459</v>
      </c>
      <c r="F1618" t="s">
        <v>1601</v>
      </c>
      <c r="G1618" t="str">
        <f t="shared" si="50"/>
        <v>iiif_url</v>
      </c>
    </row>
    <row r="1619" spans="1:7" x14ac:dyDescent="0.2">
      <c r="A1619" t="s">
        <v>1492</v>
      </c>
      <c r="B1619" t="s">
        <v>1556</v>
      </c>
      <c r="C1619" t="s">
        <v>124</v>
      </c>
      <c r="D1619">
        <v>3639</v>
      </c>
      <c r="E1619">
        <v>2509</v>
      </c>
      <c r="F1619" t="s">
        <v>1602</v>
      </c>
      <c r="G1619" t="str">
        <f t="shared" si="50"/>
        <v>iiif_url</v>
      </c>
    </row>
    <row r="1620" spans="1:7" x14ac:dyDescent="0.2">
      <c r="A1620" t="s">
        <v>1492</v>
      </c>
      <c r="B1620" t="s">
        <v>1556</v>
      </c>
      <c r="C1620" t="s">
        <v>11</v>
      </c>
      <c r="D1620">
        <v>3767</v>
      </c>
      <c r="E1620">
        <v>2557</v>
      </c>
      <c r="F1620" t="s">
        <v>1603</v>
      </c>
      <c r="G1620" t="str">
        <f t="shared" si="50"/>
        <v>iiif_url</v>
      </c>
    </row>
    <row r="1621" spans="1:7" x14ac:dyDescent="0.2">
      <c r="A1621" t="s">
        <v>1492</v>
      </c>
      <c r="B1621" t="s">
        <v>1556</v>
      </c>
      <c r="C1621" t="s">
        <v>124</v>
      </c>
      <c r="D1621">
        <v>3641</v>
      </c>
      <c r="E1621">
        <v>2598</v>
      </c>
      <c r="F1621" t="s">
        <v>1604</v>
      </c>
      <c r="G1621" t="str">
        <f t="shared" si="50"/>
        <v>iiif_url</v>
      </c>
    </row>
    <row r="1622" spans="1:7" x14ac:dyDescent="0.2">
      <c r="A1622" t="s">
        <v>1492</v>
      </c>
      <c r="B1622" t="s">
        <v>1556</v>
      </c>
      <c r="C1622" t="s">
        <v>37</v>
      </c>
      <c r="D1622">
        <v>3757</v>
      </c>
      <c r="E1622">
        <v>2654</v>
      </c>
      <c r="F1622" t="s">
        <v>1605</v>
      </c>
      <c r="G1622" t="str">
        <f t="shared" si="50"/>
        <v>iiif_url</v>
      </c>
    </row>
    <row r="1623" spans="1:7" x14ac:dyDescent="0.2">
      <c r="A1623" t="s">
        <v>1492</v>
      </c>
      <c r="B1623" t="s">
        <v>1556</v>
      </c>
      <c r="C1623" t="s">
        <v>11</v>
      </c>
      <c r="D1623">
        <v>3769</v>
      </c>
      <c r="E1623">
        <v>2697</v>
      </c>
      <c r="F1623" t="s">
        <v>1606</v>
      </c>
      <c r="G1623" t="str">
        <f t="shared" si="50"/>
        <v>iiif_url</v>
      </c>
    </row>
    <row r="1624" spans="1:7" x14ac:dyDescent="0.2">
      <c r="A1624" t="s">
        <v>1492</v>
      </c>
      <c r="B1624" t="s">
        <v>1556</v>
      </c>
      <c r="C1624" t="s">
        <v>124</v>
      </c>
      <c r="D1624">
        <v>3599</v>
      </c>
      <c r="E1624">
        <v>2746</v>
      </c>
      <c r="F1624" t="s">
        <v>1607</v>
      </c>
      <c r="G1624" t="str">
        <f t="shared" si="50"/>
        <v>iiif_url</v>
      </c>
    </row>
    <row r="1625" spans="1:7" x14ac:dyDescent="0.2">
      <c r="A1625" t="s">
        <v>1492</v>
      </c>
      <c r="B1625" t="s">
        <v>1556</v>
      </c>
      <c r="C1625" t="s">
        <v>124</v>
      </c>
      <c r="D1625">
        <v>3643</v>
      </c>
      <c r="E1625">
        <v>2799</v>
      </c>
      <c r="F1625" t="s">
        <v>1608</v>
      </c>
      <c r="G1625" t="str">
        <f t="shared" si="50"/>
        <v>iiif_url</v>
      </c>
    </row>
    <row r="1626" spans="1:7" x14ac:dyDescent="0.2">
      <c r="A1626" t="s">
        <v>1492</v>
      </c>
      <c r="B1626" t="s">
        <v>1556</v>
      </c>
      <c r="C1626" t="s">
        <v>124</v>
      </c>
      <c r="D1626">
        <v>3646</v>
      </c>
      <c r="E1626">
        <v>2848</v>
      </c>
      <c r="F1626" t="s">
        <v>1609</v>
      </c>
      <c r="G1626" t="str">
        <f t="shared" si="50"/>
        <v>iiif_url</v>
      </c>
    </row>
    <row r="1627" spans="1:7" x14ac:dyDescent="0.2">
      <c r="A1627" t="s">
        <v>1492</v>
      </c>
      <c r="B1627" t="s">
        <v>1556</v>
      </c>
      <c r="C1627" t="s">
        <v>11</v>
      </c>
      <c r="D1627">
        <v>3767</v>
      </c>
      <c r="E1627">
        <v>2895</v>
      </c>
      <c r="F1627" t="s">
        <v>1610</v>
      </c>
      <c r="G1627" t="str">
        <f t="shared" si="50"/>
        <v>iiif_url</v>
      </c>
    </row>
    <row r="1628" spans="1:7" x14ac:dyDescent="0.2">
      <c r="A1628" t="s">
        <v>1492</v>
      </c>
      <c r="B1628" t="s">
        <v>1556</v>
      </c>
      <c r="C1628" t="s">
        <v>124</v>
      </c>
      <c r="D1628">
        <v>3650</v>
      </c>
      <c r="E1628">
        <v>2945</v>
      </c>
      <c r="F1628" t="s">
        <v>1611</v>
      </c>
      <c r="G1628" t="str">
        <f t="shared" si="50"/>
        <v>iiif_url</v>
      </c>
    </row>
    <row r="1629" spans="1:7" x14ac:dyDescent="0.2">
      <c r="A1629" t="s">
        <v>1492</v>
      </c>
      <c r="B1629" t="s">
        <v>1556</v>
      </c>
      <c r="C1629" t="s">
        <v>124</v>
      </c>
      <c r="D1629">
        <v>3653</v>
      </c>
      <c r="E1629">
        <v>2989</v>
      </c>
      <c r="F1629" t="s">
        <v>1612</v>
      </c>
      <c r="G1629" t="str">
        <f t="shared" si="50"/>
        <v>iiif_url</v>
      </c>
    </row>
    <row r="1630" spans="1:7" x14ac:dyDescent="0.2">
      <c r="A1630" t="s">
        <v>1492</v>
      </c>
      <c r="B1630" t="s">
        <v>1556</v>
      </c>
      <c r="C1630" t="s">
        <v>11</v>
      </c>
      <c r="D1630">
        <v>3771</v>
      </c>
      <c r="E1630">
        <v>3040</v>
      </c>
      <c r="F1630" t="s">
        <v>1613</v>
      </c>
      <c r="G1630" t="str">
        <f t="shared" si="50"/>
        <v>iiif_url</v>
      </c>
    </row>
    <row r="1631" spans="1:7" x14ac:dyDescent="0.2">
      <c r="A1631" t="s">
        <v>1492</v>
      </c>
      <c r="B1631" t="s">
        <v>1556</v>
      </c>
      <c r="C1631" t="s">
        <v>124</v>
      </c>
      <c r="D1631">
        <v>3650</v>
      </c>
      <c r="E1631">
        <v>3087</v>
      </c>
      <c r="F1631" t="s">
        <v>1614</v>
      </c>
      <c r="G1631" t="str">
        <f t="shared" si="50"/>
        <v>iiif_url</v>
      </c>
    </row>
    <row r="1632" spans="1:7" x14ac:dyDescent="0.2">
      <c r="A1632" t="s">
        <v>1492</v>
      </c>
      <c r="B1632" t="s">
        <v>1556</v>
      </c>
      <c r="C1632" t="s">
        <v>124</v>
      </c>
      <c r="D1632">
        <v>3650</v>
      </c>
      <c r="E1632">
        <v>3140</v>
      </c>
      <c r="F1632" t="s">
        <v>1615</v>
      </c>
      <c r="G1632" t="str">
        <f t="shared" si="50"/>
        <v>iiif_url</v>
      </c>
    </row>
    <row r="1633" spans="1:7" x14ac:dyDescent="0.2">
      <c r="A1633" t="s">
        <v>1492</v>
      </c>
      <c r="B1633" t="s">
        <v>1556</v>
      </c>
      <c r="C1633" t="s">
        <v>11</v>
      </c>
      <c r="D1633">
        <v>3771</v>
      </c>
      <c r="E1633">
        <v>3185</v>
      </c>
      <c r="F1633" t="s">
        <v>1616</v>
      </c>
      <c r="G1633" t="str">
        <f t="shared" si="50"/>
        <v>iiif_url</v>
      </c>
    </row>
    <row r="1634" spans="1:7" x14ac:dyDescent="0.2">
      <c r="A1634" t="s">
        <v>1492</v>
      </c>
      <c r="B1634" t="s">
        <v>1556</v>
      </c>
      <c r="C1634" t="s">
        <v>124</v>
      </c>
      <c r="D1634">
        <v>3606</v>
      </c>
      <c r="E1634">
        <v>3227</v>
      </c>
      <c r="F1634" t="s">
        <v>1617</v>
      </c>
      <c r="G1634" t="str">
        <f t="shared" si="50"/>
        <v>iiif_url</v>
      </c>
    </row>
    <row r="1635" spans="1:7" x14ac:dyDescent="0.2">
      <c r="A1635" t="s">
        <v>1492</v>
      </c>
      <c r="B1635" t="s">
        <v>1556</v>
      </c>
      <c r="C1635" t="s">
        <v>124</v>
      </c>
      <c r="D1635">
        <v>3653</v>
      </c>
      <c r="E1635">
        <v>3286</v>
      </c>
      <c r="F1635" t="s">
        <v>1618</v>
      </c>
      <c r="G1635" t="str">
        <f t="shared" si="50"/>
        <v>iiif_url</v>
      </c>
    </row>
    <row r="1636" spans="1:7" x14ac:dyDescent="0.2">
      <c r="A1636" t="s">
        <v>1492</v>
      </c>
      <c r="B1636" t="s">
        <v>1556</v>
      </c>
      <c r="C1636" t="s">
        <v>124</v>
      </c>
      <c r="D1636">
        <v>3655</v>
      </c>
      <c r="E1636">
        <v>3332</v>
      </c>
      <c r="F1636" t="s">
        <v>1619</v>
      </c>
      <c r="G1636" t="str">
        <f t="shared" si="50"/>
        <v>iiif_url</v>
      </c>
    </row>
    <row r="1640" spans="1:7" x14ac:dyDescent="0.2">
      <c r="A1640" t="s">
        <v>1620</v>
      </c>
      <c r="B1640" t="s">
        <v>1621</v>
      </c>
      <c r="C1640" t="s">
        <v>11</v>
      </c>
      <c r="D1640">
        <v>876</v>
      </c>
      <c r="E1640">
        <v>348</v>
      </c>
      <c r="F1640" t="s">
        <v>1622</v>
      </c>
      <c r="G1640" t="str">
        <f t="shared" ref="G1640:G1671" si="51">HYPERLINK("https://images.diginfra.net/iiif/NL-HaNA_1.01.02/3779/NL-HaNA_1.01.02_3779_0012.jpg/172,323,1186,3132/full/0/default.jpg", "iiif_url")</f>
        <v>iiif_url</v>
      </c>
    </row>
    <row r="1641" spans="1:7" x14ac:dyDescent="0.2">
      <c r="A1641" t="s">
        <v>1620</v>
      </c>
      <c r="B1641" t="s">
        <v>1621</v>
      </c>
      <c r="C1641" t="s">
        <v>124</v>
      </c>
      <c r="D1641">
        <v>389</v>
      </c>
      <c r="E1641">
        <v>408</v>
      </c>
      <c r="F1641" t="s">
        <v>1623</v>
      </c>
      <c r="G1641" t="str">
        <f t="shared" si="51"/>
        <v>iiif_url</v>
      </c>
    </row>
    <row r="1642" spans="1:7" x14ac:dyDescent="0.2">
      <c r="A1642" t="s">
        <v>1620</v>
      </c>
      <c r="B1642" t="s">
        <v>1621</v>
      </c>
      <c r="C1642" t="s">
        <v>26</v>
      </c>
      <c r="D1642">
        <v>438</v>
      </c>
      <c r="E1642">
        <v>459</v>
      </c>
      <c r="F1642" t="s">
        <v>1624</v>
      </c>
      <c r="G1642" t="str">
        <f t="shared" si="51"/>
        <v>iiif_url</v>
      </c>
    </row>
    <row r="1643" spans="1:7" x14ac:dyDescent="0.2">
      <c r="A1643" t="s">
        <v>1620</v>
      </c>
      <c r="B1643" t="s">
        <v>1621</v>
      </c>
      <c r="C1643" t="s">
        <v>26</v>
      </c>
      <c r="D1643">
        <v>438</v>
      </c>
      <c r="E1643">
        <v>519</v>
      </c>
      <c r="F1643" t="s">
        <v>1625</v>
      </c>
      <c r="G1643" t="str">
        <f t="shared" si="51"/>
        <v>iiif_url</v>
      </c>
    </row>
    <row r="1644" spans="1:7" x14ac:dyDescent="0.2">
      <c r="A1644" t="s">
        <v>1620</v>
      </c>
      <c r="B1644" t="s">
        <v>1621</v>
      </c>
      <c r="C1644" t="s">
        <v>11</v>
      </c>
      <c r="D1644">
        <v>561</v>
      </c>
      <c r="E1644">
        <v>560</v>
      </c>
      <c r="F1644" t="s">
        <v>1626</v>
      </c>
      <c r="G1644" t="str">
        <f t="shared" si="51"/>
        <v>iiif_url</v>
      </c>
    </row>
    <row r="1645" spans="1:7" x14ac:dyDescent="0.2">
      <c r="A1645" t="s">
        <v>1620</v>
      </c>
      <c r="B1645" t="s">
        <v>1621</v>
      </c>
      <c r="C1645" t="s">
        <v>11</v>
      </c>
      <c r="D1645">
        <v>561</v>
      </c>
      <c r="E1645">
        <v>608</v>
      </c>
      <c r="F1645" t="s">
        <v>1627</v>
      </c>
      <c r="G1645" t="str">
        <f t="shared" si="51"/>
        <v>iiif_url</v>
      </c>
    </row>
    <row r="1646" spans="1:7" x14ac:dyDescent="0.2">
      <c r="A1646" t="s">
        <v>1620</v>
      </c>
      <c r="B1646" t="s">
        <v>1621</v>
      </c>
      <c r="C1646" t="s">
        <v>26</v>
      </c>
      <c r="D1646">
        <v>436</v>
      </c>
      <c r="E1646">
        <v>660</v>
      </c>
      <c r="F1646" t="s">
        <v>1628</v>
      </c>
      <c r="G1646" t="str">
        <f t="shared" si="51"/>
        <v>iiif_url</v>
      </c>
    </row>
    <row r="1647" spans="1:7" x14ac:dyDescent="0.2">
      <c r="A1647" t="s">
        <v>1620</v>
      </c>
      <c r="B1647" t="s">
        <v>1621</v>
      </c>
      <c r="C1647" t="s">
        <v>11</v>
      </c>
      <c r="D1647">
        <v>561</v>
      </c>
      <c r="E1647">
        <v>704</v>
      </c>
      <c r="F1647" t="s">
        <v>1629</v>
      </c>
      <c r="G1647" t="str">
        <f t="shared" si="51"/>
        <v>iiif_url</v>
      </c>
    </row>
    <row r="1648" spans="1:7" x14ac:dyDescent="0.2">
      <c r="A1648" t="s">
        <v>1620</v>
      </c>
      <c r="B1648" t="s">
        <v>1621</v>
      </c>
      <c r="C1648" t="s">
        <v>11</v>
      </c>
      <c r="D1648">
        <v>561</v>
      </c>
      <c r="E1648">
        <v>749</v>
      </c>
      <c r="F1648" t="s">
        <v>1630</v>
      </c>
      <c r="G1648" t="str">
        <f t="shared" si="51"/>
        <v>iiif_url</v>
      </c>
    </row>
    <row r="1649" spans="1:7" x14ac:dyDescent="0.2">
      <c r="A1649" t="s">
        <v>1620</v>
      </c>
      <c r="B1649" t="s">
        <v>1621</v>
      </c>
      <c r="C1649" t="s">
        <v>26</v>
      </c>
      <c r="D1649">
        <v>433</v>
      </c>
      <c r="E1649">
        <v>799</v>
      </c>
      <c r="F1649" t="s">
        <v>1631</v>
      </c>
      <c r="G1649" t="str">
        <f t="shared" si="51"/>
        <v>iiif_url</v>
      </c>
    </row>
    <row r="1650" spans="1:7" x14ac:dyDescent="0.2">
      <c r="A1650" t="s">
        <v>1620</v>
      </c>
      <c r="B1650" t="s">
        <v>1621</v>
      </c>
      <c r="C1650" t="s">
        <v>11</v>
      </c>
      <c r="D1650">
        <v>557</v>
      </c>
      <c r="E1650">
        <v>846</v>
      </c>
      <c r="F1650" t="s">
        <v>1632</v>
      </c>
      <c r="G1650" t="str">
        <f t="shared" si="51"/>
        <v>iiif_url</v>
      </c>
    </row>
    <row r="1651" spans="1:7" x14ac:dyDescent="0.2">
      <c r="A1651" t="s">
        <v>1620</v>
      </c>
      <c r="B1651" t="s">
        <v>1621</v>
      </c>
      <c r="C1651" t="s">
        <v>11</v>
      </c>
      <c r="D1651">
        <v>557</v>
      </c>
      <c r="E1651">
        <v>899</v>
      </c>
      <c r="F1651" t="s">
        <v>1633</v>
      </c>
      <c r="G1651" t="str">
        <f t="shared" si="51"/>
        <v>iiif_url</v>
      </c>
    </row>
    <row r="1652" spans="1:7" x14ac:dyDescent="0.2">
      <c r="A1652" t="s">
        <v>1620</v>
      </c>
      <c r="B1652" t="s">
        <v>1621</v>
      </c>
      <c r="C1652" t="s">
        <v>11</v>
      </c>
      <c r="D1652">
        <v>554</v>
      </c>
      <c r="E1652">
        <v>947</v>
      </c>
      <c r="F1652" t="s">
        <v>1634</v>
      </c>
      <c r="G1652" t="str">
        <f t="shared" si="51"/>
        <v>iiif_url</v>
      </c>
    </row>
    <row r="1653" spans="1:7" x14ac:dyDescent="0.2">
      <c r="A1653" t="s">
        <v>1620</v>
      </c>
      <c r="B1653" t="s">
        <v>1621</v>
      </c>
      <c r="C1653" t="s">
        <v>26</v>
      </c>
      <c r="D1653">
        <v>426</v>
      </c>
      <c r="E1653">
        <v>995</v>
      </c>
      <c r="F1653" t="s">
        <v>1635</v>
      </c>
      <c r="G1653" t="str">
        <f t="shared" si="51"/>
        <v>iiif_url</v>
      </c>
    </row>
    <row r="1654" spans="1:7" x14ac:dyDescent="0.2">
      <c r="A1654" t="s">
        <v>1620</v>
      </c>
      <c r="B1654" t="s">
        <v>1621</v>
      </c>
      <c r="C1654" t="s">
        <v>11</v>
      </c>
      <c r="D1654">
        <v>552</v>
      </c>
      <c r="E1654">
        <v>1040</v>
      </c>
      <c r="F1654" t="s">
        <v>1636</v>
      </c>
      <c r="G1654" t="str">
        <f t="shared" si="51"/>
        <v>iiif_url</v>
      </c>
    </row>
    <row r="1655" spans="1:7" x14ac:dyDescent="0.2">
      <c r="A1655" t="s">
        <v>1620</v>
      </c>
      <c r="B1655" t="s">
        <v>1621</v>
      </c>
      <c r="C1655" t="s">
        <v>11</v>
      </c>
      <c r="D1655">
        <v>552</v>
      </c>
      <c r="E1655">
        <v>1089</v>
      </c>
      <c r="F1655" t="s">
        <v>1637</v>
      </c>
      <c r="G1655" t="str">
        <f t="shared" si="51"/>
        <v>iiif_url</v>
      </c>
    </row>
    <row r="1656" spans="1:7" x14ac:dyDescent="0.2">
      <c r="A1656" t="s">
        <v>1620</v>
      </c>
      <c r="B1656" t="s">
        <v>1621</v>
      </c>
      <c r="C1656" t="s">
        <v>11</v>
      </c>
      <c r="D1656">
        <v>552</v>
      </c>
      <c r="E1656">
        <v>1138</v>
      </c>
      <c r="F1656" t="s">
        <v>1638</v>
      </c>
      <c r="G1656" t="str">
        <f t="shared" si="51"/>
        <v>iiif_url</v>
      </c>
    </row>
    <row r="1657" spans="1:7" x14ac:dyDescent="0.2">
      <c r="A1657" t="s">
        <v>1620</v>
      </c>
      <c r="B1657" t="s">
        <v>1621</v>
      </c>
      <c r="C1657" t="s">
        <v>11</v>
      </c>
      <c r="D1657">
        <v>552</v>
      </c>
      <c r="E1657">
        <v>1189</v>
      </c>
      <c r="F1657" t="s">
        <v>1639</v>
      </c>
      <c r="G1657" t="str">
        <f t="shared" si="51"/>
        <v>iiif_url</v>
      </c>
    </row>
    <row r="1658" spans="1:7" x14ac:dyDescent="0.2">
      <c r="A1658" t="s">
        <v>1620</v>
      </c>
      <c r="B1658" t="s">
        <v>1621</v>
      </c>
      <c r="C1658" t="s">
        <v>11</v>
      </c>
      <c r="D1658">
        <v>552</v>
      </c>
      <c r="E1658">
        <v>1233</v>
      </c>
      <c r="F1658" t="s">
        <v>1640</v>
      </c>
      <c r="G1658" t="str">
        <f t="shared" si="51"/>
        <v>iiif_url</v>
      </c>
    </row>
    <row r="1659" spans="1:7" x14ac:dyDescent="0.2">
      <c r="A1659" t="s">
        <v>1620</v>
      </c>
      <c r="B1659" t="s">
        <v>1621</v>
      </c>
      <c r="C1659" t="s">
        <v>11</v>
      </c>
      <c r="D1659">
        <v>552</v>
      </c>
      <c r="E1659">
        <v>1280</v>
      </c>
      <c r="F1659" t="s">
        <v>1641</v>
      </c>
      <c r="G1659" t="str">
        <f t="shared" si="51"/>
        <v>iiif_url</v>
      </c>
    </row>
    <row r="1660" spans="1:7" x14ac:dyDescent="0.2">
      <c r="A1660" t="s">
        <v>1620</v>
      </c>
      <c r="B1660" t="s">
        <v>1621</v>
      </c>
      <c r="C1660" t="s">
        <v>11</v>
      </c>
      <c r="D1660">
        <v>545</v>
      </c>
      <c r="E1660">
        <v>1331</v>
      </c>
      <c r="F1660" t="s">
        <v>1642</v>
      </c>
      <c r="G1660" t="str">
        <f t="shared" si="51"/>
        <v>iiif_url</v>
      </c>
    </row>
    <row r="1661" spans="1:7" x14ac:dyDescent="0.2">
      <c r="A1661" t="s">
        <v>1620</v>
      </c>
      <c r="B1661" t="s">
        <v>1621</v>
      </c>
      <c r="C1661" t="s">
        <v>11</v>
      </c>
      <c r="D1661">
        <v>550</v>
      </c>
      <c r="E1661">
        <v>1376</v>
      </c>
      <c r="F1661" t="s">
        <v>1643</v>
      </c>
      <c r="G1661" t="str">
        <f t="shared" si="51"/>
        <v>iiif_url</v>
      </c>
    </row>
    <row r="1662" spans="1:7" x14ac:dyDescent="0.2">
      <c r="A1662" t="s">
        <v>1620</v>
      </c>
      <c r="B1662" t="s">
        <v>1621</v>
      </c>
      <c r="C1662" t="s">
        <v>11</v>
      </c>
      <c r="D1662">
        <v>547</v>
      </c>
      <c r="E1662">
        <v>1427</v>
      </c>
      <c r="F1662" t="s">
        <v>1644</v>
      </c>
      <c r="G1662" t="str">
        <f t="shared" si="51"/>
        <v>iiif_url</v>
      </c>
    </row>
    <row r="1663" spans="1:7" x14ac:dyDescent="0.2">
      <c r="A1663" t="s">
        <v>1620</v>
      </c>
      <c r="B1663" t="s">
        <v>1621</v>
      </c>
      <c r="C1663" t="s">
        <v>11</v>
      </c>
      <c r="D1663">
        <v>547</v>
      </c>
      <c r="E1663">
        <v>1474</v>
      </c>
      <c r="F1663" t="s">
        <v>1645</v>
      </c>
      <c r="G1663" t="str">
        <f t="shared" si="51"/>
        <v>iiif_url</v>
      </c>
    </row>
    <row r="1664" spans="1:7" x14ac:dyDescent="0.2">
      <c r="A1664" t="s">
        <v>1620</v>
      </c>
      <c r="B1664" t="s">
        <v>1621</v>
      </c>
      <c r="C1664" t="s">
        <v>11</v>
      </c>
      <c r="D1664">
        <v>545</v>
      </c>
      <c r="E1664">
        <v>1523</v>
      </c>
      <c r="F1664" t="s">
        <v>1646</v>
      </c>
      <c r="G1664" t="str">
        <f t="shared" si="51"/>
        <v>iiif_url</v>
      </c>
    </row>
    <row r="1665" spans="1:7" x14ac:dyDescent="0.2">
      <c r="A1665" t="s">
        <v>1620</v>
      </c>
      <c r="B1665" t="s">
        <v>1621</v>
      </c>
      <c r="C1665" t="s">
        <v>11</v>
      </c>
      <c r="D1665">
        <v>547</v>
      </c>
      <c r="E1665">
        <v>1573</v>
      </c>
      <c r="F1665" t="s">
        <v>1647</v>
      </c>
      <c r="G1665" t="str">
        <f t="shared" si="51"/>
        <v>iiif_url</v>
      </c>
    </row>
    <row r="1666" spans="1:7" x14ac:dyDescent="0.2">
      <c r="A1666" t="s">
        <v>1620</v>
      </c>
      <c r="B1666" t="s">
        <v>1621</v>
      </c>
      <c r="C1666" t="s">
        <v>26</v>
      </c>
      <c r="D1666">
        <v>422</v>
      </c>
      <c r="E1666">
        <v>1623</v>
      </c>
      <c r="F1666" t="s">
        <v>1648</v>
      </c>
      <c r="G1666" t="str">
        <f t="shared" si="51"/>
        <v>iiif_url</v>
      </c>
    </row>
    <row r="1667" spans="1:7" x14ac:dyDescent="0.2">
      <c r="A1667" t="s">
        <v>1620</v>
      </c>
      <c r="B1667" t="s">
        <v>1621</v>
      </c>
      <c r="C1667" t="s">
        <v>11</v>
      </c>
      <c r="D1667">
        <v>557</v>
      </c>
      <c r="E1667">
        <v>1625</v>
      </c>
      <c r="F1667" t="s">
        <v>1649</v>
      </c>
      <c r="G1667" t="str">
        <f t="shared" si="51"/>
        <v>iiif_url</v>
      </c>
    </row>
    <row r="1668" spans="1:7" x14ac:dyDescent="0.2">
      <c r="A1668" t="s">
        <v>1620</v>
      </c>
      <c r="B1668" t="s">
        <v>1621</v>
      </c>
      <c r="C1668" t="s">
        <v>11</v>
      </c>
      <c r="D1668">
        <v>547</v>
      </c>
      <c r="E1668">
        <v>1670</v>
      </c>
      <c r="F1668" t="s">
        <v>1650</v>
      </c>
      <c r="G1668" t="str">
        <f t="shared" si="51"/>
        <v>iiif_url</v>
      </c>
    </row>
    <row r="1669" spans="1:7" x14ac:dyDescent="0.2">
      <c r="A1669" t="s">
        <v>1620</v>
      </c>
      <c r="B1669" t="s">
        <v>1621</v>
      </c>
      <c r="C1669" t="s">
        <v>11</v>
      </c>
      <c r="D1669">
        <v>545</v>
      </c>
      <c r="E1669">
        <v>1718</v>
      </c>
      <c r="F1669" t="s">
        <v>1651</v>
      </c>
      <c r="G1669" t="str">
        <f t="shared" si="51"/>
        <v>iiif_url</v>
      </c>
    </row>
    <row r="1670" spans="1:7" x14ac:dyDescent="0.2">
      <c r="A1670" t="s">
        <v>1620</v>
      </c>
      <c r="B1670" t="s">
        <v>1621</v>
      </c>
      <c r="C1670" t="s">
        <v>11</v>
      </c>
      <c r="D1670">
        <v>545</v>
      </c>
      <c r="E1670">
        <v>1762</v>
      </c>
      <c r="F1670" t="s">
        <v>1652</v>
      </c>
      <c r="G1670" t="str">
        <f t="shared" si="51"/>
        <v>iiif_url</v>
      </c>
    </row>
    <row r="1671" spans="1:7" x14ac:dyDescent="0.2">
      <c r="A1671" t="s">
        <v>1620</v>
      </c>
      <c r="B1671" t="s">
        <v>1621</v>
      </c>
      <c r="C1671" t="s">
        <v>11</v>
      </c>
      <c r="D1671">
        <v>545</v>
      </c>
      <c r="E1671">
        <v>1812</v>
      </c>
      <c r="F1671" t="s">
        <v>1653</v>
      </c>
      <c r="G1671" t="str">
        <f t="shared" si="51"/>
        <v>iiif_url</v>
      </c>
    </row>
    <row r="1672" spans="1:7" x14ac:dyDescent="0.2">
      <c r="A1672" t="s">
        <v>1620</v>
      </c>
      <c r="B1672" t="s">
        <v>1621</v>
      </c>
      <c r="C1672" t="s">
        <v>26</v>
      </c>
      <c r="D1672">
        <v>422</v>
      </c>
      <c r="E1672">
        <v>1858</v>
      </c>
      <c r="F1672" t="s">
        <v>843</v>
      </c>
      <c r="G1672" t="str">
        <f t="shared" ref="G1672:G1703" si="52">HYPERLINK("https://images.diginfra.net/iiif/NL-HaNA_1.01.02/3779/NL-HaNA_1.01.02_3779_0012.jpg/172,323,1186,3132/full/0/default.jpg", "iiif_url")</f>
        <v>iiif_url</v>
      </c>
    </row>
    <row r="1673" spans="1:7" x14ac:dyDescent="0.2">
      <c r="A1673" t="s">
        <v>1620</v>
      </c>
      <c r="B1673" t="s">
        <v>1621</v>
      </c>
      <c r="C1673" t="s">
        <v>11</v>
      </c>
      <c r="D1673">
        <v>540</v>
      </c>
      <c r="E1673">
        <v>1909</v>
      </c>
      <c r="F1673" t="s">
        <v>1654</v>
      </c>
      <c r="G1673" t="str">
        <f t="shared" si="52"/>
        <v>iiif_url</v>
      </c>
    </row>
    <row r="1674" spans="1:7" x14ac:dyDescent="0.2">
      <c r="A1674" t="s">
        <v>1620</v>
      </c>
      <c r="B1674" t="s">
        <v>1621</v>
      </c>
      <c r="C1674" t="s">
        <v>26</v>
      </c>
      <c r="D1674">
        <v>422</v>
      </c>
      <c r="E1674">
        <v>1953</v>
      </c>
      <c r="F1674" t="s">
        <v>1655</v>
      </c>
      <c r="G1674" t="str">
        <f t="shared" si="52"/>
        <v>iiif_url</v>
      </c>
    </row>
    <row r="1675" spans="1:7" x14ac:dyDescent="0.2">
      <c r="A1675" t="s">
        <v>1620</v>
      </c>
      <c r="B1675" t="s">
        <v>1621</v>
      </c>
      <c r="C1675" t="s">
        <v>124</v>
      </c>
      <c r="D1675">
        <v>370</v>
      </c>
      <c r="E1675">
        <v>1996</v>
      </c>
      <c r="F1675" t="s">
        <v>1656</v>
      </c>
      <c r="G1675" t="str">
        <f t="shared" si="52"/>
        <v>iiif_url</v>
      </c>
    </row>
    <row r="1676" spans="1:7" x14ac:dyDescent="0.2">
      <c r="A1676" t="s">
        <v>1620</v>
      </c>
      <c r="B1676" t="s">
        <v>1621</v>
      </c>
      <c r="C1676" t="s">
        <v>26</v>
      </c>
      <c r="D1676">
        <v>412</v>
      </c>
      <c r="E1676">
        <v>2053</v>
      </c>
      <c r="F1676" t="s">
        <v>1657</v>
      </c>
      <c r="G1676" t="str">
        <f t="shared" si="52"/>
        <v>iiif_url</v>
      </c>
    </row>
    <row r="1677" spans="1:7" x14ac:dyDescent="0.2">
      <c r="A1677" t="s">
        <v>1620</v>
      </c>
      <c r="B1677" t="s">
        <v>1621</v>
      </c>
      <c r="C1677" t="s">
        <v>26</v>
      </c>
      <c r="D1677">
        <v>415</v>
      </c>
      <c r="E1677">
        <v>2099</v>
      </c>
      <c r="F1677" t="s">
        <v>1658</v>
      </c>
      <c r="G1677" t="str">
        <f t="shared" si="52"/>
        <v>iiif_url</v>
      </c>
    </row>
    <row r="1678" spans="1:7" x14ac:dyDescent="0.2">
      <c r="A1678" t="s">
        <v>1620</v>
      </c>
      <c r="B1678" t="s">
        <v>1621</v>
      </c>
      <c r="C1678" t="s">
        <v>11</v>
      </c>
      <c r="D1678">
        <v>538</v>
      </c>
      <c r="E1678">
        <v>2136</v>
      </c>
      <c r="F1678" t="s">
        <v>1659</v>
      </c>
      <c r="G1678" t="str">
        <f t="shared" si="52"/>
        <v>iiif_url</v>
      </c>
    </row>
    <row r="1679" spans="1:7" x14ac:dyDescent="0.2">
      <c r="A1679" t="s">
        <v>1620</v>
      </c>
      <c r="B1679" t="s">
        <v>1621</v>
      </c>
      <c r="C1679" t="s">
        <v>26</v>
      </c>
      <c r="D1679">
        <v>415</v>
      </c>
      <c r="E1679">
        <v>2196</v>
      </c>
      <c r="F1679" t="s">
        <v>1660</v>
      </c>
      <c r="G1679" t="str">
        <f t="shared" si="52"/>
        <v>iiif_url</v>
      </c>
    </row>
    <row r="1680" spans="1:7" x14ac:dyDescent="0.2">
      <c r="A1680" t="s">
        <v>1620</v>
      </c>
      <c r="B1680" t="s">
        <v>1621</v>
      </c>
      <c r="C1680" t="s">
        <v>11</v>
      </c>
      <c r="D1680">
        <v>534</v>
      </c>
      <c r="E1680">
        <v>2240</v>
      </c>
      <c r="F1680" t="s">
        <v>1661</v>
      </c>
      <c r="G1680" t="str">
        <f t="shared" si="52"/>
        <v>iiif_url</v>
      </c>
    </row>
    <row r="1681" spans="1:7" x14ac:dyDescent="0.2">
      <c r="A1681" t="s">
        <v>1620</v>
      </c>
      <c r="B1681" t="s">
        <v>1621</v>
      </c>
      <c r="C1681" t="s">
        <v>26</v>
      </c>
      <c r="D1681">
        <v>412</v>
      </c>
      <c r="E1681">
        <v>2281</v>
      </c>
      <c r="F1681" t="s">
        <v>1662</v>
      </c>
      <c r="G1681" t="str">
        <f t="shared" si="52"/>
        <v>iiif_url</v>
      </c>
    </row>
    <row r="1682" spans="1:7" x14ac:dyDescent="0.2">
      <c r="A1682" t="s">
        <v>1620</v>
      </c>
      <c r="B1682" t="s">
        <v>1621</v>
      </c>
      <c r="C1682" t="s">
        <v>124</v>
      </c>
      <c r="D1682">
        <v>363</v>
      </c>
      <c r="E1682">
        <v>2327</v>
      </c>
      <c r="F1682" t="s">
        <v>1663</v>
      </c>
      <c r="G1682" t="str">
        <f t="shared" si="52"/>
        <v>iiif_url</v>
      </c>
    </row>
    <row r="1683" spans="1:7" x14ac:dyDescent="0.2">
      <c r="A1683" t="s">
        <v>1620</v>
      </c>
      <c r="B1683" t="s">
        <v>1621</v>
      </c>
      <c r="C1683" t="s">
        <v>26</v>
      </c>
      <c r="D1683">
        <v>410</v>
      </c>
      <c r="E1683">
        <v>2389</v>
      </c>
      <c r="F1683" t="s">
        <v>1664</v>
      </c>
      <c r="G1683" t="str">
        <f t="shared" si="52"/>
        <v>iiif_url</v>
      </c>
    </row>
    <row r="1684" spans="1:7" x14ac:dyDescent="0.2">
      <c r="A1684" t="s">
        <v>1620</v>
      </c>
      <c r="B1684" t="s">
        <v>1621</v>
      </c>
      <c r="C1684" t="s">
        <v>26</v>
      </c>
      <c r="D1684">
        <v>412</v>
      </c>
      <c r="E1684">
        <v>2436</v>
      </c>
      <c r="F1684" t="s">
        <v>1665</v>
      </c>
      <c r="G1684" t="str">
        <f t="shared" si="52"/>
        <v>iiif_url</v>
      </c>
    </row>
    <row r="1685" spans="1:7" x14ac:dyDescent="0.2">
      <c r="A1685" t="s">
        <v>1620</v>
      </c>
      <c r="B1685" t="s">
        <v>1621</v>
      </c>
      <c r="C1685" t="s">
        <v>11</v>
      </c>
      <c r="D1685">
        <v>529</v>
      </c>
      <c r="E1685">
        <v>2471</v>
      </c>
      <c r="F1685" t="s">
        <v>1666</v>
      </c>
      <c r="G1685" t="str">
        <f t="shared" si="52"/>
        <v>iiif_url</v>
      </c>
    </row>
    <row r="1686" spans="1:7" x14ac:dyDescent="0.2">
      <c r="A1686" t="s">
        <v>1620</v>
      </c>
      <c r="B1686" t="s">
        <v>1621</v>
      </c>
      <c r="C1686" t="s">
        <v>26</v>
      </c>
      <c r="D1686">
        <v>405</v>
      </c>
      <c r="E1686">
        <v>2532</v>
      </c>
      <c r="F1686" t="s">
        <v>1667</v>
      </c>
      <c r="G1686" t="str">
        <f t="shared" si="52"/>
        <v>iiif_url</v>
      </c>
    </row>
    <row r="1687" spans="1:7" x14ac:dyDescent="0.2">
      <c r="A1687" t="s">
        <v>1620</v>
      </c>
      <c r="B1687" t="s">
        <v>1621</v>
      </c>
      <c r="C1687" t="s">
        <v>11</v>
      </c>
      <c r="D1687">
        <v>529</v>
      </c>
      <c r="E1687">
        <v>2579</v>
      </c>
      <c r="F1687" t="s">
        <v>1668</v>
      </c>
      <c r="G1687" t="str">
        <f t="shared" si="52"/>
        <v>iiif_url</v>
      </c>
    </row>
    <row r="1688" spans="1:7" x14ac:dyDescent="0.2">
      <c r="A1688" t="s">
        <v>1620</v>
      </c>
      <c r="B1688" t="s">
        <v>1621</v>
      </c>
      <c r="C1688" t="s">
        <v>124</v>
      </c>
      <c r="D1688">
        <v>361</v>
      </c>
      <c r="E1688">
        <v>2623</v>
      </c>
      <c r="F1688" t="s">
        <v>1669</v>
      </c>
      <c r="G1688" t="str">
        <f t="shared" si="52"/>
        <v>iiif_url</v>
      </c>
    </row>
    <row r="1689" spans="1:7" x14ac:dyDescent="0.2">
      <c r="A1689" t="s">
        <v>1620</v>
      </c>
      <c r="B1689" t="s">
        <v>1621</v>
      </c>
      <c r="C1689" t="s">
        <v>26</v>
      </c>
      <c r="D1689">
        <v>408</v>
      </c>
      <c r="E1689">
        <v>2675</v>
      </c>
      <c r="F1689" t="s">
        <v>1670</v>
      </c>
      <c r="G1689" t="str">
        <f t="shared" si="52"/>
        <v>iiif_url</v>
      </c>
    </row>
    <row r="1690" spans="1:7" x14ac:dyDescent="0.2">
      <c r="A1690" t="s">
        <v>1620</v>
      </c>
      <c r="B1690" t="s">
        <v>1621</v>
      </c>
      <c r="C1690" t="s">
        <v>26</v>
      </c>
      <c r="D1690">
        <v>408</v>
      </c>
      <c r="E1690">
        <v>2729</v>
      </c>
      <c r="F1690" t="s">
        <v>1671</v>
      </c>
      <c r="G1690" t="str">
        <f t="shared" si="52"/>
        <v>iiif_url</v>
      </c>
    </row>
    <row r="1691" spans="1:7" x14ac:dyDescent="0.2">
      <c r="A1691" t="s">
        <v>1620</v>
      </c>
      <c r="B1691" t="s">
        <v>1621</v>
      </c>
      <c r="C1691" t="s">
        <v>11</v>
      </c>
      <c r="D1691">
        <v>587</v>
      </c>
      <c r="E1691">
        <v>2737</v>
      </c>
      <c r="F1691" t="s">
        <v>1672</v>
      </c>
      <c r="G1691" t="str">
        <f t="shared" si="52"/>
        <v>iiif_url</v>
      </c>
    </row>
    <row r="1692" spans="1:7" x14ac:dyDescent="0.2">
      <c r="A1692" t="s">
        <v>1620</v>
      </c>
      <c r="B1692" t="s">
        <v>1621</v>
      </c>
      <c r="C1692" t="s">
        <v>11</v>
      </c>
      <c r="D1692">
        <v>526</v>
      </c>
      <c r="E1692">
        <v>2765</v>
      </c>
      <c r="F1692" t="s">
        <v>1673</v>
      </c>
      <c r="G1692" t="str">
        <f t="shared" si="52"/>
        <v>iiif_url</v>
      </c>
    </row>
    <row r="1693" spans="1:7" x14ac:dyDescent="0.2">
      <c r="A1693" t="s">
        <v>1620</v>
      </c>
      <c r="B1693" t="s">
        <v>1621</v>
      </c>
      <c r="C1693" t="s">
        <v>26</v>
      </c>
      <c r="D1693">
        <v>403</v>
      </c>
      <c r="E1693">
        <v>2809</v>
      </c>
      <c r="F1693" t="s">
        <v>1674</v>
      </c>
      <c r="G1693" t="str">
        <f t="shared" si="52"/>
        <v>iiif_url</v>
      </c>
    </row>
    <row r="1694" spans="1:7" x14ac:dyDescent="0.2">
      <c r="A1694" t="s">
        <v>1620</v>
      </c>
      <c r="B1694" t="s">
        <v>1621</v>
      </c>
      <c r="C1694" t="s">
        <v>11</v>
      </c>
      <c r="D1694">
        <v>526</v>
      </c>
      <c r="E1694">
        <v>2863</v>
      </c>
      <c r="F1694" t="s">
        <v>1675</v>
      </c>
      <c r="G1694" t="str">
        <f t="shared" si="52"/>
        <v>iiif_url</v>
      </c>
    </row>
    <row r="1695" spans="1:7" x14ac:dyDescent="0.2">
      <c r="A1695" t="s">
        <v>1620</v>
      </c>
      <c r="B1695" t="s">
        <v>1621</v>
      </c>
      <c r="C1695" t="s">
        <v>26</v>
      </c>
      <c r="D1695">
        <v>401</v>
      </c>
      <c r="E1695">
        <v>2907</v>
      </c>
      <c r="F1695" t="s">
        <v>1676</v>
      </c>
      <c r="G1695" t="str">
        <f t="shared" si="52"/>
        <v>iiif_url</v>
      </c>
    </row>
    <row r="1696" spans="1:7" x14ac:dyDescent="0.2">
      <c r="A1696" t="s">
        <v>1620</v>
      </c>
      <c r="B1696" t="s">
        <v>1621</v>
      </c>
      <c r="C1696" t="s">
        <v>11</v>
      </c>
      <c r="D1696">
        <v>517</v>
      </c>
      <c r="E1696">
        <v>2968</v>
      </c>
      <c r="F1696" t="s">
        <v>1677</v>
      </c>
      <c r="G1696" t="str">
        <f t="shared" si="52"/>
        <v>iiif_url</v>
      </c>
    </row>
    <row r="1697" spans="1:7" x14ac:dyDescent="0.2">
      <c r="A1697" t="s">
        <v>1620</v>
      </c>
      <c r="B1697" t="s">
        <v>1621</v>
      </c>
      <c r="C1697" t="s">
        <v>26</v>
      </c>
      <c r="D1697">
        <v>398</v>
      </c>
      <c r="E1697">
        <v>3012</v>
      </c>
      <c r="F1697" t="s">
        <v>1678</v>
      </c>
      <c r="G1697" t="str">
        <f t="shared" si="52"/>
        <v>iiif_url</v>
      </c>
    </row>
    <row r="1698" spans="1:7" x14ac:dyDescent="0.2">
      <c r="A1698" t="s">
        <v>1620</v>
      </c>
      <c r="B1698" t="s">
        <v>1621</v>
      </c>
      <c r="C1698" t="s">
        <v>11</v>
      </c>
      <c r="D1698">
        <v>517</v>
      </c>
      <c r="E1698">
        <v>3049</v>
      </c>
      <c r="F1698" t="s">
        <v>1679</v>
      </c>
      <c r="G1698" t="str">
        <f t="shared" si="52"/>
        <v>iiif_url</v>
      </c>
    </row>
    <row r="1699" spans="1:7" x14ac:dyDescent="0.2">
      <c r="A1699" t="s">
        <v>1620</v>
      </c>
      <c r="B1699" t="s">
        <v>1621</v>
      </c>
      <c r="C1699" t="s">
        <v>26</v>
      </c>
      <c r="D1699">
        <v>394</v>
      </c>
      <c r="E1699">
        <v>3101</v>
      </c>
      <c r="F1699" t="s">
        <v>1680</v>
      </c>
      <c r="G1699" t="str">
        <f t="shared" si="52"/>
        <v>iiif_url</v>
      </c>
    </row>
    <row r="1700" spans="1:7" x14ac:dyDescent="0.2">
      <c r="A1700" t="s">
        <v>1620</v>
      </c>
      <c r="B1700" t="s">
        <v>1621</v>
      </c>
      <c r="C1700" t="s">
        <v>11</v>
      </c>
      <c r="D1700">
        <v>517</v>
      </c>
      <c r="E1700">
        <v>3154</v>
      </c>
      <c r="F1700" t="s">
        <v>1681</v>
      </c>
      <c r="G1700" t="str">
        <f t="shared" si="52"/>
        <v>iiif_url</v>
      </c>
    </row>
    <row r="1701" spans="1:7" x14ac:dyDescent="0.2">
      <c r="A1701" t="s">
        <v>1620</v>
      </c>
      <c r="B1701" t="s">
        <v>1621</v>
      </c>
      <c r="C1701" t="s">
        <v>26</v>
      </c>
      <c r="D1701">
        <v>391</v>
      </c>
      <c r="E1701">
        <v>3202</v>
      </c>
      <c r="F1701" t="s">
        <v>1682</v>
      </c>
      <c r="G1701" t="str">
        <f t="shared" si="52"/>
        <v>iiif_url</v>
      </c>
    </row>
    <row r="1702" spans="1:7" x14ac:dyDescent="0.2">
      <c r="A1702" t="s">
        <v>1620</v>
      </c>
      <c r="B1702" t="s">
        <v>1621</v>
      </c>
      <c r="C1702" t="s">
        <v>11</v>
      </c>
      <c r="D1702">
        <v>508</v>
      </c>
      <c r="E1702">
        <v>3238</v>
      </c>
      <c r="F1702" t="s">
        <v>1683</v>
      </c>
      <c r="G1702" t="str">
        <f t="shared" si="52"/>
        <v>iiif_url</v>
      </c>
    </row>
    <row r="1703" spans="1:7" x14ac:dyDescent="0.2">
      <c r="A1703" t="s">
        <v>1620</v>
      </c>
      <c r="B1703" t="s">
        <v>1621</v>
      </c>
      <c r="C1703" t="s">
        <v>26</v>
      </c>
      <c r="D1703">
        <v>389</v>
      </c>
      <c r="E1703">
        <v>3302</v>
      </c>
      <c r="F1703" t="s">
        <v>1684</v>
      </c>
      <c r="G1703" t="str">
        <f t="shared" si="52"/>
        <v>iiif_url</v>
      </c>
    </row>
    <row r="1705" spans="1:7" x14ac:dyDescent="0.2">
      <c r="A1705" t="s">
        <v>1620</v>
      </c>
      <c r="B1705" t="s">
        <v>1685</v>
      </c>
      <c r="C1705" t="s">
        <v>11</v>
      </c>
      <c r="D1705">
        <v>1531</v>
      </c>
      <c r="E1705">
        <v>424</v>
      </c>
      <c r="F1705" t="s">
        <v>1686</v>
      </c>
      <c r="G1705" t="str">
        <f t="shared" ref="G1705:G1736" si="53">HYPERLINK("https://images.diginfra.net/iiif/NL-HaNA_1.01.02/3779/NL-HaNA_1.01.02_3779_0012.jpg/1230,336,1104,3114/full/0/default.jpg", "iiif_url")</f>
        <v>iiif_url</v>
      </c>
    </row>
    <row r="1706" spans="1:7" x14ac:dyDescent="0.2">
      <c r="A1706" t="s">
        <v>1620</v>
      </c>
      <c r="B1706" t="s">
        <v>1685</v>
      </c>
      <c r="C1706" t="s">
        <v>26</v>
      </c>
      <c r="D1706">
        <v>1410</v>
      </c>
      <c r="E1706">
        <v>467</v>
      </c>
      <c r="F1706" t="s">
        <v>1687</v>
      </c>
      <c r="G1706" t="str">
        <f t="shared" si="53"/>
        <v>iiif_url</v>
      </c>
    </row>
    <row r="1707" spans="1:7" x14ac:dyDescent="0.2">
      <c r="A1707" t="s">
        <v>1620</v>
      </c>
      <c r="B1707" t="s">
        <v>1685</v>
      </c>
      <c r="C1707" t="s">
        <v>11</v>
      </c>
      <c r="D1707">
        <v>1531</v>
      </c>
      <c r="E1707">
        <v>515</v>
      </c>
      <c r="F1707" t="s">
        <v>1688</v>
      </c>
      <c r="G1707" t="str">
        <f t="shared" si="53"/>
        <v>iiif_url</v>
      </c>
    </row>
    <row r="1708" spans="1:7" x14ac:dyDescent="0.2">
      <c r="A1708" t="s">
        <v>1620</v>
      </c>
      <c r="B1708" t="s">
        <v>1685</v>
      </c>
      <c r="C1708" t="s">
        <v>26</v>
      </c>
      <c r="D1708">
        <v>1407</v>
      </c>
      <c r="E1708">
        <v>575</v>
      </c>
      <c r="F1708" t="s">
        <v>1689</v>
      </c>
      <c r="G1708" t="str">
        <f t="shared" si="53"/>
        <v>iiif_url</v>
      </c>
    </row>
    <row r="1709" spans="1:7" x14ac:dyDescent="0.2">
      <c r="A1709" t="s">
        <v>1620</v>
      </c>
      <c r="B1709" t="s">
        <v>1685</v>
      </c>
      <c r="C1709" t="s">
        <v>11</v>
      </c>
      <c r="D1709">
        <v>1528</v>
      </c>
      <c r="E1709">
        <v>607</v>
      </c>
      <c r="F1709" t="s">
        <v>1690</v>
      </c>
      <c r="G1709" t="str">
        <f t="shared" si="53"/>
        <v>iiif_url</v>
      </c>
    </row>
    <row r="1710" spans="1:7" x14ac:dyDescent="0.2">
      <c r="A1710" t="s">
        <v>1620</v>
      </c>
      <c r="B1710" t="s">
        <v>1685</v>
      </c>
      <c r="C1710" t="s">
        <v>26</v>
      </c>
      <c r="D1710">
        <v>1407</v>
      </c>
      <c r="E1710">
        <v>672</v>
      </c>
      <c r="F1710" t="s">
        <v>1691</v>
      </c>
      <c r="G1710" t="str">
        <f t="shared" si="53"/>
        <v>iiif_url</v>
      </c>
    </row>
    <row r="1711" spans="1:7" x14ac:dyDescent="0.2">
      <c r="A1711" t="s">
        <v>1620</v>
      </c>
      <c r="B1711" t="s">
        <v>1685</v>
      </c>
      <c r="C1711" t="s">
        <v>11</v>
      </c>
      <c r="D1711">
        <v>1526</v>
      </c>
      <c r="E1711">
        <v>710</v>
      </c>
      <c r="F1711" t="s">
        <v>1692</v>
      </c>
      <c r="G1711" t="str">
        <f t="shared" si="53"/>
        <v>iiif_url</v>
      </c>
    </row>
    <row r="1712" spans="1:7" x14ac:dyDescent="0.2">
      <c r="A1712" t="s">
        <v>1620</v>
      </c>
      <c r="B1712" t="s">
        <v>1685</v>
      </c>
      <c r="C1712" t="s">
        <v>26</v>
      </c>
      <c r="D1712">
        <v>1405</v>
      </c>
      <c r="E1712">
        <v>754</v>
      </c>
      <c r="F1712" t="s">
        <v>1693</v>
      </c>
      <c r="G1712" t="str">
        <f t="shared" si="53"/>
        <v>iiif_url</v>
      </c>
    </row>
    <row r="1713" spans="1:7" x14ac:dyDescent="0.2">
      <c r="A1713" t="s">
        <v>1620</v>
      </c>
      <c r="B1713" t="s">
        <v>1685</v>
      </c>
      <c r="C1713" t="s">
        <v>11</v>
      </c>
      <c r="D1713">
        <v>1526</v>
      </c>
      <c r="E1713">
        <v>809</v>
      </c>
      <c r="F1713" t="s">
        <v>1694</v>
      </c>
      <c r="G1713" t="str">
        <f t="shared" si="53"/>
        <v>iiif_url</v>
      </c>
    </row>
    <row r="1714" spans="1:7" x14ac:dyDescent="0.2">
      <c r="A1714" t="s">
        <v>1620</v>
      </c>
      <c r="B1714" t="s">
        <v>1685</v>
      </c>
      <c r="C1714" t="s">
        <v>26</v>
      </c>
      <c r="D1714">
        <v>1400</v>
      </c>
      <c r="E1714">
        <v>852</v>
      </c>
      <c r="F1714" t="s">
        <v>1695</v>
      </c>
      <c r="G1714" t="str">
        <f t="shared" si="53"/>
        <v>iiif_url</v>
      </c>
    </row>
    <row r="1715" spans="1:7" x14ac:dyDescent="0.2">
      <c r="A1715" t="s">
        <v>1620</v>
      </c>
      <c r="B1715" t="s">
        <v>1685</v>
      </c>
      <c r="C1715" t="s">
        <v>124</v>
      </c>
      <c r="D1715">
        <v>1356</v>
      </c>
      <c r="E1715">
        <v>900</v>
      </c>
      <c r="F1715" t="s">
        <v>1696</v>
      </c>
      <c r="G1715" t="str">
        <f t="shared" si="53"/>
        <v>iiif_url</v>
      </c>
    </row>
    <row r="1716" spans="1:7" x14ac:dyDescent="0.2">
      <c r="A1716" t="s">
        <v>1620</v>
      </c>
      <c r="B1716" t="s">
        <v>1685</v>
      </c>
      <c r="C1716" t="s">
        <v>26</v>
      </c>
      <c r="D1716">
        <v>1403</v>
      </c>
      <c r="E1716">
        <v>951</v>
      </c>
      <c r="F1716" t="s">
        <v>1697</v>
      </c>
      <c r="G1716" t="str">
        <f t="shared" si="53"/>
        <v>iiif_url</v>
      </c>
    </row>
    <row r="1717" spans="1:7" x14ac:dyDescent="0.2">
      <c r="A1717" t="s">
        <v>1620</v>
      </c>
      <c r="B1717" t="s">
        <v>1685</v>
      </c>
      <c r="C1717" t="s">
        <v>11</v>
      </c>
      <c r="D1717">
        <v>1524</v>
      </c>
      <c r="E1717">
        <v>999</v>
      </c>
      <c r="F1717" t="s">
        <v>1698</v>
      </c>
      <c r="G1717" t="str">
        <f t="shared" si="53"/>
        <v>iiif_url</v>
      </c>
    </row>
    <row r="1718" spans="1:7" x14ac:dyDescent="0.2">
      <c r="A1718" t="s">
        <v>1620</v>
      </c>
      <c r="B1718" t="s">
        <v>1685</v>
      </c>
      <c r="C1718" t="s">
        <v>37</v>
      </c>
      <c r="D1718">
        <v>1517</v>
      </c>
      <c r="E1718">
        <v>1048</v>
      </c>
      <c r="F1718" t="s">
        <v>1699</v>
      </c>
      <c r="G1718" t="str">
        <f t="shared" si="53"/>
        <v>iiif_url</v>
      </c>
    </row>
    <row r="1719" spans="1:7" x14ac:dyDescent="0.2">
      <c r="A1719" t="s">
        <v>1620</v>
      </c>
      <c r="B1719" t="s">
        <v>1685</v>
      </c>
      <c r="C1719" t="s">
        <v>11</v>
      </c>
      <c r="D1719">
        <v>1521</v>
      </c>
      <c r="E1719">
        <v>1097</v>
      </c>
      <c r="F1719" t="s">
        <v>1700</v>
      </c>
      <c r="G1719" t="str">
        <f t="shared" si="53"/>
        <v>iiif_url</v>
      </c>
    </row>
    <row r="1720" spans="1:7" x14ac:dyDescent="0.2">
      <c r="A1720" t="s">
        <v>1620</v>
      </c>
      <c r="B1720" t="s">
        <v>1685</v>
      </c>
      <c r="C1720" t="s">
        <v>26</v>
      </c>
      <c r="D1720">
        <v>1400</v>
      </c>
      <c r="E1720">
        <v>1151</v>
      </c>
      <c r="F1720" t="s">
        <v>1701</v>
      </c>
      <c r="G1720" t="str">
        <f t="shared" si="53"/>
        <v>iiif_url</v>
      </c>
    </row>
    <row r="1721" spans="1:7" x14ac:dyDescent="0.2">
      <c r="A1721" t="s">
        <v>1620</v>
      </c>
      <c r="B1721" t="s">
        <v>1685</v>
      </c>
      <c r="C1721" t="s">
        <v>124</v>
      </c>
      <c r="D1721">
        <v>1349</v>
      </c>
      <c r="E1721">
        <v>1183</v>
      </c>
      <c r="F1721" t="s">
        <v>1702</v>
      </c>
      <c r="G1721" t="str">
        <f t="shared" si="53"/>
        <v>iiif_url</v>
      </c>
    </row>
    <row r="1722" spans="1:7" x14ac:dyDescent="0.2">
      <c r="A1722" t="s">
        <v>1620</v>
      </c>
      <c r="B1722" t="s">
        <v>1685</v>
      </c>
      <c r="C1722" t="s">
        <v>26</v>
      </c>
      <c r="D1722">
        <v>1398</v>
      </c>
      <c r="E1722">
        <v>1240</v>
      </c>
      <c r="F1722" t="s">
        <v>1703</v>
      </c>
      <c r="G1722" t="str">
        <f t="shared" si="53"/>
        <v>iiif_url</v>
      </c>
    </row>
    <row r="1723" spans="1:7" x14ac:dyDescent="0.2">
      <c r="A1723" t="s">
        <v>1620</v>
      </c>
      <c r="B1723" t="s">
        <v>1685</v>
      </c>
      <c r="C1723" t="s">
        <v>37</v>
      </c>
      <c r="D1723">
        <v>1517</v>
      </c>
      <c r="E1723">
        <v>1292</v>
      </c>
      <c r="F1723" t="s">
        <v>1704</v>
      </c>
      <c r="G1723" t="str">
        <f t="shared" si="53"/>
        <v>iiif_url</v>
      </c>
    </row>
    <row r="1724" spans="1:7" x14ac:dyDescent="0.2">
      <c r="A1724" t="s">
        <v>1620</v>
      </c>
      <c r="B1724" t="s">
        <v>1685</v>
      </c>
      <c r="C1724" t="s">
        <v>26</v>
      </c>
      <c r="D1724">
        <v>1396</v>
      </c>
      <c r="E1724">
        <v>1337</v>
      </c>
      <c r="F1724" t="s">
        <v>1705</v>
      </c>
      <c r="G1724" t="str">
        <f t="shared" si="53"/>
        <v>iiif_url</v>
      </c>
    </row>
    <row r="1725" spans="1:7" x14ac:dyDescent="0.2">
      <c r="A1725" t="s">
        <v>1620</v>
      </c>
      <c r="B1725" t="s">
        <v>1685</v>
      </c>
      <c r="C1725" t="s">
        <v>1155</v>
      </c>
      <c r="D1725">
        <v>1747</v>
      </c>
      <c r="E1725">
        <v>1350</v>
      </c>
      <c r="G1725" t="str">
        <f t="shared" si="53"/>
        <v>iiif_url</v>
      </c>
    </row>
    <row r="1726" spans="1:7" x14ac:dyDescent="0.2">
      <c r="A1726" t="s">
        <v>1620</v>
      </c>
      <c r="B1726" t="s">
        <v>1685</v>
      </c>
      <c r="C1726" t="s">
        <v>37</v>
      </c>
      <c r="D1726">
        <v>1517</v>
      </c>
      <c r="E1726">
        <v>1384</v>
      </c>
      <c r="F1726" t="s">
        <v>1706</v>
      </c>
      <c r="G1726" t="str">
        <f t="shared" si="53"/>
        <v>iiif_url</v>
      </c>
    </row>
    <row r="1727" spans="1:7" x14ac:dyDescent="0.2">
      <c r="A1727" t="s">
        <v>1620</v>
      </c>
      <c r="B1727" t="s">
        <v>1685</v>
      </c>
      <c r="C1727" t="s">
        <v>26</v>
      </c>
      <c r="D1727">
        <v>1393</v>
      </c>
      <c r="E1727">
        <v>1435</v>
      </c>
      <c r="F1727" t="s">
        <v>1707</v>
      </c>
      <c r="G1727" t="str">
        <f t="shared" si="53"/>
        <v>iiif_url</v>
      </c>
    </row>
    <row r="1728" spans="1:7" x14ac:dyDescent="0.2">
      <c r="A1728" t="s">
        <v>1620</v>
      </c>
      <c r="B1728" t="s">
        <v>1685</v>
      </c>
      <c r="C1728" t="s">
        <v>37</v>
      </c>
      <c r="D1728">
        <v>1517</v>
      </c>
      <c r="E1728">
        <v>1475</v>
      </c>
      <c r="F1728" t="s">
        <v>1708</v>
      </c>
      <c r="G1728" t="str">
        <f t="shared" si="53"/>
        <v>iiif_url</v>
      </c>
    </row>
    <row r="1729" spans="1:7" x14ac:dyDescent="0.2">
      <c r="A1729" t="s">
        <v>1620</v>
      </c>
      <c r="B1729" t="s">
        <v>1685</v>
      </c>
      <c r="C1729" t="s">
        <v>26</v>
      </c>
      <c r="D1729">
        <v>1391</v>
      </c>
      <c r="E1729">
        <v>1527</v>
      </c>
      <c r="F1729" t="s">
        <v>1709</v>
      </c>
      <c r="G1729" t="str">
        <f t="shared" si="53"/>
        <v>iiif_url</v>
      </c>
    </row>
    <row r="1730" spans="1:7" x14ac:dyDescent="0.2">
      <c r="A1730" t="s">
        <v>1620</v>
      </c>
      <c r="B1730" t="s">
        <v>1685</v>
      </c>
      <c r="C1730" t="s">
        <v>11</v>
      </c>
      <c r="D1730">
        <v>1895</v>
      </c>
      <c r="E1730">
        <v>1542</v>
      </c>
      <c r="F1730" t="s">
        <v>1710</v>
      </c>
      <c r="G1730" t="str">
        <f t="shared" si="53"/>
        <v>iiif_url</v>
      </c>
    </row>
    <row r="1731" spans="1:7" x14ac:dyDescent="0.2">
      <c r="A1731" t="s">
        <v>1620</v>
      </c>
      <c r="B1731" t="s">
        <v>1685</v>
      </c>
      <c r="C1731" t="s">
        <v>37</v>
      </c>
      <c r="D1731">
        <v>1514</v>
      </c>
      <c r="E1731">
        <v>1571</v>
      </c>
      <c r="F1731" t="s">
        <v>1711</v>
      </c>
      <c r="G1731" t="str">
        <f t="shared" si="53"/>
        <v>iiif_url</v>
      </c>
    </row>
    <row r="1732" spans="1:7" x14ac:dyDescent="0.2">
      <c r="A1732" t="s">
        <v>1620</v>
      </c>
      <c r="B1732" t="s">
        <v>1685</v>
      </c>
      <c r="C1732" t="s">
        <v>124</v>
      </c>
      <c r="D1732">
        <v>1389</v>
      </c>
      <c r="E1732">
        <v>1620</v>
      </c>
      <c r="F1732" t="s">
        <v>1712</v>
      </c>
      <c r="G1732" t="str">
        <f t="shared" si="53"/>
        <v>iiif_url</v>
      </c>
    </row>
    <row r="1733" spans="1:7" x14ac:dyDescent="0.2">
      <c r="A1733" t="s">
        <v>1620</v>
      </c>
      <c r="B1733" t="s">
        <v>1685</v>
      </c>
      <c r="C1733" t="s">
        <v>37</v>
      </c>
      <c r="D1733">
        <v>1507</v>
      </c>
      <c r="E1733">
        <v>1674</v>
      </c>
      <c r="F1733" t="s">
        <v>1713</v>
      </c>
      <c r="G1733" t="str">
        <f t="shared" si="53"/>
        <v>iiif_url</v>
      </c>
    </row>
    <row r="1734" spans="1:7" x14ac:dyDescent="0.2">
      <c r="A1734" t="s">
        <v>1620</v>
      </c>
      <c r="B1734" t="s">
        <v>1685</v>
      </c>
      <c r="C1734" t="s">
        <v>124</v>
      </c>
      <c r="D1734">
        <v>1391</v>
      </c>
      <c r="E1734">
        <v>1719</v>
      </c>
      <c r="F1734" t="s">
        <v>1714</v>
      </c>
      <c r="G1734" t="str">
        <f t="shared" si="53"/>
        <v>iiif_url</v>
      </c>
    </row>
    <row r="1735" spans="1:7" x14ac:dyDescent="0.2">
      <c r="A1735" t="s">
        <v>1620</v>
      </c>
      <c r="B1735" t="s">
        <v>1685</v>
      </c>
      <c r="C1735" t="s">
        <v>124</v>
      </c>
      <c r="D1735">
        <v>1347</v>
      </c>
      <c r="E1735">
        <v>1766</v>
      </c>
      <c r="F1735" t="s">
        <v>1715</v>
      </c>
      <c r="G1735" t="str">
        <f t="shared" si="53"/>
        <v>iiif_url</v>
      </c>
    </row>
    <row r="1736" spans="1:7" x14ac:dyDescent="0.2">
      <c r="A1736" t="s">
        <v>1620</v>
      </c>
      <c r="B1736" t="s">
        <v>1685</v>
      </c>
      <c r="C1736" t="s">
        <v>124</v>
      </c>
      <c r="D1736">
        <v>1389</v>
      </c>
      <c r="E1736">
        <v>1813</v>
      </c>
      <c r="F1736" t="s">
        <v>1716</v>
      </c>
      <c r="G1736" t="str">
        <f t="shared" si="53"/>
        <v>iiif_url</v>
      </c>
    </row>
    <row r="1737" spans="1:7" x14ac:dyDescent="0.2">
      <c r="A1737" t="s">
        <v>1620</v>
      </c>
      <c r="B1737" t="s">
        <v>1685</v>
      </c>
      <c r="C1737" t="s">
        <v>124</v>
      </c>
      <c r="D1737">
        <v>1384</v>
      </c>
      <c r="E1737">
        <v>1864</v>
      </c>
      <c r="F1737" t="s">
        <v>1717</v>
      </c>
      <c r="G1737" t="str">
        <f t="shared" ref="G1737:G1767" si="54">HYPERLINK("https://images.diginfra.net/iiif/NL-HaNA_1.01.02/3779/NL-HaNA_1.01.02_3779_0012.jpg/1230,336,1104,3114/full/0/default.jpg", "iiif_url")</f>
        <v>iiif_url</v>
      </c>
    </row>
    <row r="1738" spans="1:7" x14ac:dyDescent="0.2">
      <c r="A1738" t="s">
        <v>1620</v>
      </c>
      <c r="B1738" t="s">
        <v>1685</v>
      </c>
      <c r="C1738" t="s">
        <v>37</v>
      </c>
      <c r="D1738">
        <v>1510</v>
      </c>
      <c r="E1738">
        <v>1911</v>
      </c>
      <c r="F1738" t="s">
        <v>1718</v>
      </c>
      <c r="G1738" t="str">
        <f t="shared" si="54"/>
        <v>iiif_url</v>
      </c>
    </row>
    <row r="1739" spans="1:7" x14ac:dyDescent="0.2">
      <c r="A1739" t="s">
        <v>1620</v>
      </c>
      <c r="B1739" t="s">
        <v>1685</v>
      </c>
      <c r="C1739" t="s">
        <v>124</v>
      </c>
      <c r="D1739">
        <v>1386</v>
      </c>
      <c r="E1739">
        <v>1958</v>
      </c>
      <c r="F1739" t="s">
        <v>1719</v>
      </c>
      <c r="G1739" t="str">
        <f t="shared" si="54"/>
        <v>iiif_url</v>
      </c>
    </row>
    <row r="1740" spans="1:7" x14ac:dyDescent="0.2">
      <c r="A1740" t="s">
        <v>1620</v>
      </c>
      <c r="B1740" t="s">
        <v>1685</v>
      </c>
      <c r="C1740" t="s">
        <v>37</v>
      </c>
      <c r="D1740">
        <v>1503</v>
      </c>
      <c r="E1740">
        <v>2002</v>
      </c>
      <c r="F1740" t="s">
        <v>1720</v>
      </c>
      <c r="G1740" t="str">
        <f t="shared" si="54"/>
        <v>iiif_url</v>
      </c>
    </row>
    <row r="1741" spans="1:7" x14ac:dyDescent="0.2">
      <c r="A1741" t="s">
        <v>1620</v>
      </c>
      <c r="B1741" t="s">
        <v>1685</v>
      </c>
      <c r="C1741" t="s">
        <v>124</v>
      </c>
      <c r="D1741">
        <v>1379</v>
      </c>
      <c r="E1741">
        <v>2054</v>
      </c>
      <c r="F1741" t="s">
        <v>1721</v>
      </c>
      <c r="G1741" t="str">
        <f t="shared" si="54"/>
        <v>iiif_url</v>
      </c>
    </row>
    <row r="1742" spans="1:7" x14ac:dyDescent="0.2">
      <c r="A1742" t="s">
        <v>1620</v>
      </c>
      <c r="B1742" t="s">
        <v>1685</v>
      </c>
      <c r="C1742" t="s">
        <v>124</v>
      </c>
      <c r="D1742">
        <v>1389</v>
      </c>
      <c r="E1742">
        <v>2115</v>
      </c>
      <c r="F1742" t="s">
        <v>1722</v>
      </c>
      <c r="G1742" t="str">
        <f t="shared" si="54"/>
        <v>iiif_url</v>
      </c>
    </row>
    <row r="1743" spans="1:7" x14ac:dyDescent="0.2">
      <c r="A1743" t="s">
        <v>1620</v>
      </c>
      <c r="B1743" t="s">
        <v>1685</v>
      </c>
      <c r="C1743" t="s">
        <v>124</v>
      </c>
      <c r="D1743">
        <v>1337</v>
      </c>
      <c r="E1743">
        <v>2147</v>
      </c>
      <c r="F1743" t="s">
        <v>1723</v>
      </c>
      <c r="G1743" t="str">
        <f t="shared" si="54"/>
        <v>iiif_url</v>
      </c>
    </row>
    <row r="1744" spans="1:7" x14ac:dyDescent="0.2">
      <c r="A1744" t="s">
        <v>1620</v>
      </c>
      <c r="B1744" t="s">
        <v>1685</v>
      </c>
      <c r="C1744" t="s">
        <v>26</v>
      </c>
      <c r="D1744">
        <v>1382</v>
      </c>
      <c r="E1744">
        <v>2199</v>
      </c>
      <c r="F1744" t="s">
        <v>1724</v>
      </c>
      <c r="G1744" t="str">
        <f t="shared" si="54"/>
        <v>iiif_url</v>
      </c>
    </row>
    <row r="1745" spans="1:7" x14ac:dyDescent="0.2">
      <c r="A1745" t="s">
        <v>1620</v>
      </c>
      <c r="B1745" t="s">
        <v>1685</v>
      </c>
      <c r="C1745" t="s">
        <v>37</v>
      </c>
      <c r="D1745">
        <v>1500</v>
      </c>
      <c r="E1745">
        <v>2249</v>
      </c>
      <c r="F1745" t="s">
        <v>1725</v>
      </c>
      <c r="G1745" t="str">
        <f t="shared" si="54"/>
        <v>iiif_url</v>
      </c>
    </row>
    <row r="1746" spans="1:7" x14ac:dyDescent="0.2">
      <c r="A1746" t="s">
        <v>1620</v>
      </c>
      <c r="B1746" t="s">
        <v>1685</v>
      </c>
      <c r="C1746" t="s">
        <v>37</v>
      </c>
      <c r="D1746">
        <v>1500</v>
      </c>
      <c r="E1746">
        <v>2293</v>
      </c>
      <c r="F1746" t="s">
        <v>1726</v>
      </c>
      <c r="G1746" t="str">
        <f t="shared" si="54"/>
        <v>iiif_url</v>
      </c>
    </row>
    <row r="1747" spans="1:7" x14ac:dyDescent="0.2">
      <c r="A1747" t="s">
        <v>1620</v>
      </c>
      <c r="B1747" t="s">
        <v>1685</v>
      </c>
      <c r="C1747" t="s">
        <v>124</v>
      </c>
      <c r="D1747">
        <v>1330</v>
      </c>
      <c r="E1747">
        <v>2341</v>
      </c>
      <c r="F1747" t="s">
        <v>1727</v>
      </c>
      <c r="G1747" t="str">
        <f t="shared" si="54"/>
        <v>iiif_url</v>
      </c>
    </row>
    <row r="1748" spans="1:7" x14ac:dyDescent="0.2">
      <c r="A1748" t="s">
        <v>1620</v>
      </c>
      <c r="B1748" t="s">
        <v>1685</v>
      </c>
      <c r="C1748" t="s">
        <v>26</v>
      </c>
      <c r="D1748">
        <v>1379</v>
      </c>
      <c r="E1748">
        <v>2393</v>
      </c>
      <c r="F1748" t="s">
        <v>1728</v>
      </c>
      <c r="G1748" t="str">
        <f t="shared" si="54"/>
        <v>iiif_url</v>
      </c>
    </row>
    <row r="1749" spans="1:7" x14ac:dyDescent="0.2">
      <c r="A1749" t="s">
        <v>1620</v>
      </c>
      <c r="B1749" t="s">
        <v>1685</v>
      </c>
      <c r="C1749" t="s">
        <v>26</v>
      </c>
      <c r="D1749">
        <v>1377</v>
      </c>
      <c r="E1749">
        <v>2439</v>
      </c>
      <c r="F1749" t="s">
        <v>1729</v>
      </c>
      <c r="G1749" t="str">
        <f t="shared" si="54"/>
        <v>iiif_url</v>
      </c>
    </row>
    <row r="1750" spans="1:7" x14ac:dyDescent="0.2">
      <c r="A1750" t="s">
        <v>1620</v>
      </c>
      <c r="B1750" t="s">
        <v>1685</v>
      </c>
      <c r="C1750" t="s">
        <v>37</v>
      </c>
      <c r="D1750">
        <v>1496</v>
      </c>
      <c r="E1750">
        <v>2491</v>
      </c>
      <c r="F1750" t="s">
        <v>1730</v>
      </c>
      <c r="G1750" t="str">
        <f t="shared" si="54"/>
        <v>iiif_url</v>
      </c>
    </row>
    <row r="1751" spans="1:7" x14ac:dyDescent="0.2">
      <c r="A1751" t="s">
        <v>1620</v>
      </c>
      <c r="B1751" t="s">
        <v>1685</v>
      </c>
      <c r="C1751" t="s">
        <v>26</v>
      </c>
      <c r="D1751">
        <v>1375</v>
      </c>
      <c r="E1751">
        <v>2537</v>
      </c>
      <c r="F1751" t="s">
        <v>1731</v>
      </c>
      <c r="G1751" t="str">
        <f t="shared" si="54"/>
        <v>iiif_url</v>
      </c>
    </row>
    <row r="1752" spans="1:7" x14ac:dyDescent="0.2">
      <c r="A1752" t="s">
        <v>1620</v>
      </c>
      <c r="B1752" t="s">
        <v>1685</v>
      </c>
      <c r="C1752" t="s">
        <v>26</v>
      </c>
      <c r="D1752">
        <v>1379</v>
      </c>
      <c r="E1752">
        <v>2593</v>
      </c>
      <c r="F1752" t="s">
        <v>1732</v>
      </c>
      <c r="G1752" t="str">
        <f t="shared" si="54"/>
        <v>iiif_url</v>
      </c>
    </row>
    <row r="1753" spans="1:7" x14ac:dyDescent="0.2">
      <c r="A1753" t="s">
        <v>1620</v>
      </c>
      <c r="B1753" t="s">
        <v>1685</v>
      </c>
      <c r="C1753" t="s">
        <v>37</v>
      </c>
      <c r="D1753">
        <v>1489</v>
      </c>
      <c r="E1753">
        <v>2637</v>
      </c>
      <c r="F1753" t="s">
        <v>1733</v>
      </c>
      <c r="G1753" t="str">
        <f t="shared" si="54"/>
        <v>iiif_url</v>
      </c>
    </row>
    <row r="1754" spans="1:7" x14ac:dyDescent="0.2">
      <c r="A1754" t="s">
        <v>1620</v>
      </c>
      <c r="B1754" t="s">
        <v>1685</v>
      </c>
      <c r="C1754" t="s">
        <v>26</v>
      </c>
      <c r="D1754">
        <v>1372</v>
      </c>
      <c r="E1754">
        <v>2680</v>
      </c>
      <c r="F1754" t="s">
        <v>1734</v>
      </c>
      <c r="G1754" t="str">
        <f t="shared" si="54"/>
        <v>iiif_url</v>
      </c>
    </row>
    <row r="1755" spans="1:7" x14ac:dyDescent="0.2">
      <c r="A1755" t="s">
        <v>1620</v>
      </c>
      <c r="B1755" t="s">
        <v>1685</v>
      </c>
      <c r="C1755" t="s">
        <v>26</v>
      </c>
      <c r="D1755">
        <v>1368</v>
      </c>
      <c r="E1755">
        <v>2731</v>
      </c>
      <c r="F1755" t="s">
        <v>1735</v>
      </c>
      <c r="G1755" t="str">
        <f t="shared" si="54"/>
        <v>iiif_url</v>
      </c>
    </row>
    <row r="1756" spans="1:7" x14ac:dyDescent="0.2">
      <c r="A1756" t="s">
        <v>1620</v>
      </c>
      <c r="B1756" t="s">
        <v>1685</v>
      </c>
      <c r="C1756" t="s">
        <v>37</v>
      </c>
      <c r="D1756">
        <v>1489</v>
      </c>
      <c r="E1756">
        <v>2783</v>
      </c>
      <c r="F1756" t="s">
        <v>1736</v>
      </c>
      <c r="G1756" t="str">
        <f t="shared" si="54"/>
        <v>iiif_url</v>
      </c>
    </row>
    <row r="1757" spans="1:7" x14ac:dyDescent="0.2">
      <c r="A1757" t="s">
        <v>1620</v>
      </c>
      <c r="B1757" t="s">
        <v>1685</v>
      </c>
      <c r="C1757" t="s">
        <v>26</v>
      </c>
      <c r="D1757">
        <v>1368</v>
      </c>
      <c r="E1757">
        <v>2826</v>
      </c>
      <c r="F1757" t="s">
        <v>1737</v>
      </c>
      <c r="G1757" t="str">
        <f t="shared" si="54"/>
        <v>iiif_url</v>
      </c>
    </row>
    <row r="1758" spans="1:7" x14ac:dyDescent="0.2">
      <c r="A1758" t="s">
        <v>1620</v>
      </c>
      <c r="B1758" t="s">
        <v>1685</v>
      </c>
      <c r="C1758" t="s">
        <v>26</v>
      </c>
      <c r="D1758">
        <v>1363</v>
      </c>
      <c r="E1758">
        <v>2881</v>
      </c>
      <c r="F1758" t="s">
        <v>1738</v>
      </c>
      <c r="G1758" t="str">
        <f t="shared" si="54"/>
        <v>iiif_url</v>
      </c>
    </row>
    <row r="1759" spans="1:7" x14ac:dyDescent="0.2">
      <c r="A1759" t="s">
        <v>1620</v>
      </c>
      <c r="B1759" t="s">
        <v>1685</v>
      </c>
      <c r="C1759" t="s">
        <v>37</v>
      </c>
      <c r="D1759">
        <v>1491</v>
      </c>
      <c r="E1759">
        <v>2926</v>
      </c>
      <c r="F1759" t="s">
        <v>1739</v>
      </c>
      <c r="G1759" t="str">
        <f t="shared" si="54"/>
        <v>iiif_url</v>
      </c>
    </row>
    <row r="1760" spans="1:7" x14ac:dyDescent="0.2">
      <c r="A1760" t="s">
        <v>1620</v>
      </c>
      <c r="B1760" t="s">
        <v>1685</v>
      </c>
      <c r="C1760" t="s">
        <v>26</v>
      </c>
      <c r="D1760">
        <v>1368</v>
      </c>
      <c r="E1760">
        <v>2975</v>
      </c>
      <c r="F1760" t="s">
        <v>1740</v>
      </c>
      <c r="G1760" t="str">
        <f t="shared" si="54"/>
        <v>iiif_url</v>
      </c>
    </row>
    <row r="1761" spans="1:7" x14ac:dyDescent="0.2">
      <c r="A1761" t="s">
        <v>1620</v>
      </c>
      <c r="B1761" t="s">
        <v>1685</v>
      </c>
      <c r="C1761" t="s">
        <v>37</v>
      </c>
      <c r="D1761">
        <v>1484</v>
      </c>
      <c r="E1761">
        <v>3023</v>
      </c>
      <c r="F1761" t="s">
        <v>1741</v>
      </c>
      <c r="G1761" t="str">
        <f t="shared" si="54"/>
        <v>iiif_url</v>
      </c>
    </row>
    <row r="1762" spans="1:7" x14ac:dyDescent="0.2">
      <c r="A1762" t="s">
        <v>1620</v>
      </c>
      <c r="B1762" t="s">
        <v>1685</v>
      </c>
      <c r="C1762" t="s">
        <v>26</v>
      </c>
      <c r="D1762">
        <v>1365</v>
      </c>
      <c r="E1762">
        <v>3073</v>
      </c>
      <c r="F1762" t="s">
        <v>1742</v>
      </c>
      <c r="G1762" t="str">
        <f t="shared" si="54"/>
        <v>iiif_url</v>
      </c>
    </row>
    <row r="1763" spans="1:7" x14ac:dyDescent="0.2">
      <c r="A1763" t="s">
        <v>1620</v>
      </c>
      <c r="B1763" t="s">
        <v>1685</v>
      </c>
      <c r="C1763" t="s">
        <v>26</v>
      </c>
      <c r="D1763">
        <v>1365</v>
      </c>
      <c r="E1763">
        <v>3119</v>
      </c>
      <c r="F1763" t="s">
        <v>177</v>
      </c>
      <c r="G1763" t="str">
        <f t="shared" si="54"/>
        <v>iiif_url</v>
      </c>
    </row>
    <row r="1764" spans="1:7" x14ac:dyDescent="0.2">
      <c r="A1764" t="s">
        <v>1620</v>
      </c>
      <c r="B1764" t="s">
        <v>1685</v>
      </c>
      <c r="C1764" t="s">
        <v>37</v>
      </c>
      <c r="D1764">
        <v>1484</v>
      </c>
      <c r="E1764">
        <v>3163</v>
      </c>
      <c r="F1764" t="s">
        <v>1743</v>
      </c>
      <c r="G1764" t="str">
        <f t="shared" si="54"/>
        <v>iiif_url</v>
      </c>
    </row>
    <row r="1765" spans="1:7" x14ac:dyDescent="0.2">
      <c r="A1765" t="s">
        <v>1620</v>
      </c>
      <c r="B1765" t="s">
        <v>1685</v>
      </c>
      <c r="C1765" t="s">
        <v>26</v>
      </c>
      <c r="D1765">
        <v>1361</v>
      </c>
      <c r="E1765">
        <v>3219</v>
      </c>
      <c r="F1765" t="s">
        <v>1744</v>
      </c>
      <c r="G1765" t="str">
        <f t="shared" si="54"/>
        <v>iiif_url</v>
      </c>
    </row>
    <row r="1766" spans="1:7" x14ac:dyDescent="0.2">
      <c r="A1766" t="s">
        <v>1620</v>
      </c>
      <c r="B1766" t="s">
        <v>1685</v>
      </c>
      <c r="C1766" t="s">
        <v>26</v>
      </c>
      <c r="D1766">
        <v>1363</v>
      </c>
      <c r="E1766">
        <v>3263</v>
      </c>
      <c r="F1766" t="s">
        <v>177</v>
      </c>
      <c r="G1766" t="str">
        <f t="shared" si="54"/>
        <v>iiif_url</v>
      </c>
    </row>
    <row r="1767" spans="1:7" x14ac:dyDescent="0.2">
      <c r="A1767" t="s">
        <v>1620</v>
      </c>
      <c r="B1767" t="s">
        <v>1685</v>
      </c>
      <c r="C1767" t="s">
        <v>37</v>
      </c>
      <c r="D1767">
        <v>1479</v>
      </c>
      <c r="E1767">
        <v>3310</v>
      </c>
      <c r="F1767" t="s">
        <v>1745</v>
      </c>
      <c r="G1767" t="str">
        <f t="shared" si="54"/>
        <v>iiif_url</v>
      </c>
    </row>
    <row r="1771" spans="1:7" x14ac:dyDescent="0.2">
      <c r="A1771" t="s">
        <v>1746</v>
      </c>
      <c r="B1771" t="s">
        <v>1747</v>
      </c>
      <c r="C1771" t="s">
        <v>11</v>
      </c>
      <c r="D1771">
        <v>3080</v>
      </c>
      <c r="E1771">
        <v>354</v>
      </c>
      <c r="F1771" t="s">
        <v>1748</v>
      </c>
      <c r="G1771" t="str">
        <f t="shared" ref="G1771:G1802" si="55">HYPERLINK("https://images.diginfra.net/iiif/NL-HaNA_1.01.02/3779/NL-HaNA_1.01.02_3779_0012.jpg/2507,323,1099,3185/full/0/default.jpg", "iiif_url")</f>
        <v>iiif_url</v>
      </c>
    </row>
    <row r="1772" spans="1:7" x14ac:dyDescent="0.2">
      <c r="A1772" t="s">
        <v>1746</v>
      </c>
      <c r="B1772" t="s">
        <v>1747</v>
      </c>
      <c r="C1772" t="s">
        <v>26</v>
      </c>
      <c r="D1772">
        <v>2637</v>
      </c>
      <c r="E1772">
        <v>423</v>
      </c>
      <c r="F1772" t="s">
        <v>1749</v>
      </c>
      <c r="G1772" t="str">
        <f t="shared" si="55"/>
        <v>iiif_url</v>
      </c>
    </row>
    <row r="1773" spans="1:7" x14ac:dyDescent="0.2">
      <c r="A1773" t="s">
        <v>1746</v>
      </c>
      <c r="B1773" t="s">
        <v>1747</v>
      </c>
      <c r="C1773" t="s">
        <v>26</v>
      </c>
      <c r="D1773">
        <v>2642</v>
      </c>
      <c r="E1773">
        <v>487</v>
      </c>
      <c r="F1773" t="s">
        <v>318</v>
      </c>
      <c r="G1773" t="str">
        <f t="shared" si="55"/>
        <v>iiif_url</v>
      </c>
    </row>
    <row r="1774" spans="1:7" x14ac:dyDescent="0.2">
      <c r="A1774" t="s">
        <v>1746</v>
      </c>
      <c r="B1774" t="s">
        <v>1747</v>
      </c>
      <c r="C1774" t="s">
        <v>124</v>
      </c>
      <c r="D1774">
        <v>2591</v>
      </c>
      <c r="E1774">
        <v>504</v>
      </c>
      <c r="F1774" t="s">
        <v>1750</v>
      </c>
      <c r="G1774" t="str">
        <f t="shared" si="55"/>
        <v>iiif_url</v>
      </c>
    </row>
    <row r="1775" spans="1:7" x14ac:dyDescent="0.2">
      <c r="A1775" t="s">
        <v>1746</v>
      </c>
      <c r="B1775" t="s">
        <v>1747</v>
      </c>
      <c r="C1775" t="s">
        <v>26</v>
      </c>
      <c r="D1775">
        <v>2637</v>
      </c>
      <c r="E1775">
        <v>574</v>
      </c>
      <c r="F1775" t="s">
        <v>1751</v>
      </c>
      <c r="G1775" t="str">
        <f t="shared" si="55"/>
        <v>iiif_url</v>
      </c>
    </row>
    <row r="1776" spans="1:7" x14ac:dyDescent="0.2">
      <c r="A1776" t="s">
        <v>1746</v>
      </c>
      <c r="B1776" t="s">
        <v>1747</v>
      </c>
      <c r="C1776" t="s">
        <v>124</v>
      </c>
      <c r="D1776">
        <v>2593</v>
      </c>
      <c r="E1776">
        <v>614</v>
      </c>
      <c r="F1776" t="s">
        <v>1752</v>
      </c>
      <c r="G1776" t="str">
        <f t="shared" si="55"/>
        <v>iiif_url</v>
      </c>
    </row>
    <row r="1777" spans="1:7" x14ac:dyDescent="0.2">
      <c r="A1777" t="s">
        <v>1746</v>
      </c>
      <c r="B1777" t="s">
        <v>1747</v>
      </c>
      <c r="C1777" t="s">
        <v>26</v>
      </c>
      <c r="D1777">
        <v>2640</v>
      </c>
      <c r="E1777">
        <v>664</v>
      </c>
      <c r="F1777" t="s">
        <v>1753</v>
      </c>
      <c r="G1777" t="str">
        <f t="shared" si="55"/>
        <v>iiif_url</v>
      </c>
    </row>
    <row r="1778" spans="1:7" x14ac:dyDescent="0.2">
      <c r="A1778" t="s">
        <v>1746</v>
      </c>
      <c r="B1778" t="s">
        <v>1747</v>
      </c>
      <c r="C1778" t="s">
        <v>124</v>
      </c>
      <c r="D1778">
        <v>2593</v>
      </c>
      <c r="E1778">
        <v>710</v>
      </c>
      <c r="F1778" t="s">
        <v>1754</v>
      </c>
      <c r="G1778" t="str">
        <f t="shared" si="55"/>
        <v>iiif_url</v>
      </c>
    </row>
    <row r="1779" spans="1:7" x14ac:dyDescent="0.2">
      <c r="A1779" t="s">
        <v>1746</v>
      </c>
      <c r="B1779" t="s">
        <v>1747</v>
      </c>
      <c r="C1779" t="s">
        <v>26</v>
      </c>
      <c r="D1779">
        <v>2640</v>
      </c>
      <c r="E1779">
        <v>768</v>
      </c>
      <c r="F1779" t="s">
        <v>1755</v>
      </c>
      <c r="G1779" t="str">
        <f t="shared" si="55"/>
        <v>iiif_url</v>
      </c>
    </row>
    <row r="1780" spans="1:7" x14ac:dyDescent="0.2">
      <c r="A1780" t="s">
        <v>1746</v>
      </c>
      <c r="B1780" t="s">
        <v>1747</v>
      </c>
      <c r="C1780" t="s">
        <v>124</v>
      </c>
      <c r="D1780">
        <v>2596</v>
      </c>
      <c r="E1780">
        <v>803</v>
      </c>
      <c r="F1780" t="s">
        <v>1756</v>
      </c>
      <c r="G1780" t="str">
        <f t="shared" si="55"/>
        <v>iiif_url</v>
      </c>
    </row>
    <row r="1781" spans="1:7" x14ac:dyDescent="0.2">
      <c r="A1781" t="s">
        <v>1746</v>
      </c>
      <c r="B1781" t="s">
        <v>1747</v>
      </c>
      <c r="C1781" t="s">
        <v>26</v>
      </c>
      <c r="D1781">
        <v>2644</v>
      </c>
      <c r="E1781">
        <v>854</v>
      </c>
      <c r="F1781" t="s">
        <v>1757</v>
      </c>
      <c r="G1781" t="str">
        <f t="shared" si="55"/>
        <v>iiif_url</v>
      </c>
    </row>
    <row r="1782" spans="1:7" x14ac:dyDescent="0.2">
      <c r="A1782" t="s">
        <v>1746</v>
      </c>
      <c r="B1782" t="s">
        <v>1747</v>
      </c>
      <c r="C1782" t="s">
        <v>37</v>
      </c>
      <c r="D1782">
        <v>2763</v>
      </c>
      <c r="E1782">
        <v>904</v>
      </c>
      <c r="F1782" t="s">
        <v>1758</v>
      </c>
      <c r="G1782" t="str">
        <f t="shared" si="55"/>
        <v>iiif_url</v>
      </c>
    </row>
    <row r="1783" spans="1:7" x14ac:dyDescent="0.2">
      <c r="A1783" t="s">
        <v>1746</v>
      </c>
      <c r="B1783" t="s">
        <v>1747</v>
      </c>
      <c r="C1783" t="s">
        <v>37</v>
      </c>
      <c r="D1783">
        <v>2763</v>
      </c>
      <c r="E1783">
        <v>954</v>
      </c>
      <c r="F1783" t="s">
        <v>1759</v>
      </c>
      <c r="G1783" t="str">
        <f t="shared" si="55"/>
        <v>iiif_url</v>
      </c>
    </row>
    <row r="1784" spans="1:7" x14ac:dyDescent="0.2">
      <c r="A1784" t="s">
        <v>1746</v>
      </c>
      <c r="B1784" t="s">
        <v>1747</v>
      </c>
      <c r="C1784" t="s">
        <v>26</v>
      </c>
      <c r="D1784">
        <v>2644</v>
      </c>
      <c r="E1784">
        <v>1006</v>
      </c>
      <c r="F1784" t="s">
        <v>1760</v>
      </c>
      <c r="G1784" t="str">
        <f t="shared" si="55"/>
        <v>iiif_url</v>
      </c>
    </row>
    <row r="1785" spans="1:7" x14ac:dyDescent="0.2">
      <c r="A1785" t="s">
        <v>1746</v>
      </c>
      <c r="B1785" t="s">
        <v>1747</v>
      </c>
      <c r="C1785" t="s">
        <v>124</v>
      </c>
      <c r="D1785">
        <v>2596</v>
      </c>
      <c r="E1785">
        <v>1051</v>
      </c>
      <c r="F1785" t="s">
        <v>1761</v>
      </c>
      <c r="G1785" t="str">
        <f t="shared" si="55"/>
        <v>iiif_url</v>
      </c>
    </row>
    <row r="1786" spans="1:7" x14ac:dyDescent="0.2">
      <c r="A1786" t="s">
        <v>1746</v>
      </c>
      <c r="B1786" t="s">
        <v>1747</v>
      </c>
      <c r="C1786" t="s">
        <v>26</v>
      </c>
      <c r="D1786">
        <v>2640</v>
      </c>
      <c r="E1786">
        <v>1095</v>
      </c>
      <c r="F1786" t="s">
        <v>1762</v>
      </c>
      <c r="G1786" t="str">
        <f t="shared" si="55"/>
        <v>iiif_url</v>
      </c>
    </row>
    <row r="1787" spans="1:7" x14ac:dyDescent="0.2">
      <c r="A1787" t="s">
        <v>1746</v>
      </c>
      <c r="B1787" t="s">
        <v>1747</v>
      </c>
      <c r="C1787" t="s">
        <v>26</v>
      </c>
      <c r="D1787">
        <v>2642</v>
      </c>
      <c r="E1787">
        <v>1147</v>
      </c>
      <c r="F1787" t="s">
        <v>1763</v>
      </c>
      <c r="G1787" t="str">
        <f t="shared" si="55"/>
        <v>iiif_url</v>
      </c>
    </row>
    <row r="1788" spans="1:7" x14ac:dyDescent="0.2">
      <c r="A1788" t="s">
        <v>1746</v>
      </c>
      <c r="B1788" t="s">
        <v>1747</v>
      </c>
      <c r="C1788" t="s">
        <v>37</v>
      </c>
      <c r="D1788">
        <v>2763</v>
      </c>
      <c r="E1788">
        <v>1187</v>
      </c>
      <c r="F1788" t="s">
        <v>1764</v>
      </c>
      <c r="G1788" t="str">
        <f t="shared" si="55"/>
        <v>iiif_url</v>
      </c>
    </row>
    <row r="1789" spans="1:7" x14ac:dyDescent="0.2">
      <c r="A1789" t="s">
        <v>1746</v>
      </c>
      <c r="B1789" t="s">
        <v>1747</v>
      </c>
      <c r="C1789" t="s">
        <v>124</v>
      </c>
      <c r="D1789">
        <v>2596</v>
      </c>
      <c r="E1789">
        <v>1236</v>
      </c>
      <c r="F1789" t="s">
        <v>1765</v>
      </c>
      <c r="G1789" t="str">
        <f t="shared" si="55"/>
        <v>iiif_url</v>
      </c>
    </row>
    <row r="1790" spans="1:7" x14ac:dyDescent="0.2">
      <c r="A1790" t="s">
        <v>1746</v>
      </c>
      <c r="B1790" t="s">
        <v>1747</v>
      </c>
      <c r="C1790" t="s">
        <v>26</v>
      </c>
      <c r="D1790">
        <v>2640</v>
      </c>
      <c r="E1790">
        <v>1296</v>
      </c>
      <c r="F1790" t="s">
        <v>1766</v>
      </c>
      <c r="G1790" t="str">
        <f t="shared" si="55"/>
        <v>iiif_url</v>
      </c>
    </row>
    <row r="1791" spans="1:7" x14ac:dyDescent="0.2">
      <c r="A1791" t="s">
        <v>1746</v>
      </c>
      <c r="B1791" t="s">
        <v>1747</v>
      </c>
      <c r="C1791" t="s">
        <v>37</v>
      </c>
      <c r="D1791">
        <v>2763</v>
      </c>
      <c r="E1791">
        <v>1326</v>
      </c>
      <c r="F1791" t="s">
        <v>1767</v>
      </c>
      <c r="G1791" t="str">
        <f t="shared" si="55"/>
        <v>iiif_url</v>
      </c>
    </row>
    <row r="1792" spans="1:7" x14ac:dyDescent="0.2">
      <c r="A1792" t="s">
        <v>1746</v>
      </c>
      <c r="B1792" t="s">
        <v>1747</v>
      </c>
      <c r="C1792" t="s">
        <v>26</v>
      </c>
      <c r="D1792">
        <v>2649</v>
      </c>
      <c r="E1792">
        <v>1397</v>
      </c>
      <c r="F1792" t="s">
        <v>1768</v>
      </c>
      <c r="G1792" t="str">
        <f t="shared" si="55"/>
        <v>iiif_url</v>
      </c>
    </row>
    <row r="1793" spans="1:7" x14ac:dyDescent="0.2">
      <c r="A1793" t="s">
        <v>1746</v>
      </c>
      <c r="B1793" t="s">
        <v>1747</v>
      </c>
      <c r="C1793" t="s">
        <v>37</v>
      </c>
      <c r="D1793">
        <v>2763</v>
      </c>
      <c r="E1793">
        <v>1426</v>
      </c>
      <c r="F1793" t="s">
        <v>1769</v>
      </c>
      <c r="G1793" t="str">
        <f t="shared" si="55"/>
        <v>iiif_url</v>
      </c>
    </row>
    <row r="1794" spans="1:7" x14ac:dyDescent="0.2">
      <c r="A1794" t="s">
        <v>1746</v>
      </c>
      <c r="B1794" t="s">
        <v>1747</v>
      </c>
      <c r="C1794" t="s">
        <v>26</v>
      </c>
      <c r="D1794">
        <v>2642</v>
      </c>
      <c r="E1794">
        <v>1483</v>
      </c>
      <c r="F1794" t="s">
        <v>1770</v>
      </c>
      <c r="G1794" t="str">
        <f t="shared" si="55"/>
        <v>iiif_url</v>
      </c>
    </row>
    <row r="1795" spans="1:7" x14ac:dyDescent="0.2">
      <c r="A1795" t="s">
        <v>1746</v>
      </c>
      <c r="B1795" t="s">
        <v>1747</v>
      </c>
      <c r="C1795" t="s">
        <v>37</v>
      </c>
      <c r="D1795">
        <v>2766</v>
      </c>
      <c r="E1795">
        <v>1529</v>
      </c>
      <c r="F1795" t="s">
        <v>1771</v>
      </c>
      <c r="G1795" t="str">
        <f t="shared" si="55"/>
        <v>iiif_url</v>
      </c>
    </row>
    <row r="1796" spans="1:7" x14ac:dyDescent="0.2">
      <c r="A1796" t="s">
        <v>1746</v>
      </c>
      <c r="B1796" t="s">
        <v>1747</v>
      </c>
      <c r="C1796" t="s">
        <v>26</v>
      </c>
      <c r="D1796">
        <v>2644</v>
      </c>
      <c r="E1796">
        <v>1576</v>
      </c>
      <c r="F1796" t="s">
        <v>1772</v>
      </c>
      <c r="G1796" t="str">
        <f t="shared" si="55"/>
        <v>iiif_url</v>
      </c>
    </row>
    <row r="1797" spans="1:7" x14ac:dyDescent="0.2">
      <c r="A1797" t="s">
        <v>1746</v>
      </c>
      <c r="B1797" t="s">
        <v>1747</v>
      </c>
      <c r="C1797" t="s">
        <v>37</v>
      </c>
      <c r="D1797">
        <v>2766</v>
      </c>
      <c r="E1797">
        <v>1630</v>
      </c>
      <c r="F1797" t="s">
        <v>1773</v>
      </c>
      <c r="G1797" t="str">
        <f t="shared" si="55"/>
        <v>iiif_url</v>
      </c>
    </row>
    <row r="1798" spans="1:7" x14ac:dyDescent="0.2">
      <c r="A1798" t="s">
        <v>1746</v>
      </c>
      <c r="B1798" t="s">
        <v>1747</v>
      </c>
      <c r="C1798" t="s">
        <v>124</v>
      </c>
      <c r="D1798">
        <v>2598</v>
      </c>
      <c r="E1798">
        <v>1671</v>
      </c>
      <c r="F1798" t="s">
        <v>1774</v>
      </c>
      <c r="G1798" t="str">
        <f t="shared" si="55"/>
        <v>iiif_url</v>
      </c>
    </row>
    <row r="1799" spans="1:7" x14ac:dyDescent="0.2">
      <c r="A1799" t="s">
        <v>1746</v>
      </c>
      <c r="B1799" t="s">
        <v>1747</v>
      </c>
      <c r="C1799" t="s">
        <v>26</v>
      </c>
      <c r="D1799">
        <v>2651</v>
      </c>
      <c r="E1799">
        <v>1722</v>
      </c>
      <c r="F1799" t="s">
        <v>1775</v>
      </c>
      <c r="G1799" t="str">
        <f t="shared" si="55"/>
        <v>iiif_url</v>
      </c>
    </row>
    <row r="1800" spans="1:7" x14ac:dyDescent="0.2">
      <c r="A1800" t="s">
        <v>1746</v>
      </c>
      <c r="B1800" t="s">
        <v>1747</v>
      </c>
      <c r="C1800" t="s">
        <v>37</v>
      </c>
      <c r="D1800">
        <v>2766</v>
      </c>
      <c r="E1800">
        <v>1770</v>
      </c>
      <c r="F1800" t="s">
        <v>1769</v>
      </c>
      <c r="G1800" t="str">
        <f t="shared" si="55"/>
        <v>iiif_url</v>
      </c>
    </row>
    <row r="1801" spans="1:7" x14ac:dyDescent="0.2">
      <c r="A1801" t="s">
        <v>1746</v>
      </c>
      <c r="B1801" t="s">
        <v>1747</v>
      </c>
      <c r="C1801" t="s">
        <v>26</v>
      </c>
      <c r="D1801">
        <v>2647</v>
      </c>
      <c r="E1801">
        <v>1818</v>
      </c>
      <c r="F1801" t="s">
        <v>1776</v>
      </c>
      <c r="G1801" t="str">
        <f t="shared" si="55"/>
        <v>iiif_url</v>
      </c>
    </row>
    <row r="1802" spans="1:7" x14ac:dyDescent="0.2">
      <c r="A1802" t="s">
        <v>1746</v>
      </c>
      <c r="B1802" t="s">
        <v>1747</v>
      </c>
      <c r="C1802" t="s">
        <v>124</v>
      </c>
      <c r="D1802">
        <v>2603</v>
      </c>
      <c r="E1802">
        <v>1863</v>
      </c>
      <c r="F1802" t="s">
        <v>1777</v>
      </c>
      <c r="G1802" t="str">
        <f t="shared" si="55"/>
        <v>iiif_url</v>
      </c>
    </row>
    <row r="1803" spans="1:7" x14ac:dyDescent="0.2">
      <c r="A1803" t="s">
        <v>1746</v>
      </c>
      <c r="B1803" t="s">
        <v>1747</v>
      </c>
      <c r="C1803" t="s">
        <v>26</v>
      </c>
      <c r="D1803">
        <v>2649</v>
      </c>
      <c r="E1803">
        <v>1915</v>
      </c>
      <c r="F1803" t="s">
        <v>1778</v>
      </c>
      <c r="G1803" t="str">
        <f t="shared" ref="G1803:G1833" si="56">HYPERLINK("https://images.diginfra.net/iiif/NL-HaNA_1.01.02/3779/NL-HaNA_1.01.02_3779_0012.jpg/2507,323,1099,3185/full/0/default.jpg", "iiif_url")</f>
        <v>iiif_url</v>
      </c>
    </row>
    <row r="1804" spans="1:7" x14ac:dyDescent="0.2">
      <c r="A1804" t="s">
        <v>1746</v>
      </c>
      <c r="B1804" t="s">
        <v>1747</v>
      </c>
      <c r="C1804" t="s">
        <v>37</v>
      </c>
      <c r="D1804">
        <v>2775</v>
      </c>
      <c r="E1804">
        <v>1962</v>
      </c>
      <c r="F1804" t="s">
        <v>1771</v>
      </c>
      <c r="G1804" t="str">
        <f t="shared" si="56"/>
        <v>iiif_url</v>
      </c>
    </row>
    <row r="1805" spans="1:7" x14ac:dyDescent="0.2">
      <c r="A1805" t="s">
        <v>1746</v>
      </c>
      <c r="B1805" t="s">
        <v>1747</v>
      </c>
      <c r="C1805" t="s">
        <v>26</v>
      </c>
      <c r="D1805">
        <v>2649</v>
      </c>
      <c r="E1805">
        <v>2006</v>
      </c>
      <c r="F1805" t="s">
        <v>1779</v>
      </c>
      <c r="G1805" t="str">
        <f t="shared" si="56"/>
        <v>iiif_url</v>
      </c>
    </row>
    <row r="1806" spans="1:7" x14ac:dyDescent="0.2">
      <c r="A1806" t="s">
        <v>1746</v>
      </c>
      <c r="B1806" t="s">
        <v>1747</v>
      </c>
      <c r="C1806" t="s">
        <v>37</v>
      </c>
      <c r="D1806">
        <v>2770</v>
      </c>
      <c r="E1806">
        <v>2052</v>
      </c>
      <c r="F1806" t="s">
        <v>1780</v>
      </c>
      <c r="G1806" t="str">
        <f t="shared" si="56"/>
        <v>iiif_url</v>
      </c>
    </row>
    <row r="1807" spans="1:7" x14ac:dyDescent="0.2">
      <c r="A1807" t="s">
        <v>1746</v>
      </c>
      <c r="B1807" t="s">
        <v>1747</v>
      </c>
      <c r="C1807" t="s">
        <v>26</v>
      </c>
      <c r="D1807">
        <v>2649</v>
      </c>
      <c r="E1807">
        <v>2110</v>
      </c>
      <c r="F1807" t="s">
        <v>1781</v>
      </c>
      <c r="G1807" t="str">
        <f t="shared" si="56"/>
        <v>iiif_url</v>
      </c>
    </row>
    <row r="1808" spans="1:7" x14ac:dyDescent="0.2">
      <c r="A1808" t="s">
        <v>1746</v>
      </c>
      <c r="B1808" t="s">
        <v>1747</v>
      </c>
      <c r="C1808" t="s">
        <v>124</v>
      </c>
      <c r="D1808">
        <v>2603</v>
      </c>
      <c r="E1808">
        <v>2150</v>
      </c>
      <c r="F1808" t="s">
        <v>1782</v>
      </c>
      <c r="G1808" t="str">
        <f t="shared" si="56"/>
        <v>iiif_url</v>
      </c>
    </row>
    <row r="1809" spans="1:7" x14ac:dyDescent="0.2">
      <c r="A1809" t="s">
        <v>1746</v>
      </c>
      <c r="B1809" t="s">
        <v>1747</v>
      </c>
      <c r="C1809" t="s">
        <v>26</v>
      </c>
      <c r="D1809">
        <v>2651</v>
      </c>
      <c r="E1809">
        <v>2202</v>
      </c>
      <c r="F1809" t="s">
        <v>1783</v>
      </c>
      <c r="G1809" t="str">
        <f t="shared" si="56"/>
        <v>iiif_url</v>
      </c>
    </row>
    <row r="1810" spans="1:7" x14ac:dyDescent="0.2">
      <c r="A1810" t="s">
        <v>1746</v>
      </c>
      <c r="B1810" t="s">
        <v>1747</v>
      </c>
      <c r="C1810" t="s">
        <v>124</v>
      </c>
      <c r="D1810">
        <v>2605</v>
      </c>
      <c r="E1810">
        <v>2242</v>
      </c>
      <c r="F1810" t="s">
        <v>1784</v>
      </c>
      <c r="G1810" t="str">
        <f t="shared" si="56"/>
        <v>iiif_url</v>
      </c>
    </row>
    <row r="1811" spans="1:7" x14ac:dyDescent="0.2">
      <c r="A1811" t="s">
        <v>1746</v>
      </c>
      <c r="B1811" t="s">
        <v>1747</v>
      </c>
      <c r="C1811" t="s">
        <v>26</v>
      </c>
      <c r="D1811">
        <v>2654</v>
      </c>
      <c r="E1811">
        <v>2297</v>
      </c>
      <c r="F1811" t="s">
        <v>1785</v>
      </c>
      <c r="G1811" t="str">
        <f t="shared" si="56"/>
        <v>iiif_url</v>
      </c>
    </row>
    <row r="1812" spans="1:7" x14ac:dyDescent="0.2">
      <c r="A1812" t="s">
        <v>1746</v>
      </c>
      <c r="B1812" t="s">
        <v>1747</v>
      </c>
      <c r="C1812" t="s">
        <v>124</v>
      </c>
      <c r="D1812">
        <v>2605</v>
      </c>
      <c r="E1812">
        <v>2335</v>
      </c>
      <c r="F1812" t="s">
        <v>1786</v>
      </c>
      <c r="G1812" t="str">
        <f t="shared" si="56"/>
        <v>iiif_url</v>
      </c>
    </row>
    <row r="1813" spans="1:7" x14ac:dyDescent="0.2">
      <c r="A1813" t="s">
        <v>1746</v>
      </c>
      <c r="B1813" t="s">
        <v>1747</v>
      </c>
      <c r="C1813" t="s">
        <v>26</v>
      </c>
      <c r="D1813">
        <v>2651</v>
      </c>
      <c r="E1813">
        <v>2389</v>
      </c>
      <c r="F1813" t="s">
        <v>1787</v>
      </c>
      <c r="G1813" t="str">
        <f t="shared" si="56"/>
        <v>iiif_url</v>
      </c>
    </row>
    <row r="1814" spans="1:7" x14ac:dyDescent="0.2">
      <c r="A1814" t="s">
        <v>1746</v>
      </c>
      <c r="B1814" t="s">
        <v>1747</v>
      </c>
      <c r="C1814" t="s">
        <v>26</v>
      </c>
      <c r="D1814">
        <v>2651</v>
      </c>
      <c r="E1814">
        <v>2445</v>
      </c>
      <c r="F1814" t="s">
        <v>1788</v>
      </c>
      <c r="G1814" t="str">
        <f t="shared" si="56"/>
        <v>iiif_url</v>
      </c>
    </row>
    <row r="1815" spans="1:7" x14ac:dyDescent="0.2">
      <c r="A1815" t="s">
        <v>1746</v>
      </c>
      <c r="B1815" t="s">
        <v>1747</v>
      </c>
      <c r="C1815" t="s">
        <v>37</v>
      </c>
      <c r="D1815">
        <v>2768</v>
      </c>
      <c r="E1815">
        <v>2465</v>
      </c>
      <c r="F1815" t="s">
        <v>1023</v>
      </c>
      <c r="G1815" t="str">
        <f t="shared" si="56"/>
        <v>iiif_url</v>
      </c>
    </row>
    <row r="1816" spans="1:7" x14ac:dyDescent="0.2">
      <c r="A1816" t="s">
        <v>1746</v>
      </c>
      <c r="B1816" t="s">
        <v>1747</v>
      </c>
      <c r="C1816" t="s">
        <v>26</v>
      </c>
      <c r="D1816">
        <v>2663</v>
      </c>
      <c r="E1816">
        <v>2553</v>
      </c>
      <c r="F1816" t="s">
        <v>1789</v>
      </c>
      <c r="G1816" t="str">
        <f t="shared" si="56"/>
        <v>iiif_url</v>
      </c>
    </row>
    <row r="1817" spans="1:7" x14ac:dyDescent="0.2">
      <c r="A1817" t="s">
        <v>1746</v>
      </c>
      <c r="B1817" t="s">
        <v>1747</v>
      </c>
      <c r="C1817" t="s">
        <v>37</v>
      </c>
      <c r="D1817">
        <v>2782</v>
      </c>
      <c r="E1817">
        <v>2582</v>
      </c>
      <c r="F1817" t="s">
        <v>1790</v>
      </c>
      <c r="G1817" t="str">
        <f t="shared" si="56"/>
        <v>iiif_url</v>
      </c>
    </row>
    <row r="1818" spans="1:7" x14ac:dyDescent="0.2">
      <c r="A1818" t="s">
        <v>1746</v>
      </c>
      <c r="B1818" t="s">
        <v>1747</v>
      </c>
      <c r="C1818" t="s">
        <v>26</v>
      </c>
      <c r="D1818">
        <v>2654</v>
      </c>
      <c r="E1818">
        <v>2632</v>
      </c>
      <c r="F1818" t="s">
        <v>1791</v>
      </c>
      <c r="G1818" t="str">
        <f t="shared" si="56"/>
        <v>iiif_url</v>
      </c>
    </row>
    <row r="1819" spans="1:7" x14ac:dyDescent="0.2">
      <c r="A1819" t="s">
        <v>1746</v>
      </c>
      <c r="B1819" t="s">
        <v>1747</v>
      </c>
      <c r="C1819" t="s">
        <v>26</v>
      </c>
      <c r="D1819">
        <v>2658</v>
      </c>
      <c r="E1819">
        <v>2681</v>
      </c>
      <c r="F1819" t="s">
        <v>1792</v>
      </c>
      <c r="G1819" t="str">
        <f t="shared" si="56"/>
        <v>iiif_url</v>
      </c>
    </row>
    <row r="1820" spans="1:7" x14ac:dyDescent="0.2">
      <c r="A1820" t="s">
        <v>1746</v>
      </c>
      <c r="B1820" t="s">
        <v>1747</v>
      </c>
      <c r="C1820" t="s">
        <v>26</v>
      </c>
      <c r="D1820">
        <v>2658</v>
      </c>
      <c r="E1820">
        <v>2730</v>
      </c>
      <c r="F1820" t="s">
        <v>1793</v>
      </c>
      <c r="G1820" t="str">
        <f t="shared" si="56"/>
        <v>iiif_url</v>
      </c>
    </row>
    <row r="1821" spans="1:7" x14ac:dyDescent="0.2">
      <c r="A1821" t="s">
        <v>1746</v>
      </c>
      <c r="B1821" t="s">
        <v>1747</v>
      </c>
      <c r="C1821" t="s">
        <v>37</v>
      </c>
      <c r="D1821">
        <v>2780</v>
      </c>
      <c r="E1821">
        <v>2779</v>
      </c>
      <c r="F1821" t="s">
        <v>1794</v>
      </c>
      <c r="G1821" t="str">
        <f t="shared" si="56"/>
        <v>iiif_url</v>
      </c>
    </row>
    <row r="1822" spans="1:7" x14ac:dyDescent="0.2">
      <c r="A1822" t="s">
        <v>1746</v>
      </c>
      <c r="B1822" t="s">
        <v>1747</v>
      </c>
      <c r="C1822" t="s">
        <v>124</v>
      </c>
      <c r="D1822">
        <v>2612</v>
      </c>
      <c r="E1822">
        <v>2825</v>
      </c>
      <c r="F1822" t="s">
        <v>1795</v>
      </c>
      <c r="G1822" t="str">
        <f t="shared" si="56"/>
        <v>iiif_url</v>
      </c>
    </row>
    <row r="1823" spans="1:7" x14ac:dyDescent="0.2">
      <c r="A1823" t="s">
        <v>1746</v>
      </c>
      <c r="B1823" t="s">
        <v>1747</v>
      </c>
      <c r="C1823" t="s">
        <v>26</v>
      </c>
      <c r="D1823">
        <v>2658</v>
      </c>
      <c r="E1823">
        <v>2873</v>
      </c>
      <c r="F1823" t="s">
        <v>1796</v>
      </c>
      <c r="G1823" t="str">
        <f t="shared" si="56"/>
        <v>iiif_url</v>
      </c>
    </row>
    <row r="1824" spans="1:7" x14ac:dyDescent="0.2">
      <c r="A1824" t="s">
        <v>1746</v>
      </c>
      <c r="B1824" t="s">
        <v>1747</v>
      </c>
      <c r="C1824" t="s">
        <v>26</v>
      </c>
      <c r="D1824">
        <v>2658</v>
      </c>
      <c r="E1824">
        <v>2924</v>
      </c>
      <c r="F1824" t="s">
        <v>1797</v>
      </c>
      <c r="G1824" t="str">
        <f t="shared" si="56"/>
        <v>iiif_url</v>
      </c>
    </row>
    <row r="1825" spans="1:7" x14ac:dyDescent="0.2">
      <c r="A1825" t="s">
        <v>1746</v>
      </c>
      <c r="B1825" t="s">
        <v>1747</v>
      </c>
      <c r="C1825" t="s">
        <v>26</v>
      </c>
      <c r="D1825">
        <v>2661</v>
      </c>
      <c r="E1825">
        <v>2975</v>
      </c>
      <c r="F1825" t="s">
        <v>1798</v>
      </c>
      <c r="G1825" t="str">
        <f t="shared" si="56"/>
        <v>iiif_url</v>
      </c>
    </row>
    <row r="1826" spans="1:7" x14ac:dyDescent="0.2">
      <c r="A1826" t="s">
        <v>1746</v>
      </c>
      <c r="B1826" t="s">
        <v>1747</v>
      </c>
      <c r="C1826" t="s">
        <v>37</v>
      </c>
      <c r="D1826">
        <v>2784</v>
      </c>
      <c r="E1826">
        <v>3018</v>
      </c>
      <c r="F1826" t="s">
        <v>1799</v>
      </c>
      <c r="G1826" t="str">
        <f t="shared" si="56"/>
        <v>iiif_url</v>
      </c>
    </row>
    <row r="1827" spans="1:7" x14ac:dyDescent="0.2">
      <c r="A1827" t="s">
        <v>1746</v>
      </c>
      <c r="B1827" t="s">
        <v>1747</v>
      </c>
      <c r="C1827" t="s">
        <v>26</v>
      </c>
      <c r="D1827">
        <v>2663</v>
      </c>
      <c r="E1827">
        <v>3070</v>
      </c>
      <c r="F1827" t="s">
        <v>1800</v>
      </c>
      <c r="G1827" t="str">
        <f t="shared" si="56"/>
        <v>iiif_url</v>
      </c>
    </row>
    <row r="1828" spans="1:7" x14ac:dyDescent="0.2">
      <c r="A1828" t="s">
        <v>1746</v>
      </c>
      <c r="B1828" t="s">
        <v>1747</v>
      </c>
      <c r="C1828" t="s">
        <v>37</v>
      </c>
      <c r="D1828">
        <v>2784</v>
      </c>
      <c r="E1828">
        <v>3115</v>
      </c>
      <c r="F1828" t="s">
        <v>1801</v>
      </c>
      <c r="G1828" t="str">
        <f t="shared" si="56"/>
        <v>iiif_url</v>
      </c>
    </row>
    <row r="1829" spans="1:7" x14ac:dyDescent="0.2">
      <c r="A1829" t="s">
        <v>1746</v>
      </c>
      <c r="B1829" t="s">
        <v>1747</v>
      </c>
      <c r="C1829" t="s">
        <v>26</v>
      </c>
      <c r="D1829">
        <v>2670</v>
      </c>
      <c r="E1829">
        <v>3155</v>
      </c>
      <c r="F1829" t="s">
        <v>1802</v>
      </c>
      <c r="G1829" t="str">
        <f t="shared" si="56"/>
        <v>iiif_url</v>
      </c>
    </row>
    <row r="1830" spans="1:7" x14ac:dyDescent="0.2">
      <c r="A1830" t="s">
        <v>1746</v>
      </c>
      <c r="B1830" t="s">
        <v>1747</v>
      </c>
      <c r="C1830" t="s">
        <v>37</v>
      </c>
      <c r="D1830">
        <v>2784</v>
      </c>
      <c r="E1830">
        <v>3214</v>
      </c>
      <c r="F1830" t="s">
        <v>1803</v>
      </c>
      <c r="G1830" t="str">
        <f t="shared" si="56"/>
        <v>iiif_url</v>
      </c>
    </row>
    <row r="1831" spans="1:7" x14ac:dyDescent="0.2">
      <c r="A1831" t="s">
        <v>1746</v>
      </c>
      <c r="B1831" t="s">
        <v>1747</v>
      </c>
      <c r="C1831" t="s">
        <v>124</v>
      </c>
      <c r="D1831">
        <v>2672</v>
      </c>
      <c r="E1831">
        <v>3263</v>
      </c>
      <c r="F1831" t="s">
        <v>1804</v>
      </c>
      <c r="G1831" t="str">
        <f t="shared" si="56"/>
        <v>iiif_url</v>
      </c>
    </row>
    <row r="1832" spans="1:7" x14ac:dyDescent="0.2">
      <c r="A1832" t="s">
        <v>1746</v>
      </c>
      <c r="B1832" t="s">
        <v>1747</v>
      </c>
      <c r="C1832" t="s">
        <v>37</v>
      </c>
      <c r="D1832">
        <v>2787</v>
      </c>
      <c r="E1832">
        <v>3309</v>
      </c>
      <c r="F1832" t="s">
        <v>1805</v>
      </c>
      <c r="G1832" t="str">
        <f t="shared" si="56"/>
        <v>iiif_url</v>
      </c>
    </row>
    <row r="1833" spans="1:7" x14ac:dyDescent="0.2">
      <c r="A1833" t="s">
        <v>1746</v>
      </c>
      <c r="B1833" t="s">
        <v>1747</v>
      </c>
      <c r="C1833" t="s">
        <v>124</v>
      </c>
      <c r="D1833">
        <v>2670</v>
      </c>
      <c r="E1833">
        <v>3355</v>
      </c>
      <c r="F1833" t="s">
        <v>1806</v>
      </c>
      <c r="G1833" t="str">
        <f t="shared" si="56"/>
        <v>iiif_url</v>
      </c>
    </row>
    <row r="1835" spans="1:7" x14ac:dyDescent="0.2">
      <c r="A1835" t="s">
        <v>1746</v>
      </c>
      <c r="B1835" t="s">
        <v>1807</v>
      </c>
      <c r="C1835" t="s">
        <v>26</v>
      </c>
      <c r="D1835">
        <v>3609</v>
      </c>
      <c r="E1835">
        <v>405</v>
      </c>
      <c r="F1835" t="s">
        <v>1808</v>
      </c>
      <c r="G1835" t="str">
        <f t="shared" ref="G1835:G1866" si="57">HYPERLINK("https://images.diginfra.net/iiif/NL-HaNA_1.01.02/3779/NL-HaNA_1.01.02_3779_0012.jpg/3472,316,1125,3204/full/0/default.jpg", "iiif_url")</f>
        <v>iiif_url</v>
      </c>
    </row>
    <row r="1836" spans="1:7" x14ac:dyDescent="0.2">
      <c r="A1836" t="s">
        <v>1746</v>
      </c>
      <c r="B1836" t="s">
        <v>1807</v>
      </c>
      <c r="C1836" t="s">
        <v>26</v>
      </c>
      <c r="D1836">
        <v>3614</v>
      </c>
      <c r="E1836">
        <v>462</v>
      </c>
      <c r="F1836" t="s">
        <v>1809</v>
      </c>
      <c r="G1836" t="str">
        <f t="shared" si="57"/>
        <v>iiif_url</v>
      </c>
    </row>
    <row r="1837" spans="1:7" x14ac:dyDescent="0.2">
      <c r="A1837" t="s">
        <v>1746</v>
      </c>
      <c r="B1837" t="s">
        <v>1807</v>
      </c>
      <c r="C1837" t="s">
        <v>26</v>
      </c>
      <c r="D1837">
        <v>3611</v>
      </c>
      <c r="E1837">
        <v>508</v>
      </c>
      <c r="F1837" t="s">
        <v>1810</v>
      </c>
      <c r="G1837" t="str">
        <f t="shared" si="57"/>
        <v>iiif_url</v>
      </c>
    </row>
    <row r="1838" spans="1:7" x14ac:dyDescent="0.2">
      <c r="A1838" t="s">
        <v>1746</v>
      </c>
      <c r="B1838" t="s">
        <v>1807</v>
      </c>
      <c r="C1838" t="s">
        <v>26</v>
      </c>
      <c r="D1838">
        <v>3618</v>
      </c>
      <c r="E1838">
        <v>571</v>
      </c>
      <c r="F1838" t="s">
        <v>1811</v>
      </c>
      <c r="G1838" t="str">
        <f t="shared" si="57"/>
        <v>iiif_url</v>
      </c>
    </row>
    <row r="1839" spans="1:7" x14ac:dyDescent="0.2">
      <c r="A1839" t="s">
        <v>1746</v>
      </c>
      <c r="B1839" t="s">
        <v>1807</v>
      </c>
      <c r="C1839" t="s">
        <v>124</v>
      </c>
      <c r="D1839">
        <v>3569</v>
      </c>
      <c r="E1839">
        <v>600</v>
      </c>
      <c r="F1839" t="s">
        <v>1812</v>
      </c>
      <c r="G1839" t="str">
        <f t="shared" si="57"/>
        <v>iiif_url</v>
      </c>
    </row>
    <row r="1840" spans="1:7" x14ac:dyDescent="0.2">
      <c r="A1840" t="s">
        <v>1746</v>
      </c>
      <c r="B1840" t="s">
        <v>1807</v>
      </c>
      <c r="C1840" t="s">
        <v>26</v>
      </c>
      <c r="D1840">
        <v>3616</v>
      </c>
      <c r="E1840">
        <v>654</v>
      </c>
      <c r="F1840" t="s">
        <v>1813</v>
      </c>
      <c r="G1840" t="str">
        <f t="shared" si="57"/>
        <v>iiif_url</v>
      </c>
    </row>
    <row r="1841" spans="1:7" x14ac:dyDescent="0.2">
      <c r="A1841" t="s">
        <v>1746</v>
      </c>
      <c r="B1841" t="s">
        <v>1807</v>
      </c>
      <c r="C1841" t="s">
        <v>124</v>
      </c>
      <c r="D1841">
        <v>3567</v>
      </c>
      <c r="E1841">
        <v>701</v>
      </c>
      <c r="F1841" t="s">
        <v>1814</v>
      </c>
      <c r="G1841" t="str">
        <f t="shared" si="57"/>
        <v>iiif_url</v>
      </c>
    </row>
    <row r="1842" spans="1:7" x14ac:dyDescent="0.2">
      <c r="A1842" t="s">
        <v>1746</v>
      </c>
      <c r="B1842" t="s">
        <v>1807</v>
      </c>
      <c r="C1842" t="s">
        <v>124</v>
      </c>
      <c r="D1842">
        <v>3565</v>
      </c>
      <c r="E1842">
        <v>750</v>
      </c>
      <c r="F1842" t="s">
        <v>1815</v>
      </c>
      <c r="G1842" t="str">
        <f t="shared" si="57"/>
        <v>iiif_url</v>
      </c>
    </row>
    <row r="1843" spans="1:7" x14ac:dyDescent="0.2">
      <c r="A1843" t="s">
        <v>1746</v>
      </c>
      <c r="B1843" t="s">
        <v>1807</v>
      </c>
      <c r="C1843" t="s">
        <v>26</v>
      </c>
      <c r="D1843">
        <v>3616</v>
      </c>
      <c r="E1843">
        <v>801</v>
      </c>
      <c r="F1843" t="s">
        <v>1816</v>
      </c>
      <c r="G1843" t="str">
        <f t="shared" si="57"/>
        <v>iiif_url</v>
      </c>
    </row>
    <row r="1844" spans="1:7" x14ac:dyDescent="0.2">
      <c r="A1844" t="s">
        <v>1746</v>
      </c>
      <c r="B1844" t="s">
        <v>1807</v>
      </c>
      <c r="C1844" t="s">
        <v>124</v>
      </c>
      <c r="D1844">
        <v>3567</v>
      </c>
      <c r="E1844">
        <v>846</v>
      </c>
      <c r="F1844" t="s">
        <v>1817</v>
      </c>
      <c r="G1844" t="str">
        <f t="shared" si="57"/>
        <v>iiif_url</v>
      </c>
    </row>
    <row r="1845" spans="1:7" x14ac:dyDescent="0.2">
      <c r="A1845" t="s">
        <v>1746</v>
      </c>
      <c r="B1845" t="s">
        <v>1807</v>
      </c>
      <c r="C1845" t="s">
        <v>124</v>
      </c>
      <c r="D1845">
        <v>3567</v>
      </c>
      <c r="E1845">
        <v>892</v>
      </c>
      <c r="F1845" t="s">
        <v>1818</v>
      </c>
      <c r="G1845" t="str">
        <f t="shared" si="57"/>
        <v>iiif_url</v>
      </c>
    </row>
    <row r="1846" spans="1:7" x14ac:dyDescent="0.2">
      <c r="A1846" t="s">
        <v>1746</v>
      </c>
      <c r="B1846" t="s">
        <v>1807</v>
      </c>
      <c r="C1846" t="s">
        <v>26</v>
      </c>
      <c r="D1846">
        <v>3616</v>
      </c>
      <c r="E1846">
        <v>943</v>
      </c>
      <c r="F1846" t="s">
        <v>1819</v>
      </c>
      <c r="G1846" t="str">
        <f t="shared" si="57"/>
        <v>iiif_url</v>
      </c>
    </row>
    <row r="1847" spans="1:7" x14ac:dyDescent="0.2">
      <c r="A1847" t="s">
        <v>1746</v>
      </c>
      <c r="B1847" t="s">
        <v>1807</v>
      </c>
      <c r="C1847" t="s">
        <v>26</v>
      </c>
      <c r="D1847">
        <v>3611</v>
      </c>
      <c r="E1847">
        <v>1005</v>
      </c>
      <c r="F1847" t="s">
        <v>1820</v>
      </c>
      <c r="G1847" t="str">
        <f t="shared" si="57"/>
        <v>iiif_url</v>
      </c>
    </row>
    <row r="1848" spans="1:7" x14ac:dyDescent="0.2">
      <c r="A1848" t="s">
        <v>1746</v>
      </c>
      <c r="B1848" t="s">
        <v>1807</v>
      </c>
      <c r="C1848" t="s">
        <v>37</v>
      </c>
      <c r="D1848">
        <v>3735</v>
      </c>
      <c r="E1848">
        <v>1040</v>
      </c>
      <c r="F1848" t="s">
        <v>1821</v>
      </c>
      <c r="G1848" t="str">
        <f t="shared" si="57"/>
        <v>iiif_url</v>
      </c>
    </row>
    <row r="1849" spans="1:7" x14ac:dyDescent="0.2">
      <c r="A1849" t="s">
        <v>1746</v>
      </c>
      <c r="B1849" t="s">
        <v>1807</v>
      </c>
      <c r="C1849" t="s">
        <v>124</v>
      </c>
      <c r="D1849">
        <v>3569</v>
      </c>
      <c r="E1849">
        <v>1087</v>
      </c>
      <c r="F1849" t="s">
        <v>1822</v>
      </c>
      <c r="G1849" t="str">
        <f t="shared" si="57"/>
        <v>iiif_url</v>
      </c>
    </row>
    <row r="1850" spans="1:7" x14ac:dyDescent="0.2">
      <c r="A1850" t="s">
        <v>1746</v>
      </c>
      <c r="B1850" t="s">
        <v>1807</v>
      </c>
      <c r="C1850" t="s">
        <v>26</v>
      </c>
      <c r="D1850">
        <v>3614</v>
      </c>
      <c r="E1850">
        <v>1133</v>
      </c>
      <c r="F1850" t="s">
        <v>1823</v>
      </c>
      <c r="G1850" t="str">
        <f t="shared" si="57"/>
        <v>iiif_url</v>
      </c>
    </row>
    <row r="1851" spans="1:7" x14ac:dyDescent="0.2">
      <c r="A1851" t="s">
        <v>1746</v>
      </c>
      <c r="B1851" t="s">
        <v>1807</v>
      </c>
      <c r="C1851" t="s">
        <v>26</v>
      </c>
      <c r="D1851">
        <v>3616</v>
      </c>
      <c r="E1851">
        <v>1191</v>
      </c>
      <c r="F1851" t="s">
        <v>1824</v>
      </c>
      <c r="G1851" t="str">
        <f t="shared" si="57"/>
        <v>iiif_url</v>
      </c>
    </row>
    <row r="1852" spans="1:7" x14ac:dyDescent="0.2">
      <c r="A1852" t="s">
        <v>1746</v>
      </c>
      <c r="B1852" t="s">
        <v>1807</v>
      </c>
      <c r="C1852" t="s">
        <v>124</v>
      </c>
      <c r="D1852">
        <v>3569</v>
      </c>
      <c r="E1852">
        <v>1228</v>
      </c>
      <c r="F1852" t="s">
        <v>1825</v>
      </c>
      <c r="G1852" t="str">
        <f t="shared" si="57"/>
        <v>iiif_url</v>
      </c>
    </row>
    <row r="1853" spans="1:7" x14ac:dyDescent="0.2">
      <c r="A1853" t="s">
        <v>1746</v>
      </c>
      <c r="B1853" t="s">
        <v>1807</v>
      </c>
      <c r="C1853" t="s">
        <v>26</v>
      </c>
      <c r="D1853">
        <v>3614</v>
      </c>
      <c r="E1853">
        <v>1285</v>
      </c>
      <c r="F1853" t="s">
        <v>1826</v>
      </c>
      <c r="G1853" t="str">
        <f t="shared" si="57"/>
        <v>iiif_url</v>
      </c>
    </row>
    <row r="1854" spans="1:7" x14ac:dyDescent="0.2">
      <c r="A1854" t="s">
        <v>1746</v>
      </c>
      <c r="B1854" t="s">
        <v>1807</v>
      </c>
      <c r="C1854" t="s">
        <v>37</v>
      </c>
      <c r="D1854">
        <v>3735</v>
      </c>
      <c r="E1854">
        <v>1324</v>
      </c>
      <c r="F1854" t="s">
        <v>1827</v>
      </c>
      <c r="G1854" t="str">
        <f t="shared" si="57"/>
        <v>iiif_url</v>
      </c>
    </row>
    <row r="1855" spans="1:7" x14ac:dyDescent="0.2">
      <c r="A1855" t="s">
        <v>1746</v>
      </c>
      <c r="B1855" t="s">
        <v>1807</v>
      </c>
      <c r="C1855" t="s">
        <v>26</v>
      </c>
      <c r="D1855">
        <v>3614</v>
      </c>
      <c r="E1855">
        <v>1376</v>
      </c>
      <c r="F1855" t="s">
        <v>1828</v>
      </c>
      <c r="G1855" t="str">
        <f t="shared" si="57"/>
        <v>iiif_url</v>
      </c>
    </row>
    <row r="1856" spans="1:7" x14ac:dyDescent="0.2">
      <c r="A1856" t="s">
        <v>1746</v>
      </c>
      <c r="B1856" t="s">
        <v>1807</v>
      </c>
      <c r="C1856" t="s">
        <v>124</v>
      </c>
      <c r="D1856">
        <v>3572</v>
      </c>
      <c r="E1856">
        <v>1424</v>
      </c>
      <c r="F1856" t="s">
        <v>1829</v>
      </c>
      <c r="G1856" t="str">
        <f t="shared" si="57"/>
        <v>iiif_url</v>
      </c>
    </row>
    <row r="1857" spans="1:7" x14ac:dyDescent="0.2">
      <c r="A1857" t="s">
        <v>1746</v>
      </c>
      <c r="B1857" t="s">
        <v>1807</v>
      </c>
      <c r="C1857" t="s">
        <v>124</v>
      </c>
      <c r="D1857">
        <v>3569</v>
      </c>
      <c r="E1857">
        <v>1469</v>
      </c>
      <c r="F1857" t="s">
        <v>1830</v>
      </c>
      <c r="G1857" t="str">
        <f t="shared" si="57"/>
        <v>iiif_url</v>
      </c>
    </row>
    <row r="1858" spans="1:7" x14ac:dyDescent="0.2">
      <c r="A1858" t="s">
        <v>1746</v>
      </c>
      <c r="B1858" t="s">
        <v>1807</v>
      </c>
      <c r="C1858" t="s">
        <v>26</v>
      </c>
      <c r="D1858">
        <v>3618</v>
      </c>
      <c r="E1858">
        <v>1518</v>
      </c>
      <c r="F1858" t="s">
        <v>1737</v>
      </c>
      <c r="G1858" t="str">
        <f t="shared" si="57"/>
        <v>iiif_url</v>
      </c>
    </row>
    <row r="1859" spans="1:7" x14ac:dyDescent="0.2">
      <c r="A1859" t="s">
        <v>1746</v>
      </c>
      <c r="B1859" t="s">
        <v>1807</v>
      </c>
      <c r="C1859" t="s">
        <v>26</v>
      </c>
      <c r="D1859">
        <v>3616</v>
      </c>
      <c r="E1859">
        <v>1582</v>
      </c>
      <c r="F1859" t="s">
        <v>1831</v>
      </c>
      <c r="G1859" t="str">
        <f t="shared" si="57"/>
        <v>iiif_url</v>
      </c>
    </row>
    <row r="1860" spans="1:7" x14ac:dyDescent="0.2">
      <c r="A1860" t="s">
        <v>1746</v>
      </c>
      <c r="B1860" t="s">
        <v>1807</v>
      </c>
      <c r="C1860" t="s">
        <v>124</v>
      </c>
      <c r="D1860">
        <v>3572</v>
      </c>
      <c r="E1860">
        <v>1616</v>
      </c>
      <c r="F1860" t="s">
        <v>1832</v>
      </c>
      <c r="G1860" t="str">
        <f t="shared" si="57"/>
        <v>iiif_url</v>
      </c>
    </row>
    <row r="1861" spans="1:7" x14ac:dyDescent="0.2">
      <c r="A1861" t="s">
        <v>1746</v>
      </c>
      <c r="B1861" t="s">
        <v>1807</v>
      </c>
      <c r="C1861" t="s">
        <v>26</v>
      </c>
      <c r="D1861">
        <v>3618</v>
      </c>
      <c r="E1861">
        <v>1665</v>
      </c>
      <c r="F1861" t="s">
        <v>1833</v>
      </c>
      <c r="G1861" t="str">
        <f t="shared" si="57"/>
        <v>iiif_url</v>
      </c>
    </row>
    <row r="1862" spans="1:7" x14ac:dyDescent="0.2">
      <c r="A1862" t="s">
        <v>1746</v>
      </c>
      <c r="B1862" t="s">
        <v>1807</v>
      </c>
      <c r="C1862" t="s">
        <v>26</v>
      </c>
      <c r="D1862">
        <v>3618</v>
      </c>
      <c r="E1862">
        <v>1715</v>
      </c>
      <c r="F1862" t="s">
        <v>1834</v>
      </c>
      <c r="G1862" t="str">
        <f t="shared" si="57"/>
        <v>iiif_url</v>
      </c>
    </row>
    <row r="1863" spans="1:7" x14ac:dyDescent="0.2">
      <c r="A1863" t="s">
        <v>1746</v>
      </c>
      <c r="B1863" t="s">
        <v>1807</v>
      </c>
      <c r="C1863" t="s">
        <v>124</v>
      </c>
      <c r="D1863">
        <v>3574</v>
      </c>
      <c r="E1863">
        <v>1762</v>
      </c>
      <c r="F1863" t="s">
        <v>1835</v>
      </c>
      <c r="G1863" t="str">
        <f t="shared" si="57"/>
        <v>iiif_url</v>
      </c>
    </row>
    <row r="1864" spans="1:7" x14ac:dyDescent="0.2">
      <c r="A1864" t="s">
        <v>1746</v>
      </c>
      <c r="B1864" t="s">
        <v>1807</v>
      </c>
      <c r="C1864" t="s">
        <v>26</v>
      </c>
      <c r="D1864">
        <v>3621</v>
      </c>
      <c r="E1864">
        <v>1812</v>
      </c>
      <c r="F1864" t="s">
        <v>1836</v>
      </c>
      <c r="G1864" t="str">
        <f t="shared" si="57"/>
        <v>iiif_url</v>
      </c>
    </row>
    <row r="1865" spans="1:7" x14ac:dyDescent="0.2">
      <c r="A1865" t="s">
        <v>1746</v>
      </c>
      <c r="B1865" t="s">
        <v>1807</v>
      </c>
      <c r="C1865" t="s">
        <v>26</v>
      </c>
      <c r="D1865">
        <v>3618</v>
      </c>
      <c r="E1865">
        <v>1866</v>
      </c>
      <c r="F1865" t="s">
        <v>1837</v>
      </c>
      <c r="G1865" t="str">
        <f t="shared" si="57"/>
        <v>iiif_url</v>
      </c>
    </row>
    <row r="1866" spans="1:7" x14ac:dyDescent="0.2">
      <c r="A1866" t="s">
        <v>1746</v>
      </c>
      <c r="B1866" t="s">
        <v>1807</v>
      </c>
      <c r="C1866" t="s">
        <v>11</v>
      </c>
      <c r="D1866">
        <v>3987</v>
      </c>
      <c r="E1866">
        <v>1950</v>
      </c>
      <c r="F1866" t="s">
        <v>1838</v>
      </c>
      <c r="G1866" t="str">
        <f t="shared" si="57"/>
        <v>iiif_url</v>
      </c>
    </row>
    <row r="1867" spans="1:7" x14ac:dyDescent="0.2">
      <c r="A1867" t="s">
        <v>1746</v>
      </c>
      <c r="B1867" t="s">
        <v>1807</v>
      </c>
      <c r="C1867" t="s">
        <v>26</v>
      </c>
      <c r="D1867">
        <v>3607</v>
      </c>
      <c r="E1867">
        <v>2044</v>
      </c>
      <c r="F1867" t="s">
        <v>1839</v>
      </c>
      <c r="G1867" t="str">
        <f t="shared" ref="G1867:G1895" si="58">HYPERLINK("https://images.diginfra.net/iiif/NL-HaNA_1.01.02/3779/NL-HaNA_1.01.02_3779_0012.jpg/3472,316,1125,3204/full/0/default.jpg", "iiif_url")</f>
        <v>iiif_url</v>
      </c>
    </row>
    <row r="1868" spans="1:7" x14ac:dyDescent="0.2">
      <c r="A1868" t="s">
        <v>1746</v>
      </c>
      <c r="B1868" t="s">
        <v>1807</v>
      </c>
      <c r="C1868" t="s">
        <v>37</v>
      </c>
      <c r="D1868">
        <v>3707</v>
      </c>
      <c r="E1868">
        <v>2100</v>
      </c>
      <c r="F1868" t="s">
        <v>1840</v>
      </c>
      <c r="G1868" t="str">
        <f t="shared" si="58"/>
        <v>iiif_url</v>
      </c>
    </row>
    <row r="1869" spans="1:7" x14ac:dyDescent="0.2">
      <c r="A1869" t="s">
        <v>1746</v>
      </c>
      <c r="B1869" t="s">
        <v>1807</v>
      </c>
      <c r="C1869" t="s">
        <v>124</v>
      </c>
      <c r="D1869">
        <v>3574</v>
      </c>
      <c r="E1869">
        <v>2144</v>
      </c>
      <c r="F1869" t="s">
        <v>1841</v>
      </c>
      <c r="G1869" t="str">
        <f t="shared" si="58"/>
        <v>iiif_url</v>
      </c>
    </row>
    <row r="1870" spans="1:7" x14ac:dyDescent="0.2">
      <c r="A1870" t="s">
        <v>1746</v>
      </c>
      <c r="B1870" t="s">
        <v>1807</v>
      </c>
      <c r="C1870" t="s">
        <v>26</v>
      </c>
      <c r="D1870">
        <v>3623</v>
      </c>
      <c r="E1870">
        <v>2193</v>
      </c>
      <c r="F1870" t="s">
        <v>1842</v>
      </c>
      <c r="G1870" t="str">
        <f t="shared" si="58"/>
        <v>iiif_url</v>
      </c>
    </row>
    <row r="1871" spans="1:7" x14ac:dyDescent="0.2">
      <c r="A1871" t="s">
        <v>1746</v>
      </c>
      <c r="B1871" t="s">
        <v>1807</v>
      </c>
      <c r="C1871" t="s">
        <v>124</v>
      </c>
      <c r="D1871">
        <v>3576</v>
      </c>
      <c r="E1871">
        <v>2234</v>
      </c>
      <c r="F1871" t="s">
        <v>1843</v>
      </c>
      <c r="G1871" t="str">
        <f t="shared" si="58"/>
        <v>iiif_url</v>
      </c>
    </row>
    <row r="1872" spans="1:7" x14ac:dyDescent="0.2">
      <c r="A1872" t="s">
        <v>1746</v>
      </c>
      <c r="B1872" t="s">
        <v>1807</v>
      </c>
      <c r="C1872" t="s">
        <v>26</v>
      </c>
      <c r="D1872">
        <v>3623</v>
      </c>
      <c r="E1872">
        <v>2287</v>
      </c>
      <c r="F1872" t="s">
        <v>1844</v>
      </c>
      <c r="G1872" t="str">
        <f t="shared" si="58"/>
        <v>iiif_url</v>
      </c>
    </row>
    <row r="1873" spans="1:7" x14ac:dyDescent="0.2">
      <c r="A1873" t="s">
        <v>1746</v>
      </c>
      <c r="B1873" t="s">
        <v>1807</v>
      </c>
      <c r="C1873" t="s">
        <v>26</v>
      </c>
      <c r="D1873">
        <v>3625</v>
      </c>
      <c r="E1873">
        <v>2339</v>
      </c>
      <c r="F1873" t="s">
        <v>1845</v>
      </c>
      <c r="G1873" t="str">
        <f t="shared" si="58"/>
        <v>iiif_url</v>
      </c>
    </row>
    <row r="1874" spans="1:7" x14ac:dyDescent="0.2">
      <c r="A1874" t="s">
        <v>1746</v>
      </c>
      <c r="B1874" t="s">
        <v>1807</v>
      </c>
      <c r="C1874" t="s">
        <v>26</v>
      </c>
      <c r="D1874">
        <v>3625</v>
      </c>
      <c r="E1874">
        <v>2387</v>
      </c>
      <c r="F1874" t="s">
        <v>1846</v>
      </c>
      <c r="G1874" t="str">
        <f t="shared" si="58"/>
        <v>iiif_url</v>
      </c>
    </row>
    <row r="1875" spans="1:7" x14ac:dyDescent="0.2">
      <c r="A1875" t="s">
        <v>1746</v>
      </c>
      <c r="B1875" t="s">
        <v>1807</v>
      </c>
      <c r="C1875" t="s">
        <v>124</v>
      </c>
      <c r="D1875">
        <v>3581</v>
      </c>
      <c r="E1875">
        <v>2427</v>
      </c>
      <c r="F1875" t="s">
        <v>1847</v>
      </c>
      <c r="G1875" t="str">
        <f t="shared" si="58"/>
        <v>iiif_url</v>
      </c>
    </row>
    <row r="1876" spans="1:7" x14ac:dyDescent="0.2">
      <c r="A1876" t="s">
        <v>1746</v>
      </c>
      <c r="B1876" t="s">
        <v>1807</v>
      </c>
      <c r="C1876" t="s">
        <v>26</v>
      </c>
      <c r="D1876">
        <v>3625</v>
      </c>
      <c r="E1876">
        <v>2482</v>
      </c>
      <c r="F1876" t="s">
        <v>1848</v>
      </c>
      <c r="G1876" t="str">
        <f t="shared" si="58"/>
        <v>iiif_url</v>
      </c>
    </row>
    <row r="1877" spans="1:7" x14ac:dyDescent="0.2">
      <c r="A1877" t="s">
        <v>1746</v>
      </c>
      <c r="B1877" t="s">
        <v>1807</v>
      </c>
      <c r="C1877" t="s">
        <v>26</v>
      </c>
      <c r="D1877">
        <v>3630</v>
      </c>
      <c r="E1877">
        <v>2532</v>
      </c>
      <c r="F1877" t="s">
        <v>1849</v>
      </c>
      <c r="G1877" t="str">
        <f t="shared" si="58"/>
        <v>iiif_url</v>
      </c>
    </row>
    <row r="1878" spans="1:7" x14ac:dyDescent="0.2">
      <c r="A1878" t="s">
        <v>1746</v>
      </c>
      <c r="B1878" t="s">
        <v>1807</v>
      </c>
      <c r="C1878" t="s">
        <v>37</v>
      </c>
      <c r="D1878">
        <v>3742</v>
      </c>
      <c r="E1878">
        <v>2575</v>
      </c>
      <c r="F1878" t="s">
        <v>1850</v>
      </c>
      <c r="G1878" t="str">
        <f t="shared" si="58"/>
        <v>iiif_url</v>
      </c>
    </row>
    <row r="1879" spans="1:7" x14ac:dyDescent="0.2">
      <c r="A1879" t="s">
        <v>1746</v>
      </c>
      <c r="B1879" t="s">
        <v>1807</v>
      </c>
      <c r="C1879" t="s">
        <v>26</v>
      </c>
      <c r="D1879">
        <v>3630</v>
      </c>
      <c r="E1879">
        <v>2629</v>
      </c>
      <c r="F1879" t="s">
        <v>1851</v>
      </c>
      <c r="G1879" t="str">
        <f t="shared" si="58"/>
        <v>iiif_url</v>
      </c>
    </row>
    <row r="1880" spans="1:7" x14ac:dyDescent="0.2">
      <c r="A1880" t="s">
        <v>1746</v>
      </c>
      <c r="B1880" t="s">
        <v>1807</v>
      </c>
      <c r="C1880" t="s">
        <v>37</v>
      </c>
      <c r="D1880">
        <v>3749</v>
      </c>
      <c r="E1880">
        <v>2672</v>
      </c>
      <c r="F1880" t="s">
        <v>1852</v>
      </c>
      <c r="G1880" t="str">
        <f t="shared" si="58"/>
        <v>iiif_url</v>
      </c>
    </row>
    <row r="1881" spans="1:7" x14ac:dyDescent="0.2">
      <c r="A1881" t="s">
        <v>1746</v>
      </c>
      <c r="B1881" t="s">
        <v>1807</v>
      </c>
      <c r="C1881" t="s">
        <v>26</v>
      </c>
      <c r="D1881">
        <v>3632</v>
      </c>
      <c r="E1881">
        <v>2723</v>
      </c>
      <c r="F1881" t="s">
        <v>1853</v>
      </c>
      <c r="G1881" t="str">
        <f t="shared" si="58"/>
        <v>iiif_url</v>
      </c>
    </row>
    <row r="1882" spans="1:7" x14ac:dyDescent="0.2">
      <c r="A1882" t="s">
        <v>1746</v>
      </c>
      <c r="B1882" t="s">
        <v>1807</v>
      </c>
      <c r="C1882" t="s">
        <v>26</v>
      </c>
      <c r="D1882">
        <v>3628</v>
      </c>
      <c r="E1882">
        <v>2772</v>
      </c>
      <c r="F1882" t="s">
        <v>1854</v>
      </c>
      <c r="G1882" t="str">
        <f t="shared" si="58"/>
        <v>iiif_url</v>
      </c>
    </row>
    <row r="1883" spans="1:7" x14ac:dyDescent="0.2">
      <c r="A1883" t="s">
        <v>1746</v>
      </c>
      <c r="B1883" t="s">
        <v>1807</v>
      </c>
      <c r="C1883" t="s">
        <v>37</v>
      </c>
      <c r="D1883">
        <v>3754</v>
      </c>
      <c r="E1883">
        <v>2821</v>
      </c>
      <c r="F1883" t="s">
        <v>1855</v>
      </c>
      <c r="G1883" t="str">
        <f t="shared" si="58"/>
        <v>iiif_url</v>
      </c>
    </row>
    <row r="1884" spans="1:7" x14ac:dyDescent="0.2">
      <c r="A1884" t="s">
        <v>1746</v>
      </c>
      <c r="B1884" t="s">
        <v>1807</v>
      </c>
      <c r="C1884" t="s">
        <v>26</v>
      </c>
      <c r="D1884">
        <v>3632</v>
      </c>
      <c r="E1884">
        <v>2877</v>
      </c>
      <c r="F1884" t="s">
        <v>1856</v>
      </c>
      <c r="G1884" t="str">
        <f t="shared" si="58"/>
        <v>iiif_url</v>
      </c>
    </row>
    <row r="1885" spans="1:7" x14ac:dyDescent="0.2">
      <c r="A1885" t="s">
        <v>1746</v>
      </c>
      <c r="B1885" t="s">
        <v>1807</v>
      </c>
      <c r="C1885" t="s">
        <v>124</v>
      </c>
      <c r="D1885">
        <v>3588</v>
      </c>
      <c r="E1885">
        <v>2914</v>
      </c>
      <c r="F1885" t="s">
        <v>1857</v>
      </c>
      <c r="G1885" t="str">
        <f t="shared" si="58"/>
        <v>iiif_url</v>
      </c>
    </row>
    <row r="1886" spans="1:7" x14ac:dyDescent="0.2">
      <c r="A1886" t="s">
        <v>1746</v>
      </c>
      <c r="B1886" t="s">
        <v>1807</v>
      </c>
      <c r="C1886" t="s">
        <v>26</v>
      </c>
      <c r="D1886">
        <v>3639</v>
      </c>
      <c r="E1886">
        <v>2966</v>
      </c>
      <c r="F1886" t="s">
        <v>1858</v>
      </c>
      <c r="G1886" t="str">
        <f t="shared" si="58"/>
        <v>iiif_url</v>
      </c>
    </row>
    <row r="1887" spans="1:7" x14ac:dyDescent="0.2">
      <c r="A1887" t="s">
        <v>1746</v>
      </c>
      <c r="B1887" t="s">
        <v>1807</v>
      </c>
      <c r="C1887" t="s">
        <v>26</v>
      </c>
      <c r="D1887">
        <v>3637</v>
      </c>
      <c r="E1887">
        <v>3013</v>
      </c>
      <c r="F1887" t="s">
        <v>1859</v>
      </c>
      <c r="G1887" t="str">
        <f t="shared" si="58"/>
        <v>iiif_url</v>
      </c>
    </row>
    <row r="1888" spans="1:7" x14ac:dyDescent="0.2">
      <c r="A1888" t="s">
        <v>1746</v>
      </c>
      <c r="B1888" t="s">
        <v>1807</v>
      </c>
      <c r="C1888" t="s">
        <v>37</v>
      </c>
      <c r="D1888">
        <v>3721</v>
      </c>
      <c r="E1888">
        <v>3073</v>
      </c>
      <c r="F1888" t="s">
        <v>285</v>
      </c>
      <c r="G1888" t="str">
        <f t="shared" si="58"/>
        <v>iiif_url</v>
      </c>
    </row>
    <row r="1889" spans="1:7" x14ac:dyDescent="0.2">
      <c r="A1889" t="s">
        <v>1746</v>
      </c>
      <c r="B1889" t="s">
        <v>1807</v>
      </c>
      <c r="C1889" t="s">
        <v>26</v>
      </c>
      <c r="D1889">
        <v>3644</v>
      </c>
      <c r="E1889">
        <v>3078</v>
      </c>
      <c r="F1889" t="s">
        <v>791</v>
      </c>
      <c r="G1889" t="str">
        <f t="shared" si="58"/>
        <v>iiif_url</v>
      </c>
    </row>
    <row r="1890" spans="1:7" x14ac:dyDescent="0.2">
      <c r="A1890" t="s">
        <v>1746</v>
      </c>
      <c r="B1890" t="s">
        <v>1807</v>
      </c>
      <c r="C1890" t="s">
        <v>37</v>
      </c>
      <c r="D1890">
        <v>3761</v>
      </c>
      <c r="E1890">
        <v>3117</v>
      </c>
      <c r="F1890" t="s">
        <v>1860</v>
      </c>
      <c r="G1890" t="str">
        <f t="shared" si="58"/>
        <v>iiif_url</v>
      </c>
    </row>
    <row r="1891" spans="1:7" x14ac:dyDescent="0.2">
      <c r="A1891" t="s">
        <v>1746</v>
      </c>
      <c r="B1891" t="s">
        <v>1807</v>
      </c>
      <c r="C1891" t="s">
        <v>124</v>
      </c>
      <c r="D1891">
        <v>3590</v>
      </c>
      <c r="E1891">
        <v>3159</v>
      </c>
      <c r="F1891" t="s">
        <v>1861</v>
      </c>
      <c r="G1891" t="str">
        <f t="shared" si="58"/>
        <v>iiif_url</v>
      </c>
    </row>
    <row r="1892" spans="1:7" x14ac:dyDescent="0.2">
      <c r="A1892" t="s">
        <v>1746</v>
      </c>
      <c r="B1892" t="s">
        <v>1807</v>
      </c>
      <c r="C1892" t="s">
        <v>26</v>
      </c>
      <c r="D1892">
        <v>3637</v>
      </c>
      <c r="E1892">
        <v>3205</v>
      </c>
      <c r="F1892" t="s">
        <v>1862</v>
      </c>
      <c r="G1892" t="str">
        <f t="shared" si="58"/>
        <v>iiif_url</v>
      </c>
    </row>
    <row r="1893" spans="1:7" x14ac:dyDescent="0.2">
      <c r="A1893" t="s">
        <v>1746</v>
      </c>
      <c r="B1893" t="s">
        <v>1807</v>
      </c>
      <c r="C1893" t="s">
        <v>26</v>
      </c>
      <c r="D1893">
        <v>3642</v>
      </c>
      <c r="E1893">
        <v>3257</v>
      </c>
      <c r="F1893" t="s">
        <v>1863</v>
      </c>
      <c r="G1893" t="str">
        <f t="shared" si="58"/>
        <v>iiif_url</v>
      </c>
    </row>
    <row r="1894" spans="1:7" x14ac:dyDescent="0.2">
      <c r="A1894" t="s">
        <v>1746</v>
      </c>
      <c r="B1894" t="s">
        <v>1807</v>
      </c>
      <c r="C1894" t="s">
        <v>124</v>
      </c>
      <c r="D1894">
        <v>3595</v>
      </c>
      <c r="E1894">
        <v>3305</v>
      </c>
      <c r="F1894" t="s">
        <v>1864</v>
      </c>
      <c r="G1894" t="str">
        <f t="shared" si="58"/>
        <v>iiif_url</v>
      </c>
    </row>
    <row r="1895" spans="1:7" x14ac:dyDescent="0.2">
      <c r="A1895" t="s">
        <v>1746</v>
      </c>
      <c r="B1895" t="s">
        <v>1807</v>
      </c>
      <c r="C1895" t="s">
        <v>26</v>
      </c>
      <c r="D1895">
        <v>3646</v>
      </c>
      <c r="E1895">
        <v>3357</v>
      </c>
      <c r="F1895" t="s">
        <v>1865</v>
      </c>
      <c r="G1895" t="str">
        <f t="shared" si="58"/>
        <v>iiif_url</v>
      </c>
    </row>
    <row r="1899" spans="1:7" x14ac:dyDescent="0.2">
      <c r="A1899" t="s">
        <v>1866</v>
      </c>
      <c r="B1899" t="s">
        <v>1867</v>
      </c>
      <c r="C1899" t="s">
        <v>11</v>
      </c>
      <c r="D1899">
        <v>569</v>
      </c>
      <c r="E1899">
        <v>384</v>
      </c>
      <c r="F1899" t="s">
        <v>1868</v>
      </c>
      <c r="G1899" t="str">
        <f t="shared" ref="G1899:G1930" si="59">HYPERLINK("https://images.diginfra.net/iiif/NL-HaNA_1.01.02/3779/NL-HaNA_1.01.02_3779_0013.jpg/250,287,1133,3193/full/0/default.jpg", "iiif_url")</f>
        <v>iiif_url</v>
      </c>
    </row>
    <row r="1900" spans="1:7" x14ac:dyDescent="0.2">
      <c r="A1900" t="s">
        <v>1866</v>
      </c>
      <c r="B1900" t="s">
        <v>1867</v>
      </c>
      <c r="C1900" t="s">
        <v>26</v>
      </c>
      <c r="D1900">
        <v>450</v>
      </c>
      <c r="E1900">
        <v>427</v>
      </c>
      <c r="F1900" t="s">
        <v>1869</v>
      </c>
      <c r="G1900" t="str">
        <f t="shared" si="59"/>
        <v>iiif_url</v>
      </c>
    </row>
    <row r="1901" spans="1:7" x14ac:dyDescent="0.2">
      <c r="A1901" t="s">
        <v>1866</v>
      </c>
      <c r="B1901" t="s">
        <v>1867</v>
      </c>
      <c r="C1901" t="s">
        <v>11</v>
      </c>
      <c r="D1901">
        <v>569</v>
      </c>
      <c r="E1901">
        <v>478</v>
      </c>
      <c r="F1901" t="s">
        <v>1870</v>
      </c>
      <c r="G1901" t="str">
        <f t="shared" si="59"/>
        <v>iiif_url</v>
      </c>
    </row>
    <row r="1902" spans="1:7" x14ac:dyDescent="0.2">
      <c r="A1902" t="s">
        <v>1866</v>
      </c>
      <c r="B1902" t="s">
        <v>1867</v>
      </c>
      <c r="C1902" t="s">
        <v>26</v>
      </c>
      <c r="D1902">
        <v>450</v>
      </c>
      <c r="E1902">
        <v>523</v>
      </c>
      <c r="F1902" t="s">
        <v>1871</v>
      </c>
      <c r="G1902" t="str">
        <f t="shared" si="59"/>
        <v>iiif_url</v>
      </c>
    </row>
    <row r="1903" spans="1:7" x14ac:dyDescent="0.2">
      <c r="A1903" t="s">
        <v>1866</v>
      </c>
      <c r="B1903" t="s">
        <v>1867</v>
      </c>
      <c r="C1903" t="s">
        <v>11</v>
      </c>
      <c r="D1903">
        <v>576</v>
      </c>
      <c r="E1903">
        <v>576</v>
      </c>
      <c r="F1903" t="s">
        <v>1872</v>
      </c>
      <c r="G1903" t="str">
        <f t="shared" si="59"/>
        <v>iiif_url</v>
      </c>
    </row>
    <row r="1904" spans="1:7" x14ac:dyDescent="0.2">
      <c r="A1904" t="s">
        <v>1866</v>
      </c>
      <c r="B1904" t="s">
        <v>1867</v>
      </c>
      <c r="C1904" t="s">
        <v>11</v>
      </c>
      <c r="D1904">
        <v>854</v>
      </c>
      <c r="E1904">
        <v>592</v>
      </c>
      <c r="F1904" t="s">
        <v>1873</v>
      </c>
      <c r="G1904" t="str">
        <f t="shared" si="59"/>
        <v>iiif_url</v>
      </c>
    </row>
    <row r="1905" spans="1:7" x14ac:dyDescent="0.2">
      <c r="A1905" t="s">
        <v>1866</v>
      </c>
      <c r="B1905" t="s">
        <v>1867</v>
      </c>
      <c r="C1905" t="s">
        <v>11</v>
      </c>
      <c r="D1905">
        <v>572</v>
      </c>
      <c r="E1905">
        <v>628</v>
      </c>
      <c r="F1905" t="s">
        <v>1874</v>
      </c>
      <c r="G1905" t="str">
        <f t="shared" si="59"/>
        <v>iiif_url</v>
      </c>
    </row>
    <row r="1906" spans="1:7" x14ac:dyDescent="0.2">
      <c r="A1906" t="s">
        <v>1866</v>
      </c>
      <c r="B1906" t="s">
        <v>1867</v>
      </c>
      <c r="C1906" t="s">
        <v>26</v>
      </c>
      <c r="D1906">
        <v>448</v>
      </c>
      <c r="E1906">
        <v>676</v>
      </c>
      <c r="F1906" t="s">
        <v>1875</v>
      </c>
      <c r="G1906" t="str">
        <f t="shared" si="59"/>
        <v>iiif_url</v>
      </c>
    </row>
    <row r="1907" spans="1:7" x14ac:dyDescent="0.2">
      <c r="A1907" t="s">
        <v>1866</v>
      </c>
      <c r="B1907" t="s">
        <v>1867</v>
      </c>
      <c r="C1907" t="s">
        <v>11</v>
      </c>
      <c r="D1907">
        <v>572</v>
      </c>
      <c r="E1907">
        <v>718</v>
      </c>
      <c r="F1907" t="s">
        <v>1876</v>
      </c>
      <c r="G1907" t="str">
        <f t="shared" si="59"/>
        <v>iiif_url</v>
      </c>
    </row>
    <row r="1908" spans="1:7" x14ac:dyDescent="0.2">
      <c r="A1908" t="s">
        <v>1866</v>
      </c>
      <c r="B1908" t="s">
        <v>1867</v>
      </c>
      <c r="C1908" t="s">
        <v>26</v>
      </c>
      <c r="D1908">
        <v>450</v>
      </c>
      <c r="E1908">
        <v>772</v>
      </c>
      <c r="F1908" t="s">
        <v>1877</v>
      </c>
      <c r="G1908" t="str">
        <f t="shared" si="59"/>
        <v>iiif_url</v>
      </c>
    </row>
    <row r="1909" spans="1:7" x14ac:dyDescent="0.2">
      <c r="A1909" t="s">
        <v>1866</v>
      </c>
      <c r="B1909" t="s">
        <v>1867</v>
      </c>
      <c r="C1909" t="s">
        <v>11</v>
      </c>
      <c r="D1909">
        <v>565</v>
      </c>
      <c r="E1909">
        <v>818</v>
      </c>
      <c r="F1909" t="s">
        <v>1878</v>
      </c>
      <c r="G1909" t="str">
        <f t="shared" si="59"/>
        <v>iiif_url</v>
      </c>
    </row>
    <row r="1910" spans="1:7" x14ac:dyDescent="0.2">
      <c r="A1910" t="s">
        <v>1866</v>
      </c>
      <c r="B1910" t="s">
        <v>1867</v>
      </c>
      <c r="C1910" t="s">
        <v>11</v>
      </c>
      <c r="D1910">
        <v>562</v>
      </c>
      <c r="E1910">
        <v>867</v>
      </c>
      <c r="F1910" t="s">
        <v>1879</v>
      </c>
      <c r="G1910" t="str">
        <f t="shared" si="59"/>
        <v>iiif_url</v>
      </c>
    </row>
    <row r="1911" spans="1:7" x14ac:dyDescent="0.2">
      <c r="A1911" t="s">
        <v>1866</v>
      </c>
      <c r="B1911" t="s">
        <v>1867</v>
      </c>
      <c r="C1911" t="s">
        <v>26</v>
      </c>
      <c r="D1911">
        <v>448</v>
      </c>
      <c r="E1911">
        <v>907</v>
      </c>
      <c r="F1911" t="s">
        <v>1326</v>
      </c>
      <c r="G1911" t="str">
        <f t="shared" si="59"/>
        <v>iiif_url</v>
      </c>
    </row>
    <row r="1912" spans="1:7" x14ac:dyDescent="0.2">
      <c r="A1912" t="s">
        <v>1866</v>
      </c>
      <c r="B1912" t="s">
        <v>1867</v>
      </c>
      <c r="C1912" t="s">
        <v>11</v>
      </c>
      <c r="D1912">
        <v>567</v>
      </c>
      <c r="E1912">
        <v>962</v>
      </c>
      <c r="F1912" t="s">
        <v>1880</v>
      </c>
      <c r="G1912" t="str">
        <f t="shared" si="59"/>
        <v>iiif_url</v>
      </c>
    </row>
    <row r="1913" spans="1:7" x14ac:dyDescent="0.2">
      <c r="A1913" t="s">
        <v>1866</v>
      </c>
      <c r="B1913" t="s">
        <v>1867</v>
      </c>
      <c r="C1913" t="s">
        <v>11</v>
      </c>
      <c r="D1913">
        <v>567</v>
      </c>
      <c r="E1913">
        <v>1004</v>
      </c>
      <c r="F1913" t="s">
        <v>1881</v>
      </c>
      <c r="G1913" t="str">
        <f t="shared" si="59"/>
        <v>iiif_url</v>
      </c>
    </row>
    <row r="1914" spans="1:7" x14ac:dyDescent="0.2">
      <c r="A1914" t="s">
        <v>1866</v>
      </c>
      <c r="B1914" t="s">
        <v>1867</v>
      </c>
      <c r="C1914" t="s">
        <v>11</v>
      </c>
      <c r="D1914">
        <v>567</v>
      </c>
      <c r="E1914">
        <v>1054</v>
      </c>
      <c r="F1914" t="s">
        <v>1882</v>
      </c>
      <c r="G1914" t="str">
        <f t="shared" si="59"/>
        <v>iiif_url</v>
      </c>
    </row>
    <row r="1915" spans="1:7" x14ac:dyDescent="0.2">
      <c r="A1915" t="s">
        <v>1866</v>
      </c>
      <c r="B1915" t="s">
        <v>1867</v>
      </c>
      <c r="C1915" t="s">
        <v>11</v>
      </c>
      <c r="D1915">
        <v>565</v>
      </c>
      <c r="E1915">
        <v>1105</v>
      </c>
      <c r="F1915" t="s">
        <v>1883</v>
      </c>
      <c r="G1915" t="str">
        <f t="shared" si="59"/>
        <v>iiif_url</v>
      </c>
    </row>
    <row r="1916" spans="1:7" x14ac:dyDescent="0.2">
      <c r="A1916" t="s">
        <v>1866</v>
      </c>
      <c r="B1916" t="s">
        <v>1867</v>
      </c>
      <c r="C1916" t="s">
        <v>11</v>
      </c>
      <c r="D1916">
        <v>560</v>
      </c>
      <c r="E1916">
        <v>1156</v>
      </c>
      <c r="F1916" t="s">
        <v>1884</v>
      </c>
      <c r="G1916" t="str">
        <f t="shared" si="59"/>
        <v>iiif_url</v>
      </c>
    </row>
    <row r="1917" spans="1:7" x14ac:dyDescent="0.2">
      <c r="A1917" t="s">
        <v>1866</v>
      </c>
      <c r="B1917" t="s">
        <v>1867</v>
      </c>
      <c r="C1917" t="s">
        <v>11</v>
      </c>
      <c r="D1917">
        <v>555</v>
      </c>
      <c r="E1917">
        <v>1200</v>
      </c>
      <c r="F1917" t="s">
        <v>1885</v>
      </c>
      <c r="G1917" t="str">
        <f t="shared" si="59"/>
        <v>iiif_url</v>
      </c>
    </row>
    <row r="1918" spans="1:7" x14ac:dyDescent="0.2">
      <c r="A1918" t="s">
        <v>1866</v>
      </c>
      <c r="B1918" t="s">
        <v>1867</v>
      </c>
      <c r="C1918" t="s">
        <v>26</v>
      </c>
      <c r="D1918">
        <v>434</v>
      </c>
      <c r="E1918">
        <v>1251</v>
      </c>
      <c r="F1918" t="s">
        <v>1886</v>
      </c>
      <c r="G1918" t="str">
        <f t="shared" si="59"/>
        <v>iiif_url</v>
      </c>
    </row>
    <row r="1919" spans="1:7" x14ac:dyDescent="0.2">
      <c r="A1919" t="s">
        <v>1866</v>
      </c>
      <c r="B1919" t="s">
        <v>1867</v>
      </c>
      <c r="C1919" t="s">
        <v>11</v>
      </c>
      <c r="D1919">
        <v>558</v>
      </c>
      <c r="E1919">
        <v>1293</v>
      </c>
      <c r="F1919" t="s">
        <v>1887</v>
      </c>
      <c r="G1919" t="str">
        <f t="shared" si="59"/>
        <v>iiif_url</v>
      </c>
    </row>
    <row r="1920" spans="1:7" x14ac:dyDescent="0.2">
      <c r="A1920" t="s">
        <v>1866</v>
      </c>
      <c r="B1920" t="s">
        <v>1867</v>
      </c>
      <c r="C1920" t="s">
        <v>11</v>
      </c>
      <c r="D1920">
        <v>558</v>
      </c>
      <c r="E1920">
        <v>1345</v>
      </c>
      <c r="F1920" t="s">
        <v>1888</v>
      </c>
      <c r="G1920" t="str">
        <f t="shared" si="59"/>
        <v>iiif_url</v>
      </c>
    </row>
    <row r="1921" spans="1:7" x14ac:dyDescent="0.2">
      <c r="A1921" t="s">
        <v>1866</v>
      </c>
      <c r="B1921" t="s">
        <v>1867</v>
      </c>
      <c r="C1921" t="s">
        <v>11</v>
      </c>
      <c r="D1921">
        <v>1115</v>
      </c>
      <c r="E1921">
        <v>1367</v>
      </c>
      <c r="F1921" t="s">
        <v>1889</v>
      </c>
      <c r="G1921" t="str">
        <f t="shared" si="59"/>
        <v>iiif_url</v>
      </c>
    </row>
    <row r="1922" spans="1:7" x14ac:dyDescent="0.2">
      <c r="A1922" t="s">
        <v>1866</v>
      </c>
      <c r="B1922" t="s">
        <v>1867</v>
      </c>
      <c r="C1922" t="s">
        <v>11</v>
      </c>
      <c r="D1922">
        <v>551</v>
      </c>
      <c r="E1922">
        <v>1396</v>
      </c>
      <c r="F1922" t="s">
        <v>1890</v>
      </c>
      <c r="G1922" t="str">
        <f t="shared" si="59"/>
        <v>iiif_url</v>
      </c>
    </row>
    <row r="1923" spans="1:7" x14ac:dyDescent="0.2">
      <c r="A1923" t="s">
        <v>1866</v>
      </c>
      <c r="B1923" t="s">
        <v>1867</v>
      </c>
      <c r="C1923" t="s">
        <v>26</v>
      </c>
      <c r="D1923">
        <v>432</v>
      </c>
      <c r="E1923">
        <v>1440</v>
      </c>
      <c r="F1923" t="s">
        <v>1891</v>
      </c>
      <c r="G1923" t="str">
        <f t="shared" si="59"/>
        <v>iiif_url</v>
      </c>
    </row>
    <row r="1924" spans="1:7" x14ac:dyDescent="0.2">
      <c r="A1924" t="s">
        <v>1866</v>
      </c>
      <c r="B1924" t="s">
        <v>1867</v>
      </c>
      <c r="C1924" t="s">
        <v>11</v>
      </c>
      <c r="D1924">
        <v>548</v>
      </c>
      <c r="E1924">
        <v>1479</v>
      </c>
      <c r="F1924" t="s">
        <v>1892</v>
      </c>
      <c r="G1924" t="str">
        <f t="shared" si="59"/>
        <v>iiif_url</v>
      </c>
    </row>
    <row r="1925" spans="1:7" x14ac:dyDescent="0.2">
      <c r="A1925" t="s">
        <v>1866</v>
      </c>
      <c r="B1925" t="s">
        <v>1867</v>
      </c>
      <c r="C1925" t="s">
        <v>11</v>
      </c>
      <c r="D1925">
        <v>548</v>
      </c>
      <c r="E1925">
        <v>1539</v>
      </c>
      <c r="F1925" t="s">
        <v>1893</v>
      </c>
      <c r="G1925" t="str">
        <f t="shared" si="59"/>
        <v>iiif_url</v>
      </c>
    </row>
    <row r="1926" spans="1:7" x14ac:dyDescent="0.2">
      <c r="A1926" t="s">
        <v>1866</v>
      </c>
      <c r="B1926" t="s">
        <v>1867</v>
      </c>
      <c r="C1926" t="s">
        <v>26</v>
      </c>
      <c r="D1926">
        <v>429</v>
      </c>
      <c r="E1926">
        <v>1589</v>
      </c>
      <c r="F1926" t="s">
        <v>1894</v>
      </c>
      <c r="G1926" t="str">
        <f t="shared" si="59"/>
        <v>iiif_url</v>
      </c>
    </row>
    <row r="1927" spans="1:7" x14ac:dyDescent="0.2">
      <c r="A1927" t="s">
        <v>1866</v>
      </c>
      <c r="B1927" t="s">
        <v>1867</v>
      </c>
      <c r="C1927" t="s">
        <v>11</v>
      </c>
      <c r="D1927">
        <v>542</v>
      </c>
      <c r="E1927">
        <v>1633</v>
      </c>
      <c r="F1927" t="s">
        <v>1895</v>
      </c>
      <c r="G1927" t="str">
        <f t="shared" si="59"/>
        <v>iiif_url</v>
      </c>
    </row>
    <row r="1928" spans="1:7" x14ac:dyDescent="0.2">
      <c r="A1928" t="s">
        <v>1866</v>
      </c>
      <c r="B1928" t="s">
        <v>1867</v>
      </c>
      <c r="C1928" t="s">
        <v>26</v>
      </c>
      <c r="D1928">
        <v>425</v>
      </c>
      <c r="E1928">
        <v>1683</v>
      </c>
      <c r="F1928" t="s">
        <v>1896</v>
      </c>
      <c r="G1928" t="str">
        <f t="shared" si="59"/>
        <v>iiif_url</v>
      </c>
    </row>
    <row r="1929" spans="1:7" x14ac:dyDescent="0.2">
      <c r="A1929" t="s">
        <v>1866</v>
      </c>
      <c r="B1929" t="s">
        <v>1867</v>
      </c>
      <c r="C1929" t="s">
        <v>11</v>
      </c>
      <c r="D1929">
        <v>546</v>
      </c>
      <c r="E1929">
        <v>1731</v>
      </c>
      <c r="F1929" t="s">
        <v>1897</v>
      </c>
      <c r="G1929" t="str">
        <f t="shared" si="59"/>
        <v>iiif_url</v>
      </c>
    </row>
    <row r="1930" spans="1:7" x14ac:dyDescent="0.2">
      <c r="A1930" t="s">
        <v>1866</v>
      </c>
      <c r="B1930" t="s">
        <v>1867</v>
      </c>
      <c r="C1930" t="s">
        <v>11</v>
      </c>
      <c r="D1930">
        <v>544</v>
      </c>
      <c r="E1930">
        <v>1780</v>
      </c>
      <c r="F1930" t="s">
        <v>1898</v>
      </c>
      <c r="G1930" t="str">
        <f t="shared" si="59"/>
        <v>iiif_url</v>
      </c>
    </row>
    <row r="1931" spans="1:7" x14ac:dyDescent="0.2">
      <c r="A1931" t="s">
        <v>1866</v>
      </c>
      <c r="B1931" t="s">
        <v>1867</v>
      </c>
      <c r="C1931" t="s">
        <v>26</v>
      </c>
      <c r="D1931">
        <v>420</v>
      </c>
      <c r="E1931">
        <v>1822</v>
      </c>
      <c r="F1931" t="s">
        <v>1899</v>
      </c>
      <c r="G1931" t="str">
        <f t="shared" ref="G1931:G1963" si="60">HYPERLINK("https://images.diginfra.net/iiif/NL-HaNA_1.01.02/3779/NL-HaNA_1.01.02_3779_0013.jpg/250,287,1133,3193/full/0/default.jpg", "iiif_url")</f>
        <v>iiif_url</v>
      </c>
    </row>
    <row r="1932" spans="1:7" x14ac:dyDescent="0.2">
      <c r="A1932" t="s">
        <v>1866</v>
      </c>
      <c r="B1932" t="s">
        <v>1867</v>
      </c>
      <c r="C1932" t="s">
        <v>11</v>
      </c>
      <c r="D1932">
        <v>541</v>
      </c>
      <c r="E1932">
        <v>1875</v>
      </c>
      <c r="F1932" t="s">
        <v>1900</v>
      </c>
      <c r="G1932" t="str">
        <f t="shared" si="60"/>
        <v>iiif_url</v>
      </c>
    </row>
    <row r="1933" spans="1:7" x14ac:dyDescent="0.2">
      <c r="A1933" t="s">
        <v>1866</v>
      </c>
      <c r="B1933" t="s">
        <v>1867</v>
      </c>
      <c r="C1933" t="s">
        <v>26</v>
      </c>
      <c r="D1933">
        <v>418</v>
      </c>
      <c r="E1933">
        <v>1918</v>
      </c>
      <c r="F1933" t="s">
        <v>1901</v>
      </c>
      <c r="G1933" t="str">
        <f t="shared" si="60"/>
        <v>iiif_url</v>
      </c>
    </row>
    <row r="1934" spans="1:7" x14ac:dyDescent="0.2">
      <c r="A1934" t="s">
        <v>1866</v>
      </c>
      <c r="B1934" t="s">
        <v>1867</v>
      </c>
      <c r="C1934" t="s">
        <v>11</v>
      </c>
      <c r="D1934">
        <v>541</v>
      </c>
      <c r="E1934">
        <v>1969</v>
      </c>
      <c r="F1934" t="s">
        <v>1902</v>
      </c>
      <c r="G1934" t="str">
        <f t="shared" si="60"/>
        <v>iiif_url</v>
      </c>
    </row>
    <row r="1935" spans="1:7" x14ac:dyDescent="0.2">
      <c r="A1935" t="s">
        <v>1866</v>
      </c>
      <c r="B1935" t="s">
        <v>1867</v>
      </c>
      <c r="C1935" t="s">
        <v>37</v>
      </c>
      <c r="D1935">
        <v>539</v>
      </c>
      <c r="E1935">
        <v>2017</v>
      </c>
      <c r="F1935" t="s">
        <v>1903</v>
      </c>
      <c r="G1935" t="str">
        <f t="shared" si="60"/>
        <v>iiif_url</v>
      </c>
    </row>
    <row r="1936" spans="1:7" x14ac:dyDescent="0.2">
      <c r="A1936" t="s">
        <v>1866</v>
      </c>
      <c r="B1936" t="s">
        <v>1867</v>
      </c>
      <c r="C1936" t="s">
        <v>37</v>
      </c>
      <c r="D1936">
        <v>539</v>
      </c>
      <c r="E1936">
        <v>2061</v>
      </c>
      <c r="F1936" t="s">
        <v>1904</v>
      </c>
      <c r="G1936" t="str">
        <f t="shared" si="60"/>
        <v>iiif_url</v>
      </c>
    </row>
    <row r="1937" spans="1:7" x14ac:dyDescent="0.2">
      <c r="A1937" t="s">
        <v>1866</v>
      </c>
      <c r="B1937" t="s">
        <v>1867</v>
      </c>
      <c r="C1937" t="s">
        <v>37</v>
      </c>
      <c r="D1937">
        <v>532</v>
      </c>
      <c r="E1937">
        <v>2114</v>
      </c>
      <c r="F1937" t="s">
        <v>1905</v>
      </c>
      <c r="G1937" t="str">
        <f t="shared" si="60"/>
        <v>iiif_url</v>
      </c>
    </row>
    <row r="1938" spans="1:7" x14ac:dyDescent="0.2">
      <c r="A1938" t="s">
        <v>1866</v>
      </c>
      <c r="B1938" t="s">
        <v>1867</v>
      </c>
      <c r="C1938" t="s">
        <v>26</v>
      </c>
      <c r="D1938">
        <v>404</v>
      </c>
      <c r="E1938">
        <v>2158</v>
      </c>
      <c r="F1938" t="s">
        <v>1906</v>
      </c>
      <c r="G1938" t="str">
        <f t="shared" si="60"/>
        <v>iiif_url</v>
      </c>
    </row>
    <row r="1939" spans="1:7" x14ac:dyDescent="0.2">
      <c r="A1939" t="s">
        <v>1866</v>
      </c>
      <c r="B1939" t="s">
        <v>1867</v>
      </c>
      <c r="C1939" t="s">
        <v>26</v>
      </c>
      <c r="D1939">
        <v>492</v>
      </c>
      <c r="E1939">
        <v>2167</v>
      </c>
      <c r="F1939" t="s">
        <v>1907</v>
      </c>
      <c r="G1939" t="str">
        <f t="shared" si="60"/>
        <v>iiif_url</v>
      </c>
    </row>
    <row r="1940" spans="1:7" x14ac:dyDescent="0.2">
      <c r="A1940" t="s">
        <v>1866</v>
      </c>
      <c r="B1940" t="s">
        <v>1867</v>
      </c>
      <c r="C1940" t="s">
        <v>37</v>
      </c>
      <c r="D1940">
        <v>530</v>
      </c>
      <c r="E1940">
        <v>2204</v>
      </c>
      <c r="F1940" t="s">
        <v>1908</v>
      </c>
      <c r="G1940" t="str">
        <f t="shared" si="60"/>
        <v>iiif_url</v>
      </c>
    </row>
    <row r="1941" spans="1:7" x14ac:dyDescent="0.2">
      <c r="A1941" t="s">
        <v>1866</v>
      </c>
      <c r="B1941" t="s">
        <v>1867</v>
      </c>
      <c r="C1941" t="s">
        <v>37</v>
      </c>
      <c r="D1941">
        <v>532</v>
      </c>
      <c r="E1941">
        <v>2255</v>
      </c>
      <c r="F1941" t="s">
        <v>1909</v>
      </c>
      <c r="G1941" t="str">
        <f t="shared" si="60"/>
        <v>iiif_url</v>
      </c>
    </row>
    <row r="1942" spans="1:7" x14ac:dyDescent="0.2">
      <c r="A1942" t="s">
        <v>1866</v>
      </c>
      <c r="B1942" t="s">
        <v>1867</v>
      </c>
      <c r="C1942" t="s">
        <v>26</v>
      </c>
      <c r="D1942">
        <v>411</v>
      </c>
      <c r="E1942">
        <v>2312</v>
      </c>
      <c r="F1942" t="s">
        <v>1910</v>
      </c>
      <c r="G1942" t="str">
        <f t="shared" si="60"/>
        <v>iiif_url</v>
      </c>
    </row>
    <row r="1943" spans="1:7" x14ac:dyDescent="0.2">
      <c r="A1943" t="s">
        <v>1866</v>
      </c>
      <c r="B1943" t="s">
        <v>1867</v>
      </c>
      <c r="C1943" t="s">
        <v>37</v>
      </c>
      <c r="D1943">
        <v>527</v>
      </c>
      <c r="E1943">
        <v>2352</v>
      </c>
      <c r="F1943" t="s">
        <v>1911</v>
      </c>
      <c r="G1943" t="str">
        <f t="shared" si="60"/>
        <v>iiif_url</v>
      </c>
    </row>
    <row r="1944" spans="1:7" x14ac:dyDescent="0.2">
      <c r="A1944" t="s">
        <v>1866</v>
      </c>
      <c r="B1944" t="s">
        <v>1867</v>
      </c>
      <c r="C1944" t="s">
        <v>26</v>
      </c>
      <c r="D1944">
        <v>406</v>
      </c>
      <c r="E1944">
        <v>2406</v>
      </c>
      <c r="F1944" t="s">
        <v>1912</v>
      </c>
      <c r="G1944" t="str">
        <f t="shared" si="60"/>
        <v>iiif_url</v>
      </c>
    </row>
    <row r="1945" spans="1:7" x14ac:dyDescent="0.2">
      <c r="A1945" t="s">
        <v>1866</v>
      </c>
      <c r="B1945" t="s">
        <v>1867</v>
      </c>
      <c r="C1945" t="s">
        <v>37</v>
      </c>
      <c r="D1945">
        <v>525</v>
      </c>
      <c r="E1945">
        <v>2442</v>
      </c>
      <c r="F1945" t="s">
        <v>1913</v>
      </c>
      <c r="G1945" t="str">
        <f t="shared" si="60"/>
        <v>iiif_url</v>
      </c>
    </row>
    <row r="1946" spans="1:7" x14ac:dyDescent="0.2">
      <c r="A1946" t="s">
        <v>1866</v>
      </c>
      <c r="B1946" t="s">
        <v>1867</v>
      </c>
      <c r="C1946" t="s">
        <v>26</v>
      </c>
      <c r="D1946">
        <v>408</v>
      </c>
      <c r="E1946">
        <v>2497</v>
      </c>
      <c r="F1946" t="s">
        <v>1004</v>
      </c>
      <c r="G1946" t="str">
        <f t="shared" si="60"/>
        <v>iiif_url</v>
      </c>
    </row>
    <row r="1947" spans="1:7" x14ac:dyDescent="0.2">
      <c r="A1947" t="s">
        <v>1866</v>
      </c>
      <c r="B1947" t="s">
        <v>1867</v>
      </c>
      <c r="C1947" t="s">
        <v>37</v>
      </c>
      <c r="D1947">
        <v>525</v>
      </c>
      <c r="E1947">
        <v>2543</v>
      </c>
      <c r="F1947" t="s">
        <v>1914</v>
      </c>
      <c r="G1947" t="str">
        <f t="shared" si="60"/>
        <v>iiif_url</v>
      </c>
    </row>
    <row r="1948" spans="1:7" x14ac:dyDescent="0.2">
      <c r="A1948" t="s">
        <v>1866</v>
      </c>
      <c r="B1948" t="s">
        <v>1867</v>
      </c>
      <c r="C1948" t="s">
        <v>26</v>
      </c>
      <c r="D1948">
        <v>399</v>
      </c>
      <c r="E1948">
        <v>2597</v>
      </c>
      <c r="F1948" t="s">
        <v>1915</v>
      </c>
      <c r="G1948" t="str">
        <f t="shared" si="60"/>
        <v>iiif_url</v>
      </c>
    </row>
    <row r="1949" spans="1:7" x14ac:dyDescent="0.2">
      <c r="A1949" t="s">
        <v>1866</v>
      </c>
      <c r="B1949" t="s">
        <v>1867</v>
      </c>
      <c r="C1949" t="s">
        <v>37</v>
      </c>
      <c r="D1949">
        <v>516</v>
      </c>
      <c r="E1949">
        <v>2638</v>
      </c>
      <c r="F1949" t="s">
        <v>1916</v>
      </c>
      <c r="G1949" t="str">
        <f t="shared" si="60"/>
        <v>iiif_url</v>
      </c>
    </row>
    <row r="1950" spans="1:7" x14ac:dyDescent="0.2">
      <c r="A1950" t="s">
        <v>1866</v>
      </c>
      <c r="B1950" t="s">
        <v>1867</v>
      </c>
      <c r="C1950" t="s">
        <v>26</v>
      </c>
      <c r="D1950">
        <v>399</v>
      </c>
      <c r="E1950">
        <v>2700</v>
      </c>
      <c r="F1950" t="s">
        <v>1917</v>
      </c>
      <c r="G1950" t="str">
        <f t="shared" si="60"/>
        <v>iiif_url</v>
      </c>
    </row>
    <row r="1951" spans="1:7" x14ac:dyDescent="0.2">
      <c r="A1951" t="s">
        <v>1866</v>
      </c>
      <c r="B1951" t="s">
        <v>1867</v>
      </c>
      <c r="C1951" t="s">
        <v>37</v>
      </c>
      <c r="D1951">
        <v>520</v>
      </c>
      <c r="E1951">
        <v>2739</v>
      </c>
      <c r="F1951" t="s">
        <v>1918</v>
      </c>
      <c r="G1951" t="str">
        <f t="shared" si="60"/>
        <v>iiif_url</v>
      </c>
    </row>
    <row r="1952" spans="1:7" x14ac:dyDescent="0.2">
      <c r="A1952" t="s">
        <v>1866</v>
      </c>
      <c r="B1952" t="s">
        <v>1867</v>
      </c>
      <c r="C1952" t="s">
        <v>26</v>
      </c>
      <c r="D1952">
        <v>399</v>
      </c>
      <c r="E1952">
        <v>2795</v>
      </c>
      <c r="F1952" t="s">
        <v>1919</v>
      </c>
      <c r="G1952" t="str">
        <f t="shared" si="60"/>
        <v>iiif_url</v>
      </c>
    </row>
    <row r="1953" spans="1:7" x14ac:dyDescent="0.2">
      <c r="A1953" t="s">
        <v>1866</v>
      </c>
      <c r="B1953" t="s">
        <v>1867</v>
      </c>
      <c r="C1953" t="s">
        <v>37</v>
      </c>
      <c r="D1953">
        <v>516</v>
      </c>
      <c r="E1953">
        <v>2834</v>
      </c>
      <c r="F1953" t="s">
        <v>1920</v>
      </c>
      <c r="G1953" t="str">
        <f t="shared" si="60"/>
        <v>iiif_url</v>
      </c>
    </row>
    <row r="1954" spans="1:7" x14ac:dyDescent="0.2">
      <c r="A1954" t="s">
        <v>1866</v>
      </c>
      <c r="B1954" t="s">
        <v>1867</v>
      </c>
      <c r="C1954" t="s">
        <v>26</v>
      </c>
      <c r="D1954">
        <v>394</v>
      </c>
      <c r="E1954">
        <v>2886</v>
      </c>
      <c r="F1954" t="s">
        <v>1921</v>
      </c>
      <c r="G1954" t="str">
        <f t="shared" si="60"/>
        <v>iiif_url</v>
      </c>
    </row>
    <row r="1955" spans="1:7" x14ac:dyDescent="0.2">
      <c r="A1955" t="s">
        <v>1866</v>
      </c>
      <c r="B1955" t="s">
        <v>1867</v>
      </c>
      <c r="C1955" t="s">
        <v>37</v>
      </c>
      <c r="D1955">
        <v>511</v>
      </c>
      <c r="E1955">
        <v>2932</v>
      </c>
      <c r="F1955" t="s">
        <v>1922</v>
      </c>
      <c r="G1955" t="str">
        <f t="shared" si="60"/>
        <v>iiif_url</v>
      </c>
    </row>
    <row r="1956" spans="1:7" x14ac:dyDescent="0.2">
      <c r="A1956" t="s">
        <v>1866</v>
      </c>
      <c r="B1956" t="s">
        <v>1867</v>
      </c>
      <c r="C1956" t="s">
        <v>26</v>
      </c>
      <c r="D1956">
        <v>392</v>
      </c>
      <c r="E1956">
        <v>2977</v>
      </c>
      <c r="F1956" t="s">
        <v>587</v>
      </c>
      <c r="G1956" t="str">
        <f t="shared" si="60"/>
        <v>iiif_url</v>
      </c>
    </row>
    <row r="1957" spans="1:7" x14ac:dyDescent="0.2">
      <c r="A1957" t="s">
        <v>1866</v>
      </c>
      <c r="B1957" t="s">
        <v>1867</v>
      </c>
      <c r="C1957" t="s">
        <v>37</v>
      </c>
      <c r="D1957">
        <v>509</v>
      </c>
      <c r="E1957">
        <v>3029</v>
      </c>
      <c r="F1957" t="s">
        <v>1923</v>
      </c>
      <c r="G1957" t="str">
        <f t="shared" si="60"/>
        <v>iiif_url</v>
      </c>
    </row>
    <row r="1958" spans="1:7" x14ac:dyDescent="0.2">
      <c r="A1958" t="s">
        <v>1866</v>
      </c>
      <c r="B1958" t="s">
        <v>1867</v>
      </c>
      <c r="C1958" t="s">
        <v>26</v>
      </c>
      <c r="D1958">
        <v>390</v>
      </c>
      <c r="E1958">
        <v>3073</v>
      </c>
      <c r="F1958" t="s">
        <v>1924</v>
      </c>
      <c r="G1958" t="str">
        <f t="shared" si="60"/>
        <v>iiif_url</v>
      </c>
    </row>
    <row r="1959" spans="1:7" x14ac:dyDescent="0.2">
      <c r="A1959" t="s">
        <v>1866</v>
      </c>
      <c r="B1959" t="s">
        <v>1867</v>
      </c>
      <c r="C1959" t="s">
        <v>37</v>
      </c>
      <c r="D1959">
        <v>509</v>
      </c>
      <c r="E1959">
        <v>3118</v>
      </c>
      <c r="F1959" t="s">
        <v>1925</v>
      </c>
      <c r="G1959" t="str">
        <f t="shared" si="60"/>
        <v>iiif_url</v>
      </c>
    </row>
    <row r="1960" spans="1:7" x14ac:dyDescent="0.2">
      <c r="A1960" t="s">
        <v>1866</v>
      </c>
      <c r="B1960" t="s">
        <v>1867</v>
      </c>
      <c r="C1960" t="s">
        <v>26</v>
      </c>
      <c r="D1960">
        <v>383</v>
      </c>
      <c r="E1960">
        <v>3167</v>
      </c>
      <c r="F1960" t="s">
        <v>1926</v>
      </c>
      <c r="G1960" t="str">
        <f t="shared" si="60"/>
        <v>iiif_url</v>
      </c>
    </row>
    <row r="1961" spans="1:7" x14ac:dyDescent="0.2">
      <c r="A1961" t="s">
        <v>1866</v>
      </c>
      <c r="B1961" t="s">
        <v>1867</v>
      </c>
      <c r="C1961" t="s">
        <v>37</v>
      </c>
      <c r="D1961">
        <v>504</v>
      </c>
      <c r="E1961">
        <v>3217</v>
      </c>
      <c r="F1961" t="s">
        <v>1927</v>
      </c>
      <c r="G1961" t="str">
        <f t="shared" si="60"/>
        <v>iiif_url</v>
      </c>
    </row>
    <row r="1962" spans="1:7" x14ac:dyDescent="0.2">
      <c r="A1962" t="s">
        <v>1866</v>
      </c>
      <c r="B1962" t="s">
        <v>1867</v>
      </c>
      <c r="C1962" t="s">
        <v>26</v>
      </c>
      <c r="D1962">
        <v>387</v>
      </c>
      <c r="E1962">
        <v>3270</v>
      </c>
      <c r="F1962" t="s">
        <v>1928</v>
      </c>
      <c r="G1962" t="str">
        <f t="shared" si="60"/>
        <v>iiif_url</v>
      </c>
    </row>
    <row r="1963" spans="1:7" x14ac:dyDescent="0.2">
      <c r="A1963" t="s">
        <v>1866</v>
      </c>
      <c r="B1963" t="s">
        <v>1867</v>
      </c>
      <c r="C1963" t="s">
        <v>37</v>
      </c>
      <c r="D1963">
        <v>502</v>
      </c>
      <c r="E1963">
        <v>3302</v>
      </c>
      <c r="F1963" t="s">
        <v>1929</v>
      </c>
      <c r="G1963" t="str">
        <f t="shared" si="60"/>
        <v>iiif_url</v>
      </c>
    </row>
    <row r="1965" spans="1:7" x14ac:dyDescent="0.2">
      <c r="A1965" t="s">
        <v>1866</v>
      </c>
      <c r="B1965" t="s">
        <v>1930</v>
      </c>
      <c r="C1965" t="s">
        <v>11</v>
      </c>
      <c r="D1965">
        <v>1548</v>
      </c>
      <c r="E1965">
        <v>405</v>
      </c>
      <c r="F1965" t="s">
        <v>1931</v>
      </c>
      <c r="G1965" t="str">
        <f t="shared" ref="G1965:G1996" si="61">HYPERLINK("https://images.diginfra.net/iiif/NL-HaNA_1.01.02/3779/NL-HaNA_1.01.02_3779_0013.jpg/1228,312,1122,3168/full/0/default.jpg", "iiif_url")</f>
        <v>iiif_url</v>
      </c>
    </row>
    <row r="1966" spans="1:7" x14ac:dyDescent="0.2">
      <c r="A1966" t="s">
        <v>1866</v>
      </c>
      <c r="B1966" t="s">
        <v>1930</v>
      </c>
      <c r="C1966" t="s">
        <v>11</v>
      </c>
      <c r="D1966">
        <v>1550</v>
      </c>
      <c r="E1966">
        <v>462</v>
      </c>
      <c r="F1966" t="s">
        <v>1932</v>
      </c>
      <c r="G1966" t="str">
        <f t="shared" si="61"/>
        <v>iiif_url</v>
      </c>
    </row>
    <row r="1967" spans="1:7" x14ac:dyDescent="0.2">
      <c r="A1967" t="s">
        <v>1866</v>
      </c>
      <c r="B1967" t="s">
        <v>1930</v>
      </c>
      <c r="C1967" t="s">
        <v>26</v>
      </c>
      <c r="D1967">
        <v>1426</v>
      </c>
      <c r="E1967">
        <v>513</v>
      </c>
      <c r="F1967" t="s">
        <v>1933</v>
      </c>
      <c r="G1967" t="str">
        <f t="shared" si="61"/>
        <v>iiif_url</v>
      </c>
    </row>
    <row r="1968" spans="1:7" x14ac:dyDescent="0.2">
      <c r="A1968" t="s">
        <v>1866</v>
      </c>
      <c r="B1968" t="s">
        <v>1930</v>
      </c>
      <c r="C1968" t="s">
        <v>11</v>
      </c>
      <c r="D1968">
        <v>1545</v>
      </c>
      <c r="E1968">
        <v>557</v>
      </c>
      <c r="F1968" t="s">
        <v>1934</v>
      </c>
      <c r="G1968" t="str">
        <f t="shared" si="61"/>
        <v>iiif_url</v>
      </c>
    </row>
    <row r="1969" spans="1:7" x14ac:dyDescent="0.2">
      <c r="A1969" t="s">
        <v>1866</v>
      </c>
      <c r="B1969" t="s">
        <v>1930</v>
      </c>
      <c r="C1969" t="s">
        <v>26</v>
      </c>
      <c r="D1969">
        <v>1431</v>
      </c>
      <c r="E1969">
        <v>600</v>
      </c>
      <c r="F1969" t="s">
        <v>1935</v>
      </c>
      <c r="G1969" t="str">
        <f t="shared" si="61"/>
        <v>iiif_url</v>
      </c>
    </row>
    <row r="1970" spans="1:7" x14ac:dyDescent="0.2">
      <c r="A1970" t="s">
        <v>1866</v>
      </c>
      <c r="B1970" t="s">
        <v>1930</v>
      </c>
      <c r="C1970" t="s">
        <v>11</v>
      </c>
      <c r="D1970">
        <v>1543</v>
      </c>
      <c r="E1970">
        <v>651</v>
      </c>
      <c r="F1970" t="s">
        <v>1936</v>
      </c>
      <c r="G1970" t="str">
        <f t="shared" si="61"/>
        <v>iiif_url</v>
      </c>
    </row>
    <row r="1971" spans="1:7" x14ac:dyDescent="0.2">
      <c r="A1971" t="s">
        <v>1866</v>
      </c>
      <c r="B1971" t="s">
        <v>1930</v>
      </c>
      <c r="C1971" t="s">
        <v>11</v>
      </c>
      <c r="D1971">
        <v>1548</v>
      </c>
      <c r="E1971">
        <v>701</v>
      </c>
      <c r="F1971" t="s">
        <v>1937</v>
      </c>
      <c r="G1971" t="str">
        <f t="shared" si="61"/>
        <v>iiif_url</v>
      </c>
    </row>
    <row r="1972" spans="1:7" x14ac:dyDescent="0.2">
      <c r="A1972" t="s">
        <v>1866</v>
      </c>
      <c r="B1972" t="s">
        <v>1930</v>
      </c>
      <c r="C1972" t="s">
        <v>11</v>
      </c>
      <c r="D1972">
        <v>1543</v>
      </c>
      <c r="E1972">
        <v>749</v>
      </c>
      <c r="F1972" t="s">
        <v>1938</v>
      </c>
      <c r="G1972" t="str">
        <f t="shared" si="61"/>
        <v>iiif_url</v>
      </c>
    </row>
    <row r="1973" spans="1:7" x14ac:dyDescent="0.2">
      <c r="A1973" t="s">
        <v>1866</v>
      </c>
      <c r="B1973" t="s">
        <v>1930</v>
      </c>
      <c r="C1973" t="s">
        <v>26</v>
      </c>
      <c r="D1973">
        <v>1422</v>
      </c>
      <c r="E1973">
        <v>790</v>
      </c>
      <c r="F1973" t="s">
        <v>1939</v>
      </c>
      <c r="G1973" t="str">
        <f t="shared" si="61"/>
        <v>iiif_url</v>
      </c>
    </row>
    <row r="1974" spans="1:7" x14ac:dyDescent="0.2">
      <c r="A1974" t="s">
        <v>1866</v>
      </c>
      <c r="B1974" t="s">
        <v>1930</v>
      </c>
      <c r="C1974" t="s">
        <v>11</v>
      </c>
      <c r="D1974">
        <v>1536</v>
      </c>
      <c r="E1974">
        <v>842</v>
      </c>
      <c r="F1974" t="s">
        <v>1940</v>
      </c>
      <c r="G1974" t="str">
        <f t="shared" si="61"/>
        <v>iiif_url</v>
      </c>
    </row>
    <row r="1975" spans="1:7" x14ac:dyDescent="0.2">
      <c r="A1975" t="s">
        <v>1866</v>
      </c>
      <c r="B1975" t="s">
        <v>1930</v>
      </c>
      <c r="C1975" t="s">
        <v>124</v>
      </c>
      <c r="D1975">
        <v>1373</v>
      </c>
      <c r="E1975">
        <v>885</v>
      </c>
      <c r="F1975" t="s">
        <v>1941</v>
      </c>
      <c r="G1975" t="str">
        <f t="shared" si="61"/>
        <v>iiif_url</v>
      </c>
    </row>
    <row r="1976" spans="1:7" x14ac:dyDescent="0.2">
      <c r="A1976" t="s">
        <v>1866</v>
      </c>
      <c r="B1976" t="s">
        <v>1930</v>
      </c>
      <c r="C1976" t="s">
        <v>26</v>
      </c>
      <c r="D1976">
        <v>1417</v>
      </c>
      <c r="E1976">
        <v>933</v>
      </c>
      <c r="F1976" t="s">
        <v>1942</v>
      </c>
      <c r="G1976" t="str">
        <f t="shared" si="61"/>
        <v>iiif_url</v>
      </c>
    </row>
    <row r="1977" spans="1:7" x14ac:dyDescent="0.2">
      <c r="A1977" t="s">
        <v>1866</v>
      </c>
      <c r="B1977" t="s">
        <v>1930</v>
      </c>
      <c r="C1977" t="s">
        <v>26</v>
      </c>
      <c r="D1977">
        <v>1417</v>
      </c>
      <c r="E1977">
        <v>986</v>
      </c>
      <c r="F1977" t="s">
        <v>1943</v>
      </c>
      <c r="G1977" t="str">
        <f t="shared" si="61"/>
        <v>iiif_url</v>
      </c>
    </row>
    <row r="1978" spans="1:7" x14ac:dyDescent="0.2">
      <c r="A1978" t="s">
        <v>1866</v>
      </c>
      <c r="B1978" t="s">
        <v>1930</v>
      </c>
      <c r="C1978" t="s">
        <v>124</v>
      </c>
      <c r="D1978">
        <v>1370</v>
      </c>
      <c r="E1978">
        <v>1029</v>
      </c>
      <c r="F1978" t="s">
        <v>1944</v>
      </c>
      <c r="G1978" t="str">
        <f t="shared" si="61"/>
        <v>iiif_url</v>
      </c>
    </row>
    <row r="1979" spans="1:7" x14ac:dyDescent="0.2">
      <c r="A1979" t="s">
        <v>1866</v>
      </c>
      <c r="B1979" t="s">
        <v>1930</v>
      </c>
      <c r="C1979" t="s">
        <v>26</v>
      </c>
      <c r="D1979">
        <v>1417</v>
      </c>
      <c r="E1979">
        <v>1080</v>
      </c>
      <c r="F1979" t="s">
        <v>1945</v>
      </c>
      <c r="G1979" t="str">
        <f t="shared" si="61"/>
        <v>iiif_url</v>
      </c>
    </row>
    <row r="1980" spans="1:7" x14ac:dyDescent="0.2">
      <c r="A1980" t="s">
        <v>1866</v>
      </c>
      <c r="B1980" t="s">
        <v>1930</v>
      </c>
      <c r="C1980" t="s">
        <v>26</v>
      </c>
      <c r="D1980">
        <v>1415</v>
      </c>
      <c r="E1980">
        <v>1139</v>
      </c>
      <c r="F1980" t="s">
        <v>1946</v>
      </c>
      <c r="G1980" t="str">
        <f t="shared" si="61"/>
        <v>iiif_url</v>
      </c>
    </row>
    <row r="1981" spans="1:7" x14ac:dyDescent="0.2">
      <c r="A1981" t="s">
        <v>1866</v>
      </c>
      <c r="B1981" t="s">
        <v>1930</v>
      </c>
      <c r="C1981" t="s">
        <v>124</v>
      </c>
      <c r="D1981">
        <v>1366</v>
      </c>
      <c r="E1981">
        <v>1174</v>
      </c>
      <c r="F1981" t="s">
        <v>1947</v>
      </c>
      <c r="G1981" t="str">
        <f t="shared" si="61"/>
        <v>iiif_url</v>
      </c>
    </row>
    <row r="1982" spans="1:7" x14ac:dyDescent="0.2">
      <c r="A1982" t="s">
        <v>1866</v>
      </c>
      <c r="B1982" t="s">
        <v>1930</v>
      </c>
      <c r="C1982" t="s">
        <v>124</v>
      </c>
      <c r="D1982">
        <v>1370</v>
      </c>
      <c r="E1982">
        <v>1227</v>
      </c>
      <c r="F1982" t="s">
        <v>1948</v>
      </c>
      <c r="G1982" t="str">
        <f t="shared" si="61"/>
        <v>iiif_url</v>
      </c>
    </row>
    <row r="1983" spans="1:7" x14ac:dyDescent="0.2">
      <c r="A1983" t="s">
        <v>1866</v>
      </c>
      <c r="B1983" t="s">
        <v>1930</v>
      </c>
      <c r="C1983" t="s">
        <v>26</v>
      </c>
      <c r="D1983">
        <v>1410</v>
      </c>
      <c r="E1983">
        <v>1220</v>
      </c>
      <c r="F1983" t="s">
        <v>1949</v>
      </c>
      <c r="G1983" t="str">
        <f t="shared" si="61"/>
        <v>iiif_url</v>
      </c>
    </row>
    <row r="1984" spans="1:7" x14ac:dyDescent="0.2">
      <c r="A1984" t="s">
        <v>1866</v>
      </c>
      <c r="B1984" t="s">
        <v>1930</v>
      </c>
      <c r="C1984" t="s">
        <v>26</v>
      </c>
      <c r="D1984">
        <v>1412</v>
      </c>
      <c r="E1984">
        <v>1272</v>
      </c>
      <c r="F1984" t="s">
        <v>1950</v>
      </c>
      <c r="G1984" t="str">
        <f t="shared" si="61"/>
        <v>iiif_url</v>
      </c>
    </row>
    <row r="1985" spans="1:7" x14ac:dyDescent="0.2">
      <c r="A1985" t="s">
        <v>1866</v>
      </c>
      <c r="B1985" t="s">
        <v>1930</v>
      </c>
      <c r="C1985" t="s">
        <v>124</v>
      </c>
      <c r="D1985">
        <v>1361</v>
      </c>
      <c r="E1985">
        <v>1317</v>
      </c>
      <c r="F1985" t="s">
        <v>1951</v>
      </c>
      <c r="G1985" t="str">
        <f t="shared" si="61"/>
        <v>iiif_url</v>
      </c>
    </row>
    <row r="1986" spans="1:7" x14ac:dyDescent="0.2">
      <c r="A1986" t="s">
        <v>1866</v>
      </c>
      <c r="B1986" t="s">
        <v>1930</v>
      </c>
      <c r="C1986" t="s">
        <v>124</v>
      </c>
      <c r="D1986">
        <v>1363</v>
      </c>
      <c r="E1986">
        <v>1367</v>
      </c>
      <c r="F1986" t="s">
        <v>1952</v>
      </c>
      <c r="G1986" t="str">
        <f t="shared" si="61"/>
        <v>iiif_url</v>
      </c>
    </row>
    <row r="1987" spans="1:7" x14ac:dyDescent="0.2">
      <c r="A1987" t="s">
        <v>1866</v>
      </c>
      <c r="B1987" t="s">
        <v>1930</v>
      </c>
      <c r="C1987" t="s">
        <v>11</v>
      </c>
      <c r="D1987">
        <v>1536</v>
      </c>
      <c r="E1987">
        <v>1415</v>
      </c>
      <c r="F1987" t="s">
        <v>1953</v>
      </c>
      <c r="G1987" t="str">
        <f t="shared" si="61"/>
        <v>iiif_url</v>
      </c>
    </row>
    <row r="1988" spans="1:7" x14ac:dyDescent="0.2">
      <c r="A1988" t="s">
        <v>1866</v>
      </c>
      <c r="B1988" t="s">
        <v>1930</v>
      </c>
      <c r="C1988" t="s">
        <v>11</v>
      </c>
      <c r="D1988">
        <v>1529</v>
      </c>
      <c r="E1988">
        <v>1467</v>
      </c>
      <c r="F1988" t="s">
        <v>1954</v>
      </c>
      <c r="G1988" t="str">
        <f t="shared" si="61"/>
        <v>iiif_url</v>
      </c>
    </row>
    <row r="1989" spans="1:7" x14ac:dyDescent="0.2">
      <c r="A1989" t="s">
        <v>1866</v>
      </c>
      <c r="B1989" t="s">
        <v>1930</v>
      </c>
      <c r="C1989" t="s">
        <v>26</v>
      </c>
      <c r="D1989">
        <v>1405</v>
      </c>
      <c r="E1989">
        <v>1509</v>
      </c>
      <c r="F1989" t="s">
        <v>1955</v>
      </c>
      <c r="G1989" t="str">
        <f t="shared" si="61"/>
        <v>iiif_url</v>
      </c>
    </row>
    <row r="1990" spans="1:7" x14ac:dyDescent="0.2">
      <c r="A1990" t="s">
        <v>1866</v>
      </c>
      <c r="B1990" t="s">
        <v>1930</v>
      </c>
      <c r="C1990" t="s">
        <v>11</v>
      </c>
      <c r="D1990">
        <v>1522</v>
      </c>
      <c r="E1990">
        <v>1558</v>
      </c>
      <c r="F1990" t="s">
        <v>1956</v>
      </c>
      <c r="G1990" t="str">
        <f t="shared" si="61"/>
        <v>iiif_url</v>
      </c>
    </row>
    <row r="1991" spans="1:7" x14ac:dyDescent="0.2">
      <c r="A1991" t="s">
        <v>1866</v>
      </c>
      <c r="B1991" t="s">
        <v>1930</v>
      </c>
      <c r="C1991" t="s">
        <v>26</v>
      </c>
      <c r="D1991">
        <v>1403</v>
      </c>
      <c r="E1991">
        <v>1604</v>
      </c>
      <c r="F1991" t="s">
        <v>1957</v>
      </c>
      <c r="G1991" t="str">
        <f t="shared" si="61"/>
        <v>iiif_url</v>
      </c>
    </row>
    <row r="1992" spans="1:7" x14ac:dyDescent="0.2">
      <c r="A1992" t="s">
        <v>1866</v>
      </c>
      <c r="B1992" t="s">
        <v>1930</v>
      </c>
      <c r="C1992" t="s">
        <v>124</v>
      </c>
      <c r="D1992">
        <v>1354</v>
      </c>
      <c r="E1992">
        <v>1651</v>
      </c>
      <c r="F1992" t="s">
        <v>1958</v>
      </c>
      <c r="G1992" t="str">
        <f t="shared" si="61"/>
        <v>iiif_url</v>
      </c>
    </row>
    <row r="1993" spans="1:7" x14ac:dyDescent="0.2">
      <c r="A1993" t="s">
        <v>1866</v>
      </c>
      <c r="B1993" t="s">
        <v>1930</v>
      </c>
      <c r="C1993" t="s">
        <v>26</v>
      </c>
      <c r="D1993">
        <v>1398</v>
      </c>
      <c r="E1993">
        <v>1707</v>
      </c>
      <c r="F1993" t="s">
        <v>1959</v>
      </c>
      <c r="G1993" t="str">
        <f t="shared" si="61"/>
        <v>iiif_url</v>
      </c>
    </row>
    <row r="1994" spans="1:7" x14ac:dyDescent="0.2">
      <c r="A1994" t="s">
        <v>1866</v>
      </c>
      <c r="B1994" t="s">
        <v>1930</v>
      </c>
      <c r="C1994" t="s">
        <v>26</v>
      </c>
      <c r="D1994">
        <v>1403</v>
      </c>
      <c r="E1994">
        <v>1749</v>
      </c>
      <c r="F1994" t="s">
        <v>1960</v>
      </c>
      <c r="G1994" t="str">
        <f t="shared" si="61"/>
        <v>iiif_url</v>
      </c>
    </row>
    <row r="1995" spans="1:7" x14ac:dyDescent="0.2">
      <c r="A1995" t="s">
        <v>1866</v>
      </c>
      <c r="B1995" t="s">
        <v>1930</v>
      </c>
      <c r="C1995" t="s">
        <v>11</v>
      </c>
      <c r="D1995">
        <v>1520</v>
      </c>
      <c r="E1995">
        <v>1798</v>
      </c>
      <c r="F1995" t="s">
        <v>1961</v>
      </c>
      <c r="G1995" t="str">
        <f t="shared" si="61"/>
        <v>iiif_url</v>
      </c>
    </row>
    <row r="1996" spans="1:7" x14ac:dyDescent="0.2">
      <c r="A1996" t="s">
        <v>1866</v>
      </c>
      <c r="B1996" t="s">
        <v>1930</v>
      </c>
      <c r="C1996" t="s">
        <v>124</v>
      </c>
      <c r="D1996">
        <v>1354</v>
      </c>
      <c r="E1996">
        <v>1835</v>
      </c>
      <c r="F1996" t="s">
        <v>1962</v>
      </c>
      <c r="G1996" t="str">
        <f t="shared" si="61"/>
        <v>iiif_url</v>
      </c>
    </row>
    <row r="1997" spans="1:7" x14ac:dyDescent="0.2">
      <c r="A1997" t="s">
        <v>1866</v>
      </c>
      <c r="B1997" t="s">
        <v>1930</v>
      </c>
      <c r="C1997" t="s">
        <v>26</v>
      </c>
      <c r="D1997">
        <v>1394</v>
      </c>
      <c r="E1997">
        <v>1891</v>
      </c>
      <c r="F1997" t="s">
        <v>1963</v>
      </c>
      <c r="G1997" t="str">
        <f t="shared" ref="G1997:G2028" si="62">HYPERLINK("https://images.diginfra.net/iiif/NL-HaNA_1.01.02/3779/NL-HaNA_1.01.02_3779_0013.jpg/1228,312,1122,3168/full/0/default.jpg", "iiif_url")</f>
        <v>iiif_url</v>
      </c>
    </row>
    <row r="1998" spans="1:7" x14ac:dyDescent="0.2">
      <c r="A1998" t="s">
        <v>1866</v>
      </c>
      <c r="B1998" t="s">
        <v>1930</v>
      </c>
      <c r="C1998" t="s">
        <v>26</v>
      </c>
      <c r="D1998">
        <v>1394</v>
      </c>
      <c r="E1998">
        <v>1946</v>
      </c>
      <c r="F1998" t="s">
        <v>1964</v>
      </c>
      <c r="G1998" t="str">
        <f t="shared" si="62"/>
        <v>iiif_url</v>
      </c>
    </row>
    <row r="1999" spans="1:7" x14ac:dyDescent="0.2">
      <c r="A1999" t="s">
        <v>1866</v>
      </c>
      <c r="B1999" t="s">
        <v>1930</v>
      </c>
      <c r="C1999" t="s">
        <v>124</v>
      </c>
      <c r="D1999">
        <v>1347</v>
      </c>
      <c r="E1999">
        <v>1981</v>
      </c>
      <c r="F1999" t="s">
        <v>1965</v>
      </c>
      <c r="G1999" t="str">
        <f t="shared" si="62"/>
        <v>iiif_url</v>
      </c>
    </row>
    <row r="2000" spans="1:7" x14ac:dyDescent="0.2">
      <c r="A2000" t="s">
        <v>1866</v>
      </c>
      <c r="B2000" t="s">
        <v>1930</v>
      </c>
      <c r="C2000" t="s">
        <v>26</v>
      </c>
      <c r="D2000">
        <v>1394</v>
      </c>
      <c r="E2000">
        <v>2037</v>
      </c>
      <c r="F2000" t="s">
        <v>1966</v>
      </c>
      <c r="G2000" t="str">
        <f t="shared" si="62"/>
        <v>iiif_url</v>
      </c>
    </row>
    <row r="2001" spans="1:7" x14ac:dyDescent="0.2">
      <c r="A2001" t="s">
        <v>1866</v>
      </c>
      <c r="B2001" t="s">
        <v>1930</v>
      </c>
      <c r="C2001" t="s">
        <v>26</v>
      </c>
      <c r="D2001">
        <v>1391</v>
      </c>
      <c r="E2001">
        <v>2082</v>
      </c>
      <c r="F2001" t="s">
        <v>1967</v>
      </c>
      <c r="G2001" t="str">
        <f t="shared" si="62"/>
        <v>iiif_url</v>
      </c>
    </row>
    <row r="2002" spans="1:7" x14ac:dyDescent="0.2">
      <c r="A2002" t="s">
        <v>1866</v>
      </c>
      <c r="B2002" t="s">
        <v>1930</v>
      </c>
      <c r="C2002" t="s">
        <v>124</v>
      </c>
      <c r="D2002">
        <v>1344</v>
      </c>
      <c r="E2002">
        <v>2125</v>
      </c>
      <c r="F2002" t="s">
        <v>1968</v>
      </c>
      <c r="G2002" t="str">
        <f t="shared" si="62"/>
        <v>iiif_url</v>
      </c>
    </row>
    <row r="2003" spans="1:7" x14ac:dyDescent="0.2">
      <c r="A2003" t="s">
        <v>1866</v>
      </c>
      <c r="B2003" t="s">
        <v>1930</v>
      </c>
      <c r="C2003" t="s">
        <v>26</v>
      </c>
      <c r="D2003">
        <v>1384</v>
      </c>
      <c r="E2003">
        <v>2174</v>
      </c>
      <c r="F2003" t="s">
        <v>1969</v>
      </c>
      <c r="G2003" t="str">
        <f t="shared" si="62"/>
        <v>iiif_url</v>
      </c>
    </row>
    <row r="2004" spans="1:7" x14ac:dyDescent="0.2">
      <c r="A2004" t="s">
        <v>1866</v>
      </c>
      <c r="B2004" t="s">
        <v>1930</v>
      </c>
      <c r="C2004" t="s">
        <v>26</v>
      </c>
      <c r="D2004">
        <v>1387</v>
      </c>
      <c r="E2004">
        <v>2229</v>
      </c>
      <c r="F2004" t="s">
        <v>1970</v>
      </c>
      <c r="G2004" t="str">
        <f t="shared" si="62"/>
        <v>iiif_url</v>
      </c>
    </row>
    <row r="2005" spans="1:7" x14ac:dyDescent="0.2">
      <c r="A2005" t="s">
        <v>1866</v>
      </c>
      <c r="B2005" t="s">
        <v>1930</v>
      </c>
      <c r="C2005" t="s">
        <v>26</v>
      </c>
      <c r="D2005">
        <v>1384</v>
      </c>
      <c r="E2005">
        <v>2276</v>
      </c>
      <c r="F2005" t="s">
        <v>1846</v>
      </c>
      <c r="G2005" t="str">
        <f t="shared" si="62"/>
        <v>iiif_url</v>
      </c>
    </row>
    <row r="2006" spans="1:7" x14ac:dyDescent="0.2">
      <c r="A2006" t="s">
        <v>1866</v>
      </c>
      <c r="B2006" t="s">
        <v>1930</v>
      </c>
      <c r="C2006" t="s">
        <v>124</v>
      </c>
      <c r="D2006">
        <v>1337</v>
      </c>
      <c r="E2006">
        <v>2319</v>
      </c>
      <c r="F2006" t="s">
        <v>1971</v>
      </c>
      <c r="G2006" t="str">
        <f t="shared" si="62"/>
        <v>iiif_url</v>
      </c>
    </row>
    <row r="2007" spans="1:7" x14ac:dyDescent="0.2">
      <c r="A2007" t="s">
        <v>1866</v>
      </c>
      <c r="B2007" t="s">
        <v>1930</v>
      </c>
      <c r="C2007" t="s">
        <v>26</v>
      </c>
      <c r="D2007">
        <v>1389</v>
      </c>
      <c r="E2007">
        <v>2374</v>
      </c>
      <c r="F2007" t="s">
        <v>1972</v>
      </c>
      <c r="G2007" t="str">
        <f t="shared" si="62"/>
        <v>iiif_url</v>
      </c>
    </row>
    <row r="2008" spans="1:7" x14ac:dyDescent="0.2">
      <c r="A2008" t="s">
        <v>1866</v>
      </c>
      <c r="B2008" t="s">
        <v>1930</v>
      </c>
      <c r="C2008" t="s">
        <v>124</v>
      </c>
      <c r="D2008">
        <v>1335</v>
      </c>
      <c r="E2008">
        <v>2417</v>
      </c>
      <c r="F2008" t="s">
        <v>1973</v>
      </c>
      <c r="G2008" t="str">
        <f t="shared" si="62"/>
        <v>iiif_url</v>
      </c>
    </row>
    <row r="2009" spans="1:7" x14ac:dyDescent="0.2">
      <c r="A2009" t="s">
        <v>1866</v>
      </c>
      <c r="B2009" t="s">
        <v>1930</v>
      </c>
      <c r="C2009" t="s">
        <v>26</v>
      </c>
      <c r="D2009">
        <v>1384</v>
      </c>
      <c r="E2009">
        <v>2466</v>
      </c>
      <c r="F2009" t="s">
        <v>1974</v>
      </c>
      <c r="G2009" t="str">
        <f t="shared" si="62"/>
        <v>iiif_url</v>
      </c>
    </row>
    <row r="2010" spans="1:7" x14ac:dyDescent="0.2">
      <c r="A2010" t="s">
        <v>1866</v>
      </c>
      <c r="B2010" t="s">
        <v>1930</v>
      </c>
      <c r="C2010" t="s">
        <v>37</v>
      </c>
      <c r="D2010">
        <v>1501</v>
      </c>
      <c r="E2010">
        <v>2520</v>
      </c>
      <c r="F2010" t="s">
        <v>1975</v>
      </c>
      <c r="G2010" t="str">
        <f t="shared" si="62"/>
        <v>iiif_url</v>
      </c>
    </row>
    <row r="2011" spans="1:7" x14ac:dyDescent="0.2">
      <c r="A2011" t="s">
        <v>1866</v>
      </c>
      <c r="B2011" t="s">
        <v>1930</v>
      </c>
      <c r="C2011" t="s">
        <v>26</v>
      </c>
      <c r="D2011">
        <v>1375</v>
      </c>
      <c r="E2011">
        <v>2566</v>
      </c>
      <c r="F2011" t="s">
        <v>1976</v>
      </c>
      <c r="G2011" t="str">
        <f t="shared" si="62"/>
        <v>iiif_url</v>
      </c>
    </row>
    <row r="2012" spans="1:7" x14ac:dyDescent="0.2">
      <c r="A2012" t="s">
        <v>1866</v>
      </c>
      <c r="B2012" t="s">
        <v>1930</v>
      </c>
      <c r="C2012" t="s">
        <v>26</v>
      </c>
      <c r="D2012">
        <v>1377</v>
      </c>
      <c r="E2012">
        <v>2613</v>
      </c>
      <c r="F2012" t="s">
        <v>1977</v>
      </c>
      <c r="G2012" t="str">
        <f t="shared" si="62"/>
        <v>iiif_url</v>
      </c>
    </row>
    <row r="2013" spans="1:7" x14ac:dyDescent="0.2">
      <c r="A2013" t="s">
        <v>1866</v>
      </c>
      <c r="B2013" t="s">
        <v>1930</v>
      </c>
      <c r="C2013" t="s">
        <v>11</v>
      </c>
      <c r="D2013">
        <v>1525</v>
      </c>
      <c r="E2013">
        <v>2624</v>
      </c>
      <c r="F2013" t="s">
        <v>1978</v>
      </c>
      <c r="G2013" t="str">
        <f t="shared" si="62"/>
        <v>iiif_url</v>
      </c>
    </row>
    <row r="2014" spans="1:7" x14ac:dyDescent="0.2">
      <c r="A2014" t="s">
        <v>1866</v>
      </c>
      <c r="B2014" t="s">
        <v>1930</v>
      </c>
      <c r="C2014" t="s">
        <v>37</v>
      </c>
      <c r="D2014">
        <v>1501</v>
      </c>
      <c r="E2014">
        <v>2664</v>
      </c>
      <c r="F2014" t="s">
        <v>1979</v>
      </c>
      <c r="G2014" t="str">
        <f t="shared" si="62"/>
        <v>iiif_url</v>
      </c>
    </row>
    <row r="2015" spans="1:7" x14ac:dyDescent="0.2">
      <c r="A2015" t="s">
        <v>1866</v>
      </c>
      <c r="B2015" t="s">
        <v>1930</v>
      </c>
      <c r="C2015" t="s">
        <v>26</v>
      </c>
      <c r="D2015">
        <v>1375</v>
      </c>
      <c r="E2015">
        <v>2709</v>
      </c>
      <c r="F2015" t="s">
        <v>1980</v>
      </c>
      <c r="G2015" t="str">
        <f t="shared" si="62"/>
        <v>iiif_url</v>
      </c>
    </row>
    <row r="2016" spans="1:7" x14ac:dyDescent="0.2">
      <c r="A2016" t="s">
        <v>1866</v>
      </c>
      <c r="B2016" t="s">
        <v>1930</v>
      </c>
      <c r="C2016" t="s">
        <v>124</v>
      </c>
      <c r="D2016">
        <v>1326</v>
      </c>
      <c r="E2016">
        <v>2755</v>
      </c>
      <c r="F2016" t="s">
        <v>1981</v>
      </c>
      <c r="G2016" t="str">
        <f t="shared" si="62"/>
        <v>iiif_url</v>
      </c>
    </row>
    <row r="2017" spans="1:7" x14ac:dyDescent="0.2">
      <c r="A2017" t="s">
        <v>1866</v>
      </c>
      <c r="B2017" t="s">
        <v>1930</v>
      </c>
      <c r="C2017" t="s">
        <v>26</v>
      </c>
      <c r="D2017">
        <v>1373</v>
      </c>
      <c r="E2017">
        <v>2810</v>
      </c>
      <c r="F2017" t="s">
        <v>1063</v>
      </c>
      <c r="G2017" t="str">
        <f t="shared" si="62"/>
        <v>iiif_url</v>
      </c>
    </row>
    <row r="2018" spans="1:7" x14ac:dyDescent="0.2">
      <c r="A2018" t="s">
        <v>1866</v>
      </c>
      <c r="B2018" t="s">
        <v>1930</v>
      </c>
      <c r="C2018" t="s">
        <v>37</v>
      </c>
      <c r="D2018">
        <v>1496</v>
      </c>
      <c r="E2018">
        <v>2856</v>
      </c>
      <c r="F2018" t="s">
        <v>1982</v>
      </c>
      <c r="G2018" t="str">
        <f t="shared" si="62"/>
        <v>iiif_url</v>
      </c>
    </row>
    <row r="2019" spans="1:7" x14ac:dyDescent="0.2">
      <c r="A2019" t="s">
        <v>1866</v>
      </c>
      <c r="B2019" t="s">
        <v>1930</v>
      </c>
      <c r="C2019" t="s">
        <v>26</v>
      </c>
      <c r="D2019">
        <v>1368</v>
      </c>
      <c r="E2019">
        <v>2900</v>
      </c>
      <c r="F2019" t="s">
        <v>1983</v>
      </c>
      <c r="G2019" t="str">
        <f t="shared" si="62"/>
        <v>iiif_url</v>
      </c>
    </row>
    <row r="2020" spans="1:7" x14ac:dyDescent="0.2">
      <c r="A2020" t="s">
        <v>1866</v>
      </c>
      <c r="B2020" t="s">
        <v>1930</v>
      </c>
      <c r="C2020" t="s">
        <v>124</v>
      </c>
      <c r="D2020">
        <v>1321</v>
      </c>
      <c r="E2020">
        <v>2953</v>
      </c>
      <c r="F2020" t="s">
        <v>1984</v>
      </c>
      <c r="G2020" t="str">
        <f t="shared" si="62"/>
        <v>iiif_url</v>
      </c>
    </row>
    <row r="2021" spans="1:7" x14ac:dyDescent="0.2">
      <c r="A2021" t="s">
        <v>1866</v>
      </c>
      <c r="B2021" t="s">
        <v>1930</v>
      </c>
      <c r="C2021" t="s">
        <v>124</v>
      </c>
      <c r="D2021">
        <v>1319</v>
      </c>
      <c r="E2021">
        <v>2998</v>
      </c>
      <c r="F2021" t="s">
        <v>1985</v>
      </c>
      <c r="G2021" t="str">
        <f t="shared" si="62"/>
        <v>iiif_url</v>
      </c>
    </row>
    <row r="2022" spans="1:7" x14ac:dyDescent="0.2">
      <c r="A2022" t="s">
        <v>1866</v>
      </c>
      <c r="B2022" t="s">
        <v>1930</v>
      </c>
      <c r="C2022" t="s">
        <v>26</v>
      </c>
      <c r="D2022">
        <v>1368</v>
      </c>
      <c r="E2022">
        <v>3051</v>
      </c>
      <c r="F2022" t="s">
        <v>1986</v>
      </c>
      <c r="G2022" t="str">
        <f t="shared" si="62"/>
        <v>iiif_url</v>
      </c>
    </row>
    <row r="2023" spans="1:7" x14ac:dyDescent="0.2">
      <c r="A2023" t="s">
        <v>1866</v>
      </c>
      <c r="B2023" t="s">
        <v>1930</v>
      </c>
      <c r="C2023" t="s">
        <v>37</v>
      </c>
      <c r="D2023">
        <v>1487</v>
      </c>
      <c r="E2023">
        <v>3097</v>
      </c>
      <c r="F2023" t="s">
        <v>1987</v>
      </c>
      <c r="G2023" t="str">
        <f t="shared" si="62"/>
        <v>iiif_url</v>
      </c>
    </row>
    <row r="2024" spans="1:7" x14ac:dyDescent="0.2">
      <c r="A2024" t="s">
        <v>1866</v>
      </c>
      <c r="B2024" t="s">
        <v>1930</v>
      </c>
      <c r="C2024" t="s">
        <v>26</v>
      </c>
      <c r="D2024">
        <v>1363</v>
      </c>
      <c r="E2024">
        <v>3144</v>
      </c>
      <c r="F2024" t="s">
        <v>1988</v>
      </c>
      <c r="G2024" t="str">
        <f t="shared" si="62"/>
        <v>iiif_url</v>
      </c>
    </row>
    <row r="2025" spans="1:7" x14ac:dyDescent="0.2">
      <c r="A2025" t="s">
        <v>1866</v>
      </c>
      <c r="B2025" t="s">
        <v>1930</v>
      </c>
      <c r="C2025" t="s">
        <v>26</v>
      </c>
      <c r="D2025">
        <v>1366</v>
      </c>
      <c r="E2025">
        <v>3198</v>
      </c>
      <c r="F2025" t="s">
        <v>1989</v>
      </c>
      <c r="G2025" t="str">
        <f t="shared" si="62"/>
        <v>iiif_url</v>
      </c>
    </row>
    <row r="2026" spans="1:7" x14ac:dyDescent="0.2">
      <c r="A2026" t="s">
        <v>1866</v>
      </c>
      <c r="B2026" t="s">
        <v>1930</v>
      </c>
      <c r="C2026" t="s">
        <v>37</v>
      </c>
      <c r="D2026">
        <v>1482</v>
      </c>
      <c r="E2026">
        <v>3245</v>
      </c>
      <c r="F2026" t="s">
        <v>1990</v>
      </c>
      <c r="G2026" t="str">
        <f t="shared" si="62"/>
        <v>iiif_url</v>
      </c>
    </row>
    <row r="2027" spans="1:7" x14ac:dyDescent="0.2">
      <c r="A2027" t="s">
        <v>1866</v>
      </c>
      <c r="B2027" t="s">
        <v>1930</v>
      </c>
      <c r="C2027" t="s">
        <v>37</v>
      </c>
      <c r="D2027">
        <v>1487</v>
      </c>
      <c r="E2027">
        <v>3285</v>
      </c>
      <c r="F2027" t="s">
        <v>1991</v>
      </c>
      <c r="G2027" t="str">
        <f t="shared" si="62"/>
        <v>iiif_url</v>
      </c>
    </row>
    <row r="2028" spans="1:7" x14ac:dyDescent="0.2">
      <c r="A2028" t="s">
        <v>1866</v>
      </c>
      <c r="B2028" t="s">
        <v>1930</v>
      </c>
      <c r="C2028" t="s">
        <v>124</v>
      </c>
      <c r="D2028">
        <v>1361</v>
      </c>
      <c r="E2028">
        <v>3338</v>
      </c>
      <c r="F2028" t="s">
        <v>1992</v>
      </c>
      <c r="G2028" t="str">
        <f t="shared" si="62"/>
        <v>iiif_url</v>
      </c>
    </row>
    <row r="2032" spans="1:7" x14ac:dyDescent="0.2">
      <c r="A2032" t="s">
        <v>1993</v>
      </c>
      <c r="B2032" t="s">
        <v>1994</v>
      </c>
      <c r="C2032" t="s">
        <v>26</v>
      </c>
      <c r="D2032">
        <v>2649</v>
      </c>
      <c r="E2032">
        <v>428</v>
      </c>
      <c r="F2032" t="s">
        <v>1995</v>
      </c>
      <c r="G2032" t="str">
        <f t="shared" ref="G2032:G2063" si="63">HYPERLINK("https://images.diginfra.net/iiif/NL-HaNA_1.01.02/3779/NL-HaNA_1.01.02_3779_0013.jpg/2512,327,1094,3193/full/0/default.jpg", "iiif_url")</f>
        <v>iiif_url</v>
      </c>
    </row>
    <row r="2033" spans="1:7" x14ac:dyDescent="0.2">
      <c r="A2033" t="s">
        <v>1993</v>
      </c>
      <c r="B2033" t="s">
        <v>1994</v>
      </c>
      <c r="C2033" t="s">
        <v>26</v>
      </c>
      <c r="D2033">
        <v>2661</v>
      </c>
      <c r="E2033">
        <v>487</v>
      </c>
      <c r="F2033" t="s">
        <v>1996</v>
      </c>
      <c r="G2033" t="str">
        <f t="shared" si="63"/>
        <v>iiif_url</v>
      </c>
    </row>
    <row r="2034" spans="1:7" x14ac:dyDescent="0.2">
      <c r="A2034" t="s">
        <v>1993</v>
      </c>
      <c r="B2034" t="s">
        <v>1994</v>
      </c>
      <c r="C2034" t="s">
        <v>124</v>
      </c>
      <c r="D2034">
        <v>2605</v>
      </c>
      <c r="E2034">
        <v>521</v>
      </c>
      <c r="F2034" t="s">
        <v>1997</v>
      </c>
      <c r="G2034" t="str">
        <f t="shared" si="63"/>
        <v>iiif_url</v>
      </c>
    </row>
    <row r="2035" spans="1:7" x14ac:dyDescent="0.2">
      <c r="A2035" t="s">
        <v>1993</v>
      </c>
      <c r="B2035" t="s">
        <v>1994</v>
      </c>
      <c r="C2035" t="s">
        <v>26</v>
      </c>
      <c r="D2035">
        <v>2661</v>
      </c>
      <c r="E2035">
        <v>589</v>
      </c>
      <c r="F2035" t="s">
        <v>1998</v>
      </c>
      <c r="G2035" t="str">
        <f t="shared" si="63"/>
        <v>iiif_url</v>
      </c>
    </row>
    <row r="2036" spans="1:7" x14ac:dyDescent="0.2">
      <c r="A2036" t="s">
        <v>1993</v>
      </c>
      <c r="B2036" t="s">
        <v>1994</v>
      </c>
      <c r="C2036" t="s">
        <v>124</v>
      </c>
      <c r="D2036">
        <v>2607</v>
      </c>
      <c r="E2036">
        <v>621</v>
      </c>
      <c r="F2036" t="s">
        <v>1999</v>
      </c>
      <c r="G2036" t="str">
        <f t="shared" si="63"/>
        <v>iiif_url</v>
      </c>
    </row>
    <row r="2037" spans="1:7" x14ac:dyDescent="0.2">
      <c r="A2037" t="s">
        <v>1993</v>
      </c>
      <c r="B2037" t="s">
        <v>1994</v>
      </c>
      <c r="C2037" t="s">
        <v>26</v>
      </c>
      <c r="D2037">
        <v>2654</v>
      </c>
      <c r="E2037">
        <v>680</v>
      </c>
      <c r="F2037" t="s">
        <v>2000</v>
      </c>
      <c r="G2037" t="str">
        <f t="shared" si="63"/>
        <v>iiif_url</v>
      </c>
    </row>
    <row r="2038" spans="1:7" x14ac:dyDescent="0.2">
      <c r="A2038" t="s">
        <v>1993</v>
      </c>
      <c r="B2038" t="s">
        <v>1994</v>
      </c>
      <c r="C2038" t="s">
        <v>124</v>
      </c>
      <c r="D2038">
        <v>2607</v>
      </c>
      <c r="E2038">
        <v>715</v>
      </c>
      <c r="F2038" t="s">
        <v>2001</v>
      </c>
      <c r="G2038" t="str">
        <f t="shared" si="63"/>
        <v>iiif_url</v>
      </c>
    </row>
    <row r="2039" spans="1:7" x14ac:dyDescent="0.2">
      <c r="A2039" t="s">
        <v>1993</v>
      </c>
      <c r="B2039" t="s">
        <v>1994</v>
      </c>
      <c r="C2039" t="s">
        <v>26</v>
      </c>
      <c r="D2039">
        <v>2656</v>
      </c>
      <c r="E2039">
        <v>767</v>
      </c>
      <c r="F2039" t="s">
        <v>2002</v>
      </c>
      <c r="G2039" t="str">
        <f t="shared" si="63"/>
        <v>iiif_url</v>
      </c>
    </row>
    <row r="2040" spans="1:7" x14ac:dyDescent="0.2">
      <c r="A2040" t="s">
        <v>1993</v>
      </c>
      <c r="B2040" t="s">
        <v>1994</v>
      </c>
      <c r="C2040" t="s">
        <v>26</v>
      </c>
      <c r="D2040">
        <v>2654</v>
      </c>
      <c r="E2040">
        <v>820</v>
      </c>
      <c r="F2040" t="s">
        <v>2003</v>
      </c>
      <c r="G2040" t="str">
        <f t="shared" si="63"/>
        <v>iiif_url</v>
      </c>
    </row>
    <row r="2041" spans="1:7" x14ac:dyDescent="0.2">
      <c r="A2041" t="s">
        <v>1993</v>
      </c>
      <c r="B2041" t="s">
        <v>1994</v>
      </c>
      <c r="C2041" t="s">
        <v>26</v>
      </c>
      <c r="D2041">
        <v>2656</v>
      </c>
      <c r="E2041">
        <v>869</v>
      </c>
      <c r="F2041" t="s">
        <v>2004</v>
      </c>
      <c r="G2041" t="str">
        <f t="shared" si="63"/>
        <v>iiif_url</v>
      </c>
    </row>
    <row r="2042" spans="1:7" x14ac:dyDescent="0.2">
      <c r="A2042" t="s">
        <v>1993</v>
      </c>
      <c r="B2042" t="s">
        <v>1994</v>
      </c>
      <c r="C2042" t="s">
        <v>124</v>
      </c>
      <c r="D2042">
        <v>2605</v>
      </c>
      <c r="E2042">
        <v>916</v>
      </c>
      <c r="F2042" t="s">
        <v>2005</v>
      </c>
      <c r="G2042" t="str">
        <f t="shared" si="63"/>
        <v>iiif_url</v>
      </c>
    </row>
    <row r="2043" spans="1:7" x14ac:dyDescent="0.2">
      <c r="A2043" t="s">
        <v>1993</v>
      </c>
      <c r="B2043" t="s">
        <v>1994</v>
      </c>
      <c r="C2043" t="s">
        <v>26</v>
      </c>
      <c r="D2043">
        <v>2654</v>
      </c>
      <c r="E2043">
        <v>961</v>
      </c>
      <c r="F2043" t="s">
        <v>2006</v>
      </c>
      <c r="G2043" t="str">
        <f t="shared" si="63"/>
        <v>iiif_url</v>
      </c>
    </row>
    <row r="2044" spans="1:7" x14ac:dyDescent="0.2">
      <c r="A2044" t="s">
        <v>1993</v>
      </c>
      <c r="B2044" t="s">
        <v>1994</v>
      </c>
      <c r="C2044" t="s">
        <v>124</v>
      </c>
      <c r="D2044">
        <v>2603</v>
      </c>
      <c r="E2044">
        <v>1009</v>
      </c>
      <c r="F2044" t="s">
        <v>2007</v>
      </c>
      <c r="G2044" t="str">
        <f t="shared" si="63"/>
        <v>iiif_url</v>
      </c>
    </row>
    <row r="2045" spans="1:7" x14ac:dyDescent="0.2">
      <c r="A2045" t="s">
        <v>1993</v>
      </c>
      <c r="B2045" t="s">
        <v>1994</v>
      </c>
      <c r="C2045" t="s">
        <v>26</v>
      </c>
      <c r="D2045">
        <v>2659</v>
      </c>
      <c r="E2045">
        <v>1073</v>
      </c>
      <c r="F2045" t="s">
        <v>2008</v>
      </c>
      <c r="G2045" t="str">
        <f t="shared" si="63"/>
        <v>iiif_url</v>
      </c>
    </row>
    <row r="2046" spans="1:7" x14ac:dyDescent="0.2">
      <c r="A2046" t="s">
        <v>1993</v>
      </c>
      <c r="B2046" t="s">
        <v>1994</v>
      </c>
      <c r="C2046" t="s">
        <v>37</v>
      </c>
      <c r="D2046">
        <v>2771</v>
      </c>
      <c r="E2046">
        <v>1097</v>
      </c>
      <c r="F2046" t="s">
        <v>2009</v>
      </c>
      <c r="G2046" t="str">
        <f t="shared" si="63"/>
        <v>iiif_url</v>
      </c>
    </row>
    <row r="2047" spans="1:7" x14ac:dyDescent="0.2">
      <c r="A2047" t="s">
        <v>1993</v>
      </c>
      <c r="B2047" t="s">
        <v>1994</v>
      </c>
      <c r="C2047" t="s">
        <v>26</v>
      </c>
      <c r="D2047">
        <v>2656</v>
      </c>
      <c r="E2047">
        <v>1150</v>
      </c>
      <c r="F2047" t="s">
        <v>2010</v>
      </c>
      <c r="G2047" t="str">
        <f t="shared" si="63"/>
        <v>iiif_url</v>
      </c>
    </row>
    <row r="2048" spans="1:7" x14ac:dyDescent="0.2">
      <c r="A2048" t="s">
        <v>1993</v>
      </c>
      <c r="B2048" t="s">
        <v>1994</v>
      </c>
      <c r="C2048" t="s">
        <v>26</v>
      </c>
      <c r="D2048">
        <v>2647</v>
      </c>
      <c r="E2048">
        <v>1201</v>
      </c>
      <c r="F2048" t="s">
        <v>2011</v>
      </c>
      <c r="G2048" t="str">
        <f t="shared" si="63"/>
        <v>iiif_url</v>
      </c>
    </row>
    <row r="2049" spans="1:7" x14ac:dyDescent="0.2">
      <c r="A2049" t="s">
        <v>1993</v>
      </c>
      <c r="B2049" t="s">
        <v>1994</v>
      </c>
      <c r="C2049" t="s">
        <v>26</v>
      </c>
      <c r="D2049">
        <v>2656</v>
      </c>
      <c r="E2049">
        <v>1257</v>
      </c>
      <c r="F2049" t="s">
        <v>2012</v>
      </c>
      <c r="G2049" t="str">
        <f t="shared" si="63"/>
        <v>iiif_url</v>
      </c>
    </row>
    <row r="2050" spans="1:7" x14ac:dyDescent="0.2">
      <c r="A2050" t="s">
        <v>1993</v>
      </c>
      <c r="B2050" t="s">
        <v>1994</v>
      </c>
      <c r="C2050" t="s">
        <v>11</v>
      </c>
      <c r="D2050">
        <v>3009</v>
      </c>
      <c r="E2050">
        <v>1334</v>
      </c>
      <c r="F2050" t="s">
        <v>2013</v>
      </c>
      <c r="G2050" t="str">
        <f t="shared" si="63"/>
        <v>iiif_url</v>
      </c>
    </row>
    <row r="2051" spans="1:7" x14ac:dyDescent="0.2">
      <c r="A2051" t="s">
        <v>1993</v>
      </c>
      <c r="B2051" t="s">
        <v>1994</v>
      </c>
      <c r="C2051" t="s">
        <v>26</v>
      </c>
      <c r="D2051">
        <v>2607</v>
      </c>
      <c r="E2051">
        <v>1424</v>
      </c>
      <c r="F2051" t="s">
        <v>2014</v>
      </c>
      <c r="G2051" t="str">
        <f t="shared" si="63"/>
        <v>iiif_url</v>
      </c>
    </row>
    <row r="2052" spans="1:7" x14ac:dyDescent="0.2">
      <c r="A2052" t="s">
        <v>1993</v>
      </c>
      <c r="B2052" t="s">
        <v>1994</v>
      </c>
      <c r="C2052" t="s">
        <v>37</v>
      </c>
      <c r="D2052">
        <v>2696</v>
      </c>
      <c r="E2052">
        <v>1487</v>
      </c>
      <c r="F2052" t="s">
        <v>2015</v>
      </c>
      <c r="G2052" t="str">
        <f t="shared" si="63"/>
        <v>iiif_url</v>
      </c>
    </row>
    <row r="2053" spans="1:7" x14ac:dyDescent="0.2">
      <c r="A2053" t="s">
        <v>1993</v>
      </c>
      <c r="B2053" t="s">
        <v>1994</v>
      </c>
      <c r="C2053" t="s">
        <v>26</v>
      </c>
      <c r="D2053">
        <v>2649</v>
      </c>
      <c r="E2053">
        <v>1535</v>
      </c>
      <c r="F2053" t="s">
        <v>2016</v>
      </c>
      <c r="G2053" t="str">
        <f t="shared" si="63"/>
        <v>iiif_url</v>
      </c>
    </row>
    <row r="2054" spans="1:7" x14ac:dyDescent="0.2">
      <c r="A2054" t="s">
        <v>1993</v>
      </c>
      <c r="B2054" t="s">
        <v>1994</v>
      </c>
      <c r="C2054" t="s">
        <v>26</v>
      </c>
      <c r="D2054">
        <v>2659</v>
      </c>
      <c r="E2054">
        <v>1599</v>
      </c>
      <c r="F2054" t="s">
        <v>2017</v>
      </c>
      <c r="G2054" t="str">
        <f t="shared" si="63"/>
        <v>iiif_url</v>
      </c>
    </row>
    <row r="2055" spans="1:7" x14ac:dyDescent="0.2">
      <c r="A2055" t="s">
        <v>1993</v>
      </c>
      <c r="B2055" t="s">
        <v>1994</v>
      </c>
      <c r="C2055" t="s">
        <v>124</v>
      </c>
      <c r="D2055">
        <v>2605</v>
      </c>
      <c r="E2055">
        <v>1628</v>
      </c>
      <c r="F2055" t="s">
        <v>2018</v>
      </c>
      <c r="G2055" t="str">
        <f t="shared" si="63"/>
        <v>iiif_url</v>
      </c>
    </row>
    <row r="2056" spans="1:7" x14ac:dyDescent="0.2">
      <c r="A2056" t="s">
        <v>1993</v>
      </c>
      <c r="B2056" t="s">
        <v>1994</v>
      </c>
      <c r="C2056" t="s">
        <v>26</v>
      </c>
      <c r="D2056">
        <v>2652</v>
      </c>
      <c r="E2056">
        <v>1679</v>
      </c>
      <c r="F2056" t="s">
        <v>2019</v>
      </c>
      <c r="G2056" t="str">
        <f t="shared" si="63"/>
        <v>iiif_url</v>
      </c>
    </row>
    <row r="2057" spans="1:7" x14ac:dyDescent="0.2">
      <c r="A2057" t="s">
        <v>1993</v>
      </c>
      <c r="B2057" t="s">
        <v>1994</v>
      </c>
      <c r="C2057" t="s">
        <v>26</v>
      </c>
      <c r="D2057">
        <v>2654</v>
      </c>
      <c r="E2057">
        <v>1733</v>
      </c>
      <c r="F2057" t="s">
        <v>2020</v>
      </c>
      <c r="G2057" t="str">
        <f t="shared" si="63"/>
        <v>iiif_url</v>
      </c>
    </row>
    <row r="2058" spans="1:7" x14ac:dyDescent="0.2">
      <c r="A2058" t="s">
        <v>1993</v>
      </c>
      <c r="B2058" t="s">
        <v>1994</v>
      </c>
      <c r="C2058" t="s">
        <v>124</v>
      </c>
      <c r="D2058">
        <v>2607</v>
      </c>
      <c r="E2058">
        <v>1778</v>
      </c>
      <c r="F2058" t="s">
        <v>2021</v>
      </c>
      <c r="G2058" t="str">
        <f t="shared" si="63"/>
        <v>iiif_url</v>
      </c>
    </row>
    <row r="2059" spans="1:7" x14ac:dyDescent="0.2">
      <c r="A2059" t="s">
        <v>1993</v>
      </c>
      <c r="B2059" t="s">
        <v>1994</v>
      </c>
      <c r="C2059" t="s">
        <v>37</v>
      </c>
      <c r="D2059">
        <v>2780</v>
      </c>
      <c r="E2059">
        <v>1827</v>
      </c>
      <c r="F2059" t="s">
        <v>2022</v>
      </c>
      <c r="G2059" t="str">
        <f t="shared" si="63"/>
        <v>iiif_url</v>
      </c>
    </row>
    <row r="2060" spans="1:7" x14ac:dyDescent="0.2">
      <c r="A2060" t="s">
        <v>1993</v>
      </c>
      <c r="B2060" t="s">
        <v>1994</v>
      </c>
      <c r="C2060" t="s">
        <v>37</v>
      </c>
      <c r="D2060">
        <v>2778</v>
      </c>
      <c r="E2060">
        <v>1873</v>
      </c>
      <c r="F2060" t="s">
        <v>2023</v>
      </c>
      <c r="G2060" t="str">
        <f t="shared" si="63"/>
        <v>iiif_url</v>
      </c>
    </row>
    <row r="2061" spans="1:7" x14ac:dyDescent="0.2">
      <c r="A2061" t="s">
        <v>1993</v>
      </c>
      <c r="B2061" t="s">
        <v>1994</v>
      </c>
      <c r="C2061" t="s">
        <v>37</v>
      </c>
      <c r="D2061">
        <v>2778</v>
      </c>
      <c r="E2061">
        <v>1918</v>
      </c>
      <c r="F2061" t="s">
        <v>2024</v>
      </c>
      <c r="G2061" t="str">
        <f t="shared" si="63"/>
        <v>iiif_url</v>
      </c>
    </row>
    <row r="2062" spans="1:7" x14ac:dyDescent="0.2">
      <c r="A2062" t="s">
        <v>1993</v>
      </c>
      <c r="B2062" t="s">
        <v>1994</v>
      </c>
      <c r="C2062" t="s">
        <v>124</v>
      </c>
      <c r="D2062">
        <v>2610</v>
      </c>
      <c r="E2062">
        <v>1965</v>
      </c>
      <c r="F2062" t="s">
        <v>2025</v>
      </c>
      <c r="G2062" t="str">
        <f t="shared" si="63"/>
        <v>iiif_url</v>
      </c>
    </row>
    <row r="2063" spans="1:7" x14ac:dyDescent="0.2">
      <c r="A2063" t="s">
        <v>1993</v>
      </c>
      <c r="B2063" t="s">
        <v>1994</v>
      </c>
      <c r="C2063" t="s">
        <v>26</v>
      </c>
      <c r="D2063">
        <v>2652</v>
      </c>
      <c r="E2063">
        <v>2014</v>
      </c>
      <c r="F2063" t="s">
        <v>2026</v>
      </c>
      <c r="G2063" t="str">
        <f t="shared" si="63"/>
        <v>iiif_url</v>
      </c>
    </row>
    <row r="2064" spans="1:7" x14ac:dyDescent="0.2">
      <c r="A2064" t="s">
        <v>1993</v>
      </c>
      <c r="B2064" t="s">
        <v>1994</v>
      </c>
      <c r="C2064" t="s">
        <v>26</v>
      </c>
      <c r="D2064">
        <v>2659</v>
      </c>
      <c r="E2064">
        <v>2072</v>
      </c>
      <c r="F2064" t="s">
        <v>1635</v>
      </c>
      <c r="G2064" t="str">
        <f t="shared" ref="G2064:G2091" si="64">HYPERLINK("https://images.diginfra.net/iiif/NL-HaNA_1.01.02/3779/NL-HaNA_1.01.02_3779_0013.jpg/2512,327,1094,3193/full/0/default.jpg", "iiif_url")</f>
        <v>iiif_url</v>
      </c>
    </row>
    <row r="2065" spans="1:7" x14ac:dyDescent="0.2">
      <c r="A2065" t="s">
        <v>1993</v>
      </c>
      <c r="B2065" t="s">
        <v>1994</v>
      </c>
      <c r="C2065" t="s">
        <v>124</v>
      </c>
      <c r="D2065">
        <v>2607</v>
      </c>
      <c r="E2065">
        <v>2111</v>
      </c>
      <c r="F2065" t="s">
        <v>2027</v>
      </c>
      <c r="G2065" t="str">
        <f t="shared" si="64"/>
        <v>iiif_url</v>
      </c>
    </row>
    <row r="2066" spans="1:7" x14ac:dyDescent="0.2">
      <c r="A2066" t="s">
        <v>1993</v>
      </c>
      <c r="B2066" t="s">
        <v>1994</v>
      </c>
      <c r="C2066" t="s">
        <v>26</v>
      </c>
      <c r="D2066">
        <v>2659</v>
      </c>
      <c r="E2066">
        <v>2158</v>
      </c>
      <c r="F2066" t="s">
        <v>2028</v>
      </c>
      <c r="G2066" t="str">
        <f t="shared" si="64"/>
        <v>iiif_url</v>
      </c>
    </row>
    <row r="2067" spans="1:7" x14ac:dyDescent="0.2">
      <c r="A2067" t="s">
        <v>1993</v>
      </c>
      <c r="B2067" t="s">
        <v>1994</v>
      </c>
      <c r="C2067" t="s">
        <v>37</v>
      </c>
      <c r="D2067">
        <v>2778</v>
      </c>
      <c r="E2067">
        <v>2206</v>
      </c>
      <c r="F2067" t="s">
        <v>2029</v>
      </c>
      <c r="G2067" t="str">
        <f t="shared" si="64"/>
        <v>iiif_url</v>
      </c>
    </row>
    <row r="2068" spans="1:7" x14ac:dyDescent="0.2">
      <c r="A2068" t="s">
        <v>1993</v>
      </c>
      <c r="B2068" t="s">
        <v>1994</v>
      </c>
      <c r="C2068" t="s">
        <v>26</v>
      </c>
      <c r="D2068">
        <v>2663</v>
      </c>
      <c r="E2068">
        <v>2261</v>
      </c>
      <c r="F2068" t="s">
        <v>2030</v>
      </c>
      <c r="G2068" t="str">
        <f t="shared" si="64"/>
        <v>iiif_url</v>
      </c>
    </row>
    <row r="2069" spans="1:7" x14ac:dyDescent="0.2">
      <c r="A2069" t="s">
        <v>1993</v>
      </c>
      <c r="B2069" t="s">
        <v>1994</v>
      </c>
      <c r="C2069" t="s">
        <v>37</v>
      </c>
      <c r="D2069">
        <v>2776</v>
      </c>
      <c r="E2069">
        <v>2302</v>
      </c>
      <c r="F2069" t="s">
        <v>2031</v>
      </c>
      <c r="G2069" t="str">
        <f t="shared" si="64"/>
        <v>iiif_url</v>
      </c>
    </row>
    <row r="2070" spans="1:7" x14ac:dyDescent="0.2">
      <c r="A2070" t="s">
        <v>1993</v>
      </c>
      <c r="B2070" t="s">
        <v>1994</v>
      </c>
      <c r="C2070" t="s">
        <v>26</v>
      </c>
      <c r="D2070">
        <v>2663</v>
      </c>
      <c r="E2070">
        <v>2367</v>
      </c>
      <c r="F2070" t="s">
        <v>2032</v>
      </c>
      <c r="G2070" t="str">
        <f t="shared" si="64"/>
        <v>iiif_url</v>
      </c>
    </row>
    <row r="2071" spans="1:7" x14ac:dyDescent="0.2">
      <c r="A2071" t="s">
        <v>1993</v>
      </c>
      <c r="B2071" t="s">
        <v>1994</v>
      </c>
      <c r="C2071" t="s">
        <v>124</v>
      </c>
      <c r="D2071">
        <v>2612</v>
      </c>
      <c r="E2071">
        <v>2395</v>
      </c>
      <c r="F2071" t="s">
        <v>2033</v>
      </c>
      <c r="G2071" t="str">
        <f t="shared" si="64"/>
        <v>iiif_url</v>
      </c>
    </row>
    <row r="2072" spans="1:7" x14ac:dyDescent="0.2">
      <c r="A2072" t="s">
        <v>1993</v>
      </c>
      <c r="B2072" t="s">
        <v>1994</v>
      </c>
      <c r="C2072" t="s">
        <v>26</v>
      </c>
      <c r="D2072">
        <v>2656</v>
      </c>
      <c r="E2072">
        <v>2451</v>
      </c>
      <c r="F2072" t="s">
        <v>2034</v>
      </c>
      <c r="G2072" t="str">
        <f t="shared" si="64"/>
        <v>iiif_url</v>
      </c>
    </row>
    <row r="2073" spans="1:7" x14ac:dyDescent="0.2">
      <c r="A2073" t="s">
        <v>1993</v>
      </c>
      <c r="B2073" t="s">
        <v>1994</v>
      </c>
      <c r="C2073" t="s">
        <v>124</v>
      </c>
      <c r="D2073">
        <v>2612</v>
      </c>
      <c r="E2073">
        <v>2491</v>
      </c>
      <c r="F2073" t="s">
        <v>2035</v>
      </c>
      <c r="G2073" t="str">
        <f t="shared" si="64"/>
        <v>iiif_url</v>
      </c>
    </row>
    <row r="2074" spans="1:7" x14ac:dyDescent="0.2">
      <c r="A2074" t="s">
        <v>1993</v>
      </c>
      <c r="B2074" t="s">
        <v>1994</v>
      </c>
      <c r="C2074" t="s">
        <v>26</v>
      </c>
      <c r="D2074">
        <v>2659</v>
      </c>
      <c r="E2074">
        <v>2542</v>
      </c>
      <c r="F2074" t="s">
        <v>2036</v>
      </c>
      <c r="G2074" t="str">
        <f t="shared" si="64"/>
        <v>iiif_url</v>
      </c>
    </row>
    <row r="2075" spans="1:7" x14ac:dyDescent="0.2">
      <c r="A2075" t="s">
        <v>1993</v>
      </c>
      <c r="B2075" t="s">
        <v>1994</v>
      </c>
      <c r="C2075" t="s">
        <v>26</v>
      </c>
      <c r="D2075">
        <v>2659</v>
      </c>
      <c r="E2075">
        <v>2596</v>
      </c>
      <c r="F2075" t="s">
        <v>2037</v>
      </c>
      <c r="G2075" t="str">
        <f t="shared" si="64"/>
        <v>iiif_url</v>
      </c>
    </row>
    <row r="2076" spans="1:7" x14ac:dyDescent="0.2">
      <c r="A2076" t="s">
        <v>1993</v>
      </c>
      <c r="B2076" t="s">
        <v>1994</v>
      </c>
      <c r="C2076" t="s">
        <v>124</v>
      </c>
      <c r="D2076">
        <v>2612</v>
      </c>
      <c r="E2076">
        <v>2640</v>
      </c>
      <c r="F2076" t="s">
        <v>2038</v>
      </c>
      <c r="G2076" t="str">
        <f t="shared" si="64"/>
        <v>iiif_url</v>
      </c>
    </row>
    <row r="2077" spans="1:7" x14ac:dyDescent="0.2">
      <c r="A2077" t="s">
        <v>1993</v>
      </c>
      <c r="B2077" t="s">
        <v>1994</v>
      </c>
      <c r="C2077" t="s">
        <v>26</v>
      </c>
      <c r="D2077">
        <v>2659</v>
      </c>
      <c r="E2077">
        <v>2691</v>
      </c>
      <c r="F2077" t="s">
        <v>2039</v>
      </c>
      <c r="G2077" t="str">
        <f t="shared" si="64"/>
        <v>iiif_url</v>
      </c>
    </row>
    <row r="2078" spans="1:7" x14ac:dyDescent="0.2">
      <c r="A2078" t="s">
        <v>1993</v>
      </c>
      <c r="B2078" t="s">
        <v>1994</v>
      </c>
      <c r="C2078" t="s">
        <v>26</v>
      </c>
      <c r="D2078">
        <v>2659</v>
      </c>
      <c r="E2078">
        <v>2738</v>
      </c>
      <c r="F2078" t="s">
        <v>2040</v>
      </c>
      <c r="G2078" t="str">
        <f t="shared" si="64"/>
        <v>iiif_url</v>
      </c>
    </row>
    <row r="2079" spans="1:7" x14ac:dyDescent="0.2">
      <c r="A2079" t="s">
        <v>1993</v>
      </c>
      <c r="B2079" t="s">
        <v>1994</v>
      </c>
      <c r="C2079" t="s">
        <v>37</v>
      </c>
      <c r="D2079">
        <v>2785</v>
      </c>
      <c r="E2079">
        <v>2785</v>
      </c>
      <c r="F2079" t="s">
        <v>2041</v>
      </c>
      <c r="G2079" t="str">
        <f t="shared" si="64"/>
        <v>iiif_url</v>
      </c>
    </row>
    <row r="2080" spans="1:7" x14ac:dyDescent="0.2">
      <c r="A2080" t="s">
        <v>1993</v>
      </c>
      <c r="B2080" t="s">
        <v>1994</v>
      </c>
      <c r="C2080" t="s">
        <v>37</v>
      </c>
      <c r="D2080">
        <v>2780</v>
      </c>
      <c r="E2080">
        <v>2835</v>
      </c>
      <c r="F2080" t="s">
        <v>2042</v>
      </c>
      <c r="G2080" t="str">
        <f t="shared" si="64"/>
        <v>iiif_url</v>
      </c>
    </row>
    <row r="2081" spans="1:7" x14ac:dyDescent="0.2">
      <c r="A2081" t="s">
        <v>1993</v>
      </c>
      <c r="B2081" t="s">
        <v>1994</v>
      </c>
      <c r="C2081" t="s">
        <v>124</v>
      </c>
      <c r="D2081">
        <v>2614</v>
      </c>
      <c r="E2081">
        <v>2878</v>
      </c>
      <c r="F2081" t="s">
        <v>2043</v>
      </c>
      <c r="G2081" t="str">
        <f t="shared" si="64"/>
        <v>iiif_url</v>
      </c>
    </row>
    <row r="2082" spans="1:7" x14ac:dyDescent="0.2">
      <c r="A2082" t="s">
        <v>1993</v>
      </c>
      <c r="B2082" t="s">
        <v>1994</v>
      </c>
      <c r="C2082" t="s">
        <v>26</v>
      </c>
      <c r="D2082">
        <v>2661</v>
      </c>
      <c r="E2082">
        <v>2926</v>
      </c>
      <c r="F2082" t="s">
        <v>2044</v>
      </c>
      <c r="G2082" t="str">
        <f t="shared" si="64"/>
        <v>iiif_url</v>
      </c>
    </row>
    <row r="2083" spans="1:7" x14ac:dyDescent="0.2">
      <c r="A2083" t="s">
        <v>1993</v>
      </c>
      <c r="B2083" t="s">
        <v>1994</v>
      </c>
      <c r="C2083" t="s">
        <v>124</v>
      </c>
      <c r="D2083">
        <v>2617</v>
      </c>
      <c r="E2083">
        <v>2976</v>
      </c>
      <c r="F2083" t="s">
        <v>2045</v>
      </c>
      <c r="G2083" t="str">
        <f t="shared" si="64"/>
        <v>iiif_url</v>
      </c>
    </row>
    <row r="2084" spans="1:7" x14ac:dyDescent="0.2">
      <c r="A2084" t="s">
        <v>1993</v>
      </c>
      <c r="B2084" t="s">
        <v>1994</v>
      </c>
      <c r="C2084" t="s">
        <v>26</v>
      </c>
      <c r="D2084">
        <v>2663</v>
      </c>
      <c r="E2084">
        <v>3024</v>
      </c>
      <c r="F2084" t="s">
        <v>2046</v>
      </c>
      <c r="G2084" t="str">
        <f t="shared" si="64"/>
        <v>iiif_url</v>
      </c>
    </row>
    <row r="2085" spans="1:7" x14ac:dyDescent="0.2">
      <c r="A2085" t="s">
        <v>1993</v>
      </c>
      <c r="B2085" t="s">
        <v>1994</v>
      </c>
      <c r="C2085" t="s">
        <v>124</v>
      </c>
      <c r="D2085">
        <v>2621</v>
      </c>
      <c r="E2085">
        <v>3069</v>
      </c>
      <c r="F2085" t="s">
        <v>2047</v>
      </c>
      <c r="G2085" t="str">
        <f t="shared" si="64"/>
        <v>iiif_url</v>
      </c>
    </row>
    <row r="2086" spans="1:7" x14ac:dyDescent="0.2">
      <c r="A2086" t="s">
        <v>1993</v>
      </c>
      <c r="B2086" t="s">
        <v>1994</v>
      </c>
      <c r="C2086" t="s">
        <v>26</v>
      </c>
      <c r="D2086">
        <v>2668</v>
      </c>
      <c r="E2086">
        <v>3119</v>
      </c>
      <c r="F2086" t="s">
        <v>2048</v>
      </c>
      <c r="G2086" t="str">
        <f t="shared" si="64"/>
        <v>iiif_url</v>
      </c>
    </row>
    <row r="2087" spans="1:7" x14ac:dyDescent="0.2">
      <c r="A2087" t="s">
        <v>1993</v>
      </c>
      <c r="B2087" t="s">
        <v>1994</v>
      </c>
      <c r="C2087" t="s">
        <v>26</v>
      </c>
      <c r="D2087">
        <v>2666</v>
      </c>
      <c r="E2087">
        <v>3167</v>
      </c>
      <c r="F2087" t="s">
        <v>2049</v>
      </c>
      <c r="G2087" t="str">
        <f t="shared" si="64"/>
        <v>iiif_url</v>
      </c>
    </row>
    <row r="2088" spans="1:7" x14ac:dyDescent="0.2">
      <c r="A2088" t="s">
        <v>1993</v>
      </c>
      <c r="B2088" t="s">
        <v>1994</v>
      </c>
      <c r="C2088" t="s">
        <v>26</v>
      </c>
      <c r="D2088">
        <v>2670</v>
      </c>
      <c r="E2088">
        <v>3218</v>
      </c>
      <c r="F2088" t="s">
        <v>2050</v>
      </c>
      <c r="G2088" t="str">
        <f t="shared" si="64"/>
        <v>iiif_url</v>
      </c>
    </row>
    <row r="2089" spans="1:7" x14ac:dyDescent="0.2">
      <c r="A2089" t="s">
        <v>1993</v>
      </c>
      <c r="B2089" t="s">
        <v>1994</v>
      </c>
      <c r="C2089" t="s">
        <v>37</v>
      </c>
      <c r="D2089">
        <v>2794</v>
      </c>
      <c r="E2089">
        <v>3259</v>
      </c>
      <c r="F2089" t="s">
        <v>2051</v>
      </c>
      <c r="G2089" t="str">
        <f t="shared" si="64"/>
        <v>iiif_url</v>
      </c>
    </row>
    <row r="2090" spans="1:7" x14ac:dyDescent="0.2">
      <c r="A2090" t="s">
        <v>1993</v>
      </c>
      <c r="B2090" t="s">
        <v>1994</v>
      </c>
      <c r="C2090" t="s">
        <v>26</v>
      </c>
      <c r="D2090">
        <v>2670</v>
      </c>
      <c r="E2090">
        <v>3313</v>
      </c>
      <c r="F2090" t="s">
        <v>2052</v>
      </c>
      <c r="G2090" t="str">
        <f t="shared" si="64"/>
        <v>iiif_url</v>
      </c>
    </row>
    <row r="2091" spans="1:7" x14ac:dyDescent="0.2">
      <c r="A2091" t="s">
        <v>1993</v>
      </c>
      <c r="B2091" t="s">
        <v>1994</v>
      </c>
      <c r="C2091" t="s">
        <v>26</v>
      </c>
      <c r="D2091">
        <v>2670</v>
      </c>
      <c r="E2091">
        <v>3360</v>
      </c>
      <c r="F2091" t="s">
        <v>2053</v>
      </c>
      <c r="G2091" t="str">
        <f t="shared" si="64"/>
        <v>iiif_url</v>
      </c>
    </row>
    <row r="2093" spans="1:7" x14ac:dyDescent="0.2">
      <c r="A2093" t="s">
        <v>1993</v>
      </c>
      <c r="B2093" t="s">
        <v>2054</v>
      </c>
      <c r="C2093" t="s">
        <v>124</v>
      </c>
      <c r="D2093">
        <v>3583</v>
      </c>
      <c r="E2093">
        <v>422</v>
      </c>
      <c r="F2093" t="s">
        <v>2055</v>
      </c>
      <c r="G2093" t="str">
        <f t="shared" ref="G2093:G2124" si="65">HYPERLINK("https://images.diginfra.net/iiif/NL-HaNA_1.01.02/3779/NL-HaNA_1.01.02_3779_0013.jpg/3495,322,1124,3188/full/0/default.jpg", "iiif_url")</f>
        <v>iiif_url</v>
      </c>
    </row>
    <row r="2094" spans="1:7" x14ac:dyDescent="0.2">
      <c r="A2094" t="s">
        <v>1993</v>
      </c>
      <c r="B2094" t="s">
        <v>2054</v>
      </c>
      <c r="C2094" t="s">
        <v>26</v>
      </c>
      <c r="D2094">
        <v>3625</v>
      </c>
      <c r="E2094">
        <v>472</v>
      </c>
      <c r="F2094" t="s">
        <v>2056</v>
      </c>
      <c r="G2094" t="str">
        <f t="shared" si="65"/>
        <v>iiif_url</v>
      </c>
    </row>
    <row r="2095" spans="1:7" x14ac:dyDescent="0.2">
      <c r="A2095" t="s">
        <v>1993</v>
      </c>
      <c r="B2095" t="s">
        <v>2054</v>
      </c>
      <c r="C2095" t="s">
        <v>26</v>
      </c>
      <c r="D2095">
        <v>3630</v>
      </c>
      <c r="E2095">
        <v>514</v>
      </c>
      <c r="F2095" t="s">
        <v>2057</v>
      </c>
      <c r="G2095" t="str">
        <f t="shared" si="65"/>
        <v>iiif_url</v>
      </c>
    </row>
    <row r="2096" spans="1:7" x14ac:dyDescent="0.2">
      <c r="A2096" t="s">
        <v>1993</v>
      </c>
      <c r="B2096" t="s">
        <v>2054</v>
      </c>
      <c r="C2096" t="s">
        <v>37</v>
      </c>
      <c r="D2096">
        <v>3751</v>
      </c>
      <c r="E2096">
        <v>570</v>
      </c>
      <c r="F2096" t="s">
        <v>2058</v>
      </c>
      <c r="G2096" t="str">
        <f t="shared" si="65"/>
        <v>iiif_url</v>
      </c>
    </row>
    <row r="2097" spans="1:7" x14ac:dyDescent="0.2">
      <c r="A2097" t="s">
        <v>1993</v>
      </c>
      <c r="B2097" t="s">
        <v>2054</v>
      </c>
      <c r="C2097" t="s">
        <v>26</v>
      </c>
      <c r="D2097">
        <v>3632</v>
      </c>
      <c r="E2097">
        <v>617</v>
      </c>
      <c r="F2097" t="s">
        <v>2059</v>
      </c>
      <c r="G2097" t="str">
        <f t="shared" si="65"/>
        <v>iiif_url</v>
      </c>
    </row>
    <row r="2098" spans="1:7" x14ac:dyDescent="0.2">
      <c r="A2098" t="s">
        <v>1993</v>
      </c>
      <c r="B2098" t="s">
        <v>2054</v>
      </c>
      <c r="C2098" t="s">
        <v>26</v>
      </c>
      <c r="D2098">
        <v>3628</v>
      </c>
      <c r="E2098">
        <v>667</v>
      </c>
      <c r="F2098" t="s">
        <v>2060</v>
      </c>
      <c r="G2098" t="str">
        <f t="shared" si="65"/>
        <v>iiif_url</v>
      </c>
    </row>
    <row r="2099" spans="1:7" x14ac:dyDescent="0.2">
      <c r="A2099" t="s">
        <v>1993</v>
      </c>
      <c r="B2099" t="s">
        <v>2054</v>
      </c>
      <c r="C2099" t="s">
        <v>124</v>
      </c>
      <c r="D2099">
        <v>3581</v>
      </c>
      <c r="E2099">
        <v>711</v>
      </c>
      <c r="F2099" t="s">
        <v>2061</v>
      </c>
      <c r="G2099" t="str">
        <f t="shared" si="65"/>
        <v>iiif_url</v>
      </c>
    </row>
    <row r="2100" spans="1:7" x14ac:dyDescent="0.2">
      <c r="A2100" t="s">
        <v>1993</v>
      </c>
      <c r="B2100" t="s">
        <v>2054</v>
      </c>
      <c r="C2100" t="s">
        <v>26</v>
      </c>
      <c r="D2100">
        <v>3632</v>
      </c>
      <c r="E2100">
        <v>761</v>
      </c>
      <c r="F2100" t="s">
        <v>2062</v>
      </c>
      <c r="G2100" t="str">
        <f t="shared" si="65"/>
        <v>iiif_url</v>
      </c>
    </row>
    <row r="2101" spans="1:7" x14ac:dyDescent="0.2">
      <c r="A2101" t="s">
        <v>1993</v>
      </c>
      <c r="B2101" t="s">
        <v>2054</v>
      </c>
      <c r="C2101" t="s">
        <v>124</v>
      </c>
      <c r="D2101">
        <v>3583</v>
      </c>
      <c r="E2101">
        <v>811</v>
      </c>
      <c r="F2101" t="s">
        <v>2063</v>
      </c>
      <c r="G2101" t="str">
        <f t="shared" si="65"/>
        <v>iiif_url</v>
      </c>
    </row>
    <row r="2102" spans="1:7" x14ac:dyDescent="0.2">
      <c r="A2102" t="s">
        <v>1993</v>
      </c>
      <c r="B2102" t="s">
        <v>2054</v>
      </c>
      <c r="C2102" t="s">
        <v>11</v>
      </c>
      <c r="D2102">
        <v>3985</v>
      </c>
      <c r="E2102">
        <v>895</v>
      </c>
      <c r="F2102" t="s">
        <v>2064</v>
      </c>
      <c r="G2102" t="str">
        <f t="shared" si="65"/>
        <v>iiif_url</v>
      </c>
    </row>
    <row r="2103" spans="1:7" x14ac:dyDescent="0.2">
      <c r="A2103" t="s">
        <v>1993</v>
      </c>
      <c r="B2103" t="s">
        <v>2054</v>
      </c>
      <c r="C2103" t="s">
        <v>124</v>
      </c>
      <c r="D2103">
        <v>3586</v>
      </c>
      <c r="E2103">
        <v>989</v>
      </c>
      <c r="F2103" t="s">
        <v>2065</v>
      </c>
      <c r="G2103" t="str">
        <f t="shared" si="65"/>
        <v>iiif_url</v>
      </c>
    </row>
    <row r="2104" spans="1:7" x14ac:dyDescent="0.2">
      <c r="A2104" t="s">
        <v>1993</v>
      </c>
      <c r="B2104" t="s">
        <v>2054</v>
      </c>
      <c r="C2104" t="s">
        <v>37</v>
      </c>
      <c r="D2104">
        <v>3653</v>
      </c>
      <c r="E2104">
        <v>1054</v>
      </c>
      <c r="F2104" t="s">
        <v>2066</v>
      </c>
      <c r="G2104" t="str">
        <f t="shared" si="65"/>
        <v>iiif_url</v>
      </c>
    </row>
    <row r="2105" spans="1:7" x14ac:dyDescent="0.2">
      <c r="A2105" t="s">
        <v>1993</v>
      </c>
      <c r="B2105" t="s">
        <v>2054</v>
      </c>
      <c r="C2105" t="s">
        <v>37</v>
      </c>
      <c r="D2105">
        <v>3751</v>
      </c>
      <c r="E2105">
        <v>1098</v>
      </c>
      <c r="F2105" t="s">
        <v>2067</v>
      </c>
      <c r="G2105" t="str">
        <f t="shared" si="65"/>
        <v>iiif_url</v>
      </c>
    </row>
    <row r="2106" spans="1:7" x14ac:dyDescent="0.2">
      <c r="A2106" t="s">
        <v>1993</v>
      </c>
      <c r="B2106" t="s">
        <v>2054</v>
      </c>
      <c r="C2106" t="s">
        <v>26</v>
      </c>
      <c r="D2106">
        <v>3628</v>
      </c>
      <c r="E2106">
        <v>1150</v>
      </c>
      <c r="F2106" t="s">
        <v>2068</v>
      </c>
      <c r="G2106" t="str">
        <f t="shared" si="65"/>
        <v>iiif_url</v>
      </c>
    </row>
    <row r="2107" spans="1:7" x14ac:dyDescent="0.2">
      <c r="A2107" t="s">
        <v>1993</v>
      </c>
      <c r="B2107" t="s">
        <v>2054</v>
      </c>
      <c r="C2107" t="s">
        <v>26</v>
      </c>
      <c r="D2107">
        <v>3628</v>
      </c>
      <c r="E2107">
        <v>1193</v>
      </c>
      <c r="F2107" t="s">
        <v>2069</v>
      </c>
      <c r="G2107" t="str">
        <f t="shared" si="65"/>
        <v>iiif_url</v>
      </c>
    </row>
    <row r="2108" spans="1:7" x14ac:dyDescent="0.2">
      <c r="A2108" t="s">
        <v>1993</v>
      </c>
      <c r="B2108" t="s">
        <v>2054</v>
      </c>
      <c r="C2108" t="s">
        <v>124</v>
      </c>
      <c r="D2108">
        <v>3581</v>
      </c>
      <c r="E2108">
        <v>1239</v>
      </c>
      <c r="F2108" t="s">
        <v>2070</v>
      </c>
      <c r="G2108" t="str">
        <f t="shared" si="65"/>
        <v>iiif_url</v>
      </c>
    </row>
    <row r="2109" spans="1:7" x14ac:dyDescent="0.2">
      <c r="A2109" t="s">
        <v>1993</v>
      </c>
      <c r="B2109" t="s">
        <v>2054</v>
      </c>
      <c r="C2109" t="s">
        <v>26</v>
      </c>
      <c r="D2109">
        <v>3630</v>
      </c>
      <c r="E2109">
        <v>1302</v>
      </c>
      <c r="F2109" t="s">
        <v>2071</v>
      </c>
      <c r="G2109" t="str">
        <f t="shared" si="65"/>
        <v>iiif_url</v>
      </c>
    </row>
    <row r="2110" spans="1:7" x14ac:dyDescent="0.2">
      <c r="A2110" t="s">
        <v>1993</v>
      </c>
      <c r="B2110" t="s">
        <v>2054</v>
      </c>
      <c r="C2110" t="s">
        <v>124</v>
      </c>
      <c r="D2110">
        <v>3581</v>
      </c>
      <c r="E2110">
        <v>1339</v>
      </c>
      <c r="F2110" t="s">
        <v>2072</v>
      </c>
      <c r="G2110" t="str">
        <f t="shared" si="65"/>
        <v>iiif_url</v>
      </c>
    </row>
    <row r="2111" spans="1:7" x14ac:dyDescent="0.2">
      <c r="A2111" t="s">
        <v>1993</v>
      </c>
      <c r="B2111" t="s">
        <v>2054</v>
      </c>
      <c r="C2111" t="s">
        <v>26</v>
      </c>
      <c r="D2111">
        <v>3628</v>
      </c>
      <c r="E2111">
        <v>1392</v>
      </c>
      <c r="F2111" t="s">
        <v>2073</v>
      </c>
      <c r="G2111" t="str">
        <f t="shared" si="65"/>
        <v>iiif_url</v>
      </c>
    </row>
    <row r="2112" spans="1:7" x14ac:dyDescent="0.2">
      <c r="A2112" t="s">
        <v>1993</v>
      </c>
      <c r="B2112" t="s">
        <v>2054</v>
      </c>
      <c r="C2112" t="s">
        <v>124</v>
      </c>
      <c r="D2112">
        <v>3583</v>
      </c>
      <c r="E2112">
        <v>1436</v>
      </c>
      <c r="F2112" t="s">
        <v>2074</v>
      </c>
      <c r="G2112" t="str">
        <f t="shared" si="65"/>
        <v>iiif_url</v>
      </c>
    </row>
    <row r="2113" spans="1:7" x14ac:dyDescent="0.2">
      <c r="A2113" t="s">
        <v>1993</v>
      </c>
      <c r="B2113" t="s">
        <v>2054</v>
      </c>
      <c r="C2113" t="s">
        <v>26</v>
      </c>
      <c r="D2113">
        <v>3642</v>
      </c>
      <c r="E2113">
        <v>1484</v>
      </c>
      <c r="F2113" t="s">
        <v>2075</v>
      </c>
      <c r="G2113" t="str">
        <f t="shared" si="65"/>
        <v>iiif_url</v>
      </c>
    </row>
    <row r="2114" spans="1:7" x14ac:dyDescent="0.2">
      <c r="A2114" t="s">
        <v>1993</v>
      </c>
      <c r="B2114" t="s">
        <v>2054</v>
      </c>
      <c r="C2114" t="s">
        <v>26</v>
      </c>
      <c r="D2114">
        <v>3635</v>
      </c>
      <c r="E2114">
        <v>1530</v>
      </c>
      <c r="F2114" t="s">
        <v>2076</v>
      </c>
      <c r="G2114" t="str">
        <f t="shared" si="65"/>
        <v>iiif_url</v>
      </c>
    </row>
    <row r="2115" spans="1:7" x14ac:dyDescent="0.2">
      <c r="A2115" t="s">
        <v>1993</v>
      </c>
      <c r="B2115" t="s">
        <v>2054</v>
      </c>
      <c r="C2115" t="s">
        <v>124</v>
      </c>
      <c r="D2115">
        <v>3583</v>
      </c>
      <c r="E2115">
        <v>1577</v>
      </c>
      <c r="F2115" t="s">
        <v>2077</v>
      </c>
      <c r="G2115" t="str">
        <f t="shared" si="65"/>
        <v>iiif_url</v>
      </c>
    </row>
    <row r="2116" spans="1:7" x14ac:dyDescent="0.2">
      <c r="A2116" t="s">
        <v>1993</v>
      </c>
      <c r="B2116" t="s">
        <v>2054</v>
      </c>
      <c r="C2116" t="s">
        <v>26</v>
      </c>
      <c r="D2116">
        <v>3632</v>
      </c>
      <c r="E2116">
        <v>1631</v>
      </c>
      <c r="F2116" t="s">
        <v>2078</v>
      </c>
      <c r="G2116" t="str">
        <f t="shared" si="65"/>
        <v>iiif_url</v>
      </c>
    </row>
    <row r="2117" spans="1:7" x14ac:dyDescent="0.2">
      <c r="A2117" t="s">
        <v>1993</v>
      </c>
      <c r="B2117" t="s">
        <v>2054</v>
      </c>
      <c r="C2117" t="s">
        <v>124</v>
      </c>
      <c r="D2117">
        <v>3586</v>
      </c>
      <c r="E2117">
        <v>1675</v>
      </c>
      <c r="F2117" t="s">
        <v>2079</v>
      </c>
      <c r="G2117" t="str">
        <f t="shared" si="65"/>
        <v>iiif_url</v>
      </c>
    </row>
    <row r="2118" spans="1:7" x14ac:dyDescent="0.2">
      <c r="A2118" t="s">
        <v>1993</v>
      </c>
      <c r="B2118" t="s">
        <v>2054</v>
      </c>
      <c r="C2118" t="s">
        <v>26</v>
      </c>
      <c r="D2118">
        <v>3632</v>
      </c>
      <c r="E2118">
        <v>1724</v>
      </c>
      <c r="F2118" t="s">
        <v>2080</v>
      </c>
      <c r="G2118" t="str">
        <f t="shared" si="65"/>
        <v>iiif_url</v>
      </c>
    </row>
    <row r="2119" spans="1:7" x14ac:dyDescent="0.2">
      <c r="A2119" t="s">
        <v>1993</v>
      </c>
      <c r="B2119" t="s">
        <v>2054</v>
      </c>
      <c r="C2119" t="s">
        <v>37</v>
      </c>
      <c r="D2119">
        <v>3756</v>
      </c>
      <c r="E2119">
        <v>1773</v>
      </c>
      <c r="F2119" t="s">
        <v>2081</v>
      </c>
      <c r="G2119" t="str">
        <f t="shared" si="65"/>
        <v>iiif_url</v>
      </c>
    </row>
    <row r="2120" spans="1:7" x14ac:dyDescent="0.2">
      <c r="A2120" t="s">
        <v>1993</v>
      </c>
      <c r="B2120" t="s">
        <v>2054</v>
      </c>
      <c r="C2120" t="s">
        <v>26</v>
      </c>
      <c r="D2120">
        <v>3632</v>
      </c>
      <c r="E2120">
        <v>1822</v>
      </c>
      <c r="F2120" t="s">
        <v>2082</v>
      </c>
      <c r="G2120" t="str">
        <f t="shared" si="65"/>
        <v>iiif_url</v>
      </c>
    </row>
    <row r="2121" spans="1:7" x14ac:dyDescent="0.2">
      <c r="A2121" t="s">
        <v>1993</v>
      </c>
      <c r="B2121" t="s">
        <v>2054</v>
      </c>
      <c r="C2121" t="s">
        <v>37</v>
      </c>
      <c r="D2121">
        <v>3754</v>
      </c>
      <c r="E2121">
        <v>1871</v>
      </c>
      <c r="F2121" t="s">
        <v>2083</v>
      </c>
      <c r="G2121" t="str">
        <f t="shared" si="65"/>
        <v>iiif_url</v>
      </c>
    </row>
    <row r="2122" spans="1:7" x14ac:dyDescent="0.2">
      <c r="A2122" t="s">
        <v>1993</v>
      </c>
      <c r="B2122" t="s">
        <v>2054</v>
      </c>
      <c r="C2122" t="s">
        <v>26</v>
      </c>
      <c r="D2122">
        <v>3632</v>
      </c>
      <c r="E2122">
        <v>1927</v>
      </c>
      <c r="F2122" t="s">
        <v>2084</v>
      </c>
      <c r="G2122" t="str">
        <f t="shared" si="65"/>
        <v>iiif_url</v>
      </c>
    </row>
    <row r="2123" spans="1:7" x14ac:dyDescent="0.2">
      <c r="A2123" t="s">
        <v>1993</v>
      </c>
      <c r="B2123" t="s">
        <v>2054</v>
      </c>
      <c r="C2123" t="s">
        <v>26</v>
      </c>
      <c r="D2123">
        <v>3729</v>
      </c>
      <c r="E2123">
        <v>1928</v>
      </c>
      <c r="F2123" t="s">
        <v>2085</v>
      </c>
      <c r="G2123" t="str">
        <f t="shared" si="65"/>
        <v>iiif_url</v>
      </c>
    </row>
    <row r="2124" spans="1:7" x14ac:dyDescent="0.2">
      <c r="A2124" t="s">
        <v>1993</v>
      </c>
      <c r="B2124" t="s">
        <v>2054</v>
      </c>
      <c r="C2124" t="s">
        <v>37</v>
      </c>
      <c r="D2124">
        <v>3756</v>
      </c>
      <c r="E2124">
        <v>1965</v>
      </c>
      <c r="F2124" t="s">
        <v>2086</v>
      </c>
      <c r="G2124" t="str">
        <f t="shared" si="65"/>
        <v>iiif_url</v>
      </c>
    </row>
    <row r="2125" spans="1:7" x14ac:dyDescent="0.2">
      <c r="A2125" t="s">
        <v>1993</v>
      </c>
      <c r="B2125" t="s">
        <v>2054</v>
      </c>
      <c r="C2125" t="s">
        <v>26</v>
      </c>
      <c r="D2125">
        <v>3632</v>
      </c>
      <c r="E2125">
        <v>2015</v>
      </c>
      <c r="F2125" t="s">
        <v>2087</v>
      </c>
      <c r="G2125" t="str">
        <f t="shared" ref="G2125:G2152" si="66">HYPERLINK("https://images.diginfra.net/iiif/NL-HaNA_1.01.02/3779/NL-HaNA_1.01.02_3779_0013.jpg/3495,322,1124,3188/full/0/default.jpg", "iiif_url")</f>
        <v>iiif_url</v>
      </c>
    </row>
    <row r="2126" spans="1:7" x14ac:dyDescent="0.2">
      <c r="A2126" t="s">
        <v>1993</v>
      </c>
      <c r="B2126" t="s">
        <v>2054</v>
      </c>
      <c r="C2126" t="s">
        <v>37</v>
      </c>
      <c r="D2126">
        <v>3756</v>
      </c>
      <c r="E2126">
        <v>2063</v>
      </c>
      <c r="F2126" t="s">
        <v>2088</v>
      </c>
      <c r="G2126" t="str">
        <f t="shared" si="66"/>
        <v>iiif_url</v>
      </c>
    </row>
    <row r="2127" spans="1:7" x14ac:dyDescent="0.2">
      <c r="A2127" t="s">
        <v>1993</v>
      </c>
      <c r="B2127" t="s">
        <v>2054</v>
      </c>
      <c r="C2127" t="s">
        <v>124</v>
      </c>
      <c r="D2127">
        <v>3632</v>
      </c>
      <c r="E2127">
        <v>2111</v>
      </c>
      <c r="F2127" t="s">
        <v>2089</v>
      </c>
      <c r="G2127" t="str">
        <f t="shared" si="66"/>
        <v>iiif_url</v>
      </c>
    </row>
    <row r="2128" spans="1:7" x14ac:dyDescent="0.2">
      <c r="A2128" t="s">
        <v>1993</v>
      </c>
      <c r="B2128" t="s">
        <v>2054</v>
      </c>
      <c r="C2128" t="s">
        <v>37</v>
      </c>
      <c r="D2128">
        <v>3758</v>
      </c>
      <c r="E2128">
        <v>2158</v>
      </c>
      <c r="F2128" t="s">
        <v>2090</v>
      </c>
      <c r="G2128" t="str">
        <f t="shared" si="66"/>
        <v>iiif_url</v>
      </c>
    </row>
    <row r="2129" spans="1:7" x14ac:dyDescent="0.2">
      <c r="A2129" t="s">
        <v>1993</v>
      </c>
      <c r="B2129" t="s">
        <v>2054</v>
      </c>
      <c r="C2129" t="s">
        <v>124</v>
      </c>
      <c r="D2129">
        <v>3635</v>
      </c>
      <c r="E2129">
        <v>2207</v>
      </c>
      <c r="F2129" t="s">
        <v>2091</v>
      </c>
      <c r="G2129" t="str">
        <f t="shared" si="66"/>
        <v>iiif_url</v>
      </c>
    </row>
    <row r="2130" spans="1:7" x14ac:dyDescent="0.2">
      <c r="A2130" t="s">
        <v>1993</v>
      </c>
      <c r="B2130" t="s">
        <v>2054</v>
      </c>
      <c r="C2130" t="s">
        <v>26</v>
      </c>
      <c r="D2130">
        <v>3761</v>
      </c>
      <c r="E2130">
        <v>2254</v>
      </c>
      <c r="F2130" t="s">
        <v>2092</v>
      </c>
      <c r="G2130" t="str">
        <f t="shared" si="66"/>
        <v>iiif_url</v>
      </c>
    </row>
    <row r="2131" spans="1:7" x14ac:dyDescent="0.2">
      <c r="A2131" t="s">
        <v>1993</v>
      </c>
      <c r="B2131" t="s">
        <v>2054</v>
      </c>
      <c r="C2131" t="s">
        <v>124</v>
      </c>
      <c r="D2131">
        <v>3632</v>
      </c>
      <c r="E2131">
        <v>2297</v>
      </c>
      <c r="F2131" t="s">
        <v>2093</v>
      </c>
      <c r="G2131" t="str">
        <f t="shared" si="66"/>
        <v>iiif_url</v>
      </c>
    </row>
    <row r="2132" spans="1:7" x14ac:dyDescent="0.2">
      <c r="A2132" t="s">
        <v>1993</v>
      </c>
      <c r="B2132" t="s">
        <v>2054</v>
      </c>
      <c r="C2132" t="s">
        <v>124</v>
      </c>
      <c r="D2132">
        <v>3632</v>
      </c>
      <c r="E2132">
        <v>2351</v>
      </c>
      <c r="F2132" t="s">
        <v>2094</v>
      </c>
      <c r="G2132" t="str">
        <f t="shared" si="66"/>
        <v>iiif_url</v>
      </c>
    </row>
    <row r="2133" spans="1:7" x14ac:dyDescent="0.2">
      <c r="A2133" t="s">
        <v>1993</v>
      </c>
      <c r="B2133" t="s">
        <v>2054</v>
      </c>
      <c r="C2133" t="s">
        <v>26</v>
      </c>
      <c r="D2133">
        <v>3763</v>
      </c>
      <c r="E2133">
        <v>2395</v>
      </c>
      <c r="F2133" t="s">
        <v>2095</v>
      </c>
      <c r="G2133" t="str">
        <f t="shared" si="66"/>
        <v>iiif_url</v>
      </c>
    </row>
    <row r="2134" spans="1:7" x14ac:dyDescent="0.2">
      <c r="A2134" t="s">
        <v>1993</v>
      </c>
      <c r="B2134" t="s">
        <v>2054</v>
      </c>
      <c r="C2134" t="s">
        <v>124</v>
      </c>
      <c r="D2134">
        <v>3635</v>
      </c>
      <c r="E2134">
        <v>2447</v>
      </c>
      <c r="F2134" t="s">
        <v>2096</v>
      </c>
      <c r="G2134" t="str">
        <f t="shared" si="66"/>
        <v>iiif_url</v>
      </c>
    </row>
    <row r="2135" spans="1:7" x14ac:dyDescent="0.2">
      <c r="A2135" t="s">
        <v>1993</v>
      </c>
      <c r="B2135" t="s">
        <v>2054</v>
      </c>
      <c r="C2135" t="s">
        <v>124</v>
      </c>
      <c r="D2135">
        <v>3637</v>
      </c>
      <c r="E2135">
        <v>2495</v>
      </c>
      <c r="F2135" t="s">
        <v>2097</v>
      </c>
      <c r="G2135" t="str">
        <f t="shared" si="66"/>
        <v>iiif_url</v>
      </c>
    </row>
    <row r="2136" spans="1:7" x14ac:dyDescent="0.2">
      <c r="A2136" t="s">
        <v>1993</v>
      </c>
      <c r="B2136" t="s">
        <v>2054</v>
      </c>
      <c r="C2136" t="s">
        <v>124</v>
      </c>
      <c r="D2136">
        <v>3637</v>
      </c>
      <c r="E2136">
        <v>2542</v>
      </c>
      <c r="F2136" t="s">
        <v>2098</v>
      </c>
      <c r="G2136" t="str">
        <f t="shared" si="66"/>
        <v>iiif_url</v>
      </c>
    </row>
    <row r="2137" spans="1:7" x14ac:dyDescent="0.2">
      <c r="A2137" t="s">
        <v>1993</v>
      </c>
      <c r="B2137" t="s">
        <v>2054</v>
      </c>
      <c r="C2137" t="s">
        <v>37</v>
      </c>
      <c r="D2137">
        <v>3758</v>
      </c>
      <c r="E2137">
        <v>2592</v>
      </c>
      <c r="F2137" t="s">
        <v>2099</v>
      </c>
      <c r="G2137" t="str">
        <f t="shared" si="66"/>
        <v>iiif_url</v>
      </c>
    </row>
    <row r="2138" spans="1:7" x14ac:dyDescent="0.2">
      <c r="A2138" t="s">
        <v>1993</v>
      </c>
      <c r="B2138" t="s">
        <v>2054</v>
      </c>
      <c r="C2138" t="s">
        <v>124</v>
      </c>
      <c r="D2138">
        <v>3639</v>
      </c>
      <c r="E2138">
        <v>2639</v>
      </c>
      <c r="F2138" t="s">
        <v>2100</v>
      </c>
      <c r="G2138" t="str">
        <f t="shared" si="66"/>
        <v>iiif_url</v>
      </c>
    </row>
    <row r="2139" spans="1:7" x14ac:dyDescent="0.2">
      <c r="A2139" t="s">
        <v>1993</v>
      </c>
      <c r="B2139" t="s">
        <v>2054</v>
      </c>
      <c r="C2139" t="s">
        <v>26</v>
      </c>
      <c r="D2139">
        <v>3649</v>
      </c>
      <c r="E2139">
        <v>2696</v>
      </c>
      <c r="F2139" t="s">
        <v>2101</v>
      </c>
      <c r="G2139" t="str">
        <f t="shared" si="66"/>
        <v>iiif_url</v>
      </c>
    </row>
    <row r="2140" spans="1:7" x14ac:dyDescent="0.2">
      <c r="A2140" t="s">
        <v>1993</v>
      </c>
      <c r="B2140" t="s">
        <v>2054</v>
      </c>
      <c r="C2140" t="s">
        <v>37</v>
      </c>
      <c r="D2140">
        <v>3754</v>
      </c>
      <c r="E2140">
        <v>2736</v>
      </c>
      <c r="F2140" t="s">
        <v>2102</v>
      </c>
      <c r="G2140" t="str">
        <f t="shared" si="66"/>
        <v>iiif_url</v>
      </c>
    </row>
    <row r="2141" spans="1:7" x14ac:dyDescent="0.2">
      <c r="A2141" t="s">
        <v>1993</v>
      </c>
      <c r="B2141" t="s">
        <v>2054</v>
      </c>
      <c r="C2141" t="s">
        <v>26</v>
      </c>
      <c r="D2141">
        <v>3765</v>
      </c>
      <c r="E2141">
        <v>2785</v>
      </c>
      <c r="F2141" t="s">
        <v>2103</v>
      </c>
      <c r="G2141" t="str">
        <f t="shared" si="66"/>
        <v>iiif_url</v>
      </c>
    </row>
    <row r="2142" spans="1:7" x14ac:dyDescent="0.2">
      <c r="A2142" t="s">
        <v>1993</v>
      </c>
      <c r="B2142" t="s">
        <v>2054</v>
      </c>
      <c r="C2142" t="s">
        <v>124</v>
      </c>
      <c r="D2142">
        <v>3639</v>
      </c>
      <c r="E2142">
        <v>2835</v>
      </c>
      <c r="F2142" t="s">
        <v>2104</v>
      </c>
      <c r="G2142" t="str">
        <f t="shared" si="66"/>
        <v>iiif_url</v>
      </c>
    </row>
    <row r="2143" spans="1:7" x14ac:dyDescent="0.2">
      <c r="A2143" t="s">
        <v>1993</v>
      </c>
      <c r="B2143" t="s">
        <v>2054</v>
      </c>
      <c r="C2143" t="s">
        <v>124</v>
      </c>
      <c r="D2143">
        <v>3642</v>
      </c>
      <c r="E2143">
        <v>2882</v>
      </c>
      <c r="F2143" t="s">
        <v>2105</v>
      </c>
      <c r="G2143" t="str">
        <f t="shared" si="66"/>
        <v>iiif_url</v>
      </c>
    </row>
    <row r="2144" spans="1:7" x14ac:dyDescent="0.2">
      <c r="A2144" t="s">
        <v>1993</v>
      </c>
      <c r="B2144" t="s">
        <v>2054</v>
      </c>
      <c r="C2144" t="s">
        <v>37</v>
      </c>
      <c r="D2144">
        <v>3763</v>
      </c>
      <c r="E2144">
        <v>2930</v>
      </c>
      <c r="F2144" t="s">
        <v>2106</v>
      </c>
      <c r="G2144" t="str">
        <f t="shared" si="66"/>
        <v>iiif_url</v>
      </c>
    </row>
    <row r="2145" spans="1:7" x14ac:dyDescent="0.2">
      <c r="A2145" t="s">
        <v>1993</v>
      </c>
      <c r="B2145" t="s">
        <v>2054</v>
      </c>
      <c r="C2145" t="s">
        <v>124</v>
      </c>
      <c r="D2145">
        <v>3642</v>
      </c>
      <c r="E2145">
        <v>2981</v>
      </c>
      <c r="F2145" t="s">
        <v>2107</v>
      </c>
      <c r="G2145" t="str">
        <f t="shared" si="66"/>
        <v>iiif_url</v>
      </c>
    </row>
    <row r="2146" spans="1:7" x14ac:dyDescent="0.2">
      <c r="A2146" t="s">
        <v>1993</v>
      </c>
      <c r="B2146" t="s">
        <v>2054</v>
      </c>
      <c r="C2146" t="s">
        <v>124</v>
      </c>
      <c r="D2146">
        <v>3642</v>
      </c>
      <c r="E2146">
        <v>3030</v>
      </c>
      <c r="F2146" t="s">
        <v>2108</v>
      </c>
      <c r="G2146" t="str">
        <f t="shared" si="66"/>
        <v>iiif_url</v>
      </c>
    </row>
    <row r="2147" spans="1:7" x14ac:dyDescent="0.2">
      <c r="A2147" t="s">
        <v>1993</v>
      </c>
      <c r="B2147" t="s">
        <v>2054</v>
      </c>
      <c r="C2147" t="s">
        <v>37</v>
      </c>
      <c r="D2147">
        <v>3765</v>
      </c>
      <c r="E2147">
        <v>3069</v>
      </c>
      <c r="F2147" t="s">
        <v>2109</v>
      </c>
      <c r="G2147" t="str">
        <f t="shared" si="66"/>
        <v>iiif_url</v>
      </c>
    </row>
    <row r="2148" spans="1:7" x14ac:dyDescent="0.2">
      <c r="A2148" t="s">
        <v>1993</v>
      </c>
      <c r="B2148" t="s">
        <v>2054</v>
      </c>
      <c r="C2148" t="s">
        <v>124</v>
      </c>
      <c r="D2148">
        <v>3649</v>
      </c>
      <c r="E2148">
        <v>3121</v>
      </c>
      <c r="F2148" t="s">
        <v>2110</v>
      </c>
      <c r="G2148" t="str">
        <f t="shared" si="66"/>
        <v>iiif_url</v>
      </c>
    </row>
    <row r="2149" spans="1:7" x14ac:dyDescent="0.2">
      <c r="A2149" t="s">
        <v>1993</v>
      </c>
      <c r="B2149" t="s">
        <v>2054</v>
      </c>
      <c r="C2149" t="s">
        <v>37</v>
      </c>
      <c r="D2149">
        <v>3768</v>
      </c>
      <c r="E2149">
        <v>3177</v>
      </c>
      <c r="F2149" t="s">
        <v>2111</v>
      </c>
      <c r="G2149" t="str">
        <f t="shared" si="66"/>
        <v>iiif_url</v>
      </c>
    </row>
    <row r="2150" spans="1:7" x14ac:dyDescent="0.2">
      <c r="A2150" t="s">
        <v>1993</v>
      </c>
      <c r="B2150" t="s">
        <v>2054</v>
      </c>
      <c r="C2150" t="s">
        <v>124</v>
      </c>
      <c r="D2150">
        <v>3651</v>
      </c>
      <c r="E2150">
        <v>3223</v>
      </c>
      <c r="F2150" t="s">
        <v>2112</v>
      </c>
      <c r="G2150" t="str">
        <f t="shared" si="66"/>
        <v>iiif_url</v>
      </c>
    </row>
    <row r="2151" spans="1:7" x14ac:dyDescent="0.2">
      <c r="A2151" t="s">
        <v>1993</v>
      </c>
      <c r="B2151" t="s">
        <v>2054</v>
      </c>
      <c r="C2151" t="s">
        <v>37</v>
      </c>
      <c r="D2151">
        <v>3772</v>
      </c>
      <c r="E2151">
        <v>3266</v>
      </c>
      <c r="F2151" t="s">
        <v>2113</v>
      </c>
      <c r="G2151" t="str">
        <f t="shared" si="66"/>
        <v>iiif_url</v>
      </c>
    </row>
    <row r="2152" spans="1:7" x14ac:dyDescent="0.2">
      <c r="A2152" t="s">
        <v>1993</v>
      </c>
      <c r="B2152" t="s">
        <v>2054</v>
      </c>
      <c r="C2152" t="s">
        <v>37</v>
      </c>
      <c r="D2152">
        <v>3775</v>
      </c>
      <c r="E2152">
        <v>3316</v>
      </c>
      <c r="F2152" t="s">
        <v>2114</v>
      </c>
      <c r="G2152" t="str">
        <f t="shared" si="66"/>
        <v>iiif_url</v>
      </c>
    </row>
    <row r="2156" spans="1:7" x14ac:dyDescent="0.2">
      <c r="A2156" t="s">
        <v>2115</v>
      </c>
      <c r="B2156" t="s">
        <v>2116</v>
      </c>
      <c r="C2156" t="s">
        <v>11</v>
      </c>
      <c r="D2156">
        <v>885</v>
      </c>
      <c r="E2156">
        <v>354</v>
      </c>
      <c r="F2156" t="s">
        <v>475</v>
      </c>
      <c r="G2156" t="str">
        <f t="shared" ref="G2156:G2187" si="67">HYPERLINK("https://images.diginfra.net/iiif/NL-HaNA_1.01.02/3779/NL-HaNA_1.01.02_3779_0014.jpg/254,327,1097,3172/full/0/default.jpg", "iiif_url")</f>
        <v>iiif_url</v>
      </c>
    </row>
    <row r="2157" spans="1:7" x14ac:dyDescent="0.2">
      <c r="A2157" t="s">
        <v>2115</v>
      </c>
      <c r="B2157" t="s">
        <v>2116</v>
      </c>
      <c r="C2157" t="s">
        <v>11</v>
      </c>
      <c r="D2157">
        <v>565</v>
      </c>
      <c r="E2157">
        <v>417</v>
      </c>
      <c r="F2157" t="s">
        <v>2117</v>
      </c>
      <c r="G2157" t="str">
        <f t="shared" si="67"/>
        <v>iiif_url</v>
      </c>
    </row>
    <row r="2158" spans="1:7" x14ac:dyDescent="0.2">
      <c r="A2158" t="s">
        <v>2115</v>
      </c>
      <c r="B2158" t="s">
        <v>2116</v>
      </c>
      <c r="C2158" t="s">
        <v>1170</v>
      </c>
      <c r="D2158">
        <v>439</v>
      </c>
      <c r="E2158">
        <v>457</v>
      </c>
      <c r="F2158" t="s">
        <v>2118</v>
      </c>
      <c r="G2158" t="str">
        <f t="shared" si="67"/>
        <v>iiif_url</v>
      </c>
    </row>
    <row r="2159" spans="1:7" x14ac:dyDescent="0.2">
      <c r="A2159" t="s">
        <v>2115</v>
      </c>
      <c r="B2159" t="s">
        <v>2116</v>
      </c>
      <c r="C2159" t="s">
        <v>26</v>
      </c>
      <c r="D2159">
        <v>443</v>
      </c>
      <c r="E2159">
        <v>504</v>
      </c>
      <c r="F2159" t="s">
        <v>2119</v>
      </c>
      <c r="G2159" t="str">
        <f t="shared" si="67"/>
        <v>iiif_url</v>
      </c>
    </row>
    <row r="2160" spans="1:7" x14ac:dyDescent="0.2">
      <c r="A2160" t="s">
        <v>2115</v>
      </c>
      <c r="B2160" t="s">
        <v>2116</v>
      </c>
      <c r="C2160" t="s">
        <v>11</v>
      </c>
      <c r="D2160">
        <v>567</v>
      </c>
      <c r="E2160">
        <v>556</v>
      </c>
      <c r="F2160" t="s">
        <v>2120</v>
      </c>
      <c r="G2160" t="str">
        <f t="shared" si="67"/>
        <v>iiif_url</v>
      </c>
    </row>
    <row r="2161" spans="1:7" x14ac:dyDescent="0.2">
      <c r="A2161" t="s">
        <v>2115</v>
      </c>
      <c r="B2161" t="s">
        <v>2116</v>
      </c>
      <c r="C2161" t="s">
        <v>26</v>
      </c>
      <c r="D2161">
        <v>441</v>
      </c>
      <c r="E2161">
        <v>601</v>
      </c>
      <c r="F2161" t="s">
        <v>2121</v>
      </c>
      <c r="G2161" t="str">
        <f t="shared" si="67"/>
        <v>iiif_url</v>
      </c>
    </row>
    <row r="2162" spans="1:7" x14ac:dyDescent="0.2">
      <c r="A2162" t="s">
        <v>2115</v>
      </c>
      <c r="B2162" t="s">
        <v>2116</v>
      </c>
      <c r="C2162" t="s">
        <v>26</v>
      </c>
      <c r="D2162">
        <v>441</v>
      </c>
      <c r="E2162">
        <v>649</v>
      </c>
      <c r="F2162" t="s">
        <v>2122</v>
      </c>
      <c r="G2162" t="str">
        <f t="shared" si="67"/>
        <v>iiif_url</v>
      </c>
    </row>
    <row r="2163" spans="1:7" x14ac:dyDescent="0.2">
      <c r="A2163" t="s">
        <v>2115</v>
      </c>
      <c r="B2163" t="s">
        <v>2116</v>
      </c>
      <c r="C2163" t="s">
        <v>11</v>
      </c>
      <c r="D2163">
        <v>555</v>
      </c>
      <c r="E2163">
        <v>664</v>
      </c>
      <c r="F2163" t="s">
        <v>2123</v>
      </c>
      <c r="G2163" t="str">
        <f t="shared" si="67"/>
        <v>iiif_url</v>
      </c>
    </row>
    <row r="2164" spans="1:7" x14ac:dyDescent="0.2">
      <c r="A2164" t="s">
        <v>2115</v>
      </c>
      <c r="B2164" t="s">
        <v>2116</v>
      </c>
      <c r="C2164" t="s">
        <v>11</v>
      </c>
      <c r="D2164">
        <v>567</v>
      </c>
      <c r="E2164">
        <v>703</v>
      </c>
      <c r="F2164" t="s">
        <v>2124</v>
      </c>
      <c r="G2164" t="str">
        <f t="shared" si="67"/>
        <v>iiif_url</v>
      </c>
    </row>
    <row r="2165" spans="1:7" x14ac:dyDescent="0.2">
      <c r="A2165" t="s">
        <v>2115</v>
      </c>
      <c r="B2165" t="s">
        <v>2116</v>
      </c>
      <c r="C2165" t="s">
        <v>26</v>
      </c>
      <c r="D2165">
        <v>443</v>
      </c>
      <c r="E2165">
        <v>732</v>
      </c>
      <c r="F2165" t="s">
        <v>2125</v>
      </c>
      <c r="G2165" t="str">
        <f t="shared" si="67"/>
        <v>iiif_url</v>
      </c>
    </row>
    <row r="2166" spans="1:7" x14ac:dyDescent="0.2">
      <c r="A2166" t="s">
        <v>2115</v>
      </c>
      <c r="B2166" t="s">
        <v>2116</v>
      </c>
      <c r="C2166" t="s">
        <v>11</v>
      </c>
      <c r="D2166">
        <v>563</v>
      </c>
      <c r="E2166">
        <v>798</v>
      </c>
      <c r="F2166" t="s">
        <v>2126</v>
      </c>
      <c r="G2166" t="str">
        <f t="shared" si="67"/>
        <v>iiif_url</v>
      </c>
    </row>
    <row r="2167" spans="1:7" x14ac:dyDescent="0.2">
      <c r="A2167" t="s">
        <v>2115</v>
      </c>
      <c r="B2167" t="s">
        <v>2116</v>
      </c>
      <c r="C2167" t="s">
        <v>26</v>
      </c>
      <c r="D2167">
        <v>446</v>
      </c>
      <c r="E2167">
        <v>832</v>
      </c>
      <c r="F2167" t="s">
        <v>2127</v>
      </c>
      <c r="G2167" t="str">
        <f t="shared" si="67"/>
        <v>iiif_url</v>
      </c>
    </row>
    <row r="2168" spans="1:7" x14ac:dyDescent="0.2">
      <c r="A2168" t="s">
        <v>2115</v>
      </c>
      <c r="B2168" t="s">
        <v>2116</v>
      </c>
      <c r="C2168" t="s">
        <v>11</v>
      </c>
      <c r="D2168">
        <v>567</v>
      </c>
      <c r="E2168">
        <v>893</v>
      </c>
      <c r="F2168" t="s">
        <v>2128</v>
      </c>
      <c r="G2168" t="str">
        <f t="shared" si="67"/>
        <v>iiif_url</v>
      </c>
    </row>
    <row r="2169" spans="1:7" x14ac:dyDescent="0.2">
      <c r="A2169" t="s">
        <v>2115</v>
      </c>
      <c r="B2169" t="s">
        <v>2116</v>
      </c>
      <c r="C2169" t="s">
        <v>11</v>
      </c>
      <c r="D2169">
        <v>567</v>
      </c>
      <c r="E2169">
        <v>941</v>
      </c>
      <c r="F2169" t="s">
        <v>2129</v>
      </c>
      <c r="G2169" t="str">
        <f t="shared" si="67"/>
        <v>iiif_url</v>
      </c>
    </row>
    <row r="2170" spans="1:7" x14ac:dyDescent="0.2">
      <c r="A2170" t="s">
        <v>2115</v>
      </c>
      <c r="B2170" t="s">
        <v>2116</v>
      </c>
      <c r="C2170" t="s">
        <v>26</v>
      </c>
      <c r="D2170">
        <v>443</v>
      </c>
      <c r="E2170">
        <v>988</v>
      </c>
      <c r="F2170" t="s">
        <v>2130</v>
      </c>
      <c r="G2170" t="str">
        <f t="shared" si="67"/>
        <v>iiif_url</v>
      </c>
    </row>
    <row r="2171" spans="1:7" x14ac:dyDescent="0.2">
      <c r="A2171" t="s">
        <v>2115</v>
      </c>
      <c r="B2171" t="s">
        <v>2116</v>
      </c>
      <c r="C2171" t="s">
        <v>11</v>
      </c>
      <c r="D2171">
        <v>558</v>
      </c>
      <c r="E2171">
        <v>1037</v>
      </c>
      <c r="F2171" t="s">
        <v>2131</v>
      </c>
      <c r="G2171" t="str">
        <f t="shared" si="67"/>
        <v>iiif_url</v>
      </c>
    </row>
    <row r="2172" spans="1:7" x14ac:dyDescent="0.2">
      <c r="A2172" t="s">
        <v>2115</v>
      </c>
      <c r="B2172" t="s">
        <v>2116</v>
      </c>
      <c r="C2172" t="s">
        <v>26</v>
      </c>
      <c r="D2172">
        <v>436</v>
      </c>
      <c r="E2172">
        <v>1078</v>
      </c>
      <c r="F2172" t="s">
        <v>2132</v>
      </c>
      <c r="G2172" t="str">
        <f t="shared" si="67"/>
        <v>iiif_url</v>
      </c>
    </row>
    <row r="2173" spans="1:7" x14ac:dyDescent="0.2">
      <c r="A2173" t="s">
        <v>2115</v>
      </c>
      <c r="B2173" t="s">
        <v>2116</v>
      </c>
      <c r="C2173" t="s">
        <v>26</v>
      </c>
      <c r="D2173">
        <v>439</v>
      </c>
      <c r="E2173">
        <v>1132</v>
      </c>
      <c r="F2173" t="s">
        <v>2133</v>
      </c>
      <c r="G2173" t="str">
        <f t="shared" si="67"/>
        <v>iiif_url</v>
      </c>
    </row>
    <row r="2174" spans="1:7" x14ac:dyDescent="0.2">
      <c r="A2174" t="s">
        <v>2115</v>
      </c>
      <c r="B2174" t="s">
        <v>2116</v>
      </c>
      <c r="C2174" t="s">
        <v>124</v>
      </c>
      <c r="D2174">
        <v>390</v>
      </c>
      <c r="E2174">
        <v>1169</v>
      </c>
      <c r="F2174" t="s">
        <v>2134</v>
      </c>
      <c r="G2174" t="str">
        <f t="shared" si="67"/>
        <v>iiif_url</v>
      </c>
    </row>
    <row r="2175" spans="1:7" x14ac:dyDescent="0.2">
      <c r="A2175" t="s">
        <v>2115</v>
      </c>
      <c r="B2175" t="s">
        <v>2116</v>
      </c>
      <c r="C2175" t="s">
        <v>26</v>
      </c>
      <c r="D2175">
        <v>436</v>
      </c>
      <c r="E2175">
        <v>1228</v>
      </c>
      <c r="F2175" t="s">
        <v>2135</v>
      </c>
      <c r="G2175" t="str">
        <f t="shared" si="67"/>
        <v>iiif_url</v>
      </c>
    </row>
    <row r="2176" spans="1:7" x14ac:dyDescent="0.2">
      <c r="A2176" t="s">
        <v>2115</v>
      </c>
      <c r="B2176" t="s">
        <v>2116</v>
      </c>
      <c r="C2176" t="s">
        <v>26</v>
      </c>
      <c r="D2176">
        <v>436</v>
      </c>
      <c r="E2176">
        <v>1285</v>
      </c>
      <c r="F2176" t="s">
        <v>2136</v>
      </c>
      <c r="G2176" t="str">
        <f t="shared" si="67"/>
        <v>iiif_url</v>
      </c>
    </row>
    <row r="2177" spans="1:7" x14ac:dyDescent="0.2">
      <c r="A2177" t="s">
        <v>2115</v>
      </c>
      <c r="B2177" t="s">
        <v>2116</v>
      </c>
      <c r="C2177" t="s">
        <v>11</v>
      </c>
      <c r="D2177">
        <v>560</v>
      </c>
      <c r="E2177">
        <v>1328</v>
      </c>
      <c r="F2177" t="s">
        <v>1616</v>
      </c>
      <c r="G2177" t="str">
        <f t="shared" si="67"/>
        <v>iiif_url</v>
      </c>
    </row>
    <row r="2178" spans="1:7" x14ac:dyDescent="0.2">
      <c r="A2178" t="s">
        <v>2115</v>
      </c>
      <c r="B2178" t="s">
        <v>2116</v>
      </c>
      <c r="C2178" t="s">
        <v>124</v>
      </c>
      <c r="D2178">
        <v>390</v>
      </c>
      <c r="E2178">
        <v>1368</v>
      </c>
      <c r="F2178" t="s">
        <v>2137</v>
      </c>
      <c r="G2178" t="str">
        <f t="shared" si="67"/>
        <v>iiif_url</v>
      </c>
    </row>
    <row r="2179" spans="1:7" x14ac:dyDescent="0.2">
      <c r="A2179" t="s">
        <v>2115</v>
      </c>
      <c r="B2179" t="s">
        <v>2116</v>
      </c>
      <c r="C2179" t="s">
        <v>124</v>
      </c>
      <c r="D2179">
        <v>385</v>
      </c>
      <c r="E2179">
        <v>1418</v>
      </c>
      <c r="F2179" t="s">
        <v>2138</v>
      </c>
      <c r="G2179" t="str">
        <f t="shared" si="67"/>
        <v>iiif_url</v>
      </c>
    </row>
    <row r="2180" spans="1:7" x14ac:dyDescent="0.2">
      <c r="A2180" t="s">
        <v>2115</v>
      </c>
      <c r="B2180" t="s">
        <v>2116</v>
      </c>
      <c r="C2180" t="s">
        <v>26</v>
      </c>
      <c r="D2180">
        <v>434</v>
      </c>
      <c r="E2180">
        <v>1469</v>
      </c>
      <c r="F2180" t="s">
        <v>2139</v>
      </c>
      <c r="G2180" t="str">
        <f t="shared" si="67"/>
        <v>iiif_url</v>
      </c>
    </row>
    <row r="2181" spans="1:7" x14ac:dyDescent="0.2">
      <c r="A2181" t="s">
        <v>2115</v>
      </c>
      <c r="B2181" t="s">
        <v>2116</v>
      </c>
      <c r="C2181" t="s">
        <v>124</v>
      </c>
      <c r="D2181">
        <v>383</v>
      </c>
      <c r="E2181">
        <v>1512</v>
      </c>
      <c r="F2181" t="s">
        <v>2140</v>
      </c>
      <c r="G2181" t="str">
        <f t="shared" si="67"/>
        <v>iiif_url</v>
      </c>
    </row>
    <row r="2182" spans="1:7" x14ac:dyDescent="0.2">
      <c r="A2182" t="s">
        <v>2115</v>
      </c>
      <c r="B2182" t="s">
        <v>2116</v>
      </c>
      <c r="C2182" t="s">
        <v>26</v>
      </c>
      <c r="D2182">
        <v>432</v>
      </c>
      <c r="E2182">
        <v>1568</v>
      </c>
      <c r="F2182" t="s">
        <v>2141</v>
      </c>
      <c r="G2182" t="str">
        <f t="shared" si="67"/>
        <v>iiif_url</v>
      </c>
    </row>
    <row r="2183" spans="1:7" x14ac:dyDescent="0.2">
      <c r="A2183" t="s">
        <v>2115</v>
      </c>
      <c r="B2183" t="s">
        <v>2116</v>
      </c>
      <c r="C2183" t="s">
        <v>11</v>
      </c>
      <c r="D2183">
        <v>553</v>
      </c>
      <c r="E2183">
        <v>1615</v>
      </c>
      <c r="F2183" t="s">
        <v>2142</v>
      </c>
      <c r="G2183" t="str">
        <f t="shared" si="67"/>
        <v>iiif_url</v>
      </c>
    </row>
    <row r="2184" spans="1:7" x14ac:dyDescent="0.2">
      <c r="A2184" t="s">
        <v>2115</v>
      </c>
      <c r="B2184" t="s">
        <v>2116</v>
      </c>
      <c r="C2184" t="s">
        <v>26</v>
      </c>
      <c r="D2184">
        <v>429</v>
      </c>
      <c r="E2184">
        <v>1664</v>
      </c>
      <c r="F2184" t="s">
        <v>2143</v>
      </c>
      <c r="G2184" t="str">
        <f t="shared" si="67"/>
        <v>iiif_url</v>
      </c>
    </row>
    <row r="2185" spans="1:7" x14ac:dyDescent="0.2">
      <c r="A2185" t="s">
        <v>2115</v>
      </c>
      <c r="B2185" t="s">
        <v>2116</v>
      </c>
      <c r="C2185" t="s">
        <v>124</v>
      </c>
      <c r="D2185">
        <v>380</v>
      </c>
      <c r="E2185">
        <v>1709</v>
      </c>
      <c r="F2185" t="s">
        <v>2144</v>
      </c>
      <c r="G2185" t="str">
        <f t="shared" si="67"/>
        <v>iiif_url</v>
      </c>
    </row>
    <row r="2186" spans="1:7" x14ac:dyDescent="0.2">
      <c r="A2186" t="s">
        <v>2115</v>
      </c>
      <c r="B2186" t="s">
        <v>2116</v>
      </c>
      <c r="C2186" t="s">
        <v>26</v>
      </c>
      <c r="D2186">
        <v>425</v>
      </c>
      <c r="E2186">
        <v>1760</v>
      </c>
      <c r="F2186" t="s">
        <v>2145</v>
      </c>
      <c r="G2186" t="str">
        <f t="shared" si="67"/>
        <v>iiif_url</v>
      </c>
    </row>
    <row r="2187" spans="1:7" x14ac:dyDescent="0.2">
      <c r="A2187" t="s">
        <v>2115</v>
      </c>
      <c r="B2187" t="s">
        <v>2116</v>
      </c>
      <c r="C2187" t="s">
        <v>26</v>
      </c>
      <c r="D2187">
        <v>427</v>
      </c>
      <c r="E2187">
        <v>1807</v>
      </c>
      <c r="F2187" t="s">
        <v>2146</v>
      </c>
      <c r="G2187" t="str">
        <f t="shared" si="67"/>
        <v>iiif_url</v>
      </c>
    </row>
    <row r="2188" spans="1:7" x14ac:dyDescent="0.2">
      <c r="A2188" t="s">
        <v>2115</v>
      </c>
      <c r="B2188" t="s">
        <v>2116</v>
      </c>
      <c r="C2188" t="s">
        <v>26</v>
      </c>
      <c r="D2188">
        <v>425</v>
      </c>
      <c r="E2188">
        <v>1855</v>
      </c>
      <c r="F2188" t="s">
        <v>2147</v>
      </c>
      <c r="G2188" t="str">
        <f t="shared" ref="G2188:G2217" si="68">HYPERLINK("https://images.diginfra.net/iiif/NL-HaNA_1.01.02/3779/NL-HaNA_1.01.02_3779_0014.jpg/254,327,1097,3172/full/0/default.jpg", "iiif_url")</f>
        <v>iiif_url</v>
      </c>
    </row>
    <row r="2189" spans="1:7" x14ac:dyDescent="0.2">
      <c r="A2189" t="s">
        <v>2115</v>
      </c>
      <c r="B2189" t="s">
        <v>2116</v>
      </c>
      <c r="C2189" t="s">
        <v>26</v>
      </c>
      <c r="D2189">
        <v>432</v>
      </c>
      <c r="E2189">
        <v>1912</v>
      </c>
      <c r="F2189" t="s">
        <v>2148</v>
      </c>
      <c r="G2189" t="str">
        <f t="shared" si="68"/>
        <v>iiif_url</v>
      </c>
    </row>
    <row r="2190" spans="1:7" x14ac:dyDescent="0.2">
      <c r="A2190" t="s">
        <v>2115</v>
      </c>
      <c r="B2190" t="s">
        <v>2116</v>
      </c>
      <c r="C2190" t="s">
        <v>37</v>
      </c>
      <c r="D2190">
        <v>542</v>
      </c>
      <c r="E2190">
        <v>1954</v>
      </c>
      <c r="F2190" t="s">
        <v>2149</v>
      </c>
      <c r="G2190" t="str">
        <f t="shared" si="68"/>
        <v>iiif_url</v>
      </c>
    </row>
    <row r="2191" spans="1:7" x14ac:dyDescent="0.2">
      <c r="A2191" t="s">
        <v>2115</v>
      </c>
      <c r="B2191" t="s">
        <v>2116</v>
      </c>
      <c r="C2191" t="s">
        <v>26</v>
      </c>
      <c r="D2191">
        <v>420</v>
      </c>
      <c r="E2191">
        <v>2001</v>
      </c>
      <c r="F2191" t="s">
        <v>2150</v>
      </c>
      <c r="G2191" t="str">
        <f t="shared" si="68"/>
        <v>iiif_url</v>
      </c>
    </row>
    <row r="2192" spans="1:7" x14ac:dyDescent="0.2">
      <c r="A2192" t="s">
        <v>2115</v>
      </c>
      <c r="B2192" t="s">
        <v>2116</v>
      </c>
      <c r="C2192" t="s">
        <v>37</v>
      </c>
      <c r="D2192">
        <v>542</v>
      </c>
      <c r="E2192">
        <v>2048</v>
      </c>
      <c r="F2192" t="s">
        <v>2151</v>
      </c>
      <c r="G2192" t="str">
        <f t="shared" si="68"/>
        <v>iiif_url</v>
      </c>
    </row>
    <row r="2193" spans="1:7" x14ac:dyDescent="0.2">
      <c r="A2193" t="s">
        <v>2115</v>
      </c>
      <c r="B2193" t="s">
        <v>2116</v>
      </c>
      <c r="C2193" t="s">
        <v>26</v>
      </c>
      <c r="D2193">
        <v>418</v>
      </c>
      <c r="E2193">
        <v>2092</v>
      </c>
      <c r="F2193" t="s">
        <v>2152</v>
      </c>
      <c r="G2193" t="str">
        <f t="shared" si="68"/>
        <v>iiif_url</v>
      </c>
    </row>
    <row r="2194" spans="1:7" x14ac:dyDescent="0.2">
      <c r="A2194" t="s">
        <v>2115</v>
      </c>
      <c r="B2194" t="s">
        <v>2116</v>
      </c>
      <c r="C2194" t="s">
        <v>26</v>
      </c>
      <c r="D2194">
        <v>418</v>
      </c>
      <c r="E2194">
        <v>2144</v>
      </c>
      <c r="F2194" t="s">
        <v>2153</v>
      </c>
      <c r="G2194" t="str">
        <f t="shared" si="68"/>
        <v>iiif_url</v>
      </c>
    </row>
    <row r="2195" spans="1:7" x14ac:dyDescent="0.2">
      <c r="A2195" t="s">
        <v>2115</v>
      </c>
      <c r="B2195" t="s">
        <v>2116</v>
      </c>
      <c r="C2195" t="s">
        <v>124</v>
      </c>
      <c r="D2195">
        <v>369</v>
      </c>
      <c r="E2195">
        <v>2190</v>
      </c>
      <c r="F2195" t="s">
        <v>2154</v>
      </c>
      <c r="G2195" t="str">
        <f t="shared" si="68"/>
        <v>iiif_url</v>
      </c>
    </row>
    <row r="2196" spans="1:7" x14ac:dyDescent="0.2">
      <c r="A2196" t="s">
        <v>2115</v>
      </c>
      <c r="B2196" t="s">
        <v>2116</v>
      </c>
      <c r="C2196" t="s">
        <v>26</v>
      </c>
      <c r="D2196">
        <v>413</v>
      </c>
      <c r="E2196">
        <v>2236</v>
      </c>
      <c r="F2196" t="s">
        <v>2155</v>
      </c>
      <c r="G2196" t="str">
        <f t="shared" si="68"/>
        <v>iiif_url</v>
      </c>
    </row>
    <row r="2197" spans="1:7" x14ac:dyDescent="0.2">
      <c r="A2197" t="s">
        <v>2115</v>
      </c>
      <c r="B2197" t="s">
        <v>2116</v>
      </c>
      <c r="C2197" t="s">
        <v>26</v>
      </c>
      <c r="D2197">
        <v>418</v>
      </c>
      <c r="E2197">
        <v>2286</v>
      </c>
      <c r="F2197" t="s">
        <v>2156</v>
      </c>
      <c r="G2197" t="str">
        <f t="shared" si="68"/>
        <v>iiif_url</v>
      </c>
    </row>
    <row r="2198" spans="1:7" x14ac:dyDescent="0.2">
      <c r="A2198" t="s">
        <v>2115</v>
      </c>
      <c r="B2198" t="s">
        <v>2116</v>
      </c>
      <c r="C2198" t="s">
        <v>124</v>
      </c>
      <c r="D2198">
        <v>366</v>
      </c>
      <c r="E2198">
        <v>2334</v>
      </c>
      <c r="F2198" t="s">
        <v>2157</v>
      </c>
      <c r="G2198" t="str">
        <f t="shared" si="68"/>
        <v>iiif_url</v>
      </c>
    </row>
    <row r="2199" spans="1:7" x14ac:dyDescent="0.2">
      <c r="A2199" t="s">
        <v>2115</v>
      </c>
      <c r="B2199" t="s">
        <v>2116</v>
      </c>
      <c r="C2199" t="s">
        <v>11</v>
      </c>
      <c r="D2199">
        <v>775</v>
      </c>
      <c r="E2199">
        <v>2481</v>
      </c>
      <c r="F2199" t="s">
        <v>2158</v>
      </c>
      <c r="G2199" t="str">
        <f t="shared" si="68"/>
        <v>iiif_url</v>
      </c>
    </row>
    <row r="2200" spans="1:7" x14ac:dyDescent="0.2">
      <c r="A2200" t="s">
        <v>2115</v>
      </c>
      <c r="B2200" t="s">
        <v>2116</v>
      </c>
      <c r="C2200" t="s">
        <v>26</v>
      </c>
      <c r="D2200">
        <v>437</v>
      </c>
      <c r="E2200">
        <v>2575</v>
      </c>
      <c r="F2200" t="s">
        <v>2159</v>
      </c>
      <c r="G2200" t="str">
        <f t="shared" si="68"/>
        <v>iiif_url</v>
      </c>
    </row>
    <row r="2201" spans="1:7" x14ac:dyDescent="0.2">
      <c r="A2201" t="s">
        <v>2115</v>
      </c>
      <c r="B2201" t="s">
        <v>2116</v>
      </c>
      <c r="C2201" t="s">
        <v>26</v>
      </c>
      <c r="D2201">
        <v>366</v>
      </c>
      <c r="E2201">
        <v>2612</v>
      </c>
      <c r="F2201" t="s">
        <v>2160</v>
      </c>
      <c r="G2201" t="str">
        <f t="shared" si="68"/>
        <v>iiif_url</v>
      </c>
    </row>
    <row r="2202" spans="1:7" x14ac:dyDescent="0.2">
      <c r="A2202" t="s">
        <v>2115</v>
      </c>
      <c r="B2202" t="s">
        <v>2116</v>
      </c>
      <c r="C2202" t="s">
        <v>26</v>
      </c>
      <c r="D2202">
        <v>468</v>
      </c>
      <c r="E2202">
        <v>2623</v>
      </c>
      <c r="F2202" t="s">
        <v>2161</v>
      </c>
      <c r="G2202" t="str">
        <f t="shared" si="68"/>
        <v>iiif_url</v>
      </c>
    </row>
    <row r="2203" spans="1:7" x14ac:dyDescent="0.2">
      <c r="A2203" t="s">
        <v>2115</v>
      </c>
      <c r="B2203" t="s">
        <v>2116</v>
      </c>
      <c r="C2203" t="s">
        <v>26</v>
      </c>
      <c r="D2203">
        <v>408</v>
      </c>
      <c r="E2203">
        <v>2673</v>
      </c>
      <c r="F2203" t="s">
        <v>2162</v>
      </c>
      <c r="G2203" t="str">
        <f t="shared" si="68"/>
        <v>iiif_url</v>
      </c>
    </row>
    <row r="2204" spans="1:7" x14ac:dyDescent="0.2">
      <c r="A2204" t="s">
        <v>2115</v>
      </c>
      <c r="B2204" t="s">
        <v>2116</v>
      </c>
      <c r="C2204" t="s">
        <v>26</v>
      </c>
      <c r="D2204">
        <v>408</v>
      </c>
      <c r="E2204">
        <v>2719</v>
      </c>
      <c r="F2204" t="s">
        <v>2163</v>
      </c>
      <c r="G2204" t="str">
        <f t="shared" si="68"/>
        <v>iiif_url</v>
      </c>
    </row>
    <row r="2205" spans="1:7" x14ac:dyDescent="0.2">
      <c r="A2205" t="s">
        <v>2115</v>
      </c>
      <c r="B2205" t="s">
        <v>2116</v>
      </c>
      <c r="C2205" t="s">
        <v>26</v>
      </c>
      <c r="D2205">
        <v>404</v>
      </c>
      <c r="E2205">
        <v>2774</v>
      </c>
      <c r="F2205" t="s">
        <v>2164</v>
      </c>
      <c r="G2205" t="str">
        <f t="shared" si="68"/>
        <v>iiif_url</v>
      </c>
    </row>
    <row r="2206" spans="1:7" x14ac:dyDescent="0.2">
      <c r="A2206" t="s">
        <v>2115</v>
      </c>
      <c r="B2206" t="s">
        <v>2116</v>
      </c>
      <c r="C2206" t="s">
        <v>26</v>
      </c>
      <c r="D2206">
        <v>406</v>
      </c>
      <c r="E2206">
        <v>2825</v>
      </c>
      <c r="F2206" t="s">
        <v>2165</v>
      </c>
      <c r="G2206" t="str">
        <f t="shared" si="68"/>
        <v>iiif_url</v>
      </c>
    </row>
    <row r="2207" spans="1:7" x14ac:dyDescent="0.2">
      <c r="A2207" t="s">
        <v>2115</v>
      </c>
      <c r="B2207" t="s">
        <v>2116</v>
      </c>
      <c r="C2207" t="s">
        <v>26</v>
      </c>
      <c r="D2207">
        <v>397</v>
      </c>
      <c r="E2207">
        <v>2869</v>
      </c>
      <c r="F2207" t="s">
        <v>2166</v>
      </c>
      <c r="G2207" t="str">
        <f t="shared" si="68"/>
        <v>iiif_url</v>
      </c>
    </row>
    <row r="2208" spans="1:7" x14ac:dyDescent="0.2">
      <c r="A2208" t="s">
        <v>2115</v>
      </c>
      <c r="B2208" t="s">
        <v>2116</v>
      </c>
      <c r="C2208" t="s">
        <v>26</v>
      </c>
      <c r="D2208">
        <v>401</v>
      </c>
      <c r="E2208">
        <v>2919</v>
      </c>
      <c r="F2208" t="s">
        <v>2167</v>
      </c>
      <c r="G2208" t="str">
        <f t="shared" si="68"/>
        <v>iiif_url</v>
      </c>
    </row>
    <row r="2209" spans="1:7" x14ac:dyDescent="0.2">
      <c r="A2209" t="s">
        <v>2115</v>
      </c>
      <c r="B2209" t="s">
        <v>2116</v>
      </c>
      <c r="C2209" t="s">
        <v>26</v>
      </c>
      <c r="D2209">
        <v>399</v>
      </c>
      <c r="E2209">
        <v>2971</v>
      </c>
      <c r="F2209" t="s">
        <v>2168</v>
      </c>
      <c r="G2209" t="str">
        <f t="shared" si="68"/>
        <v>iiif_url</v>
      </c>
    </row>
    <row r="2210" spans="1:7" x14ac:dyDescent="0.2">
      <c r="A2210" t="s">
        <v>2115</v>
      </c>
      <c r="B2210" t="s">
        <v>2116</v>
      </c>
      <c r="C2210" t="s">
        <v>37</v>
      </c>
      <c r="D2210">
        <v>525</v>
      </c>
      <c r="E2210">
        <v>3015</v>
      </c>
      <c r="F2210" t="s">
        <v>2169</v>
      </c>
      <c r="G2210" t="str">
        <f t="shared" si="68"/>
        <v>iiif_url</v>
      </c>
    </row>
    <row r="2211" spans="1:7" x14ac:dyDescent="0.2">
      <c r="A2211" t="s">
        <v>2115</v>
      </c>
      <c r="B2211" t="s">
        <v>2116</v>
      </c>
      <c r="C2211" t="s">
        <v>26</v>
      </c>
      <c r="D2211">
        <v>399</v>
      </c>
      <c r="E2211">
        <v>3059</v>
      </c>
      <c r="F2211" t="s">
        <v>2170</v>
      </c>
      <c r="G2211" t="str">
        <f t="shared" si="68"/>
        <v>iiif_url</v>
      </c>
    </row>
    <row r="2212" spans="1:7" x14ac:dyDescent="0.2">
      <c r="A2212" t="s">
        <v>2115</v>
      </c>
      <c r="B2212" t="s">
        <v>2116</v>
      </c>
      <c r="C2212" t="s">
        <v>26</v>
      </c>
      <c r="D2212">
        <v>401</v>
      </c>
      <c r="E2212">
        <v>3112</v>
      </c>
      <c r="F2212" t="s">
        <v>2171</v>
      </c>
      <c r="G2212" t="str">
        <f t="shared" si="68"/>
        <v>iiif_url</v>
      </c>
    </row>
    <row r="2213" spans="1:7" x14ac:dyDescent="0.2">
      <c r="A2213" t="s">
        <v>2115</v>
      </c>
      <c r="B2213" t="s">
        <v>2116</v>
      </c>
      <c r="C2213" t="s">
        <v>37</v>
      </c>
      <c r="D2213">
        <v>518</v>
      </c>
      <c r="E2213">
        <v>3156</v>
      </c>
      <c r="F2213" t="s">
        <v>2172</v>
      </c>
      <c r="G2213" t="str">
        <f t="shared" si="68"/>
        <v>iiif_url</v>
      </c>
    </row>
    <row r="2214" spans="1:7" x14ac:dyDescent="0.2">
      <c r="A2214" t="s">
        <v>2115</v>
      </c>
      <c r="B2214" t="s">
        <v>2116</v>
      </c>
      <c r="C2214" t="s">
        <v>37</v>
      </c>
      <c r="D2214">
        <v>511</v>
      </c>
      <c r="E2214">
        <v>3206</v>
      </c>
      <c r="F2214" t="s">
        <v>2173</v>
      </c>
      <c r="G2214" t="str">
        <f t="shared" si="68"/>
        <v>iiif_url</v>
      </c>
    </row>
    <row r="2215" spans="1:7" x14ac:dyDescent="0.2">
      <c r="A2215" t="s">
        <v>2115</v>
      </c>
      <c r="B2215" t="s">
        <v>2116</v>
      </c>
      <c r="C2215" t="s">
        <v>124</v>
      </c>
      <c r="D2215">
        <v>385</v>
      </c>
      <c r="E2215">
        <v>3253</v>
      </c>
      <c r="F2215" t="s">
        <v>2174</v>
      </c>
      <c r="G2215" t="str">
        <f t="shared" si="68"/>
        <v>iiif_url</v>
      </c>
    </row>
    <row r="2216" spans="1:7" x14ac:dyDescent="0.2">
      <c r="A2216" t="s">
        <v>2115</v>
      </c>
      <c r="B2216" t="s">
        <v>2116</v>
      </c>
      <c r="C2216" t="s">
        <v>37</v>
      </c>
      <c r="D2216">
        <v>509</v>
      </c>
      <c r="E2216">
        <v>3302</v>
      </c>
      <c r="F2216" t="s">
        <v>2175</v>
      </c>
      <c r="G2216" t="str">
        <f t="shared" si="68"/>
        <v>iiif_url</v>
      </c>
    </row>
    <row r="2217" spans="1:7" x14ac:dyDescent="0.2">
      <c r="A2217" t="s">
        <v>2115</v>
      </c>
      <c r="B2217" t="s">
        <v>2116</v>
      </c>
      <c r="C2217" t="s">
        <v>124</v>
      </c>
      <c r="D2217">
        <v>385</v>
      </c>
      <c r="E2217">
        <v>3352</v>
      </c>
      <c r="F2217" t="s">
        <v>2176</v>
      </c>
      <c r="G2217" t="str">
        <f t="shared" si="68"/>
        <v>iiif_url</v>
      </c>
    </row>
    <row r="2219" spans="1:7" x14ac:dyDescent="0.2">
      <c r="A2219" t="s">
        <v>2115</v>
      </c>
      <c r="B2219" t="s">
        <v>2177</v>
      </c>
      <c r="C2219" t="s">
        <v>1170</v>
      </c>
      <c r="D2219">
        <v>1419</v>
      </c>
      <c r="E2219">
        <v>425</v>
      </c>
      <c r="F2219" t="s">
        <v>2178</v>
      </c>
      <c r="G2219" t="str">
        <f t="shared" ref="G2219:G2250" si="69">HYPERLINK("https://images.diginfra.net/iiif/NL-HaNA_1.01.02/3779/NL-HaNA_1.01.02_3779_0014.jpg/1233,327,1136,3194/full/0/default.jpg", "iiif_url")</f>
        <v>iiif_url</v>
      </c>
    </row>
    <row r="2220" spans="1:7" x14ac:dyDescent="0.2">
      <c r="A2220" t="s">
        <v>2115</v>
      </c>
      <c r="B2220" t="s">
        <v>2177</v>
      </c>
      <c r="C2220" t="s">
        <v>1170</v>
      </c>
      <c r="D2220">
        <v>1422</v>
      </c>
      <c r="E2220">
        <v>480</v>
      </c>
      <c r="F2220" t="s">
        <v>2179</v>
      </c>
      <c r="G2220" t="str">
        <f t="shared" si="69"/>
        <v>iiif_url</v>
      </c>
    </row>
    <row r="2221" spans="1:7" x14ac:dyDescent="0.2">
      <c r="A2221" t="s">
        <v>2115</v>
      </c>
      <c r="B2221" t="s">
        <v>2177</v>
      </c>
      <c r="C2221" t="s">
        <v>11</v>
      </c>
      <c r="D2221">
        <v>1534</v>
      </c>
      <c r="E2221">
        <v>529</v>
      </c>
      <c r="F2221" t="s">
        <v>2180</v>
      </c>
      <c r="G2221" t="str">
        <f t="shared" si="69"/>
        <v>iiif_url</v>
      </c>
    </row>
    <row r="2222" spans="1:7" x14ac:dyDescent="0.2">
      <c r="A2222" t="s">
        <v>2115</v>
      </c>
      <c r="B2222" t="s">
        <v>2177</v>
      </c>
      <c r="C2222" t="s">
        <v>11</v>
      </c>
      <c r="D2222">
        <v>1543</v>
      </c>
      <c r="E2222">
        <v>578</v>
      </c>
      <c r="F2222" t="s">
        <v>2181</v>
      </c>
      <c r="G2222" t="str">
        <f t="shared" si="69"/>
        <v>iiif_url</v>
      </c>
    </row>
    <row r="2223" spans="1:7" x14ac:dyDescent="0.2">
      <c r="A2223" t="s">
        <v>2115</v>
      </c>
      <c r="B2223" t="s">
        <v>2177</v>
      </c>
      <c r="C2223" t="s">
        <v>1170</v>
      </c>
      <c r="D2223">
        <v>1417</v>
      </c>
      <c r="E2223">
        <v>611</v>
      </c>
      <c r="F2223" t="s">
        <v>2182</v>
      </c>
      <c r="G2223" t="str">
        <f t="shared" si="69"/>
        <v>iiif_url</v>
      </c>
    </row>
    <row r="2224" spans="1:7" x14ac:dyDescent="0.2">
      <c r="A2224" t="s">
        <v>2115</v>
      </c>
      <c r="B2224" t="s">
        <v>2177</v>
      </c>
      <c r="C2224" t="s">
        <v>1170</v>
      </c>
      <c r="D2224">
        <v>1422</v>
      </c>
      <c r="E2224">
        <v>670</v>
      </c>
      <c r="F2224" t="s">
        <v>2183</v>
      </c>
      <c r="G2224" t="str">
        <f t="shared" si="69"/>
        <v>iiif_url</v>
      </c>
    </row>
    <row r="2225" spans="1:7" x14ac:dyDescent="0.2">
      <c r="A2225" t="s">
        <v>2115</v>
      </c>
      <c r="B2225" t="s">
        <v>2177</v>
      </c>
      <c r="C2225" t="s">
        <v>11</v>
      </c>
      <c r="D2225">
        <v>1539</v>
      </c>
      <c r="E2225">
        <v>722</v>
      </c>
      <c r="F2225" t="s">
        <v>2184</v>
      </c>
      <c r="G2225" t="str">
        <f t="shared" si="69"/>
        <v>iiif_url</v>
      </c>
    </row>
    <row r="2226" spans="1:7" x14ac:dyDescent="0.2">
      <c r="A2226" t="s">
        <v>2115</v>
      </c>
      <c r="B2226" t="s">
        <v>2177</v>
      </c>
      <c r="C2226" t="s">
        <v>1170</v>
      </c>
      <c r="D2226">
        <v>1422</v>
      </c>
      <c r="E2226">
        <v>772</v>
      </c>
      <c r="F2226" t="s">
        <v>2185</v>
      </c>
      <c r="G2226" t="str">
        <f t="shared" si="69"/>
        <v>iiif_url</v>
      </c>
    </row>
    <row r="2227" spans="1:7" x14ac:dyDescent="0.2">
      <c r="A2227" t="s">
        <v>2115</v>
      </c>
      <c r="B2227" t="s">
        <v>2177</v>
      </c>
      <c r="C2227" t="s">
        <v>11</v>
      </c>
      <c r="D2227">
        <v>1539</v>
      </c>
      <c r="E2227">
        <v>816</v>
      </c>
      <c r="F2227" t="s">
        <v>2186</v>
      </c>
      <c r="G2227" t="str">
        <f t="shared" si="69"/>
        <v>iiif_url</v>
      </c>
    </row>
    <row r="2228" spans="1:7" x14ac:dyDescent="0.2">
      <c r="A2228" t="s">
        <v>2115</v>
      </c>
      <c r="B2228" t="s">
        <v>2177</v>
      </c>
      <c r="C2228" t="s">
        <v>1170</v>
      </c>
      <c r="D2228">
        <v>1415</v>
      </c>
      <c r="E2228">
        <v>874</v>
      </c>
      <c r="F2228" t="s">
        <v>2187</v>
      </c>
      <c r="G2228" t="str">
        <f t="shared" si="69"/>
        <v>iiif_url</v>
      </c>
    </row>
    <row r="2229" spans="1:7" x14ac:dyDescent="0.2">
      <c r="A2229" t="s">
        <v>2115</v>
      </c>
      <c r="B2229" t="s">
        <v>2177</v>
      </c>
      <c r="C2229" t="s">
        <v>11</v>
      </c>
      <c r="D2229">
        <v>1539</v>
      </c>
      <c r="E2229">
        <v>913</v>
      </c>
      <c r="F2229" t="s">
        <v>2188</v>
      </c>
      <c r="G2229" t="str">
        <f t="shared" si="69"/>
        <v>iiif_url</v>
      </c>
    </row>
    <row r="2230" spans="1:7" x14ac:dyDescent="0.2">
      <c r="A2230" t="s">
        <v>2115</v>
      </c>
      <c r="B2230" t="s">
        <v>2177</v>
      </c>
      <c r="C2230" t="s">
        <v>1170</v>
      </c>
      <c r="D2230">
        <v>1412</v>
      </c>
      <c r="E2230">
        <v>958</v>
      </c>
      <c r="F2230" t="s">
        <v>2189</v>
      </c>
      <c r="G2230" t="str">
        <f t="shared" si="69"/>
        <v>iiif_url</v>
      </c>
    </row>
    <row r="2231" spans="1:7" x14ac:dyDescent="0.2">
      <c r="A2231" t="s">
        <v>2115</v>
      </c>
      <c r="B2231" t="s">
        <v>2177</v>
      </c>
      <c r="C2231" t="s">
        <v>11</v>
      </c>
      <c r="D2231">
        <v>1536</v>
      </c>
      <c r="E2231">
        <v>1011</v>
      </c>
      <c r="F2231" t="s">
        <v>2190</v>
      </c>
      <c r="G2231" t="str">
        <f t="shared" si="69"/>
        <v>iiif_url</v>
      </c>
    </row>
    <row r="2232" spans="1:7" x14ac:dyDescent="0.2">
      <c r="A2232" t="s">
        <v>2115</v>
      </c>
      <c r="B2232" t="s">
        <v>2177</v>
      </c>
      <c r="C2232" t="s">
        <v>1170</v>
      </c>
      <c r="D2232">
        <v>1410</v>
      </c>
      <c r="E2232">
        <v>1058</v>
      </c>
      <c r="F2232" t="s">
        <v>2191</v>
      </c>
      <c r="G2232" t="str">
        <f t="shared" si="69"/>
        <v>iiif_url</v>
      </c>
    </row>
    <row r="2233" spans="1:7" x14ac:dyDescent="0.2">
      <c r="A2233" t="s">
        <v>2115</v>
      </c>
      <c r="B2233" t="s">
        <v>2177</v>
      </c>
      <c r="C2233" t="s">
        <v>11</v>
      </c>
      <c r="D2233">
        <v>1536</v>
      </c>
      <c r="E2233">
        <v>1105</v>
      </c>
      <c r="F2233" t="s">
        <v>2192</v>
      </c>
      <c r="G2233" t="str">
        <f t="shared" si="69"/>
        <v>iiif_url</v>
      </c>
    </row>
    <row r="2234" spans="1:7" x14ac:dyDescent="0.2">
      <c r="A2234" t="s">
        <v>2115</v>
      </c>
      <c r="B2234" t="s">
        <v>2177</v>
      </c>
      <c r="C2234" t="s">
        <v>1170</v>
      </c>
      <c r="D2234">
        <v>1412</v>
      </c>
      <c r="E2234">
        <v>1155</v>
      </c>
      <c r="F2234" t="s">
        <v>2193</v>
      </c>
      <c r="G2234" t="str">
        <f t="shared" si="69"/>
        <v>iiif_url</v>
      </c>
    </row>
    <row r="2235" spans="1:7" x14ac:dyDescent="0.2">
      <c r="A2235" t="s">
        <v>2115</v>
      </c>
      <c r="B2235" t="s">
        <v>2177</v>
      </c>
      <c r="C2235" t="s">
        <v>11</v>
      </c>
      <c r="D2235">
        <v>1532</v>
      </c>
      <c r="E2235">
        <v>1201</v>
      </c>
      <c r="F2235" t="s">
        <v>2194</v>
      </c>
      <c r="G2235" t="str">
        <f t="shared" si="69"/>
        <v>iiif_url</v>
      </c>
    </row>
    <row r="2236" spans="1:7" x14ac:dyDescent="0.2">
      <c r="A2236" t="s">
        <v>2115</v>
      </c>
      <c r="B2236" t="s">
        <v>2177</v>
      </c>
      <c r="C2236" t="s">
        <v>1170</v>
      </c>
      <c r="D2236">
        <v>1408</v>
      </c>
      <c r="E2236">
        <v>1245</v>
      </c>
      <c r="F2236" t="s">
        <v>2195</v>
      </c>
      <c r="G2236" t="str">
        <f t="shared" si="69"/>
        <v>iiif_url</v>
      </c>
    </row>
    <row r="2237" spans="1:7" x14ac:dyDescent="0.2">
      <c r="A2237" t="s">
        <v>2115</v>
      </c>
      <c r="B2237" t="s">
        <v>2177</v>
      </c>
      <c r="C2237" t="s">
        <v>11</v>
      </c>
      <c r="D2237">
        <v>1529</v>
      </c>
      <c r="E2237">
        <v>1301</v>
      </c>
      <c r="F2237" t="s">
        <v>2196</v>
      </c>
      <c r="G2237" t="str">
        <f t="shared" si="69"/>
        <v>iiif_url</v>
      </c>
    </row>
    <row r="2238" spans="1:7" x14ac:dyDescent="0.2">
      <c r="A2238" t="s">
        <v>2115</v>
      </c>
      <c r="B2238" t="s">
        <v>2177</v>
      </c>
      <c r="C2238" t="s">
        <v>26</v>
      </c>
      <c r="D2238">
        <v>1408</v>
      </c>
      <c r="E2238">
        <v>1341</v>
      </c>
      <c r="F2238" t="s">
        <v>2197</v>
      </c>
      <c r="G2238" t="str">
        <f t="shared" si="69"/>
        <v>iiif_url</v>
      </c>
    </row>
    <row r="2239" spans="1:7" x14ac:dyDescent="0.2">
      <c r="A2239" t="s">
        <v>2115</v>
      </c>
      <c r="B2239" t="s">
        <v>2177</v>
      </c>
      <c r="C2239" t="s">
        <v>11</v>
      </c>
      <c r="D2239">
        <v>1527</v>
      </c>
      <c r="E2239">
        <v>1395</v>
      </c>
      <c r="F2239" t="s">
        <v>2198</v>
      </c>
      <c r="G2239" t="str">
        <f t="shared" si="69"/>
        <v>iiif_url</v>
      </c>
    </row>
    <row r="2240" spans="1:7" x14ac:dyDescent="0.2">
      <c r="A2240" t="s">
        <v>2115</v>
      </c>
      <c r="B2240" t="s">
        <v>2177</v>
      </c>
      <c r="C2240" t="s">
        <v>26</v>
      </c>
      <c r="D2240">
        <v>1408</v>
      </c>
      <c r="E2240">
        <v>1436</v>
      </c>
      <c r="F2240" t="s">
        <v>2199</v>
      </c>
      <c r="G2240" t="str">
        <f t="shared" si="69"/>
        <v>iiif_url</v>
      </c>
    </row>
    <row r="2241" spans="1:7" x14ac:dyDescent="0.2">
      <c r="A2241" t="s">
        <v>2115</v>
      </c>
      <c r="B2241" t="s">
        <v>2177</v>
      </c>
      <c r="C2241" t="s">
        <v>26</v>
      </c>
      <c r="D2241">
        <v>1403</v>
      </c>
      <c r="E2241">
        <v>1487</v>
      </c>
      <c r="F2241" t="s">
        <v>2200</v>
      </c>
      <c r="G2241" t="str">
        <f t="shared" si="69"/>
        <v>iiif_url</v>
      </c>
    </row>
    <row r="2242" spans="1:7" x14ac:dyDescent="0.2">
      <c r="A2242" t="s">
        <v>2115</v>
      </c>
      <c r="B2242" t="s">
        <v>2177</v>
      </c>
      <c r="C2242" t="s">
        <v>11</v>
      </c>
      <c r="D2242">
        <v>1525</v>
      </c>
      <c r="E2242">
        <v>1534</v>
      </c>
      <c r="F2242" t="s">
        <v>2201</v>
      </c>
      <c r="G2242" t="str">
        <f t="shared" si="69"/>
        <v>iiif_url</v>
      </c>
    </row>
    <row r="2243" spans="1:7" x14ac:dyDescent="0.2">
      <c r="A2243" t="s">
        <v>2115</v>
      </c>
      <c r="B2243" t="s">
        <v>2177</v>
      </c>
      <c r="C2243" t="s">
        <v>26</v>
      </c>
      <c r="D2243">
        <v>1408</v>
      </c>
      <c r="E2243">
        <v>1584</v>
      </c>
      <c r="F2243" t="s">
        <v>2202</v>
      </c>
      <c r="G2243" t="str">
        <f t="shared" si="69"/>
        <v>iiif_url</v>
      </c>
    </row>
    <row r="2244" spans="1:7" x14ac:dyDescent="0.2">
      <c r="A2244" t="s">
        <v>2115</v>
      </c>
      <c r="B2244" t="s">
        <v>2177</v>
      </c>
      <c r="C2244" t="s">
        <v>11</v>
      </c>
      <c r="D2244">
        <v>1530</v>
      </c>
      <c r="E2244">
        <v>1633</v>
      </c>
      <c r="F2244" t="s">
        <v>2203</v>
      </c>
      <c r="G2244" t="str">
        <f t="shared" si="69"/>
        <v>iiif_url</v>
      </c>
    </row>
    <row r="2245" spans="1:7" x14ac:dyDescent="0.2">
      <c r="A2245" t="s">
        <v>2115</v>
      </c>
      <c r="B2245" t="s">
        <v>2177</v>
      </c>
      <c r="C2245" t="s">
        <v>26</v>
      </c>
      <c r="D2245">
        <v>1405</v>
      </c>
      <c r="E2245">
        <v>1684</v>
      </c>
      <c r="F2245" t="s">
        <v>2204</v>
      </c>
      <c r="G2245" t="str">
        <f t="shared" si="69"/>
        <v>iiif_url</v>
      </c>
    </row>
    <row r="2246" spans="1:7" x14ac:dyDescent="0.2">
      <c r="A2246" t="s">
        <v>2115</v>
      </c>
      <c r="B2246" t="s">
        <v>2177</v>
      </c>
      <c r="C2246" t="s">
        <v>11</v>
      </c>
      <c r="D2246">
        <v>1525</v>
      </c>
      <c r="E2246">
        <v>1728</v>
      </c>
      <c r="F2246" t="s">
        <v>2205</v>
      </c>
      <c r="G2246" t="str">
        <f t="shared" si="69"/>
        <v>iiif_url</v>
      </c>
    </row>
    <row r="2247" spans="1:7" x14ac:dyDescent="0.2">
      <c r="A2247" t="s">
        <v>2115</v>
      </c>
      <c r="B2247" t="s">
        <v>2177</v>
      </c>
      <c r="C2247" t="s">
        <v>26</v>
      </c>
      <c r="D2247">
        <v>1396</v>
      </c>
      <c r="E2247">
        <v>1773</v>
      </c>
      <c r="F2247" t="s">
        <v>2206</v>
      </c>
      <c r="G2247" t="str">
        <f t="shared" si="69"/>
        <v>iiif_url</v>
      </c>
    </row>
    <row r="2248" spans="1:7" x14ac:dyDescent="0.2">
      <c r="A2248" t="s">
        <v>2115</v>
      </c>
      <c r="B2248" t="s">
        <v>2177</v>
      </c>
      <c r="C2248" t="s">
        <v>26</v>
      </c>
      <c r="D2248">
        <v>1403</v>
      </c>
      <c r="E2248">
        <v>1832</v>
      </c>
      <c r="F2248" t="s">
        <v>2207</v>
      </c>
      <c r="G2248" t="str">
        <f t="shared" si="69"/>
        <v>iiif_url</v>
      </c>
    </row>
    <row r="2249" spans="1:7" x14ac:dyDescent="0.2">
      <c r="A2249" t="s">
        <v>2115</v>
      </c>
      <c r="B2249" t="s">
        <v>2177</v>
      </c>
      <c r="C2249" t="s">
        <v>37</v>
      </c>
      <c r="D2249">
        <v>1520</v>
      </c>
      <c r="E2249">
        <v>1869</v>
      </c>
      <c r="F2249" t="s">
        <v>2208</v>
      </c>
      <c r="G2249" t="str">
        <f t="shared" si="69"/>
        <v>iiif_url</v>
      </c>
    </row>
    <row r="2250" spans="1:7" x14ac:dyDescent="0.2">
      <c r="A2250" t="s">
        <v>2115</v>
      </c>
      <c r="B2250" t="s">
        <v>2177</v>
      </c>
      <c r="C2250" t="s">
        <v>26</v>
      </c>
      <c r="D2250">
        <v>1398</v>
      </c>
      <c r="E2250">
        <v>1918</v>
      </c>
      <c r="F2250" t="s">
        <v>2209</v>
      </c>
      <c r="G2250" t="str">
        <f t="shared" si="69"/>
        <v>iiif_url</v>
      </c>
    </row>
    <row r="2251" spans="1:7" x14ac:dyDescent="0.2">
      <c r="A2251" t="s">
        <v>2115</v>
      </c>
      <c r="B2251" t="s">
        <v>2177</v>
      </c>
      <c r="C2251" t="s">
        <v>26</v>
      </c>
      <c r="D2251">
        <v>1394</v>
      </c>
      <c r="E2251">
        <v>1968</v>
      </c>
      <c r="F2251" t="s">
        <v>2210</v>
      </c>
      <c r="G2251" t="str">
        <f t="shared" ref="G2251:G2281" si="70">HYPERLINK("https://images.diginfra.net/iiif/NL-HaNA_1.01.02/3779/NL-HaNA_1.01.02_3779_0014.jpg/1233,327,1136,3194/full/0/default.jpg", "iiif_url")</f>
        <v>iiif_url</v>
      </c>
    </row>
    <row r="2252" spans="1:7" x14ac:dyDescent="0.2">
      <c r="A2252" t="s">
        <v>2115</v>
      </c>
      <c r="B2252" t="s">
        <v>2177</v>
      </c>
      <c r="C2252" t="s">
        <v>37</v>
      </c>
      <c r="D2252">
        <v>1515</v>
      </c>
      <c r="E2252">
        <v>2015</v>
      </c>
      <c r="F2252" t="s">
        <v>2211</v>
      </c>
      <c r="G2252" t="str">
        <f t="shared" si="70"/>
        <v>iiif_url</v>
      </c>
    </row>
    <row r="2253" spans="1:7" x14ac:dyDescent="0.2">
      <c r="A2253" t="s">
        <v>2115</v>
      </c>
      <c r="B2253" t="s">
        <v>2177</v>
      </c>
      <c r="C2253" t="s">
        <v>26</v>
      </c>
      <c r="D2253">
        <v>1394</v>
      </c>
      <c r="E2253">
        <v>2060</v>
      </c>
      <c r="F2253" t="s">
        <v>2212</v>
      </c>
      <c r="G2253" t="str">
        <f t="shared" si="70"/>
        <v>iiif_url</v>
      </c>
    </row>
    <row r="2254" spans="1:7" x14ac:dyDescent="0.2">
      <c r="A2254" t="s">
        <v>2115</v>
      </c>
      <c r="B2254" t="s">
        <v>2177</v>
      </c>
      <c r="C2254" t="s">
        <v>37</v>
      </c>
      <c r="D2254">
        <v>1509</v>
      </c>
      <c r="E2254">
        <v>2113</v>
      </c>
      <c r="F2254" t="s">
        <v>2213</v>
      </c>
      <c r="G2254" t="str">
        <f t="shared" si="70"/>
        <v>iiif_url</v>
      </c>
    </row>
    <row r="2255" spans="1:7" x14ac:dyDescent="0.2">
      <c r="A2255" t="s">
        <v>2115</v>
      </c>
      <c r="B2255" t="s">
        <v>2177</v>
      </c>
      <c r="C2255" t="s">
        <v>26</v>
      </c>
      <c r="D2255">
        <v>1389</v>
      </c>
      <c r="E2255">
        <v>2162</v>
      </c>
      <c r="F2255" t="s">
        <v>2214</v>
      </c>
      <c r="G2255" t="str">
        <f t="shared" si="70"/>
        <v>iiif_url</v>
      </c>
    </row>
    <row r="2256" spans="1:7" x14ac:dyDescent="0.2">
      <c r="A2256" t="s">
        <v>2115</v>
      </c>
      <c r="B2256" t="s">
        <v>2177</v>
      </c>
      <c r="C2256" t="s">
        <v>124</v>
      </c>
      <c r="D2256">
        <v>1342</v>
      </c>
      <c r="E2256">
        <v>2203</v>
      </c>
      <c r="F2256" t="s">
        <v>2215</v>
      </c>
      <c r="G2256" t="str">
        <f t="shared" si="70"/>
        <v>iiif_url</v>
      </c>
    </row>
    <row r="2257" spans="1:7" x14ac:dyDescent="0.2">
      <c r="A2257" t="s">
        <v>2115</v>
      </c>
      <c r="B2257" t="s">
        <v>2177</v>
      </c>
      <c r="C2257" t="s">
        <v>26</v>
      </c>
      <c r="D2257">
        <v>1387</v>
      </c>
      <c r="E2257">
        <v>2250</v>
      </c>
      <c r="F2257" t="s">
        <v>2216</v>
      </c>
      <c r="G2257" t="str">
        <f t="shared" si="70"/>
        <v>iiif_url</v>
      </c>
    </row>
    <row r="2258" spans="1:7" x14ac:dyDescent="0.2">
      <c r="A2258" t="s">
        <v>2115</v>
      </c>
      <c r="B2258" t="s">
        <v>2177</v>
      </c>
      <c r="C2258" t="s">
        <v>124</v>
      </c>
      <c r="D2258">
        <v>1338</v>
      </c>
      <c r="E2258">
        <v>2301</v>
      </c>
      <c r="F2258" t="s">
        <v>2217</v>
      </c>
      <c r="G2258" t="str">
        <f t="shared" si="70"/>
        <v>iiif_url</v>
      </c>
    </row>
    <row r="2259" spans="1:7" x14ac:dyDescent="0.2">
      <c r="A2259" t="s">
        <v>2115</v>
      </c>
      <c r="B2259" t="s">
        <v>2177</v>
      </c>
      <c r="C2259" t="s">
        <v>26</v>
      </c>
      <c r="D2259">
        <v>1384</v>
      </c>
      <c r="E2259">
        <v>2352</v>
      </c>
      <c r="F2259" t="s">
        <v>2218</v>
      </c>
      <c r="G2259" t="str">
        <f t="shared" si="70"/>
        <v>iiif_url</v>
      </c>
    </row>
    <row r="2260" spans="1:7" x14ac:dyDescent="0.2">
      <c r="A2260" t="s">
        <v>2115</v>
      </c>
      <c r="B2260" t="s">
        <v>2177</v>
      </c>
      <c r="C2260" t="s">
        <v>124</v>
      </c>
      <c r="D2260">
        <v>1340</v>
      </c>
      <c r="E2260">
        <v>2396</v>
      </c>
      <c r="F2260" t="s">
        <v>2219</v>
      </c>
      <c r="G2260" t="str">
        <f t="shared" si="70"/>
        <v>iiif_url</v>
      </c>
    </row>
    <row r="2261" spans="1:7" x14ac:dyDescent="0.2">
      <c r="A2261" t="s">
        <v>2115</v>
      </c>
      <c r="B2261" t="s">
        <v>2177</v>
      </c>
      <c r="C2261" t="s">
        <v>26</v>
      </c>
      <c r="D2261">
        <v>1384</v>
      </c>
      <c r="E2261">
        <v>2445</v>
      </c>
      <c r="F2261" t="s">
        <v>2220</v>
      </c>
      <c r="G2261" t="str">
        <f t="shared" si="70"/>
        <v>iiif_url</v>
      </c>
    </row>
    <row r="2262" spans="1:7" x14ac:dyDescent="0.2">
      <c r="A2262" t="s">
        <v>2115</v>
      </c>
      <c r="B2262" t="s">
        <v>2177</v>
      </c>
      <c r="C2262" t="s">
        <v>37</v>
      </c>
      <c r="D2262">
        <v>1508</v>
      </c>
      <c r="E2262">
        <v>2500</v>
      </c>
      <c r="F2262" t="s">
        <v>2221</v>
      </c>
      <c r="G2262" t="str">
        <f t="shared" si="70"/>
        <v>iiif_url</v>
      </c>
    </row>
    <row r="2263" spans="1:7" x14ac:dyDescent="0.2">
      <c r="A2263" t="s">
        <v>2115</v>
      </c>
      <c r="B2263" t="s">
        <v>2177</v>
      </c>
      <c r="C2263" t="s">
        <v>37</v>
      </c>
      <c r="D2263">
        <v>1501</v>
      </c>
      <c r="E2263">
        <v>2544</v>
      </c>
      <c r="F2263" t="s">
        <v>2222</v>
      </c>
      <c r="G2263" t="str">
        <f t="shared" si="70"/>
        <v>iiif_url</v>
      </c>
    </row>
    <row r="2264" spans="1:7" x14ac:dyDescent="0.2">
      <c r="A2264" t="s">
        <v>2115</v>
      </c>
      <c r="B2264" t="s">
        <v>2177</v>
      </c>
      <c r="C2264" t="s">
        <v>26</v>
      </c>
      <c r="D2264">
        <v>1380</v>
      </c>
      <c r="E2264">
        <v>2591</v>
      </c>
      <c r="F2264" t="s">
        <v>2223</v>
      </c>
      <c r="G2264" t="str">
        <f t="shared" si="70"/>
        <v>iiif_url</v>
      </c>
    </row>
    <row r="2265" spans="1:7" x14ac:dyDescent="0.2">
      <c r="A2265" t="s">
        <v>2115</v>
      </c>
      <c r="B2265" t="s">
        <v>2177</v>
      </c>
      <c r="C2265" t="s">
        <v>26</v>
      </c>
      <c r="D2265">
        <v>1373</v>
      </c>
      <c r="E2265">
        <v>2641</v>
      </c>
      <c r="F2265" t="s">
        <v>2224</v>
      </c>
      <c r="G2265" t="str">
        <f t="shared" si="70"/>
        <v>iiif_url</v>
      </c>
    </row>
    <row r="2266" spans="1:7" x14ac:dyDescent="0.2">
      <c r="A2266" t="s">
        <v>2115</v>
      </c>
      <c r="B2266" t="s">
        <v>2177</v>
      </c>
      <c r="C2266" t="s">
        <v>26</v>
      </c>
      <c r="D2266">
        <v>1380</v>
      </c>
      <c r="E2266">
        <v>2694</v>
      </c>
      <c r="F2266" t="s">
        <v>2225</v>
      </c>
      <c r="G2266" t="str">
        <f t="shared" si="70"/>
        <v>iiif_url</v>
      </c>
    </row>
    <row r="2267" spans="1:7" x14ac:dyDescent="0.2">
      <c r="A2267" t="s">
        <v>2115</v>
      </c>
      <c r="B2267" t="s">
        <v>2177</v>
      </c>
      <c r="C2267" t="s">
        <v>26</v>
      </c>
      <c r="D2267">
        <v>1382</v>
      </c>
      <c r="E2267">
        <v>2746</v>
      </c>
      <c r="F2267" t="s">
        <v>2226</v>
      </c>
      <c r="G2267" t="str">
        <f t="shared" si="70"/>
        <v>iiif_url</v>
      </c>
    </row>
    <row r="2268" spans="1:7" x14ac:dyDescent="0.2">
      <c r="A2268" t="s">
        <v>2115</v>
      </c>
      <c r="B2268" t="s">
        <v>2177</v>
      </c>
      <c r="C2268" t="s">
        <v>37</v>
      </c>
      <c r="D2268">
        <v>1504</v>
      </c>
      <c r="E2268">
        <v>2789</v>
      </c>
      <c r="F2268" t="s">
        <v>2227</v>
      </c>
      <c r="G2268" t="str">
        <f t="shared" si="70"/>
        <v>iiif_url</v>
      </c>
    </row>
    <row r="2269" spans="1:7" x14ac:dyDescent="0.2">
      <c r="A2269" t="s">
        <v>2115</v>
      </c>
      <c r="B2269" t="s">
        <v>2177</v>
      </c>
      <c r="C2269" t="s">
        <v>26</v>
      </c>
      <c r="D2269">
        <v>1375</v>
      </c>
      <c r="E2269">
        <v>2844</v>
      </c>
      <c r="F2269" t="s">
        <v>2228</v>
      </c>
      <c r="G2269" t="str">
        <f t="shared" si="70"/>
        <v>iiif_url</v>
      </c>
    </row>
    <row r="2270" spans="1:7" x14ac:dyDescent="0.2">
      <c r="A2270" t="s">
        <v>2115</v>
      </c>
      <c r="B2270" t="s">
        <v>2177</v>
      </c>
      <c r="C2270" t="s">
        <v>37</v>
      </c>
      <c r="D2270">
        <v>1497</v>
      </c>
      <c r="E2270">
        <v>2887</v>
      </c>
      <c r="F2270" t="s">
        <v>2229</v>
      </c>
      <c r="G2270" t="str">
        <f t="shared" si="70"/>
        <v>iiif_url</v>
      </c>
    </row>
    <row r="2271" spans="1:7" x14ac:dyDescent="0.2">
      <c r="A2271" t="s">
        <v>2115</v>
      </c>
      <c r="B2271" t="s">
        <v>2177</v>
      </c>
      <c r="C2271" t="s">
        <v>26</v>
      </c>
      <c r="D2271">
        <v>1375</v>
      </c>
      <c r="E2271">
        <v>2922</v>
      </c>
      <c r="F2271" t="s">
        <v>2230</v>
      </c>
      <c r="G2271" t="str">
        <f t="shared" si="70"/>
        <v>iiif_url</v>
      </c>
    </row>
    <row r="2272" spans="1:7" x14ac:dyDescent="0.2">
      <c r="A2272" t="s">
        <v>2115</v>
      </c>
      <c r="B2272" t="s">
        <v>2177</v>
      </c>
      <c r="C2272" t="s">
        <v>37</v>
      </c>
      <c r="D2272">
        <v>1494</v>
      </c>
      <c r="E2272">
        <v>2975</v>
      </c>
      <c r="F2272" t="s">
        <v>2231</v>
      </c>
      <c r="G2272" t="str">
        <f t="shared" si="70"/>
        <v>iiif_url</v>
      </c>
    </row>
    <row r="2273" spans="1:7" x14ac:dyDescent="0.2">
      <c r="A2273" t="s">
        <v>2115</v>
      </c>
      <c r="B2273" t="s">
        <v>2177</v>
      </c>
      <c r="C2273" t="s">
        <v>26</v>
      </c>
      <c r="D2273">
        <v>1370</v>
      </c>
      <c r="E2273">
        <v>3037</v>
      </c>
      <c r="F2273" t="s">
        <v>2232</v>
      </c>
      <c r="G2273" t="str">
        <f t="shared" si="70"/>
        <v>iiif_url</v>
      </c>
    </row>
    <row r="2274" spans="1:7" x14ac:dyDescent="0.2">
      <c r="A2274" t="s">
        <v>2115</v>
      </c>
      <c r="B2274" t="s">
        <v>2177</v>
      </c>
      <c r="C2274" t="s">
        <v>37</v>
      </c>
      <c r="D2274">
        <v>1492</v>
      </c>
      <c r="E2274">
        <v>3067</v>
      </c>
      <c r="F2274" t="s">
        <v>2233</v>
      </c>
      <c r="G2274" t="str">
        <f t="shared" si="70"/>
        <v>iiif_url</v>
      </c>
    </row>
    <row r="2275" spans="1:7" x14ac:dyDescent="0.2">
      <c r="A2275" t="s">
        <v>2115</v>
      </c>
      <c r="B2275" t="s">
        <v>2177</v>
      </c>
      <c r="C2275" t="s">
        <v>124</v>
      </c>
      <c r="D2275">
        <v>1370</v>
      </c>
      <c r="E2275">
        <v>3119</v>
      </c>
      <c r="F2275" t="s">
        <v>2234</v>
      </c>
      <c r="G2275" t="str">
        <f t="shared" si="70"/>
        <v>iiif_url</v>
      </c>
    </row>
    <row r="2276" spans="1:7" x14ac:dyDescent="0.2">
      <c r="A2276" t="s">
        <v>2115</v>
      </c>
      <c r="B2276" t="s">
        <v>2177</v>
      </c>
      <c r="C2276" t="s">
        <v>37</v>
      </c>
      <c r="D2276">
        <v>1492</v>
      </c>
      <c r="E2276">
        <v>3176</v>
      </c>
      <c r="F2276" t="s">
        <v>2235</v>
      </c>
      <c r="G2276" t="str">
        <f t="shared" si="70"/>
        <v>iiif_url</v>
      </c>
    </row>
    <row r="2277" spans="1:7" x14ac:dyDescent="0.2">
      <c r="A2277" t="s">
        <v>2115</v>
      </c>
      <c r="B2277" t="s">
        <v>2177</v>
      </c>
      <c r="C2277" t="s">
        <v>124</v>
      </c>
      <c r="D2277">
        <v>1370</v>
      </c>
      <c r="E2277">
        <v>3227</v>
      </c>
      <c r="F2277" t="s">
        <v>2236</v>
      </c>
      <c r="G2277" t="str">
        <f t="shared" si="70"/>
        <v>iiif_url</v>
      </c>
    </row>
    <row r="2278" spans="1:7" x14ac:dyDescent="0.2">
      <c r="A2278" t="s">
        <v>2115</v>
      </c>
      <c r="B2278" t="s">
        <v>2177</v>
      </c>
      <c r="C2278" t="s">
        <v>1155</v>
      </c>
      <c r="D2278">
        <v>1564</v>
      </c>
      <c r="E2278">
        <v>3230</v>
      </c>
      <c r="G2278" t="str">
        <f t="shared" si="70"/>
        <v>iiif_url</v>
      </c>
    </row>
    <row r="2279" spans="1:7" x14ac:dyDescent="0.2">
      <c r="A2279" t="s">
        <v>2115</v>
      </c>
      <c r="B2279" t="s">
        <v>2177</v>
      </c>
      <c r="C2279" t="s">
        <v>124</v>
      </c>
      <c r="D2279">
        <v>1321</v>
      </c>
      <c r="E2279">
        <v>3261</v>
      </c>
      <c r="F2279" t="s">
        <v>2237</v>
      </c>
      <c r="G2279" t="str">
        <f t="shared" si="70"/>
        <v>iiif_url</v>
      </c>
    </row>
    <row r="2280" spans="1:7" x14ac:dyDescent="0.2">
      <c r="A2280" t="s">
        <v>2115</v>
      </c>
      <c r="B2280" t="s">
        <v>2177</v>
      </c>
      <c r="C2280" t="s">
        <v>124</v>
      </c>
      <c r="D2280">
        <v>1366</v>
      </c>
      <c r="E2280">
        <v>3317</v>
      </c>
      <c r="F2280" t="s">
        <v>2238</v>
      </c>
      <c r="G2280" t="str">
        <f t="shared" si="70"/>
        <v>iiif_url</v>
      </c>
    </row>
    <row r="2281" spans="1:7" x14ac:dyDescent="0.2">
      <c r="A2281" t="s">
        <v>2115</v>
      </c>
      <c r="B2281" t="s">
        <v>2177</v>
      </c>
      <c r="C2281" t="s">
        <v>37</v>
      </c>
      <c r="D2281">
        <v>1483</v>
      </c>
      <c r="E2281">
        <v>3368</v>
      </c>
      <c r="F2281" t="s">
        <v>2239</v>
      </c>
      <c r="G2281" t="str">
        <f t="shared" si="70"/>
        <v>iiif_url</v>
      </c>
    </row>
    <row r="2285" spans="1:7" x14ac:dyDescent="0.2">
      <c r="A2285" t="s">
        <v>2240</v>
      </c>
      <c r="B2285" t="s">
        <v>2241</v>
      </c>
      <c r="C2285" t="s">
        <v>11</v>
      </c>
      <c r="D2285">
        <v>3098</v>
      </c>
      <c r="E2285">
        <v>355</v>
      </c>
      <c r="F2285" t="s">
        <v>2242</v>
      </c>
      <c r="G2285" t="str">
        <f t="shared" ref="G2285:G2316" si="71">HYPERLINK("https://images.diginfra.net/iiif/NL-HaNA_1.01.02/3779/NL-HaNA_1.01.02_3779_0014.jpg/2529,292,1087,3169/full/0/default.jpg", "iiif_url")</f>
        <v>iiif_url</v>
      </c>
    </row>
    <row r="2286" spans="1:7" x14ac:dyDescent="0.2">
      <c r="A2286" t="s">
        <v>2240</v>
      </c>
      <c r="B2286" t="s">
        <v>2241</v>
      </c>
      <c r="C2286" t="s">
        <v>37</v>
      </c>
      <c r="D2286">
        <v>2774</v>
      </c>
      <c r="E2286">
        <v>414</v>
      </c>
      <c r="F2286" t="s">
        <v>2243</v>
      </c>
      <c r="G2286" t="str">
        <f t="shared" si="71"/>
        <v>iiif_url</v>
      </c>
    </row>
    <row r="2287" spans="1:7" x14ac:dyDescent="0.2">
      <c r="A2287" t="s">
        <v>2240</v>
      </c>
      <c r="B2287" t="s">
        <v>2241</v>
      </c>
      <c r="C2287" t="s">
        <v>37</v>
      </c>
      <c r="D2287">
        <v>2778</v>
      </c>
      <c r="E2287">
        <v>468</v>
      </c>
      <c r="F2287" t="s">
        <v>2244</v>
      </c>
      <c r="G2287" t="str">
        <f t="shared" si="71"/>
        <v>iiif_url</v>
      </c>
    </row>
    <row r="2288" spans="1:7" x14ac:dyDescent="0.2">
      <c r="A2288" t="s">
        <v>2240</v>
      </c>
      <c r="B2288" t="s">
        <v>2241</v>
      </c>
      <c r="C2288" t="s">
        <v>26</v>
      </c>
      <c r="D2288">
        <v>2659</v>
      </c>
      <c r="E2288">
        <v>522</v>
      </c>
      <c r="F2288" t="s">
        <v>1701</v>
      </c>
      <c r="G2288" t="str">
        <f t="shared" si="71"/>
        <v>iiif_url</v>
      </c>
    </row>
    <row r="2289" spans="1:7" x14ac:dyDescent="0.2">
      <c r="A2289" t="s">
        <v>2240</v>
      </c>
      <c r="B2289" t="s">
        <v>2241</v>
      </c>
      <c r="C2289" t="s">
        <v>37</v>
      </c>
      <c r="D2289">
        <v>2781</v>
      </c>
      <c r="E2289">
        <v>561</v>
      </c>
      <c r="F2289" t="s">
        <v>2245</v>
      </c>
      <c r="G2289" t="str">
        <f t="shared" si="71"/>
        <v>iiif_url</v>
      </c>
    </row>
    <row r="2290" spans="1:7" x14ac:dyDescent="0.2">
      <c r="A2290" t="s">
        <v>2240</v>
      </c>
      <c r="B2290" t="s">
        <v>2241</v>
      </c>
      <c r="C2290" t="s">
        <v>26</v>
      </c>
      <c r="D2290">
        <v>2652</v>
      </c>
      <c r="E2290">
        <v>613</v>
      </c>
      <c r="F2290" t="s">
        <v>2246</v>
      </c>
      <c r="G2290" t="str">
        <f t="shared" si="71"/>
        <v>iiif_url</v>
      </c>
    </row>
    <row r="2291" spans="1:7" x14ac:dyDescent="0.2">
      <c r="A2291" t="s">
        <v>2240</v>
      </c>
      <c r="B2291" t="s">
        <v>2241</v>
      </c>
      <c r="C2291" t="s">
        <v>26</v>
      </c>
      <c r="D2291">
        <v>2666</v>
      </c>
      <c r="E2291">
        <v>674</v>
      </c>
      <c r="F2291" t="s">
        <v>413</v>
      </c>
      <c r="G2291" t="str">
        <f t="shared" si="71"/>
        <v>iiif_url</v>
      </c>
    </row>
    <row r="2292" spans="1:7" x14ac:dyDescent="0.2">
      <c r="A2292" t="s">
        <v>2240</v>
      </c>
      <c r="B2292" t="s">
        <v>2241</v>
      </c>
      <c r="C2292" t="s">
        <v>37</v>
      </c>
      <c r="D2292">
        <v>2781</v>
      </c>
      <c r="E2292">
        <v>707</v>
      </c>
      <c r="F2292" t="s">
        <v>2247</v>
      </c>
      <c r="G2292" t="str">
        <f t="shared" si="71"/>
        <v>iiif_url</v>
      </c>
    </row>
    <row r="2293" spans="1:7" x14ac:dyDescent="0.2">
      <c r="A2293" t="s">
        <v>2240</v>
      </c>
      <c r="B2293" t="s">
        <v>2241</v>
      </c>
      <c r="C2293" t="s">
        <v>26</v>
      </c>
      <c r="D2293">
        <v>2666</v>
      </c>
      <c r="E2293">
        <v>754</v>
      </c>
      <c r="F2293" t="s">
        <v>2248</v>
      </c>
      <c r="G2293" t="str">
        <f t="shared" si="71"/>
        <v>iiif_url</v>
      </c>
    </row>
    <row r="2294" spans="1:7" x14ac:dyDescent="0.2">
      <c r="A2294" t="s">
        <v>2240</v>
      </c>
      <c r="B2294" t="s">
        <v>2241</v>
      </c>
      <c r="C2294" t="s">
        <v>37</v>
      </c>
      <c r="D2294">
        <v>2781</v>
      </c>
      <c r="E2294">
        <v>807</v>
      </c>
      <c r="F2294" t="s">
        <v>2249</v>
      </c>
      <c r="G2294" t="str">
        <f t="shared" si="71"/>
        <v>iiif_url</v>
      </c>
    </row>
    <row r="2295" spans="1:7" x14ac:dyDescent="0.2">
      <c r="A2295" t="s">
        <v>2240</v>
      </c>
      <c r="B2295" t="s">
        <v>2241</v>
      </c>
      <c r="C2295" t="s">
        <v>26</v>
      </c>
      <c r="D2295">
        <v>2657</v>
      </c>
      <c r="E2295">
        <v>856</v>
      </c>
      <c r="F2295" t="s">
        <v>2250</v>
      </c>
      <c r="G2295" t="str">
        <f t="shared" si="71"/>
        <v>iiif_url</v>
      </c>
    </row>
    <row r="2296" spans="1:7" x14ac:dyDescent="0.2">
      <c r="A2296" t="s">
        <v>2240</v>
      </c>
      <c r="B2296" t="s">
        <v>2241</v>
      </c>
      <c r="C2296" t="s">
        <v>37</v>
      </c>
      <c r="D2296">
        <v>2781</v>
      </c>
      <c r="E2296">
        <v>899</v>
      </c>
      <c r="F2296" t="s">
        <v>2251</v>
      </c>
      <c r="G2296" t="str">
        <f t="shared" si="71"/>
        <v>iiif_url</v>
      </c>
    </row>
    <row r="2297" spans="1:7" x14ac:dyDescent="0.2">
      <c r="A2297" t="s">
        <v>2240</v>
      </c>
      <c r="B2297" t="s">
        <v>2241</v>
      </c>
      <c r="C2297" t="s">
        <v>11</v>
      </c>
      <c r="D2297">
        <v>3245</v>
      </c>
      <c r="E2297">
        <v>910</v>
      </c>
      <c r="F2297" t="s">
        <v>1165</v>
      </c>
      <c r="G2297" t="str">
        <f t="shared" si="71"/>
        <v>iiif_url</v>
      </c>
    </row>
    <row r="2298" spans="1:7" x14ac:dyDescent="0.2">
      <c r="A2298" t="s">
        <v>2240</v>
      </c>
      <c r="B2298" t="s">
        <v>2241</v>
      </c>
      <c r="C2298" t="s">
        <v>26</v>
      </c>
      <c r="D2298">
        <v>2781</v>
      </c>
      <c r="E2298">
        <v>950</v>
      </c>
      <c r="F2298" t="s">
        <v>2252</v>
      </c>
      <c r="G2298" t="str">
        <f t="shared" si="71"/>
        <v>iiif_url</v>
      </c>
    </row>
    <row r="2299" spans="1:7" x14ac:dyDescent="0.2">
      <c r="A2299" t="s">
        <v>2240</v>
      </c>
      <c r="B2299" t="s">
        <v>2241</v>
      </c>
      <c r="C2299" t="s">
        <v>124</v>
      </c>
      <c r="D2299">
        <v>2662</v>
      </c>
      <c r="E2299">
        <v>982</v>
      </c>
      <c r="F2299" t="s">
        <v>2253</v>
      </c>
      <c r="G2299" t="str">
        <f t="shared" si="71"/>
        <v>iiif_url</v>
      </c>
    </row>
    <row r="2300" spans="1:7" x14ac:dyDescent="0.2">
      <c r="A2300" t="s">
        <v>2240</v>
      </c>
      <c r="B2300" t="s">
        <v>2241</v>
      </c>
      <c r="C2300" t="s">
        <v>26</v>
      </c>
      <c r="D2300">
        <v>2781</v>
      </c>
      <c r="E2300">
        <v>1040</v>
      </c>
      <c r="F2300" t="s">
        <v>2254</v>
      </c>
      <c r="G2300" t="str">
        <f t="shared" si="71"/>
        <v>iiif_url</v>
      </c>
    </row>
    <row r="2301" spans="1:7" x14ac:dyDescent="0.2">
      <c r="A2301" t="s">
        <v>2240</v>
      </c>
      <c r="B2301" t="s">
        <v>2241</v>
      </c>
      <c r="C2301" t="s">
        <v>26</v>
      </c>
      <c r="D2301">
        <v>2662</v>
      </c>
      <c r="E2301">
        <v>1097</v>
      </c>
      <c r="F2301" t="s">
        <v>2255</v>
      </c>
      <c r="G2301" t="str">
        <f t="shared" si="71"/>
        <v>iiif_url</v>
      </c>
    </row>
    <row r="2302" spans="1:7" x14ac:dyDescent="0.2">
      <c r="A2302" t="s">
        <v>2240</v>
      </c>
      <c r="B2302" t="s">
        <v>2241</v>
      </c>
      <c r="C2302" t="s">
        <v>124</v>
      </c>
      <c r="D2302">
        <v>2617</v>
      </c>
      <c r="E2302">
        <v>1140</v>
      </c>
      <c r="F2302" t="s">
        <v>2256</v>
      </c>
      <c r="G2302" t="str">
        <f t="shared" si="71"/>
        <v>iiif_url</v>
      </c>
    </row>
    <row r="2303" spans="1:7" x14ac:dyDescent="0.2">
      <c r="A2303" t="s">
        <v>2240</v>
      </c>
      <c r="B2303" t="s">
        <v>2241</v>
      </c>
      <c r="C2303" t="s">
        <v>26</v>
      </c>
      <c r="D2303">
        <v>2662</v>
      </c>
      <c r="E2303">
        <v>1189</v>
      </c>
      <c r="F2303" t="s">
        <v>2257</v>
      </c>
      <c r="G2303" t="str">
        <f t="shared" si="71"/>
        <v>iiif_url</v>
      </c>
    </row>
    <row r="2304" spans="1:7" x14ac:dyDescent="0.2">
      <c r="A2304" t="s">
        <v>2240</v>
      </c>
      <c r="B2304" t="s">
        <v>2241</v>
      </c>
      <c r="C2304" t="s">
        <v>26</v>
      </c>
      <c r="D2304">
        <v>2664</v>
      </c>
      <c r="E2304">
        <v>1236</v>
      </c>
      <c r="F2304" t="s">
        <v>2258</v>
      </c>
      <c r="G2304" t="str">
        <f t="shared" si="71"/>
        <v>iiif_url</v>
      </c>
    </row>
    <row r="2305" spans="1:7" x14ac:dyDescent="0.2">
      <c r="A2305" t="s">
        <v>2240</v>
      </c>
      <c r="B2305" t="s">
        <v>2241</v>
      </c>
      <c r="C2305" t="s">
        <v>37</v>
      </c>
      <c r="D2305">
        <v>2785</v>
      </c>
      <c r="E2305">
        <v>1280</v>
      </c>
      <c r="F2305" t="s">
        <v>2259</v>
      </c>
      <c r="G2305" t="str">
        <f t="shared" si="71"/>
        <v>iiif_url</v>
      </c>
    </row>
    <row r="2306" spans="1:7" x14ac:dyDescent="0.2">
      <c r="A2306" t="s">
        <v>2240</v>
      </c>
      <c r="B2306" t="s">
        <v>2241</v>
      </c>
      <c r="C2306" t="s">
        <v>26</v>
      </c>
      <c r="D2306">
        <v>2666</v>
      </c>
      <c r="E2306">
        <v>1334</v>
      </c>
      <c r="F2306" t="s">
        <v>2260</v>
      </c>
      <c r="G2306" t="str">
        <f t="shared" si="71"/>
        <v>iiif_url</v>
      </c>
    </row>
    <row r="2307" spans="1:7" x14ac:dyDescent="0.2">
      <c r="A2307" t="s">
        <v>2240</v>
      </c>
      <c r="B2307" t="s">
        <v>2241</v>
      </c>
      <c r="C2307" t="s">
        <v>37</v>
      </c>
      <c r="D2307">
        <v>2783</v>
      </c>
      <c r="E2307">
        <v>1377</v>
      </c>
      <c r="F2307" t="s">
        <v>2261</v>
      </c>
      <c r="G2307" t="str">
        <f t="shared" si="71"/>
        <v>iiif_url</v>
      </c>
    </row>
    <row r="2308" spans="1:7" x14ac:dyDescent="0.2">
      <c r="A2308" t="s">
        <v>2240</v>
      </c>
      <c r="B2308" t="s">
        <v>2241</v>
      </c>
      <c r="C2308" t="s">
        <v>26</v>
      </c>
      <c r="D2308">
        <v>2664</v>
      </c>
      <c r="E2308">
        <v>1431</v>
      </c>
      <c r="F2308" t="s">
        <v>2262</v>
      </c>
      <c r="G2308" t="str">
        <f t="shared" si="71"/>
        <v>iiif_url</v>
      </c>
    </row>
    <row r="2309" spans="1:7" x14ac:dyDescent="0.2">
      <c r="A2309" t="s">
        <v>2240</v>
      </c>
      <c r="B2309" t="s">
        <v>2241</v>
      </c>
      <c r="C2309" t="s">
        <v>37</v>
      </c>
      <c r="D2309">
        <v>2790</v>
      </c>
      <c r="E2309">
        <v>1475</v>
      </c>
      <c r="F2309" t="s">
        <v>2263</v>
      </c>
      <c r="G2309" t="str">
        <f t="shared" si="71"/>
        <v>iiif_url</v>
      </c>
    </row>
    <row r="2310" spans="1:7" x14ac:dyDescent="0.2">
      <c r="A2310" t="s">
        <v>2240</v>
      </c>
      <c r="B2310" t="s">
        <v>2241</v>
      </c>
      <c r="C2310" t="s">
        <v>26</v>
      </c>
      <c r="D2310">
        <v>2666</v>
      </c>
      <c r="E2310">
        <v>1523</v>
      </c>
      <c r="F2310" t="s">
        <v>2264</v>
      </c>
      <c r="G2310" t="str">
        <f t="shared" si="71"/>
        <v>iiif_url</v>
      </c>
    </row>
    <row r="2311" spans="1:7" x14ac:dyDescent="0.2">
      <c r="A2311" t="s">
        <v>2240</v>
      </c>
      <c r="B2311" t="s">
        <v>2241</v>
      </c>
      <c r="C2311" t="s">
        <v>37</v>
      </c>
      <c r="D2311">
        <v>2785</v>
      </c>
      <c r="E2311">
        <v>1574</v>
      </c>
      <c r="F2311" t="s">
        <v>2265</v>
      </c>
      <c r="G2311" t="str">
        <f t="shared" si="71"/>
        <v>iiif_url</v>
      </c>
    </row>
    <row r="2312" spans="1:7" x14ac:dyDescent="0.2">
      <c r="A2312" t="s">
        <v>2240</v>
      </c>
      <c r="B2312" t="s">
        <v>2241</v>
      </c>
      <c r="C2312" t="s">
        <v>26</v>
      </c>
      <c r="D2312">
        <v>2673</v>
      </c>
      <c r="E2312">
        <v>1619</v>
      </c>
      <c r="F2312" t="s">
        <v>2266</v>
      </c>
      <c r="G2312" t="str">
        <f t="shared" si="71"/>
        <v>iiif_url</v>
      </c>
    </row>
    <row r="2313" spans="1:7" x14ac:dyDescent="0.2">
      <c r="A2313" t="s">
        <v>2240</v>
      </c>
      <c r="B2313" t="s">
        <v>2241</v>
      </c>
      <c r="C2313" t="s">
        <v>37</v>
      </c>
      <c r="D2313">
        <v>2792</v>
      </c>
      <c r="E2313">
        <v>1668</v>
      </c>
      <c r="F2313" t="s">
        <v>2267</v>
      </c>
      <c r="G2313" t="str">
        <f t="shared" si="71"/>
        <v>iiif_url</v>
      </c>
    </row>
    <row r="2314" spans="1:7" x14ac:dyDescent="0.2">
      <c r="A2314" t="s">
        <v>2240</v>
      </c>
      <c r="B2314" t="s">
        <v>2241</v>
      </c>
      <c r="C2314" t="s">
        <v>26</v>
      </c>
      <c r="D2314">
        <v>2669</v>
      </c>
      <c r="E2314">
        <v>1719</v>
      </c>
      <c r="F2314" t="s">
        <v>2268</v>
      </c>
      <c r="G2314" t="str">
        <f t="shared" si="71"/>
        <v>iiif_url</v>
      </c>
    </row>
    <row r="2315" spans="1:7" x14ac:dyDescent="0.2">
      <c r="A2315" t="s">
        <v>2240</v>
      </c>
      <c r="B2315" t="s">
        <v>2241</v>
      </c>
      <c r="C2315" t="s">
        <v>37</v>
      </c>
      <c r="D2315">
        <v>2790</v>
      </c>
      <c r="E2315">
        <v>1764</v>
      </c>
      <c r="F2315" t="s">
        <v>2269</v>
      </c>
      <c r="G2315" t="str">
        <f t="shared" si="71"/>
        <v>iiif_url</v>
      </c>
    </row>
    <row r="2316" spans="1:7" x14ac:dyDescent="0.2">
      <c r="A2316" t="s">
        <v>2240</v>
      </c>
      <c r="B2316" t="s">
        <v>2241</v>
      </c>
      <c r="C2316" t="s">
        <v>37</v>
      </c>
      <c r="D2316">
        <v>2792</v>
      </c>
      <c r="E2316">
        <v>1817</v>
      </c>
      <c r="F2316" t="s">
        <v>2270</v>
      </c>
      <c r="G2316" t="str">
        <f t="shared" si="71"/>
        <v>iiif_url</v>
      </c>
    </row>
    <row r="2317" spans="1:7" x14ac:dyDescent="0.2">
      <c r="A2317" t="s">
        <v>2240</v>
      </c>
      <c r="B2317" t="s">
        <v>2241</v>
      </c>
      <c r="C2317" t="s">
        <v>37</v>
      </c>
      <c r="D2317">
        <v>2795</v>
      </c>
      <c r="E2317">
        <v>1859</v>
      </c>
      <c r="F2317" t="s">
        <v>2271</v>
      </c>
      <c r="G2317" t="str">
        <f t="shared" ref="G2317:G2348" si="72">HYPERLINK("https://images.diginfra.net/iiif/NL-HaNA_1.01.02/3779/NL-HaNA_1.01.02_3779_0014.jpg/2529,292,1087,3169/full/0/default.jpg", "iiif_url")</f>
        <v>iiif_url</v>
      </c>
    </row>
    <row r="2318" spans="1:7" x14ac:dyDescent="0.2">
      <c r="A2318" t="s">
        <v>2240</v>
      </c>
      <c r="B2318" t="s">
        <v>2241</v>
      </c>
      <c r="C2318" t="s">
        <v>11</v>
      </c>
      <c r="D2318">
        <v>3357</v>
      </c>
      <c r="E2318">
        <v>1872</v>
      </c>
      <c r="F2318" t="s">
        <v>1165</v>
      </c>
      <c r="G2318" t="str">
        <f t="shared" si="72"/>
        <v>iiif_url</v>
      </c>
    </row>
    <row r="2319" spans="1:7" x14ac:dyDescent="0.2">
      <c r="A2319" t="s">
        <v>2240</v>
      </c>
      <c r="B2319" t="s">
        <v>2241</v>
      </c>
      <c r="C2319" t="s">
        <v>37</v>
      </c>
      <c r="D2319">
        <v>2795</v>
      </c>
      <c r="E2319">
        <v>1910</v>
      </c>
      <c r="F2319" t="s">
        <v>2272</v>
      </c>
      <c r="G2319" t="str">
        <f t="shared" si="72"/>
        <v>iiif_url</v>
      </c>
    </row>
    <row r="2320" spans="1:7" x14ac:dyDescent="0.2">
      <c r="A2320" t="s">
        <v>2240</v>
      </c>
      <c r="B2320" t="s">
        <v>2241</v>
      </c>
      <c r="C2320" t="s">
        <v>124</v>
      </c>
      <c r="D2320">
        <v>2627</v>
      </c>
      <c r="E2320">
        <v>1950</v>
      </c>
      <c r="F2320" t="s">
        <v>2273</v>
      </c>
      <c r="G2320" t="str">
        <f t="shared" si="72"/>
        <v>iiif_url</v>
      </c>
    </row>
    <row r="2321" spans="1:7" x14ac:dyDescent="0.2">
      <c r="A2321" t="s">
        <v>2240</v>
      </c>
      <c r="B2321" t="s">
        <v>2241</v>
      </c>
      <c r="C2321" t="s">
        <v>124</v>
      </c>
      <c r="D2321">
        <v>2669</v>
      </c>
      <c r="E2321">
        <v>1998</v>
      </c>
      <c r="F2321" t="s">
        <v>2274</v>
      </c>
      <c r="G2321" t="str">
        <f t="shared" si="72"/>
        <v>iiif_url</v>
      </c>
    </row>
    <row r="2322" spans="1:7" x14ac:dyDescent="0.2">
      <c r="A2322" t="s">
        <v>2240</v>
      </c>
      <c r="B2322" t="s">
        <v>2241</v>
      </c>
      <c r="C2322" t="s">
        <v>26</v>
      </c>
      <c r="D2322">
        <v>2678</v>
      </c>
      <c r="E2322">
        <v>2053</v>
      </c>
      <c r="F2322" t="s">
        <v>1081</v>
      </c>
      <c r="G2322" t="str">
        <f t="shared" si="72"/>
        <v>iiif_url</v>
      </c>
    </row>
    <row r="2323" spans="1:7" x14ac:dyDescent="0.2">
      <c r="A2323" t="s">
        <v>2240</v>
      </c>
      <c r="B2323" t="s">
        <v>2241</v>
      </c>
      <c r="C2323" t="s">
        <v>124</v>
      </c>
      <c r="D2323">
        <v>2629</v>
      </c>
      <c r="E2323">
        <v>2097</v>
      </c>
      <c r="F2323" t="s">
        <v>2275</v>
      </c>
      <c r="G2323" t="str">
        <f t="shared" si="72"/>
        <v>iiif_url</v>
      </c>
    </row>
    <row r="2324" spans="1:7" x14ac:dyDescent="0.2">
      <c r="A2324" t="s">
        <v>2240</v>
      </c>
      <c r="B2324" t="s">
        <v>2241</v>
      </c>
      <c r="C2324" t="s">
        <v>26</v>
      </c>
      <c r="D2324">
        <v>2678</v>
      </c>
      <c r="E2324">
        <v>2145</v>
      </c>
      <c r="F2324" t="s">
        <v>2276</v>
      </c>
      <c r="G2324" t="str">
        <f t="shared" si="72"/>
        <v>iiif_url</v>
      </c>
    </row>
    <row r="2325" spans="1:7" x14ac:dyDescent="0.2">
      <c r="A2325" t="s">
        <v>2240</v>
      </c>
      <c r="B2325" t="s">
        <v>2241</v>
      </c>
      <c r="C2325" t="s">
        <v>37</v>
      </c>
      <c r="D2325">
        <v>2799</v>
      </c>
      <c r="E2325">
        <v>2194</v>
      </c>
      <c r="F2325" t="s">
        <v>2277</v>
      </c>
      <c r="G2325" t="str">
        <f t="shared" si="72"/>
        <v>iiif_url</v>
      </c>
    </row>
    <row r="2326" spans="1:7" x14ac:dyDescent="0.2">
      <c r="A2326" t="s">
        <v>2240</v>
      </c>
      <c r="B2326" t="s">
        <v>2241</v>
      </c>
      <c r="C2326" t="s">
        <v>124</v>
      </c>
      <c r="D2326">
        <v>2634</v>
      </c>
      <c r="E2326">
        <v>2239</v>
      </c>
      <c r="F2326" t="s">
        <v>2278</v>
      </c>
      <c r="G2326" t="str">
        <f t="shared" si="72"/>
        <v>iiif_url</v>
      </c>
    </row>
    <row r="2327" spans="1:7" x14ac:dyDescent="0.2">
      <c r="A2327" t="s">
        <v>2240</v>
      </c>
      <c r="B2327" t="s">
        <v>2241</v>
      </c>
      <c r="C2327" t="s">
        <v>26</v>
      </c>
      <c r="D2327">
        <v>2683</v>
      </c>
      <c r="E2327">
        <v>2290</v>
      </c>
      <c r="F2327" t="s">
        <v>2279</v>
      </c>
      <c r="G2327" t="str">
        <f t="shared" si="72"/>
        <v>iiif_url</v>
      </c>
    </row>
    <row r="2328" spans="1:7" x14ac:dyDescent="0.2">
      <c r="A2328" t="s">
        <v>2240</v>
      </c>
      <c r="B2328" t="s">
        <v>2241</v>
      </c>
      <c r="C2328" t="s">
        <v>26</v>
      </c>
      <c r="D2328">
        <v>2683</v>
      </c>
      <c r="E2328">
        <v>2340</v>
      </c>
      <c r="F2328" t="s">
        <v>2280</v>
      </c>
      <c r="G2328" t="str">
        <f t="shared" si="72"/>
        <v>iiif_url</v>
      </c>
    </row>
    <row r="2329" spans="1:7" x14ac:dyDescent="0.2">
      <c r="A2329" t="s">
        <v>2240</v>
      </c>
      <c r="B2329" t="s">
        <v>2241</v>
      </c>
      <c r="C2329" t="s">
        <v>124</v>
      </c>
      <c r="D2329">
        <v>2638</v>
      </c>
      <c r="E2329">
        <v>2387</v>
      </c>
      <c r="F2329" t="s">
        <v>2281</v>
      </c>
      <c r="G2329" t="str">
        <f t="shared" si="72"/>
        <v>iiif_url</v>
      </c>
    </row>
    <row r="2330" spans="1:7" x14ac:dyDescent="0.2">
      <c r="A2330" t="s">
        <v>2240</v>
      </c>
      <c r="B2330" t="s">
        <v>2241</v>
      </c>
      <c r="C2330" t="s">
        <v>26</v>
      </c>
      <c r="D2330">
        <v>2683</v>
      </c>
      <c r="E2330">
        <v>2436</v>
      </c>
      <c r="F2330" t="s">
        <v>2282</v>
      </c>
      <c r="G2330" t="str">
        <f t="shared" si="72"/>
        <v>iiif_url</v>
      </c>
    </row>
    <row r="2331" spans="1:7" x14ac:dyDescent="0.2">
      <c r="A2331" t="s">
        <v>2240</v>
      </c>
      <c r="B2331" t="s">
        <v>2241</v>
      </c>
      <c r="C2331" t="s">
        <v>26</v>
      </c>
      <c r="D2331">
        <v>2683</v>
      </c>
      <c r="E2331">
        <v>2486</v>
      </c>
      <c r="F2331" t="s">
        <v>2283</v>
      </c>
      <c r="G2331" t="str">
        <f t="shared" si="72"/>
        <v>iiif_url</v>
      </c>
    </row>
    <row r="2332" spans="1:7" x14ac:dyDescent="0.2">
      <c r="A2332" t="s">
        <v>2240</v>
      </c>
      <c r="B2332" t="s">
        <v>2241</v>
      </c>
      <c r="C2332" t="s">
        <v>37</v>
      </c>
      <c r="D2332">
        <v>2809</v>
      </c>
      <c r="E2332">
        <v>2533</v>
      </c>
      <c r="F2332" t="s">
        <v>2284</v>
      </c>
      <c r="G2332" t="str">
        <f t="shared" si="72"/>
        <v>iiif_url</v>
      </c>
    </row>
    <row r="2333" spans="1:7" x14ac:dyDescent="0.2">
      <c r="A2333" t="s">
        <v>2240</v>
      </c>
      <c r="B2333" t="s">
        <v>2241</v>
      </c>
      <c r="C2333" t="s">
        <v>26</v>
      </c>
      <c r="D2333">
        <v>2685</v>
      </c>
      <c r="E2333">
        <v>2579</v>
      </c>
      <c r="F2333" t="s">
        <v>2285</v>
      </c>
      <c r="G2333" t="str">
        <f t="shared" si="72"/>
        <v>iiif_url</v>
      </c>
    </row>
    <row r="2334" spans="1:7" x14ac:dyDescent="0.2">
      <c r="A2334" t="s">
        <v>2240</v>
      </c>
      <c r="B2334" t="s">
        <v>2241</v>
      </c>
      <c r="C2334" t="s">
        <v>26</v>
      </c>
      <c r="D2334">
        <v>2685</v>
      </c>
      <c r="E2334">
        <v>2632</v>
      </c>
      <c r="F2334" t="s">
        <v>2286</v>
      </c>
      <c r="G2334" t="str">
        <f t="shared" si="72"/>
        <v>iiif_url</v>
      </c>
    </row>
    <row r="2335" spans="1:7" x14ac:dyDescent="0.2">
      <c r="A2335" t="s">
        <v>2240</v>
      </c>
      <c r="B2335" t="s">
        <v>2241</v>
      </c>
      <c r="C2335" t="s">
        <v>37</v>
      </c>
      <c r="D2335">
        <v>2804</v>
      </c>
      <c r="E2335">
        <v>2655</v>
      </c>
      <c r="F2335" t="s">
        <v>2287</v>
      </c>
      <c r="G2335" t="str">
        <f t="shared" si="72"/>
        <v>iiif_url</v>
      </c>
    </row>
    <row r="2336" spans="1:7" x14ac:dyDescent="0.2">
      <c r="A2336" t="s">
        <v>2240</v>
      </c>
      <c r="B2336" t="s">
        <v>2241</v>
      </c>
      <c r="C2336" t="s">
        <v>26</v>
      </c>
      <c r="D2336">
        <v>2687</v>
      </c>
      <c r="E2336">
        <v>2725</v>
      </c>
      <c r="F2336" t="s">
        <v>2288</v>
      </c>
      <c r="G2336" t="str">
        <f t="shared" si="72"/>
        <v>iiif_url</v>
      </c>
    </row>
    <row r="2337" spans="1:7" x14ac:dyDescent="0.2">
      <c r="A2337" t="s">
        <v>2240</v>
      </c>
      <c r="B2337" t="s">
        <v>2241</v>
      </c>
      <c r="C2337" t="s">
        <v>26</v>
      </c>
      <c r="D2337">
        <v>2809</v>
      </c>
      <c r="E2337">
        <v>2775</v>
      </c>
      <c r="F2337" t="s">
        <v>2289</v>
      </c>
      <c r="G2337" t="str">
        <f t="shared" si="72"/>
        <v>iiif_url</v>
      </c>
    </row>
    <row r="2338" spans="1:7" x14ac:dyDescent="0.2">
      <c r="A2338" t="s">
        <v>2240</v>
      </c>
      <c r="B2338" t="s">
        <v>2241</v>
      </c>
      <c r="C2338" t="s">
        <v>26</v>
      </c>
      <c r="D2338">
        <v>2690</v>
      </c>
      <c r="E2338">
        <v>2825</v>
      </c>
      <c r="F2338" t="s">
        <v>2290</v>
      </c>
      <c r="G2338" t="str">
        <f t="shared" si="72"/>
        <v>iiif_url</v>
      </c>
    </row>
    <row r="2339" spans="1:7" x14ac:dyDescent="0.2">
      <c r="A2339" t="s">
        <v>2240</v>
      </c>
      <c r="B2339" t="s">
        <v>2241</v>
      </c>
      <c r="C2339" t="s">
        <v>26</v>
      </c>
      <c r="D2339">
        <v>2692</v>
      </c>
      <c r="E2339">
        <v>2876</v>
      </c>
      <c r="F2339" t="s">
        <v>2291</v>
      </c>
      <c r="G2339" t="str">
        <f t="shared" si="72"/>
        <v>iiif_url</v>
      </c>
    </row>
    <row r="2340" spans="1:7" x14ac:dyDescent="0.2">
      <c r="A2340" t="s">
        <v>2240</v>
      </c>
      <c r="B2340" t="s">
        <v>2241</v>
      </c>
      <c r="C2340" t="s">
        <v>37</v>
      </c>
      <c r="D2340">
        <v>2813</v>
      </c>
      <c r="E2340">
        <v>2919</v>
      </c>
      <c r="F2340" t="s">
        <v>2292</v>
      </c>
      <c r="G2340" t="str">
        <f t="shared" si="72"/>
        <v>iiif_url</v>
      </c>
    </row>
    <row r="2341" spans="1:7" x14ac:dyDescent="0.2">
      <c r="A2341" t="s">
        <v>2240</v>
      </c>
      <c r="B2341" t="s">
        <v>2241</v>
      </c>
      <c r="C2341" t="s">
        <v>26</v>
      </c>
      <c r="D2341">
        <v>2692</v>
      </c>
      <c r="E2341">
        <v>2966</v>
      </c>
      <c r="F2341" t="s">
        <v>2293</v>
      </c>
      <c r="G2341" t="str">
        <f t="shared" si="72"/>
        <v>iiif_url</v>
      </c>
    </row>
    <row r="2342" spans="1:7" x14ac:dyDescent="0.2">
      <c r="A2342" t="s">
        <v>2240</v>
      </c>
      <c r="B2342" t="s">
        <v>2241</v>
      </c>
      <c r="C2342" t="s">
        <v>26</v>
      </c>
      <c r="D2342">
        <v>2690</v>
      </c>
      <c r="E2342">
        <v>3023</v>
      </c>
      <c r="F2342" t="s">
        <v>2294</v>
      </c>
      <c r="G2342" t="str">
        <f t="shared" si="72"/>
        <v>iiif_url</v>
      </c>
    </row>
    <row r="2343" spans="1:7" x14ac:dyDescent="0.2">
      <c r="A2343" t="s">
        <v>2240</v>
      </c>
      <c r="B2343" t="s">
        <v>2241</v>
      </c>
      <c r="C2343" t="s">
        <v>37</v>
      </c>
      <c r="D2343">
        <v>2811</v>
      </c>
      <c r="E2343">
        <v>3066</v>
      </c>
      <c r="F2343" t="s">
        <v>2295</v>
      </c>
      <c r="G2343" t="str">
        <f t="shared" si="72"/>
        <v>iiif_url</v>
      </c>
    </row>
    <row r="2344" spans="1:7" x14ac:dyDescent="0.2">
      <c r="A2344" t="s">
        <v>2240</v>
      </c>
      <c r="B2344" t="s">
        <v>2241</v>
      </c>
      <c r="C2344" t="s">
        <v>26</v>
      </c>
      <c r="D2344">
        <v>2699</v>
      </c>
      <c r="E2344">
        <v>3118</v>
      </c>
      <c r="F2344" t="s">
        <v>2296</v>
      </c>
      <c r="G2344" t="str">
        <f t="shared" si="72"/>
        <v>iiif_url</v>
      </c>
    </row>
    <row r="2345" spans="1:7" x14ac:dyDescent="0.2">
      <c r="A2345" t="s">
        <v>2240</v>
      </c>
      <c r="B2345" t="s">
        <v>2241</v>
      </c>
      <c r="C2345" t="s">
        <v>37</v>
      </c>
      <c r="D2345">
        <v>2813</v>
      </c>
      <c r="E2345">
        <v>3148</v>
      </c>
      <c r="F2345" t="s">
        <v>2297</v>
      </c>
      <c r="G2345" t="str">
        <f t="shared" si="72"/>
        <v>iiif_url</v>
      </c>
    </row>
    <row r="2346" spans="1:7" x14ac:dyDescent="0.2">
      <c r="A2346" t="s">
        <v>2240</v>
      </c>
      <c r="B2346" t="s">
        <v>2241</v>
      </c>
      <c r="C2346" t="s">
        <v>26</v>
      </c>
      <c r="D2346">
        <v>2701</v>
      </c>
      <c r="E2346">
        <v>3210</v>
      </c>
      <c r="F2346" t="s">
        <v>2298</v>
      </c>
      <c r="G2346" t="str">
        <f t="shared" si="72"/>
        <v>iiif_url</v>
      </c>
    </row>
    <row r="2347" spans="1:7" x14ac:dyDescent="0.2">
      <c r="A2347" t="s">
        <v>2240</v>
      </c>
      <c r="B2347" t="s">
        <v>2241</v>
      </c>
      <c r="C2347" t="s">
        <v>37</v>
      </c>
      <c r="D2347">
        <v>2816</v>
      </c>
      <c r="E2347">
        <v>3262</v>
      </c>
      <c r="F2347" t="s">
        <v>2299</v>
      </c>
      <c r="G2347" t="str">
        <f t="shared" si="72"/>
        <v>iiif_url</v>
      </c>
    </row>
    <row r="2348" spans="1:7" x14ac:dyDescent="0.2">
      <c r="A2348" t="s">
        <v>2240</v>
      </c>
      <c r="B2348" t="s">
        <v>2241</v>
      </c>
      <c r="C2348" t="s">
        <v>124</v>
      </c>
      <c r="D2348">
        <v>2697</v>
      </c>
      <c r="E2348">
        <v>3313</v>
      </c>
      <c r="F2348" t="s">
        <v>2300</v>
      </c>
      <c r="G2348" t="str">
        <f t="shared" si="72"/>
        <v>iiif_url</v>
      </c>
    </row>
    <row r="2350" spans="1:7" x14ac:dyDescent="0.2">
      <c r="A2350" t="s">
        <v>2240</v>
      </c>
      <c r="B2350" t="s">
        <v>2301</v>
      </c>
      <c r="C2350" t="s">
        <v>26</v>
      </c>
      <c r="D2350">
        <v>3752</v>
      </c>
      <c r="E2350">
        <v>419</v>
      </c>
      <c r="F2350" t="s">
        <v>2302</v>
      </c>
      <c r="G2350" t="str">
        <f t="shared" ref="G2350:G2381" si="73">HYPERLINK("https://images.diginfra.net/iiif/NL-HaNA_1.01.02/3779/NL-HaNA_1.01.02_3779_0014.jpg/3502,322,1109,3172/full/0/default.jpg", "iiif_url")</f>
        <v>iiif_url</v>
      </c>
    </row>
    <row r="2351" spans="1:7" x14ac:dyDescent="0.2">
      <c r="A2351" t="s">
        <v>2240</v>
      </c>
      <c r="B2351" t="s">
        <v>2301</v>
      </c>
      <c r="C2351" t="s">
        <v>37</v>
      </c>
      <c r="D2351">
        <v>3628</v>
      </c>
      <c r="E2351">
        <v>469</v>
      </c>
      <c r="F2351" t="s">
        <v>2303</v>
      </c>
      <c r="G2351" t="str">
        <f t="shared" si="73"/>
        <v>iiif_url</v>
      </c>
    </row>
    <row r="2352" spans="1:7" x14ac:dyDescent="0.2">
      <c r="A2352" t="s">
        <v>2240</v>
      </c>
      <c r="B2352" t="s">
        <v>2301</v>
      </c>
      <c r="C2352" t="s">
        <v>26</v>
      </c>
      <c r="D2352">
        <v>3754</v>
      </c>
      <c r="E2352">
        <v>516</v>
      </c>
      <c r="F2352" t="s">
        <v>2304</v>
      </c>
      <c r="G2352" t="str">
        <f t="shared" si="73"/>
        <v>iiif_url</v>
      </c>
    </row>
    <row r="2353" spans="1:7" x14ac:dyDescent="0.2">
      <c r="A2353" t="s">
        <v>2240</v>
      </c>
      <c r="B2353" t="s">
        <v>2301</v>
      </c>
      <c r="C2353" t="s">
        <v>37</v>
      </c>
      <c r="D2353">
        <v>3628</v>
      </c>
      <c r="E2353">
        <v>563</v>
      </c>
      <c r="F2353" t="s">
        <v>2305</v>
      </c>
      <c r="G2353" t="str">
        <f t="shared" si="73"/>
        <v>iiif_url</v>
      </c>
    </row>
    <row r="2354" spans="1:7" x14ac:dyDescent="0.2">
      <c r="A2354" t="s">
        <v>2240</v>
      </c>
      <c r="B2354" t="s">
        <v>2301</v>
      </c>
      <c r="C2354" t="s">
        <v>26</v>
      </c>
      <c r="D2354">
        <v>3750</v>
      </c>
      <c r="E2354">
        <v>613</v>
      </c>
      <c r="F2354" t="s">
        <v>2306</v>
      </c>
      <c r="G2354" t="str">
        <f t="shared" si="73"/>
        <v>iiif_url</v>
      </c>
    </row>
    <row r="2355" spans="1:7" x14ac:dyDescent="0.2">
      <c r="A2355" t="s">
        <v>2240</v>
      </c>
      <c r="B2355" t="s">
        <v>2301</v>
      </c>
      <c r="C2355" t="s">
        <v>37</v>
      </c>
      <c r="D2355">
        <v>3631</v>
      </c>
      <c r="E2355">
        <v>660</v>
      </c>
      <c r="F2355" t="s">
        <v>2307</v>
      </c>
      <c r="G2355" t="str">
        <f t="shared" si="73"/>
        <v>iiif_url</v>
      </c>
    </row>
    <row r="2356" spans="1:7" x14ac:dyDescent="0.2">
      <c r="A2356" t="s">
        <v>2240</v>
      </c>
      <c r="B2356" t="s">
        <v>2301</v>
      </c>
      <c r="C2356" t="s">
        <v>37</v>
      </c>
      <c r="D2356">
        <v>3628</v>
      </c>
      <c r="E2356">
        <v>705</v>
      </c>
      <c r="F2356" t="s">
        <v>2308</v>
      </c>
      <c r="G2356" t="str">
        <f t="shared" si="73"/>
        <v>iiif_url</v>
      </c>
    </row>
    <row r="2357" spans="1:7" x14ac:dyDescent="0.2">
      <c r="A2357" t="s">
        <v>2240</v>
      </c>
      <c r="B2357" t="s">
        <v>2301</v>
      </c>
      <c r="C2357" t="s">
        <v>26</v>
      </c>
      <c r="D2357">
        <v>3631</v>
      </c>
      <c r="E2357">
        <v>766</v>
      </c>
      <c r="F2357" t="s">
        <v>705</v>
      </c>
      <c r="G2357" t="str">
        <f t="shared" si="73"/>
        <v>iiif_url</v>
      </c>
    </row>
    <row r="2358" spans="1:7" x14ac:dyDescent="0.2">
      <c r="A2358" t="s">
        <v>2240</v>
      </c>
      <c r="B2358" t="s">
        <v>2301</v>
      </c>
      <c r="C2358" t="s">
        <v>37</v>
      </c>
      <c r="D2358">
        <v>3754</v>
      </c>
      <c r="E2358">
        <v>789</v>
      </c>
      <c r="F2358" t="s">
        <v>2309</v>
      </c>
      <c r="G2358" t="str">
        <f t="shared" si="73"/>
        <v>iiif_url</v>
      </c>
    </row>
    <row r="2359" spans="1:7" x14ac:dyDescent="0.2">
      <c r="A2359" t="s">
        <v>2240</v>
      </c>
      <c r="B2359" t="s">
        <v>2301</v>
      </c>
      <c r="C2359" t="s">
        <v>37</v>
      </c>
      <c r="D2359">
        <v>3628</v>
      </c>
      <c r="E2359">
        <v>850</v>
      </c>
      <c r="F2359" t="s">
        <v>2310</v>
      </c>
      <c r="G2359" t="str">
        <f t="shared" si="73"/>
        <v>iiif_url</v>
      </c>
    </row>
    <row r="2360" spans="1:7" x14ac:dyDescent="0.2">
      <c r="A2360" t="s">
        <v>2240</v>
      </c>
      <c r="B2360" t="s">
        <v>2301</v>
      </c>
      <c r="C2360" t="s">
        <v>37</v>
      </c>
      <c r="D2360">
        <v>3628</v>
      </c>
      <c r="E2360">
        <v>899</v>
      </c>
      <c r="F2360" t="s">
        <v>2311</v>
      </c>
      <c r="G2360" t="str">
        <f t="shared" si="73"/>
        <v>iiif_url</v>
      </c>
    </row>
    <row r="2361" spans="1:7" x14ac:dyDescent="0.2">
      <c r="A2361" t="s">
        <v>2240</v>
      </c>
      <c r="B2361" t="s">
        <v>2301</v>
      </c>
      <c r="C2361" t="s">
        <v>37</v>
      </c>
      <c r="D2361">
        <v>3628</v>
      </c>
      <c r="E2361">
        <v>946</v>
      </c>
      <c r="F2361" t="s">
        <v>2312</v>
      </c>
      <c r="G2361" t="str">
        <f t="shared" si="73"/>
        <v>iiif_url</v>
      </c>
    </row>
    <row r="2362" spans="1:7" x14ac:dyDescent="0.2">
      <c r="A2362" t="s">
        <v>2240</v>
      </c>
      <c r="B2362" t="s">
        <v>2301</v>
      </c>
      <c r="C2362" t="s">
        <v>37</v>
      </c>
      <c r="D2362">
        <v>3757</v>
      </c>
      <c r="E2362">
        <v>992</v>
      </c>
      <c r="F2362" t="s">
        <v>2313</v>
      </c>
      <c r="G2362" t="str">
        <f t="shared" si="73"/>
        <v>iiif_url</v>
      </c>
    </row>
    <row r="2363" spans="1:7" x14ac:dyDescent="0.2">
      <c r="A2363" t="s">
        <v>2240</v>
      </c>
      <c r="B2363" t="s">
        <v>2301</v>
      </c>
      <c r="C2363" t="s">
        <v>37</v>
      </c>
      <c r="D2363">
        <v>3631</v>
      </c>
      <c r="E2363">
        <v>1044</v>
      </c>
      <c r="F2363" t="s">
        <v>2314</v>
      </c>
      <c r="G2363" t="str">
        <f t="shared" si="73"/>
        <v>iiif_url</v>
      </c>
    </row>
    <row r="2364" spans="1:7" x14ac:dyDescent="0.2">
      <c r="A2364" t="s">
        <v>2240</v>
      </c>
      <c r="B2364" t="s">
        <v>2301</v>
      </c>
      <c r="C2364" t="s">
        <v>37</v>
      </c>
      <c r="D2364">
        <v>3752</v>
      </c>
      <c r="E2364">
        <v>1094</v>
      </c>
      <c r="F2364" t="s">
        <v>2315</v>
      </c>
      <c r="G2364" t="str">
        <f t="shared" si="73"/>
        <v>iiif_url</v>
      </c>
    </row>
    <row r="2365" spans="1:7" x14ac:dyDescent="0.2">
      <c r="A2365" t="s">
        <v>2240</v>
      </c>
      <c r="B2365" t="s">
        <v>2301</v>
      </c>
      <c r="C2365" t="s">
        <v>37</v>
      </c>
      <c r="D2365">
        <v>3631</v>
      </c>
      <c r="E2365">
        <v>1140</v>
      </c>
      <c r="F2365" t="s">
        <v>2316</v>
      </c>
      <c r="G2365" t="str">
        <f t="shared" si="73"/>
        <v>iiif_url</v>
      </c>
    </row>
    <row r="2366" spans="1:7" x14ac:dyDescent="0.2">
      <c r="A2366" t="s">
        <v>2240</v>
      </c>
      <c r="B2366" t="s">
        <v>2301</v>
      </c>
      <c r="C2366" t="s">
        <v>37</v>
      </c>
      <c r="D2366">
        <v>3633</v>
      </c>
      <c r="E2366">
        <v>1189</v>
      </c>
      <c r="F2366" t="s">
        <v>2317</v>
      </c>
      <c r="G2366" t="str">
        <f t="shared" si="73"/>
        <v>iiif_url</v>
      </c>
    </row>
    <row r="2367" spans="1:7" x14ac:dyDescent="0.2">
      <c r="A2367" t="s">
        <v>2240</v>
      </c>
      <c r="B2367" t="s">
        <v>2301</v>
      </c>
      <c r="C2367" t="s">
        <v>37</v>
      </c>
      <c r="D2367">
        <v>3757</v>
      </c>
      <c r="E2367">
        <v>1238</v>
      </c>
      <c r="F2367" t="s">
        <v>2318</v>
      </c>
      <c r="G2367" t="str">
        <f t="shared" si="73"/>
        <v>iiif_url</v>
      </c>
    </row>
    <row r="2368" spans="1:7" x14ac:dyDescent="0.2">
      <c r="A2368" t="s">
        <v>2240</v>
      </c>
      <c r="B2368" t="s">
        <v>2301</v>
      </c>
      <c r="C2368" t="s">
        <v>37</v>
      </c>
      <c r="D2368">
        <v>3633</v>
      </c>
      <c r="E2368">
        <v>1285</v>
      </c>
      <c r="F2368" t="s">
        <v>2319</v>
      </c>
      <c r="G2368" t="str">
        <f t="shared" si="73"/>
        <v>iiif_url</v>
      </c>
    </row>
    <row r="2369" spans="1:7" x14ac:dyDescent="0.2">
      <c r="A2369" t="s">
        <v>2240</v>
      </c>
      <c r="B2369" t="s">
        <v>2301</v>
      </c>
      <c r="C2369" t="s">
        <v>37</v>
      </c>
      <c r="D2369">
        <v>3635</v>
      </c>
      <c r="E2369">
        <v>1331</v>
      </c>
      <c r="F2369" t="s">
        <v>2320</v>
      </c>
      <c r="G2369" t="str">
        <f t="shared" si="73"/>
        <v>iiif_url</v>
      </c>
    </row>
    <row r="2370" spans="1:7" x14ac:dyDescent="0.2">
      <c r="A2370" t="s">
        <v>2240</v>
      </c>
      <c r="B2370" t="s">
        <v>2301</v>
      </c>
      <c r="C2370" t="s">
        <v>37</v>
      </c>
      <c r="D2370">
        <v>3759</v>
      </c>
      <c r="E2370">
        <v>1378</v>
      </c>
      <c r="F2370" t="s">
        <v>2321</v>
      </c>
      <c r="G2370" t="str">
        <f t="shared" si="73"/>
        <v>iiif_url</v>
      </c>
    </row>
    <row r="2371" spans="1:7" x14ac:dyDescent="0.2">
      <c r="A2371" t="s">
        <v>2240</v>
      </c>
      <c r="B2371" t="s">
        <v>2301</v>
      </c>
      <c r="C2371" t="s">
        <v>37</v>
      </c>
      <c r="D2371">
        <v>3638</v>
      </c>
      <c r="E2371">
        <v>1430</v>
      </c>
      <c r="F2371" t="s">
        <v>2322</v>
      </c>
      <c r="G2371" t="str">
        <f t="shared" si="73"/>
        <v>iiif_url</v>
      </c>
    </row>
    <row r="2372" spans="1:7" x14ac:dyDescent="0.2">
      <c r="A2372" t="s">
        <v>2240</v>
      </c>
      <c r="B2372" t="s">
        <v>2301</v>
      </c>
      <c r="C2372" t="s">
        <v>11</v>
      </c>
      <c r="D2372">
        <v>3757</v>
      </c>
      <c r="E2372">
        <v>1478</v>
      </c>
      <c r="F2372" t="s">
        <v>2323</v>
      </c>
      <c r="G2372" t="str">
        <f t="shared" si="73"/>
        <v>iiif_url</v>
      </c>
    </row>
    <row r="2373" spans="1:7" x14ac:dyDescent="0.2">
      <c r="A2373" t="s">
        <v>2240</v>
      </c>
      <c r="B2373" t="s">
        <v>2301</v>
      </c>
      <c r="C2373" t="s">
        <v>37</v>
      </c>
      <c r="D2373">
        <v>3633</v>
      </c>
      <c r="E2373">
        <v>1526</v>
      </c>
      <c r="F2373" t="s">
        <v>2324</v>
      </c>
      <c r="G2373" t="str">
        <f t="shared" si="73"/>
        <v>iiif_url</v>
      </c>
    </row>
    <row r="2374" spans="1:7" x14ac:dyDescent="0.2">
      <c r="A2374" t="s">
        <v>2240</v>
      </c>
      <c r="B2374" t="s">
        <v>2301</v>
      </c>
      <c r="C2374" t="s">
        <v>11</v>
      </c>
      <c r="D2374">
        <v>3761</v>
      </c>
      <c r="E2374">
        <v>1568</v>
      </c>
      <c r="F2374" t="s">
        <v>2325</v>
      </c>
      <c r="G2374" t="str">
        <f t="shared" si="73"/>
        <v>iiif_url</v>
      </c>
    </row>
    <row r="2375" spans="1:7" x14ac:dyDescent="0.2">
      <c r="A2375" t="s">
        <v>2240</v>
      </c>
      <c r="B2375" t="s">
        <v>2301</v>
      </c>
      <c r="C2375" t="s">
        <v>124</v>
      </c>
      <c r="D2375">
        <v>3638</v>
      </c>
      <c r="E2375">
        <v>1620</v>
      </c>
      <c r="F2375" t="s">
        <v>2326</v>
      </c>
      <c r="G2375" t="str">
        <f t="shared" si="73"/>
        <v>iiif_url</v>
      </c>
    </row>
    <row r="2376" spans="1:7" x14ac:dyDescent="0.2">
      <c r="A2376" t="s">
        <v>2240</v>
      </c>
      <c r="B2376" t="s">
        <v>2301</v>
      </c>
      <c r="C2376" t="s">
        <v>26</v>
      </c>
      <c r="D2376">
        <v>3761</v>
      </c>
      <c r="E2376">
        <v>1668</v>
      </c>
      <c r="F2376" t="s">
        <v>2327</v>
      </c>
      <c r="G2376" t="str">
        <f t="shared" si="73"/>
        <v>iiif_url</v>
      </c>
    </row>
    <row r="2377" spans="1:7" x14ac:dyDescent="0.2">
      <c r="A2377" t="s">
        <v>2240</v>
      </c>
      <c r="B2377" t="s">
        <v>2301</v>
      </c>
      <c r="C2377" t="s">
        <v>124</v>
      </c>
      <c r="D2377">
        <v>3635</v>
      </c>
      <c r="E2377">
        <v>1719</v>
      </c>
      <c r="F2377" t="s">
        <v>2328</v>
      </c>
      <c r="G2377" t="str">
        <f t="shared" si="73"/>
        <v>iiif_url</v>
      </c>
    </row>
    <row r="2378" spans="1:7" x14ac:dyDescent="0.2">
      <c r="A2378" t="s">
        <v>2240</v>
      </c>
      <c r="B2378" t="s">
        <v>2301</v>
      </c>
      <c r="C2378" t="s">
        <v>26</v>
      </c>
      <c r="D2378">
        <v>3759</v>
      </c>
      <c r="E2378">
        <v>1764</v>
      </c>
      <c r="F2378" t="s">
        <v>2329</v>
      </c>
      <c r="G2378" t="str">
        <f t="shared" si="73"/>
        <v>iiif_url</v>
      </c>
    </row>
    <row r="2379" spans="1:7" x14ac:dyDescent="0.2">
      <c r="A2379" t="s">
        <v>2240</v>
      </c>
      <c r="B2379" t="s">
        <v>2301</v>
      </c>
      <c r="C2379" t="s">
        <v>124</v>
      </c>
      <c r="D2379">
        <v>3640</v>
      </c>
      <c r="E2379">
        <v>1815</v>
      </c>
      <c r="F2379" t="s">
        <v>2330</v>
      </c>
      <c r="G2379" t="str">
        <f t="shared" si="73"/>
        <v>iiif_url</v>
      </c>
    </row>
    <row r="2380" spans="1:7" x14ac:dyDescent="0.2">
      <c r="A2380" t="s">
        <v>2240</v>
      </c>
      <c r="B2380" t="s">
        <v>2301</v>
      </c>
      <c r="C2380" t="s">
        <v>124</v>
      </c>
      <c r="D2380">
        <v>3640</v>
      </c>
      <c r="E2380">
        <v>1861</v>
      </c>
      <c r="F2380" t="s">
        <v>2331</v>
      </c>
      <c r="G2380" t="str">
        <f t="shared" si="73"/>
        <v>iiif_url</v>
      </c>
    </row>
    <row r="2381" spans="1:7" x14ac:dyDescent="0.2">
      <c r="A2381" t="s">
        <v>2240</v>
      </c>
      <c r="B2381" t="s">
        <v>2301</v>
      </c>
      <c r="C2381" t="s">
        <v>124</v>
      </c>
      <c r="D2381">
        <v>3640</v>
      </c>
      <c r="E2381">
        <v>1914</v>
      </c>
      <c r="F2381" t="s">
        <v>2332</v>
      </c>
      <c r="G2381" t="str">
        <f t="shared" si="73"/>
        <v>iiif_url</v>
      </c>
    </row>
    <row r="2382" spans="1:7" x14ac:dyDescent="0.2">
      <c r="A2382" t="s">
        <v>2240</v>
      </c>
      <c r="B2382" t="s">
        <v>2301</v>
      </c>
      <c r="C2382" t="s">
        <v>37</v>
      </c>
      <c r="D2382">
        <v>3759</v>
      </c>
      <c r="E2382">
        <v>1955</v>
      </c>
      <c r="F2382" t="s">
        <v>2333</v>
      </c>
      <c r="G2382" t="str">
        <f t="shared" ref="G2382:G2410" si="74">HYPERLINK("https://images.diginfra.net/iiif/NL-HaNA_1.01.02/3779/NL-HaNA_1.01.02_3779_0014.jpg/3502,322,1109,3172/full/0/default.jpg", "iiif_url")</f>
        <v>iiif_url</v>
      </c>
    </row>
    <row r="2383" spans="1:7" x14ac:dyDescent="0.2">
      <c r="A2383" t="s">
        <v>2240</v>
      </c>
      <c r="B2383" t="s">
        <v>2301</v>
      </c>
      <c r="C2383" t="s">
        <v>124</v>
      </c>
      <c r="D2383">
        <v>3645</v>
      </c>
      <c r="E2383">
        <v>1999</v>
      </c>
      <c r="F2383" t="s">
        <v>2334</v>
      </c>
      <c r="G2383" t="str">
        <f t="shared" si="74"/>
        <v>iiif_url</v>
      </c>
    </row>
    <row r="2384" spans="1:7" x14ac:dyDescent="0.2">
      <c r="A2384" t="s">
        <v>2240</v>
      </c>
      <c r="B2384" t="s">
        <v>2301</v>
      </c>
      <c r="C2384" t="s">
        <v>37</v>
      </c>
      <c r="D2384">
        <v>3762</v>
      </c>
      <c r="E2384">
        <v>2053</v>
      </c>
      <c r="F2384" t="s">
        <v>2335</v>
      </c>
      <c r="G2384" t="str">
        <f t="shared" si="74"/>
        <v>iiif_url</v>
      </c>
    </row>
    <row r="2385" spans="1:7" x14ac:dyDescent="0.2">
      <c r="A2385" t="s">
        <v>2240</v>
      </c>
      <c r="B2385" t="s">
        <v>2301</v>
      </c>
      <c r="C2385" t="s">
        <v>124</v>
      </c>
      <c r="D2385">
        <v>3645</v>
      </c>
      <c r="E2385">
        <v>2102</v>
      </c>
      <c r="F2385" t="s">
        <v>2336</v>
      </c>
      <c r="G2385" t="str">
        <f t="shared" si="74"/>
        <v>iiif_url</v>
      </c>
    </row>
    <row r="2386" spans="1:7" x14ac:dyDescent="0.2">
      <c r="A2386" t="s">
        <v>2240</v>
      </c>
      <c r="B2386" t="s">
        <v>2301</v>
      </c>
      <c r="C2386" t="s">
        <v>37</v>
      </c>
      <c r="D2386">
        <v>3768</v>
      </c>
      <c r="E2386">
        <v>2147</v>
      </c>
      <c r="F2386" t="s">
        <v>2337</v>
      </c>
      <c r="G2386" t="str">
        <f t="shared" si="74"/>
        <v>iiif_url</v>
      </c>
    </row>
    <row r="2387" spans="1:7" x14ac:dyDescent="0.2">
      <c r="A2387" t="s">
        <v>2240</v>
      </c>
      <c r="B2387" t="s">
        <v>2301</v>
      </c>
      <c r="C2387" t="s">
        <v>26</v>
      </c>
      <c r="D2387">
        <v>3645</v>
      </c>
      <c r="E2387">
        <v>2198</v>
      </c>
      <c r="F2387" t="s">
        <v>2338</v>
      </c>
      <c r="G2387" t="str">
        <f t="shared" si="74"/>
        <v>iiif_url</v>
      </c>
    </row>
    <row r="2388" spans="1:7" x14ac:dyDescent="0.2">
      <c r="A2388" t="s">
        <v>2240</v>
      </c>
      <c r="B2388" t="s">
        <v>2301</v>
      </c>
      <c r="C2388" t="s">
        <v>37</v>
      </c>
      <c r="D2388">
        <v>3771</v>
      </c>
      <c r="E2388">
        <v>2242</v>
      </c>
      <c r="F2388" t="s">
        <v>2339</v>
      </c>
      <c r="G2388" t="str">
        <f t="shared" si="74"/>
        <v>iiif_url</v>
      </c>
    </row>
    <row r="2389" spans="1:7" x14ac:dyDescent="0.2">
      <c r="A2389" t="s">
        <v>2240</v>
      </c>
      <c r="B2389" t="s">
        <v>2301</v>
      </c>
      <c r="C2389" t="s">
        <v>26</v>
      </c>
      <c r="D2389">
        <v>3652</v>
      </c>
      <c r="E2389">
        <v>2295</v>
      </c>
      <c r="F2389" t="s">
        <v>2340</v>
      </c>
      <c r="G2389" t="str">
        <f t="shared" si="74"/>
        <v>iiif_url</v>
      </c>
    </row>
    <row r="2390" spans="1:7" x14ac:dyDescent="0.2">
      <c r="A2390" t="s">
        <v>2240</v>
      </c>
      <c r="B2390" t="s">
        <v>2301</v>
      </c>
      <c r="C2390" t="s">
        <v>37</v>
      </c>
      <c r="D2390">
        <v>3771</v>
      </c>
      <c r="E2390">
        <v>2341</v>
      </c>
      <c r="F2390" t="s">
        <v>2341</v>
      </c>
      <c r="G2390" t="str">
        <f t="shared" si="74"/>
        <v>iiif_url</v>
      </c>
    </row>
    <row r="2391" spans="1:7" x14ac:dyDescent="0.2">
      <c r="A2391" t="s">
        <v>2240</v>
      </c>
      <c r="B2391" t="s">
        <v>2301</v>
      </c>
      <c r="C2391" t="s">
        <v>37</v>
      </c>
      <c r="D2391">
        <v>3768</v>
      </c>
      <c r="E2391">
        <v>2389</v>
      </c>
      <c r="F2391" t="s">
        <v>2342</v>
      </c>
      <c r="G2391" t="str">
        <f t="shared" si="74"/>
        <v>iiif_url</v>
      </c>
    </row>
    <row r="2392" spans="1:7" x14ac:dyDescent="0.2">
      <c r="A2392" t="s">
        <v>2240</v>
      </c>
      <c r="B2392" t="s">
        <v>2301</v>
      </c>
      <c r="C2392" t="s">
        <v>37</v>
      </c>
      <c r="D2392">
        <v>3768</v>
      </c>
      <c r="E2392">
        <v>2439</v>
      </c>
      <c r="F2392" t="s">
        <v>2343</v>
      </c>
      <c r="G2392" t="str">
        <f t="shared" si="74"/>
        <v>iiif_url</v>
      </c>
    </row>
    <row r="2393" spans="1:7" x14ac:dyDescent="0.2">
      <c r="A2393" t="s">
        <v>2240</v>
      </c>
      <c r="B2393" t="s">
        <v>2301</v>
      </c>
      <c r="C2393" t="s">
        <v>26</v>
      </c>
      <c r="D2393">
        <v>3659</v>
      </c>
      <c r="E2393">
        <v>2488</v>
      </c>
      <c r="F2393" t="s">
        <v>843</v>
      </c>
      <c r="G2393" t="str">
        <f t="shared" si="74"/>
        <v>iiif_url</v>
      </c>
    </row>
    <row r="2394" spans="1:7" x14ac:dyDescent="0.2">
      <c r="A2394" t="s">
        <v>2240</v>
      </c>
      <c r="B2394" t="s">
        <v>2301</v>
      </c>
      <c r="C2394" t="s">
        <v>124</v>
      </c>
      <c r="D2394">
        <v>3607</v>
      </c>
      <c r="E2394">
        <v>2520</v>
      </c>
      <c r="F2394" t="s">
        <v>2344</v>
      </c>
      <c r="G2394" t="str">
        <f t="shared" si="74"/>
        <v>iiif_url</v>
      </c>
    </row>
    <row r="2395" spans="1:7" x14ac:dyDescent="0.2">
      <c r="A2395" t="s">
        <v>2240</v>
      </c>
      <c r="B2395" t="s">
        <v>2301</v>
      </c>
      <c r="C2395" t="s">
        <v>26</v>
      </c>
      <c r="D2395">
        <v>3656</v>
      </c>
      <c r="E2395">
        <v>2584</v>
      </c>
      <c r="F2395" t="s">
        <v>2345</v>
      </c>
      <c r="G2395" t="str">
        <f t="shared" si="74"/>
        <v>iiif_url</v>
      </c>
    </row>
    <row r="2396" spans="1:7" x14ac:dyDescent="0.2">
      <c r="A2396" t="s">
        <v>2240</v>
      </c>
      <c r="B2396" t="s">
        <v>2301</v>
      </c>
      <c r="C2396" t="s">
        <v>37</v>
      </c>
      <c r="D2396">
        <v>3780</v>
      </c>
      <c r="E2396">
        <v>2627</v>
      </c>
      <c r="F2396" t="s">
        <v>2346</v>
      </c>
      <c r="G2396" t="str">
        <f t="shared" si="74"/>
        <v>iiif_url</v>
      </c>
    </row>
    <row r="2397" spans="1:7" x14ac:dyDescent="0.2">
      <c r="A2397" t="s">
        <v>2240</v>
      </c>
      <c r="B2397" t="s">
        <v>2301</v>
      </c>
      <c r="C2397" t="s">
        <v>26</v>
      </c>
      <c r="D2397">
        <v>3656</v>
      </c>
      <c r="E2397">
        <v>2673</v>
      </c>
      <c r="F2397" t="s">
        <v>2347</v>
      </c>
      <c r="G2397" t="str">
        <f t="shared" si="74"/>
        <v>iiif_url</v>
      </c>
    </row>
    <row r="2398" spans="1:7" x14ac:dyDescent="0.2">
      <c r="A2398" t="s">
        <v>2240</v>
      </c>
      <c r="B2398" t="s">
        <v>2301</v>
      </c>
      <c r="C2398" t="s">
        <v>26</v>
      </c>
      <c r="D2398">
        <v>3661</v>
      </c>
      <c r="E2398">
        <v>2738</v>
      </c>
      <c r="F2398" t="s">
        <v>2348</v>
      </c>
      <c r="G2398" t="str">
        <f t="shared" si="74"/>
        <v>iiif_url</v>
      </c>
    </row>
    <row r="2399" spans="1:7" x14ac:dyDescent="0.2">
      <c r="A2399" t="s">
        <v>2240</v>
      </c>
      <c r="B2399" t="s">
        <v>2301</v>
      </c>
      <c r="C2399" t="s">
        <v>37</v>
      </c>
      <c r="D2399">
        <v>3780</v>
      </c>
      <c r="E2399">
        <v>2779</v>
      </c>
      <c r="F2399" t="s">
        <v>2349</v>
      </c>
      <c r="G2399" t="str">
        <f t="shared" si="74"/>
        <v>iiif_url</v>
      </c>
    </row>
    <row r="2400" spans="1:7" x14ac:dyDescent="0.2">
      <c r="A2400" t="s">
        <v>2240</v>
      </c>
      <c r="B2400" t="s">
        <v>2301</v>
      </c>
      <c r="C2400" t="s">
        <v>26</v>
      </c>
      <c r="D2400">
        <v>3666</v>
      </c>
      <c r="E2400">
        <v>2826</v>
      </c>
      <c r="F2400" t="s">
        <v>1353</v>
      </c>
      <c r="G2400" t="str">
        <f t="shared" si="74"/>
        <v>iiif_url</v>
      </c>
    </row>
    <row r="2401" spans="1:7" x14ac:dyDescent="0.2">
      <c r="A2401" t="s">
        <v>2240</v>
      </c>
      <c r="B2401" t="s">
        <v>2301</v>
      </c>
      <c r="C2401" t="s">
        <v>37</v>
      </c>
      <c r="D2401">
        <v>3778</v>
      </c>
      <c r="E2401">
        <v>2875</v>
      </c>
      <c r="F2401" t="s">
        <v>2350</v>
      </c>
      <c r="G2401" t="str">
        <f t="shared" si="74"/>
        <v>iiif_url</v>
      </c>
    </row>
    <row r="2402" spans="1:7" x14ac:dyDescent="0.2">
      <c r="A2402" t="s">
        <v>2240</v>
      </c>
      <c r="B2402" t="s">
        <v>2301</v>
      </c>
      <c r="C2402" t="s">
        <v>26</v>
      </c>
      <c r="D2402">
        <v>3663</v>
      </c>
      <c r="E2402">
        <v>2926</v>
      </c>
      <c r="F2402" t="s">
        <v>2351</v>
      </c>
      <c r="G2402" t="str">
        <f t="shared" si="74"/>
        <v>iiif_url</v>
      </c>
    </row>
    <row r="2403" spans="1:7" x14ac:dyDescent="0.2">
      <c r="A2403" t="s">
        <v>2240</v>
      </c>
      <c r="B2403" t="s">
        <v>2301</v>
      </c>
      <c r="C2403" t="s">
        <v>37</v>
      </c>
      <c r="D2403">
        <v>3785</v>
      </c>
      <c r="E2403">
        <v>2968</v>
      </c>
      <c r="F2403" t="s">
        <v>2352</v>
      </c>
      <c r="G2403" t="str">
        <f t="shared" si="74"/>
        <v>iiif_url</v>
      </c>
    </row>
    <row r="2404" spans="1:7" x14ac:dyDescent="0.2">
      <c r="A2404" t="s">
        <v>2240</v>
      </c>
      <c r="B2404" t="s">
        <v>2301</v>
      </c>
      <c r="C2404" t="s">
        <v>26</v>
      </c>
      <c r="D2404">
        <v>3666</v>
      </c>
      <c r="E2404">
        <v>3020</v>
      </c>
      <c r="F2404" t="s">
        <v>2353</v>
      </c>
      <c r="G2404" t="str">
        <f t="shared" si="74"/>
        <v>iiif_url</v>
      </c>
    </row>
    <row r="2405" spans="1:7" x14ac:dyDescent="0.2">
      <c r="A2405" t="s">
        <v>2240</v>
      </c>
      <c r="B2405" t="s">
        <v>2301</v>
      </c>
      <c r="C2405" t="s">
        <v>26</v>
      </c>
      <c r="D2405">
        <v>3670</v>
      </c>
      <c r="E2405">
        <v>3071</v>
      </c>
      <c r="F2405" t="s">
        <v>2354</v>
      </c>
      <c r="G2405" t="str">
        <f t="shared" si="74"/>
        <v>iiif_url</v>
      </c>
    </row>
    <row r="2406" spans="1:7" x14ac:dyDescent="0.2">
      <c r="A2406" t="s">
        <v>2240</v>
      </c>
      <c r="B2406" t="s">
        <v>2301</v>
      </c>
      <c r="C2406" t="s">
        <v>37</v>
      </c>
      <c r="D2406">
        <v>3792</v>
      </c>
      <c r="E2406">
        <v>3116</v>
      </c>
      <c r="F2406" t="s">
        <v>2355</v>
      </c>
      <c r="G2406" t="str">
        <f t="shared" si="74"/>
        <v>iiif_url</v>
      </c>
    </row>
    <row r="2407" spans="1:7" x14ac:dyDescent="0.2">
      <c r="A2407" t="s">
        <v>2240</v>
      </c>
      <c r="B2407" t="s">
        <v>2301</v>
      </c>
      <c r="C2407" t="s">
        <v>26</v>
      </c>
      <c r="D2407">
        <v>3668</v>
      </c>
      <c r="E2407">
        <v>3165</v>
      </c>
      <c r="F2407" t="s">
        <v>2356</v>
      </c>
      <c r="G2407" t="str">
        <f t="shared" si="74"/>
        <v>iiif_url</v>
      </c>
    </row>
    <row r="2408" spans="1:7" x14ac:dyDescent="0.2">
      <c r="A2408" t="s">
        <v>2240</v>
      </c>
      <c r="B2408" t="s">
        <v>2301</v>
      </c>
      <c r="C2408" t="s">
        <v>37</v>
      </c>
      <c r="D2408">
        <v>3787</v>
      </c>
      <c r="E2408">
        <v>3213</v>
      </c>
      <c r="F2408" t="s">
        <v>2357</v>
      </c>
      <c r="G2408" t="str">
        <f t="shared" si="74"/>
        <v>iiif_url</v>
      </c>
    </row>
    <row r="2409" spans="1:7" x14ac:dyDescent="0.2">
      <c r="A2409" t="s">
        <v>2240</v>
      </c>
      <c r="B2409" t="s">
        <v>2301</v>
      </c>
      <c r="C2409" t="s">
        <v>26</v>
      </c>
      <c r="D2409">
        <v>3673</v>
      </c>
      <c r="E2409">
        <v>3258</v>
      </c>
      <c r="F2409" t="s">
        <v>2358</v>
      </c>
      <c r="G2409" t="str">
        <f t="shared" si="74"/>
        <v>iiif_url</v>
      </c>
    </row>
    <row r="2410" spans="1:7" x14ac:dyDescent="0.2">
      <c r="A2410" t="s">
        <v>2240</v>
      </c>
      <c r="B2410" t="s">
        <v>2301</v>
      </c>
      <c r="C2410" t="s">
        <v>26</v>
      </c>
      <c r="D2410">
        <v>3668</v>
      </c>
      <c r="E2410">
        <v>3314</v>
      </c>
      <c r="F2410" t="s">
        <v>2359</v>
      </c>
      <c r="G2410" t="str">
        <f t="shared" si="74"/>
        <v>iiif_url</v>
      </c>
    </row>
    <row r="2414" spans="1:7" x14ac:dyDescent="0.2">
      <c r="A2414" t="s">
        <v>2360</v>
      </c>
      <c r="B2414" t="s">
        <v>2361</v>
      </c>
      <c r="C2414" t="s">
        <v>11</v>
      </c>
      <c r="D2414">
        <v>885</v>
      </c>
      <c r="E2414">
        <v>327</v>
      </c>
      <c r="F2414" t="s">
        <v>475</v>
      </c>
      <c r="G2414" t="str">
        <f t="shared" ref="G2414:G2445" si="75">HYPERLINK("https://images.diginfra.net/iiif/NL-HaNA_1.01.02/3779/NL-HaNA_1.01.02_3779_0015.jpg/237,306,1121,3151/full/0/default.jpg", "iiif_url")</f>
        <v>iiif_url</v>
      </c>
    </row>
    <row r="2415" spans="1:7" x14ac:dyDescent="0.2">
      <c r="A2415" t="s">
        <v>2360</v>
      </c>
      <c r="B2415" t="s">
        <v>2361</v>
      </c>
      <c r="C2415" t="s">
        <v>11</v>
      </c>
      <c r="D2415">
        <v>552</v>
      </c>
      <c r="E2415">
        <v>390</v>
      </c>
      <c r="F2415" t="s">
        <v>2362</v>
      </c>
      <c r="G2415" t="str">
        <f t="shared" si="75"/>
        <v>iiif_url</v>
      </c>
    </row>
    <row r="2416" spans="1:7" x14ac:dyDescent="0.2">
      <c r="A2416" t="s">
        <v>2360</v>
      </c>
      <c r="B2416" t="s">
        <v>2361</v>
      </c>
      <c r="C2416" t="s">
        <v>1170</v>
      </c>
      <c r="D2416">
        <v>431</v>
      </c>
      <c r="E2416">
        <v>445</v>
      </c>
      <c r="F2416" t="s">
        <v>2363</v>
      </c>
      <c r="G2416" t="str">
        <f t="shared" si="75"/>
        <v>iiif_url</v>
      </c>
    </row>
    <row r="2417" spans="1:7" x14ac:dyDescent="0.2">
      <c r="A2417" t="s">
        <v>2360</v>
      </c>
      <c r="B2417" t="s">
        <v>2361</v>
      </c>
      <c r="C2417" t="s">
        <v>11</v>
      </c>
      <c r="D2417">
        <v>550</v>
      </c>
      <c r="E2417">
        <v>486</v>
      </c>
      <c r="F2417" t="s">
        <v>2364</v>
      </c>
      <c r="G2417" t="str">
        <f t="shared" si="75"/>
        <v>iiif_url</v>
      </c>
    </row>
    <row r="2418" spans="1:7" x14ac:dyDescent="0.2">
      <c r="A2418" t="s">
        <v>2360</v>
      </c>
      <c r="B2418" t="s">
        <v>2361</v>
      </c>
      <c r="C2418" t="s">
        <v>1170</v>
      </c>
      <c r="D2418">
        <v>429</v>
      </c>
      <c r="E2418">
        <v>545</v>
      </c>
      <c r="F2418" t="s">
        <v>2365</v>
      </c>
      <c r="G2418" t="str">
        <f t="shared" si="75"/>
        <v>iiif_url</v>
      </c>
    </row>
    <row r="2419" spans="1:7" x14ac:dyDescent="0.2">
      <c r="A2419" t="s">
        <v>2360</v>
      </c>
      <c r="B2419" t="s">
        <v>2361</v>
      </c>
      <c r="C2419" t="s">
        <v>11</v>
      </c>
      <c r="D2419">
        <v>547</v>
      </c>
      <c r="E2419">
        <v>588</v>
      </c>
      <c r="F2419" t="s">
        <v>2366</v>
      </c>
      <c r="G2419" t="str">
        <f t="shared" si="75"/>
        <v>iiif_url</v>
      </c>
    </row>
    <row r="2420" spans="1:7" x14ac:dyDescent="0.2">
      <c r="A2420" t="s">
        <v>2360</v>
      </c>
      <c r="B2420" t="s">
        <v>2361</v>
      </c>
      <c r="C2420" t="s">
        <v>1170</v>
      </c>
      <c r="D2420">
        <v>429</v>
      </c>
      <c r="E2420">
        <v>638</v>
      </c>
      <c r="F2420" t="s">
        <v>2367</v>
      </c>
      <c r="G2420" t="str">
        <f t="shared" si="75"/>
        <v>iiif_url</v>
      </c>
    </row>
    <row r="2421" spans="1:7" x14ac:dyDescent="0.2">
      <c r="A2421" t="s">
        <v>2360</v>
      </c>
      <c r="B2421" t="s">
        <v>2361</v>
      </c>
      <c r="C2421" t="s">
        <v>1170</v>
      </c>
      <c r="D2421">
        <v>422</v>
      </c>
      <c r="E2421">
        <v>689</v>
      </c>
      <c r="F2421" t="s">
        <v>2368</v>
      </c>
      <c r="G2421" t="str">
        <f t="shared" si="75"/>
        <v>iiif_url</v>
      </c>
    </row>
    <row r="2422" spans="1:7" x14ac:dyDescent="0.2">
      <c r="A2422" t="s">
        <v>2360</v>
      </c>
      <c r="B2422" t="s">
        <v>2361</v>
      </c>
      <c r="C2422" t="s">
        <v>11</v>
      </c>
      <c r="D2422">
        <v>547</v>
      </c>
      <c r="E2422">
        <v>735</v>
      </c>
      <c r="F2422" t="s">
        <v>816</v>
      </c>
      <c r="G2422" t="str">
        <f t="shared" si="75"/>
        <v>iiif_url</v>
      </c>
    </row>
    <row r="2423" spans="1:7" x14ac:dyDescent="0.2">
      <c r="A2423" t="s">
        <v>2360</v>
      </c>
      <c r="B2423" t="s">
        <v>2361</v>
      </c>
      <c r="C2423" t="s">
        <v>11</v>
      </c>
      <c r="D2423">
        <v>543</v>
      </c>
      <c r="E2423">
        <v>780</v>
      </c>
      <c r="F2423" t="s">
        <v>2369</v>
      </c>
      <c r="G2423" t="str">
        <f t="shared" si="75"/>
        <v>iiif_url</v>
      </c>
    </row>
    <row r="2424" spans="1:7" x14ac:dyDescent="0.2">
      <c r="A2424" t="s">
        <v>2360</v>
      </c>
      <c r="B2424" t="s">
        <v>2361</v>
      </c>
      <c r="C2424" t="s">
        <v>1170</v>
      </c>
      <c r="D2424">
        <v>424</v>
      </c>
      <c r="E2424">
        <v>829</v>
      </c>
      <c r="F2424" t="s">
        <v>2370</v>
      </c>
      <c r="G2424" t="str">
        <f t="shared" si="75"/>
        <v>iiif_url</v>
      </c>
    </row>
    <row r="2425" spans="1:7" x14ac:dyDescent="0.2">
      <c r="A2425" t="s">
        <v>2360</v>
      </c>
      <c r="B2425" t="s">
        <v>2361</v>
      </c>
      <c r="C2425" t="s">
        <v>26</v>
      </c>
      <c r="D2425">
        <v>419</v>
      </c>
      <c r="E2425">
        <v>876</v>
      </c>
      <c r="F2425" t="s">
        <v>2371</v>
      </c>
      <c r="G2425" t="str">
        <f t="shared" si="75"/>
        <v>iiif_url</v>
      </c>
    </row>
    <row r="2426" spans="1:7" x14ac:dyDescent="0.2">
      <c r="A2426" t="s">
        <v>2360</v>
      </c>
      <c r="B2426" t="s">
        <v>2361</v>
      </c>
      <c r="C2426" t="s">
        <v>11</v>
      </c>
      <c r="D2426">
        <v>543</v>
      </c>
      <c r="E2426">
        <v>931</v>
      </c>
      <c r="F2426" t="s">
        <v>2372</v>
      </c>
      <c r="G2426" t="str">
        <f t="shared" si="75"/>
        <v>iiif_url</v>
      </c>
    </row>
    <row r="2427" spans="1:7" x14ac:dyDescent="0.2">
      <c r="A2427" t="s">
        <v>2360</v>
      </c>
      <c r="B2427" t="s">
        <v>2361</v>
      </c>
      <c r="C2427" t="s">
        <v>11</v>
      </c>
      <c r="D2427">
        <v>543</v>
      </c>
      <c r="E2427">
        <v>979</v>
      </c>
      <c r="F2427" t="s">
        <v>2369</v>
      </c>
      <c r="G2427" t="str">
        <f t="shared" si="75"/>
        <v>iiif_url</v>
      </c>
    </row>
    <row r="2428" spans="1:7" x14ac:dyDescent="0.2">
      <c r="A2428" t="s">
        <v>2360</v>
      </c>
      <c r="B2428" t="s">
        <v>2361</v>
      </c>
      <c r="C2428" t="s">
        <v>26</v>
      </c>
      <c r="D2428">
        <v>422</v>
      </c>
      <c r="E2428">
        <v>1020</v>
      </c>
      <c r="F2428" t="s">
        <v>2373</v>
      </c>
      <c r="G2428" t="str">
        <f t="shared" si="75"/>
        <v>iiif_url</v>
      </c>
    </row>
    <row r="2429" spans="1:7" x14ac:dyDescent="0.2">
      <c r="A2429" t="s">
        <v>2360</v>
      </c>
      <c r="B2429" t="s">
        <v>2361</v>
      </c>
      <c r="C2429" t="s">
        <v>26</v>
      </c>
      <c r="D2429">
        <v>415</v>
      </c>
      <c r="E2429">
        <v>1070</v>
      </c>
      <c r="F2429" t="s">
        <v>2374</v>
      </c>
      <c r="G2429" t="str">
        <f t="shared" si="75"/>
        <v>iiif_url</v>
      </c>
    </row>
    <row r="2430" spans="1:7" x14ac:dyDescent="0.2">
      <c r="A2430" t="s">
        <v>2360</v>
      </c>
      <c r="B2430" t="s">
        <v>2361</v>
      </c>
      <c r="C2430" t="s">
        <v>11</v>
      </c>
      <c r="D2430">
        <v>540</v>
      </c>
      <c r="E2430">
        <v>1122</v>
      </c>
      <c r="F2430" t="s">
        <v>2375</v>
      </c>
      <c r="G2430" t="str">
        <f t="shared" si="75"/>
        <v>iiif_url</v>
      </c>
    </row>
    <row r="2431" spans="1:7" x14ac:dyDescent="0.2">
      <c r="A2431" t="s">
        <v>2360</v>
      </c>
      <c r="B2431" t="s">
        <v>2361</v>
      </c>
      <c r="C2431" t="s">
        <v>26</v>
      </c>
      <c r="D2431">
        <v>415</v>
      </c>
      <c r="E2431">
        <v>1170</v>
      </c>
      <c r="F2431" t="s">
        <v>2376</v>
      </c>
      <c r="G2431" t="str">
        <f t="shared" si="75"/>
        <v>iiif_url</v>
      </c>
    </row>
    <row r="2432" spans="1:7" x14ac:dyDescent="0.2">
      <c r="A2432" t="s">
        <v>2360</v>
      </c>
      <c r="B2432" t="s">
        <v>2361</v>
      </c>
      <c r="C2432" t="s">
        <v>26</v>
      </c>
      <c r="D2432">
        <v>412</v>
      </c>
      <c r="E2432">
        <v>1220</v>
      </c>
      <c r="F2432" t="s">
        <v>1063</v>
      </c>
      <c r="G2432" t="str">
        <f t="shared" si="75"/>
        <v>iiif_url</v>
      </c>
    </row>
    <row r="2433" spans="1:7" x14ac:dyDescent="0.2">
      <c r="A2433" t="s">
        <v>2360</v>
      </c>
      <c r="B2433" t="s">
        <v>2361</v>
      </c>
      <c r="C2433" t="s">
        <v>11</v>
      </c>
      <c r="D2433">
        <v>538</v>
      </c>
      <c r="E2433">
        <v>1241</v>
      </c>
      <c r="F2433" t="s">
        <v>2377</v>
      </c>
      <c r="G2433" t="str">
        <f t="shared" si="75"/>
        <v>iiif_url</v>
      </c>
    </row>
    <row r="2434" spans="1:7" x14ac:dyDescent="0.2">
      <c r="A2434" t="s">
        <v>2360</v>
      </c>
      <c r="B2434" t="s">
        <v>2361</v>
      </c>
      <c r="C2434" t="s">
        <v>26</v>
      </c>
      <c r="D2434">
        <v>408</v>
      </c>
      <c r="E2434">
        <v>1310</v>
      </c>
      <c r="F2434" t="s">
        <v>2378</v>
      </c>
      <c r="G2434" t="str">
        <f t="shared" si="75"/>
        <v>iiif_url</v>
      </c>
    </row>
    <row r="2435" spans="1:7" x14ac:dyDescent="0.2">
      <c r="A2435" t="s">
        <v>2360</v>
      </c>
      <c r="B2435" t="s">
        <v>2361</v>
      </c>
      <c r="C2435" t="s">
        <v>11</v>
      </c>
      <c r="D2435">
        <v>538</v>
      </c>
      <c r="E2435">
        <v>1356</v>
      </c>
      <c r="F2435" t="s">
        <v>2379</v>
      </c>
      <c r="G2435" t="str">
        <f t="shared" si="75"/>
        <v>iiif_url</v>
      </c>
    </row>
    <row r="2436" spans="1:7" x14ac:dyDescent="0.2">
      <c r="A2436" t="s">
        <v>2360</v>
      </c>
      <c r="B2436" t="s">
        <v>2361</v>
      </c>
      <c r="C2436" t="s">
        <v>26</v>
      </c>
      <c r="D2436">
        <v>412</v>
      </c>
      <c r="E2436">
        <v>1403</v>
      </c>
      <c r="F2436" t="s">
        <v>2380</v>
      </c>
      <c r="G2436" t="str">
        <f t="shared" si="75"/>
        <v>iiif_url</v>
      </c>
    </row>
    <row r="2437" spans="1:7" x14ac:dyDescent="0.2">
      <c r="A2437" t="s">
        <v>2360</v>
      </c>
      <c r="B2437" t="s">
        <v>2361</v>
      </c>
      <c r="C2437" t="s">
        <v>11</v>
      </c>
      <c r="D2437">
        <v>531</v>
      </c>
      <c r="E2437">
        <v>1457</v>
      </c>
      <c r="F2437" t="s">
        <v>2381</v>
      </c>
      <c r="G2437" t="str">
        <f t="shared" si="75"/>
        <v>iiif_url</v>
      </c>
    </row>
    <row r="2438" spans="1:7" x14ac:dyDescent="0.2">
      <c r="A2438" t="s">
        <v>2360</v>
      </c>
      <c r="B2438" t="s">
        <v>2361</v>
      </c>
      <c r="C2438" t="s">
        <v>124</v>
      </c>
      <c r="D2438">
        <v>366</v>
      </c>
      <c r="E2438">
        <v>1503</v>
      </c>
      <c r="F2438" t="s">
        <v>2382</v>
      </c>
      <c r="G2438" t="str">
        <f t="shared" si="75"/>
        <v>iiif_url</v>
      </c>
    </row>
    <row r="2439" spans="1:7" x14ac:dyDescent="0.2">
      <c r="A2439" t="s">
        <v>2360</v>
      </c>
      <c r="B2439" t="s">
        <v>2361</v>
      </c>
      <c r="C2439" t="s">
        <v>124</v>
      </c>
      <c r="D2439">
        <v>363</v>
      </c>
      <c r="E2439">
        <v>1543</v>
      </c>
      <c r="F2439" t="s">
        <v>2383</v>
      </c>
      <c r="G2439" t="str">
        <f t="shared" si="75"/>
        <v>iiif_url</v>
      </c>
    </row>
    <row r="2440" spans="1:7" x14ac:dyDescent="0.2">
      <c r="A2440" t="s">
        <v>2360</v>
      </c>
      <c r="B2440" t="s">
        <v>2361</v>
      </c>
      <c r="C2440" t="s">
        <v>11</v>
      </c>
      <c r="D2440">
        <v>533</v>
      </c>
      <c r="E2440">
        <v>1599</v>
      </c>
      <c r="F2440" t="s">
        <v>2384</v>
      </c>
      <c r="G2440" t="str">
        <f t="shared" si="75"/>
        <v>iiif_url</v>
      </c>
    </row>
    <row r="2441" spans="1:7" x14ac:dyDescent="0.2">
      <c r="A2441" t="s">
        <v>2360</v>
      </c>
      <c r="B2441" t="s">
        <v>2361</v>
      </c>
      <c r="C2441" t="s">
        <v>26</v>
      </c>
      <c r="D2441">
        <v>408</v>
      </c>
      <c r="E2441">
        <v>1639</v>
      </c>
      <c r="F2441" t="s">
        <v>2385</v>
      </c>
      <c r="G2441" t="str">
        <f t="shared" si="75"/>
        <v>iiif_url</v>
      </c>
    </row>
    <row r="2442" spans="1:7" x14ac:dyDescent="0.2">
      <c r="A2442" t="s">
        <v>2360</v>
      </c>
      <c r="B2442" t="s">
        <v>2361</v>
      </c>
      <c r="C2442" t="s">
        <v>26</v>
      </c>
      <c r="D2442">
        <v>410</v>
      </c>
      <c r="E2442">
        <v>1695</v>
      </c>
      <c r="F2442" t="s">
        <v>2386</v>
      </c>
      <c r="G2442" t="str">
        <f t="shared" si="75"/>
        <v>iiif_url</v>
      </c>
    </row>
    <row r="2443" spans="1:7" x14ac:dyDescent="0.2">
      <c r="A2443" t="s">
        <v>2360</v>
      </c>
      <c r="B2443" t="s">
        <v>2361</v>
      </c>
      <c r="C2443" t="s">
        <v>26</v>
      </c>
      <c r="D2443">
        <v>403</v>
      </c>
      <c r="E2443">
        <v>1740</v>
      </c>
      <c r="F2443" t="s">
        <v>2387</v>
      </c>
      <c r="G2443" t="str">
        <f t="shared" si="75"/>
        <v>iiif_url</v>
      </c>
    </row>
    <row r="2444" spans="1:7" x14ac:dyDescent="0.2">
      <c r="A2444" t="s">
        <v>2360</v>
      </c>
      <c r="B2444" t="s">
        <v>2361</v>
      </c>
      <c r="C2444" t="s">
        <v>26</v>
      </c>
      <c r="D2444">
        <v>408</v>
      </c>
      <c r="E2444">
        <v>1790</v>
      </c>
      <c r="F2444" t="s">
        <v>2388</v>
      </c>
      <c r="G2444" t="str">
        <f t="shared" si="75"/>
        <v>iiif_url</v>
      </c>
    </row>
    <row r="2445" spans="1:7" x14ac:dyDescent="0.2">
      <c r="A2445" t="s">
        <v>2360</v>
      </c>
      <c r="B2445" t="s">
        <v>2361</v>
      </c>
      <c r="C2445" t="s">
        <v>11</v>
      </c>
      <c r="D2445">
        <v>531</v>
      </c>
      <c r="E2445">
        <v>1841</v>
      </c>
      <c r="F2445" t="s">
        <v>2389</v>
      </c>
      <c r="G2445" t="str">
        <f t="shared" si="75"/>
        <v>iiif_url</v>
      </c>
    </row>
    <row r="2446" spans="1:7" x14ac:dyDescent="0.2">
      <c r="A2446" t="s">
        <v>2360</v>
      </c>
      <c r="B2446" t="s">
        <v>2361</v>
      </c>
      <c r="C2446" t="s">
        <v>11</v>
      </c>
      <c r="D2446">
        <v>529</v>
      </c>
      <c r="E2446">
        <v>1885</v>
      </c>
      <c r="F2446" t="s">
        <v>2390</v>
      </c>
      <c r="G2446" t="str">
        <f t="shared" ref="G2446:G2475" si="76">HYPERLINK("https://images.diginfra.net/iiif/NL-HaNA_1.01.02/3779/NL-HaNA_1.01.02_3779_0015.jpg/237,306,1121,3151/full/0/default.jpg", "iiif_url")</f>
        <v>iiif_url</v>
      </c>
    </row>
    <row r="2447" spans="1:7" x14ac:dyDescent="0.2">
      <c r="A2447" t="s">
        <v>2360</v>
      </c>
      <c r="B2447" t="s">
        <v>2361</v>
      </c>
      <c r="C2447" t="s">
        <v>26</v>
      </c>
      <c r="D2447">
        <v>403</v>
      </c>
      <c r="E2447">
        <v>1934</v>
      </c>
      <c r="F2447" t="s">
        <v>2391</v>
      </c>
      <c r="G2447" t="str">
        <f t="shared" si="76"/>
        <v>iiif_url</v>
      </c>
    </row>
    <row r="2448" spans="1:7" x14ac:dyDescent="0.2">
      <c r="A2448" t="s">
        <v>2360</v>
      </c>
      <c r="B2448" t="s">
        <v>2361</v>
      </c>
      <c r="C2448" t="s">
        <v>124</v>
      </c>
      <c r="D2448">
        <v>359</v>
      </c>
      <c r="E2448">
        <v>1982</v>
      </c>
      <c r="F2448" t="s">
        <v>2392</v>
      </c>
      <c r="G2448" t="str">
        <f t="shared" si="76"/>
        <v>iiif_url</v>
      </c>
    </row>
    <row r="2449" spans="1:7" x14ac:dyDescent="0.2">
      <c r="A2449" t="s">
        <v>2360</v>
      </c>
      <c r="B2449" t="s">
        <v>2361</v>
      </c>
      <c r="C2449" t="s">
        <v>26</v>
      </c>
      <c r="D2449">
        <v>398</v>
      </c>
      <c r="E2449">
        <v>2031</v>
      </c>
      <c r="F2449" t="s">
        <v>2393</v>
      </c>
      <c r="G2449" t="str">
        <f t="shared" si="76"/>
        <v>iiif_url</v>
      </c>
    </row>
    <row r="2450" spans="1:7" x14ac:dyDescent="0.2">
      <c r="A2450" t="s">
        <v>2360</v>
      </c>
      <c r="B2450" t="s">
        <v>2361</v>
      </c>
      <c r="C2450" t="s">
        <v>124</v>
      </c>
      <c r="D2450">
        <v>354</v>
      </c>
      <c r="E2450">
        <v>2077</v>
      </c>
      <c r="F2450" t="s">
        <v>2394</v>
      </c>
      <c r="G2450" t="str">
        <f t="shared" si="76"/>
        <v>iiif_url</v>
      </c>
    </row>
    <row r="2451" spans="1:7" x14ac:dyDescent="0.2">
      <c r="A2451" t="s">
        <v>2360</v>
      </c>
      <c r="B2451" t="s">
        <v>2361</v>
      </c>
      <c r="C2451" t="s">
        <v>26</v>
      </c>
      <c r="D2451">
        <v>403</v>
      </c>
      <c r="E2451">
        <v>2125</v>
      </c>
      <c r="F2451" t="s">
        <v>2395</v>
      </c>
      <c r="G2451" t="str">
        <f t="shared" si="76"/>
        <v>iiif_url</v>
      </c>
    </row>
    <row r="2452" spans="1:7" x14ac:dyDescent="0.2">
      <c r="A2452" t="s">
        <v>2360</v>
      </c>
      <c r="B2452" t="s">
        <v>2361</v>
      </c>
      <c r="C2452" t="s">
        <v>26</v>
      </c>
      <c r="D2452">
        <v>401</v>
      </c>
      <c r="E2452">
        <v>2184</v>
      </c>
      <c r="F2452" t="s">
        <v>2396</v>
      </c>
      <c r="G2452" t="str">
        <f t="shared" si="76"/>
        <v>iiif_url</v>
      </c>
    </row>
    <row r="2453" spans="1:7" x14ac:dyDescent="0.2">
      <c r="A2453" t="s">
        <v>2360</v>
      </c>
      <c r="B2453" t="s">
        <v>2361</v>
      </c>
      <c r="C2453" t="s">
        <v>124</v>
      </c>
      <c r="D2453">
        <v>349</v>
      </c>
      <c r="E2453">
        <v>2219</v>
      </c>
      <c r="F2453" t="s">
        <v>2397</v>
      </c>
      <c r="G2453" t="str">
        <f t="shared" si="76"/>
        <v>iiif_url</v>
      </c>
    </row>
    <row r="2454" spans="1:7" x14ac:dyDescent="0.2">
      <c r="A2454" t="s">
        <v>2360</v>
      </c>
      <c r="B2454" t="s">
        <v>2361</v>
      </c>
      <c r="C2454" t="s">
        <v>26</v>
      </c>
      <c r="D2454">
        <v>396</v>
      </c>
      <c r="E2454">
        <v>2267</v>
      </c>
      <c r="F2454" t="s">
        <v>2398</v>
      </c>
      <c r="G2454" t="str">
        <f t="shared" si="76"/>
        <v>iiif_url</v>
      </c>
    </row>
    <row r="2455" spans="1:7" x14ac:dyDescent="0.2">
      <c r="A2455" t="s">
        <v>2360</v>
      </c>
      <c r="B2455" t="s">
        <v>2361</v>
      </c>
      <c r="C2455" t="s">
        <v>37</v>
      </c>
      <c r="D2455">
        <v>517</v>
      </c>
      <c r="E2455">
        <v>2316</v>
      </c>
      <c r="F2455" t="s">
        <v>2399</v>
      </c>
      <c r="G2455" t="str">
        <f t="shared" si="76"/>
        <v>iiif_url</v>
      </c>
    </row>
    <row r="2456" spans="1:7" x14ac:dyDescent="0.2">
      <c r="A2456" t="s">
        <v>2360</v>
      </c>
      <c r="B2456" t="s">
        <v>2361</v>
      </c>
      <c r="C2456" t="s">
        <v>26</v>
      </c>
      <c r="D2456">
        <v>391</v>
      </c>
      <c r="E2456">
        <v>2363</v>
      </c>
      <c r="F2456" t="s">
        <v>2400</v>
      </c>
      <c r="G2456" t="str">
        <f t="shared" si="76"/>
        <v>iiif_url</v>
      </c>
    </row>
    <row r="2457" spans="1:7" x14ac:dyDescent="0.2">
      <c r="A2457" t="s">
        <v>2360</v>
      </c>
      <c r="B2457" t="s">
        <v>2361</v>
      </c>
      <c r="C2457" t="s">
        <v>124</v>
      </c>
      <c r="D2457">
        <v>345</v>
      </c>
      <c r="E2457">
        <v>2411</v>
      </c>
      <c r="F2457" t="s">
        <v>2401</v>
      </c>
      <c r="G2457" t="str">
        <f t="shared" si="76"/>
        <v>iiif_url</v>
      </c>
    </row>
    <row r="2458" spans="1:7" x14ac:dyDescent="0.2">
      <c r="A2458" t="s">
        <v>2360</v>
      </c>
      <c r="B2458" t="s">
        <v>2361</v>
      </c>
      <c r="C2458" t="s">
        <v>26</v>
      </c>
      <c r="D2458">
        <v>389</v>
      </c>
      <c r="E2458">
        <v>2462</v>
      </c>
      <c r="F2458" t="s">
        <v>2402</v>
      </c>
      <c r="G2458" t="str">
        <f t="shared" si="76"/>
        <v>iiif_url</v>
      </c>
    </row>
    <row r="2459" spans="1:7" x14ac:dyDescent="0.2">
      <c r="A2459" t="s">
        <v>2360</v>
      </c>
      <c r="B2459" t="s">
        <v>2361</v>
      </c>
      <c r="C2459" t="s">
        <v>26</v>
      </c>
      <c r="D2459">
        <v>396</v>
      </c>
      <c r="E2459">
        <v>2521</v>
      </c>
      <c r="F2459" t="s">
        <v>2403</v>
      </c>
      <c r="G2459" t="str">
        <f t="shared" si="76"/>
        <v>iiif_url</v>
      </c>
    </row>
    <row r="2460" spans="1:7" x14ac:dyDescent="0.2">
      <c r="A2460" t="s">
        <v>2360</v>
      </c>
      <c r="B2460" t="s">
        <v>2361</v>
      </c>
      <c r="C2460" t="s">
        <v>124</v>
      </c>
      <c r="D2460">
        <v>345</v>
      </c>
      <c r="E2460">
        <v>2557</v>
      </c>
      <c r="F2460" t="s">
        <v>2404</v>
      </c>
      <c r="G2460" t="str">
        <f t="shared" si="76"/>
        <v>iiif_url</v>
      </c>
    </row>
    <row r="2461" spans="1:7" x14ac:dyDescent="0.2">
      <c r="A2461" t="s">
        <v>2360</v>
      </c>
      <c r="B2461" t="s">
        <v>2361</v>
      </c>
      <c r="C2461" t="s">
        <v>26</v>
      </c>
      <c r="D2461">
        <v>389</v>
      </c>
      <c r="E2461">
        <v>2602</v>
      </c>
      <c r="F2461" t="s">
        <v>2405</v>
      </c>
      <c r="G2461" t="str">
        <f t="shared" si="76"/>
        <v>iiif_url</v>
      </c>
    </row>
    <row r="2462" spans="1:7" x14ac:dyDescent="0.2">
      <c r="A2462" t="s">
        <v>2360</v>
      </c>
      <c r="B2462" t="s">
        <v>2361</v>
      </c>
      <c r="C2462" t="s">
        <v>124</v>
      </c>
      <c r="D2462">
        <v>340</v>
      </c>
      <c r="E2462">
        <v>2655</v>
      </c>
      <c r="F2462" t="s">
        <v>2406</v>
      </c>
      <c r="G2462" t="str">
        <f t="shared" si="76"/>
        <v>iiif_url</v>
      </c>
    </row>
    <row r="2463" spans="1:7" x14ac:dyDescent="0.2">
      <c r="A2463" t="s">
        <v>2360</v>
      </c>
      <c r="B2463" t="s">
        <v>2361</v>
      </c>
      <c r="C2463" t="s">
        <v>26</v>
      </c>
      <c r="D2463">
        <v>387</v>
      </c>
      <c r="E2463">
        <v>2715</v>
      </c>
      <c r="F2463" t="s">
        <v>2407</v>
      </c>
      <c r="G2463" t="str">
        <f t="shared" si="76"/>
        <v>iiif_url</v>
      </c>
    </row>
    <row r="2464" spans="1:7" x14ac:dyDescent="0.2">
      <c r="A2464" t="s">
        <v>2360</v>
      </c>
      <c r="B2464" t="s">
        <v>2361</v>
      </c>
      <c r="C2464" t="s">
        <v>37</v>
      </c>
      <c r="D2464">
        <v>505</v>
      </c>
      <c r="E2464">
        <v>2754</v>
      </c>
      <c r="F2464" t="s">
        <v>2408</v>
      </c>
      <c r="G2464" t="str">
        <f t="shared" si="76"/>
        <v>iiif_url</v>
      </c>
    </row>
    <row r="2465" spans="1:7" x14ac:dyDescent="0.2">
      <c r="A2465" t="s">
        <v>2360</v>
      </c>
      <c r="B2465" t="s">
        <v>2361</v>
      </c>
      <c r="C2465" t="s">
        <v>26</v>
      </c>
      <c r="D2465">
        <v>384</v>
      </c>
      <c r="E2465">
        <v>2802</v>
      </c>
      <c r="F2465" t="s">
        <v>2409</v>
      </c>
      <c r="G2465" t="str">
        <f t="shared" si="76"/>
        <v>iiif_url</v>
      </c>
    </row>
    <row r="2466" spans="1:7" x14ac:dyDescent="0.2">
      <c r="A2466" t="s">
        <v>2360</v>
      </c>
      <c r="B2466" t="s">
        <v>2361</v>
      </c>
      <c r="C2466" t="s">
        <v>26</v>
      </c>
      <c r="D2466">
        <v>382</v>
      </c>
      <c r="E2466">
        <v>2848</v>
      </c>
      <c r="F2466" t="s">
        <v>2410</v>
      </c>
      <c r="G2466" t="str">
        <f t="shared" si="76"/>
        <v>iiif_url</v>
      </c>
    </row>
    <row r="2467" spans="1:7" x14ac:dyDescent="0.2">
      <c r="A2467" t="s">
        <v>2360</v>
      </c>
      <c r="B2467" t="s">
        <v>2361</v>
      </c>
      <c r="C2467" t="s">
        <v>26</v>
      </c>
      <c r="D2467">
        <v>382</v>
      </c>
      <c r="E2467">
        <v>2894</v>
      </c>
      <c r="F2467" t="s">
        <v>2411</v>
      </c>
      <c r="G2467" t="str">
        <f t="shared" si="76"/>
        <v>iiif_url</v>
      </c>
    </row>
    <row r="2468" spans="1:7" x14ac:dyDescent="0.2">
      <c r="A2468" t="s">
        <v>2360</v>
      </c>
      <c r="B2468" t="s">
        <v>2361</v>
      </c>
      <c r="C2468" t="s">
        <v>26</v>
      </c>
      <c r="D2468">
        <v>382</v>
      </c>
      <c r="E2468">
        <v>2939</v>
      </c>
      <c r="F2468" t="s">
        <v>2412</v>
      </c>
      <c r="G2468" t="str">
        <f t="shared" si="76"/>
        <v>iiif_url</v>
      </c>
    </row>
    <row r="2469" spans="1:7" x14ac:dyDescent="0.2">
      <c r="A2469" t="s">
        <v>2360</v>
      </c>
      <c r="B2469" t="s">
        <v>2361</v>
      </c>
      <c r="C2469" t="s">
        <v>37</v>
      </c>
      <c r="D2469">
        <v>501</v>
      </c>
      <c r="E2469">
        <v>2991</v>
      </c>
      <c r="F2469" t="s">
        <v>2413</v>
      </c>
      <c r="G2469" t="str">
        <f t="shared" si="76"/>
        <v>iiif_url</v>
      </c>
    </row>
    <row r="2470" spans="1:7" x14ac:dyDescent="0.2">
      <c r="A2470" t="s">
        <v>2360</v>
      </c>
      <c r="B2470" t="s">
        <v>2361</v>
      </c>
      <c r="C2470" t="s">
        <v>26</v>
      </c>
      <c r="D2470">
        <v>380</v>
      </c>
      <c r="E2470">
        <v>3042</v>
      </c>
      <c r="F2470" t="s">
        <v>2414</v>
      </c>
      <c r="G2470" t="str">
        <f t="shared" si="76"/>
        <v>iiif_url</v>
      </c>
    </row>
    <row r="2471" spans="1:7" x14ac:dyDescent="0.2">
      <c r="A2471" t="s">
        <v>2360</v>
      </c>
      <c r="B2471" t="s">
        <v>2361</v>
      </c>
      <c r="C2471" t="s">
        <v>37</v>
      </c>
      <c r="D2471">
        <v>498</v>
      </c>
      <c r="E2471">
        <v>3089</v>
      </c>
      <c r="F2471" t="s">
        <v>2415</v>
      </c>
      <c r="G2471" t="str">
        <f t="shared" si="76"/>
        <v>iiif_url</v>
      </c>
    </row>
    <row r="2472" spans="1:7" x14ac:dyDescent="0.2">
      <c r="A2472" t="s">
        <v>2360</v>
      </c>
      <c r="B2472" t="s">
        <v>2361</v>
      </c>
      <c r="C2472" t="s">
        <v>26</v>
      </c>
      <c r="D2472">
        <v>375</v>
      </c>
      <c r="E2472">
        <v>3134</v>
      </c>
      <c r="F2472" t="s">
        <v>2416</v>
      </c>
      <c r="G2472" t="str">
        <f t="shared" si="76"/>
        <v>iiif_url</v>
      </c>
    </row>
    <row r="2473" spans="1:7" x14ac:dyDescent="0.2">
      <c r="A2473" t="s">
        <v>2360</v>
      </c>
      <c r="B2473" t="s">
        <v>2361</v>
      </c>
      <c r="C2473" t="s">
        <v>37</v>
      </c>
      <c r="D2473">
        <v>492</v>
      </c>
      <c r="E2473">
        <v>3184</v>
      </c>
      <c r="F2473" t="s">
        <v>2417</v>
      </c>
      <c r="G2473" t="str">
        <f t="shared" si="76"/>
        <v>iiif_url</v>
      </c>
    </row>
    <row r="2474" spans="1:7" x14ac:dyDescent="0.2">
      <c r="A2474" t="s">
        <v>2360</v>
      </c>
      <c r="B2474" t="s">
        <v>2361</v>
      </c>
      <c r="C2474" t="s">
        <v>124</v>
      </c>
      <c r="D2474">
        <v>373</v>
      </c>
      <c r="E2474">
        <v>3233</v>
      </c>
      <c r="F2474" t="s">
        <v>2418</v>
      </c>
      <c r="G2474" t="str">
        <f t="shared" si="76"/>
        <v>iiif_url</v>
      </c>
    </row>
    <row r="2475" spans="1:7" x14ac:dyDescent="0.2">
      <c r="A2475" t="s">
        <v>2360</v>
      </c>
      <c r="B2475" t="s">
        <v>2361</v>
      </c>
      <c r="C2475" t="s">
        <v>37</v>
      </c>
      <c r="D2475">
        <v>494</v>
      </c>
      <c r="E2475">
        <v>3282</v>
      </c>
      <c r="F2475" t="s">
        <v>2419</v>
      </c>
      <c r="G2475" t="str">
        <f t="shared" si="76"/>
        <v>iiif_url</v>
      </c>
    </row>
    <row r="2477" spans="1:7" x14ac:dyDescent="0.2">
      <c r="A2477" t="s">
        <v>2360</v>
      </c>
      <c r="B2477" t="s">
        <v>2420</v>
      </c>
      <c r="C2477" t="s">
        <v>11</v>
      </c>
      <c r="D2477">
        <v>1544</v>
      </c>
      <c r="E2477">
        <v>338</v>
      </c>
      <c r="F2477" t="s">
        <v>2421</v>
      </c>
      <c r="G2477" t="str">
        <f t="shared" ref="G2477:G2508" si="77">HYPERLINK("https://images.diginfra.net/iiif/NL-HaNA_1.01.02/3779/NL-HaNA_1.01.02_3779_0015.jpg/1209,286,1132,3209/full/0/default.jpg", "iiif_url")</f>
        <v>iiif_url</v>
      </c>
    </row>
    <row r="2478" spans="1:7" x14ac:dyDescent="0.2">
      <c r="A2478" t="s">
        <v>2360</v>
      </c>
      <c r="B2478" t="s">
        <v>2420</v>
      </c>
      <c r="C2478" t="s">
        <v>1170</v>
      </c>
      <c r="D2478">
        <v>1482</v>
      </c>
      <c r="E2478">
        <v>337</v>
      </c>
      <c r="F2478" t="s">
        <v>2422</v>
      </c>
      <c r="G2478" t="str">
        <f t="shared" si="77"/>
        <v>iiif_url</v>
      </c>
    </row>
    <row r="2479" spans="1:7" x14ac:dyDescent="0.2">
      <c r="A2479" t="s">
        <v>2360</v>
      </c>
      <c r="B2479" t="s">
        <v>2420</v>
      </c>
      <c r="C2479" t="s">
        <v>1170</v>
      </c>
      <c r="D2479">
        <v>1407</v>
      </c>
      <c r="E2479">
        <v>408</v>
      </c>
      <c r="F2479" t="s">
        <v>2423</v>
      </c>
      <c r="G2479" t="str">
        <f t="shared" si="77"/>
        <v>iiif_url</v>
      </c>
    </row>
    <row r="2480" spans="1:7" x14ac:dyDescent="0.2">
      <c r="A2480" t="s">
        <v>2360</v>
      </c>
      <c r="B2480" t="s">
        <v>2420</v>
      </c>
      <c r="C2480" t="s">
        <v>1170</v>
      </c>
      <c r="D2480">
        <v>1407</v>
      </c>
      <c r="E2480">
        <v>467</v>
      </c>
      <c r="F2480" t="s">
        <v>2424</v>
      </c>
      <c r="G2480" t="str">
        <f t="shared" si="77"/>
        <v>iiif_url</v>
      </c>
    </row>
    <row r="2481" spans="1:7" x14ac:dyDescent="0.2">
      <c r="A2481" t="s">
        <v>2360</v>
      </c>
      <c r="B2481" t="s">
        <v>2420</v>
      </c>
      <c r="C2481" t="s">
        <v>26</v>
      </c>
      <c r="D2481">
        <v>1405</v>
      </c>
      <c r="E2481">
        <v>509</v>
      </c>
      <c r="F2481" t="s">
        <v>2425</v>
      </c>
      <c r="G2481" t="str">
        <f t="shared" si="77"/>
        <v>iiif_url</v>
      </c>
    </row>
    <row r="2482" spans="1:7" x14ac:dyDescent="0.2">
      <c r="A2482" t="s">
        <v>2360</v>
      </c>
      <c r="B2482" t="s">
        <v>2420</v>
      </c>
      <c r="C2482" t="s">
        <v>26</v>
      </c>
      <c r="D2482">
        <v>1405</v>
      </c>
      <c r="E2482">
        <v>560</v>
      </c>
      <c r="F2482" t="s">
        <v>2426</v>
      </c>
      <c r="G2482" t="str">
        <f t="shared" si="77"/>
        <v>iiif_url</v>
      </c>
    </row>
    <row r="2483" spans="1:7" x14ac:dyDescent="0.2">
      <c r="A2483" t="s">
        <v>2360</v>
      </c>
      <c r="B2483" t="s">
        <v>2420</v>
      </c>
      <c r="C2483" t="s">
        <v>11</v>
      </c>
      <c r="D2483">
        <v>1528</v>
      </c>
      <c r="E2483">
        <v>601</v>
      </c>
      <c r="F2483" t="s">
        <v>2427</v>
      </c>
      <c r="G2483" t="str">
        <f t="shared" si="77"/>
        <v>iiif_url</v>
      </c>
    </row>
    <row r="2484" spans="1:7" x14ac:dyDescent="0.2">
      <c r="A2484" t="s">
        <v>2360</v>
      </c>
      <c r="B2484" t="s">
        <v>2420</v>
      </c>
      <c r="C2484" t="s">
        <v>26</v>
      </c>
      <c r="D2484">
        <v>1400</v>
      </c>
      <c r="E2484">
        <v>658</v>
      </c>
      <c r="F2484" t="s">
        <v>2428</v>
      </c>
      <c r="G2484" t="str">
        <f t="shared" si="77"/>
        <v>iiif_url</v>
      </c>
    </row>
    <row r="2485" spans="1:7" x14ac:dyDescent="0.2">
      <c r="A2485" t="s">
        <v>2360</v>
      </c>
      <c r="B2485" t="s">
        <v>2420</v>
      </c>
      <c r="C2485" t="s">
        <v>26</v>
      </c>
      <c r="D2485">
        <v>1405</v>
      </c>
      <c r="E2485">
        <v>704</v>
      </c>
      <c r="F2485" t="s">
        <v>2429</v>
      </c>
      <c r="G2485" t="str">
        <f t="shared" si="77"/>
        <v>iiif_url</v>
      </c>
    </row>
    <row r="2486" spans="1:7" x14ac:dyDescent="0.2">
      <c r="A2486" t="s">
        <v>2360</v>
      </c>
      <c r="B2486" t="s">
        <v>2420</v>
      </c>
      <c r="C2486" t="s">
        <v>11</v>
      </c>
      <c r="D2486">
        <v>1517</v>
      </c>
      <c r="E2486">
        <v>750</v>
      </c>
      <c r="F2486" t="s">
        <v>2430</v>
      </c>
      <c r="G2486" t="str">
        <f t="shared" si="77"/>
        <v>iiif_url</v>
      </c>
    </row>
    <row r="2487" spans="1:7" x14ac:dyDescent="0.2">
      <c r="A2487" t="s">
        <v>2360</v>
      </c>
      <c r="B2487" t="s">
        <v>2420</v>
      </c>
      <c r="C2487" t="s">
        <v>26</v>
      </c>
      <c r="D2487">
        <v>1405</v>
      </c>
      <c r="E2487">
        <v>788</v>
      </c>
      <c r="F2487" t="s">
        <v>2431</v>
      </c>
      <c r="G2487" t="str">
        <f t="shared" si="77"/>
        <v>iiif_url</v>
      </c>
    </row>
    <row r="2488" spans="1:7" x14ac:dyDescent="0.2">
      <c r="A2488" t="s">
        <v>2360</v>
      </c>
      <c r="B2488" t="s">
        <v>2420</v>
      </c>
      <c r="C2488" t="s">
        <v>124</v>
      </c>
      <c r="D2488">
        <v>1354</v>
      </c>
      <c r="E2488">
        <v>844</v>
      </c>
      <c r="F2488" t="s">
        <v>2432</v>
      </c>
      <c r="G2488" t="str">
        <f t="shared" si="77"/>
        <v>iiif_url</v>
      </c>
    </row>
    <row r="2489" spans="1:7" x14ac:dyDescent="0.2">
      <c r="A2489" t="s">
        <v>2360</v>
      </c>
      <c r="B2489" t="s">
        <v>2420</v>
      </c>
      <c r="C2489" t="s">
        <v>26</v>
      </c>
      <c r="D2489">
        <v>1396</v>
      </c>
      <c r="E2489">
        <v>895</v>
      </c>
      <c r="F2489" t="s">
        <v>2433</v>
      </c>
      <c r="G2489" t="str">
        <f t="shared" si="77"/>
        <v>iiif_url</v>
      </c>
    </row>
    <row r="2490" spans="1:7" x14ac:dyDescent="0.2">
      <c r="A2490" t="s">
        <v>2360</v>
      </c>
      <c r="B2490" t="s">
        <v>2420</v>
      </c>
      <c r="C2490" t="s">
        <v>26</v>
      </c>
      <c r="D2490">
        <v>1400</v>
      </c>
      <c r="E2490">
        <v>943</v>
      </c>
      <c r="F2490" t="s">
        <v>2434</v>
      </c>
      <c r="G2490" t="str">
        <f t="shared" si="77"/>
        <v>iiif_url</v>
      </c>
    </row>
    <row r="2491" spans="1:7" x14ac:dyDescent="0.2">
      <c r="A2491" t="s">
        <v>2360</v>
      </c>
      <c r="B2491" t="s">
        <v>2420</v>
      </c>
      <c r="C2491" t="s">
        <v>124</v>
      </c>
      <c r="D2491">
        <v>1354</v>
      </c>
      <c r="E2491">
        <v>989</v>
      </c>
      <c r="F2491" t="s">
        <v>2435</v>
      </c>
      <c r="G2491" t="str">
        <f t="shared" si="77"/>
        <v>iiif_url</v>
      </c>
    </row>
    <row r="2492" spans="1:7" x14ac:dyDescent="0.2">
      <c r="A2492" t="s">
        <v>2360</v>
      </c>
      <c r="B2492" t="s">
        <v>2420</v>
      </c>
      <c r="C2492" t="s">
        <v>26</v>
      </c>
      <c r="D2492">
        <v>1403</v>
      </c>
      <c r="E2492">
        <v>1048</v>
      </c>
      <c r="F2492" t="s">
        <v>2436</v>
      </c>
      <c r="G2492" t="str">
        <f t="shared" si="77"/>
        <v>iiif_url</v>
      </c>
    </row>
    <row r="2493" spans="1:7" x14ac:dyDescent="0.2">
      <c r="A2493" t="s">
        <v>2360</v>
      </c>
      <c r="B2493" t="s">
        <v>2420</v>
      </c>
      <c r="C2493" t="s">
        <v>26</v>
      </c>
      <c r="D2493">
        <v>1398</v>
      </c>
      <c r="E2493">
        <v>1090</v>
      </c>
      <c r="F2493" t="s">
        <v>2437</v>
      </c>
      <c r="G2493" t="str">
        <f t="shared" si="77"/>
        <v>iiif_url</v>
      </c>
    </row>
    <row r="2494" spans="1:7" x14ac:dyDescent="0.2">
      <c r="A2494" t="s">
        <v>2360</v>
      </c>
      <c r="B2494" t="s">
        <v>2420</v>
      </c>
      <c r="C2494" t="s">
        <v>11</v>
      </c>
      <c r="D2494">
        <v>1517</v>
      </c>
      <c r="E2494">
        <v>1124</v>
      </c>
      <c r="F2494" t="s">
        <v>2438</v>
      </c>
      <c r="G2494" t="str">
        <f t="shared" si="77"/>
        <v>iiif_url</v>
      </c>
    </row>
    <row r="2495" spans="1:7" x14ac:dyDescent="0.2">
      <c r="A2495" t="s">
        <v>2360</v>
      </c>
      <c r="B2495" t="s">
        <v>2420</v>
      </c>
      <c r="C2495" t="s">
        <v>11</v>
      </c>
      <c r="D2495">
        <v>1510</v>
      </c>
      <c r="E2495">
        <v>1177</v>
      </c>
      <c r="F2495" t="s">
        <v>2439</v>
      </c>
      <c r="G2495" t="str">
        <f t="shared" si="77"/>
        <v>iiif_url</v>
      </c>
    </row>
    <row r="2496" spans="1:7" x14ac:dyDescent="0.2">
      <c r="A2496" t="s">
        <v>2360</v>
      </c>
      <c r="B2496" t="s">
        <v>2420</v>
      </c>
      <c r="C2496" t="s">
        <v>26</v>
      </c>
      <c r="D2496">
        <v>1393</v>
      </c>
      <c r="E2496">
        <v>1236</v>
      </c>
      <c r="F2496" t="s">
        <v>2440</v>
      </c>
      <c r="G2496" t="str">
        <f t="shared" si="77"/>
        <v>iiif_url</v>
      </c>
    </row>
    <row r="2497" spans="1:7" x14ac:dyDescent="0.2">
      <c r="A2497" t="s">
        <v>2360</v>
      </c>
      <c r="B2497" t="s">
        <v>2420</v>
      </c>
      <c r="C2497" t="s">
        <v>26</v>
      </c>
      <c r="D2497">
        <v>1393</v>
      </c>
      <c r="E2497">
        <v>1280</v>
      </c>
      <c r="F2497" t="s">
        <v>2441</v>
      </c>
      <c r="G2497" t="str">
        <f t="shared" si="77"/>
        <v>iiif_url</v>
      </c>
    </row>
    <row r="2498" spans="1:7" x14ac:dyDescent="0.2">
      <c r="A2498" t="s">
        <v>2360</v>
      </c>
      <c r="B2498" t="s">
        <v>2420</v>
      </c>
      <c r="C2498" t="s">
        <v>11</v>
      </c>
      <c r="D2498">
        <v>1507</v>
      </c>
      <c r="E2498">
        <v>1331</v>
      </c>
      <c r="F2498" t="s">
        <v>2442</v>
      </c>
      <c r="G2498" t="str">
        <f t="shared" si="77"/>
        <v>iiif_url</v>
      </c>
    </row>
    <row r="2499" spans="1:7" x14ac:dyDescent="0.2">
      <c r="A2499" t="s">
        <v>2360</v>
      </c>
      <c r="B2499" t="s">
        <v>2420</v>
      </c>
      <c r="C2499" t="s">
        <v>26</v>
      </c>
      <c r="D2499">
        <v>1389</v>
      </c>
      <c r="E2499">
        <v>1378</v>
      </c>
      <c r="F2499" t="s">
        <v>2443</v>
      </c>
      <c r="G2499" t="str">
        <f t="shared" si="77"/>
        <v>iiif_url</v>
      </c>
    </row>
    <row r="2500" spans="1:7" x14ac:dyDescent="0.2">
      <c r="A2500" t="s">
        <v>2360</v>
      </c>
      <c r="B2500" t="s">
        <v>2420</v>
      </c>
      <c r="C2500" t="s">
        <v>26</v>
      </c>
      <c r="D2500">
        <v>1396</v>
      </c>
      <c r="E2500">
        <v>1427</v>
      </c>
      <c r="F2500" t="s">
        <v>2444</v>
      </c>
      <c r="G2500" t="str">
        <f t="shared" si="77"/>
        <v>iiif_url</v>
      </c>
    </row>
    <row r="2501" spans="1:7" x14ac:dyDescent="0.2">
      <c r="A2501" t="s">
        <v>2360</v>
      </c>
      <c r="B2501" t="s">
        <v>2420</v>
      </c>
      <c r="C2501" t="s">
        <v>11</v>
      </c>
      <c r="D2501">
        <v>1512</v>
      </c>
      <c r="E2501">
        <v>1475</v>
      </c>
      <c r="F2501" t="s">
        <v>2445</v>
      </c>
      <c r="G2501" t="str">
        <f t="shared" si="77"/>
        <v>iiif_url</v>
      </c>
    </row>
    <row r="2502" spans="1:7" x14ac:dyDescent="0.2">
      <c r="A2502" t="s">
        <v>2360</v>
      </c>
      <c r="B2502" t="s">
        <v>2420</v>
      </c>
      <c r="C2502" t="s">
        <v>26</v>
      </c>
      <c r="D2502">
        <v>1384</v>
      </c>
      <c r="E2502">
        <v>1516</v>
      </c>
      <c r="F2502" t="s">
        <v>2446</v>
      </c>
      <c r="G2502" t="str">
        <f t="shared" si="77"/>
        <v>iiif_url</v>
      </c>
    </row>
    <row r="2503" spans="1:7" x14ac:dyDescent="0.2">
      <c r="A2503" t="s">
        <v>2360</v>
      </c>
      <c r="B2503" t="s">
        <v>2420</v>
      </c>
      <c r="C2503" t="s">
        <v>26</v>
      </c>
      <c r="D2503">
        <v>1389</v>
      </c>
      <c r="E2503">
        <v>1565</v>
      </c>
      <c r="F2503" t="s">
        <v>2447</v>
      </c>
      <c r="G2503" t="str">
        <f t="shared" si="77"/>
        <v>iiif_url</v>
      </c>
    </row>
    <row r="2504" spans="1:7" x14ac:dyDescent="0.2">
      <c r="A2504" t="s">
        <v>2360</v>
      </c>
      <c r="B2504" t="s">
        <v>2420</v>
      </c>
      <c r="C2504" t="s">
        <v>26</v>
      </c>
      <c r="D2504">
        <v>1384</v>
      </c>
      <c r="E2504">
        <v>1617</v>
      </c>
      <c r="F2504" t="s">
        <v>2448</v>
      </c>
      <c r="G2504" t="str">
        <f t="shared" si="77"/>
        <v>iiif_url</v>
      </c>
    </row>
    <row r="2505" spans="1:7" x14ac:dyDescent="0.2">
      <c r="A2505" t="s">
        <v>2360</v>
      </c>
      <c r="B2505" t="s">
        <v>2420</v>
      </c>
      <c r="C2505" t="s">
        <v>11</v>
      </c>
      <c r="D2505">
        <v>1503</v>
      </c>
      <c r="E2505">
        <v>1661</v>
      </c>
      <c r="F2505" t="s">
        <v>2449</v>
      </c>
      <c r="G2505" t="str">
        <f t="shared" si="77"/>
        <v>iiif_url</v>
      </c>
    </row>
    <row r="2506" spans="1:7" x14ac:dyDescent="0.2">
      <c r="A2506" t="s">
        <v>2360</v>
      </c>
      <c r="B2506" t="s">
        <v>2420</v>
      </c>
      <c r="C2506" t="s">
        <v>26</v>
      </c>
      <c r="D2506">
        <v>1386</v>
      </c>
      <c r="E2506">
        <v>1711</v>
      </c>
      <c r="F2506" t="s">
        <v>2450</v>
      </c>
      <c r="G2506" t="str">
        <f t="shared" si="77"/>
        <v>iiif_url</v>
      </c>
    </row>
    <row r="2507" spans="1:7" x14ac:dyDescent="0.2">
      <c r="A2507" t="s">
        <v>2360</v>
      </c>
      <c r="B2507" t="s">
        <v>2420</v>
      </c>
      <c r="C2507" t="s">
        <v>26</v>
      </c>
      <c r="D2507">
        <v>1384</v>
      </c>
      <c r="E2507">
        <v>1754</v>
      </c>
      <c r="F2507" t="s">
        <v>2451</v>
      </c>
      <c r="G2507" t="str">
        <f t="shared" si="77"/>
        <v>iiif_url</v>
      </c>
    </row>
    <row r="2508" spans="1:7" x14ac:dyDescent="0.2">
      <c r="A2508" t="s">
        <v>2360</v>
      </c>
      <c r="B2508" t="s">
        <v>2420</v>
      </c>
      <c r="C2508" t="s">
        <v>26</v>
      </c>
      <c r="D2508">
        <v>1384</v>
      </c>
      <c r="E2508">
        <v>1803</v>
      </c>
      <c r="F2508" t="s">
        <v>2452</v>
      </c>
      <c r="G2508" t="str">
        <f t="shared" si="77"/>
        <v>iiif_url</v>
      </c>
    </row>
    <row r="2509" spans="1:7" x14ac:dyDescent="0.2">
      <c r="A2509" t="s">
        <v>2360</v>
      </c>
      <c r="B2509" t="s">
        <v>2420</v>
      </c>
      <c r="C2509" t="s">
        <v>11</v>
      </c>
      <c r="D2509">
        <v>1510</v>
      </c>
      <c r="E2509">
        <v>1857</v>
      </c>
      <c r="F2509" t="s">
        <v>2453</v>
      </c>
      <c r="G2509" t="str">
        <f t="shared" ref="G2509:G2539" si="78">HYPERLINK("https://images.diginfra.net/iiif/NL-HaNA_1.01.02/3779/NL-HaNA_1.01.02_3779_0015.jpg/1209,286,1132,3209/full/0/default.jpg", "iiif_url")</f>
        <v>iiif_url</v>
      </c>
    </row>
    <row r="2510" spans="1:7" x14ac:dyDescent="0.2">
      <c r="A2510" t="s">
        <v>2360</v>
      </c>
      <c r="B2510" t="s">
        <v>2420</v>
      </c>
      <c r="C2510" t="s">
        <v>26</v>
      </c>
      <c r="D2510">
        <v>1377</v>
      </c>
      <c r="E2510">
        <v>1904</v>
      </c>
      <c r="F2510" t="s">
        <v>2454</v>
      </c>
      <c r="G2510" t="str">
        <f t="shared" si="78"/>
        <v>iiif_url</v>
      </c>
    </row>
    <row r="2511" spans="1:7" x14ac:dyDescent="0.2">
      <c r="A2511" t="s">
        <v>2360</v>
      </c>
      <c r="B2511" t="s">
        <v>2420</v>
      </c>
      <c r="C2511" t="s">
        <v>37</v>
      </c>
      <c r="D2511">
        <v>1496</v>
      </c>
      <c r="E2511">
        <v>1950</v>
      </c>
      <c r="F2511" t="s">
        <v>2455</v>
      </c>
      <c r="G2511" t="str">
        <f t="shared" si="78"/>
        <v>iiif_url</v>
      </c>
    </row>
    <row r="2512" spans="1:7" x14ac:dyDescent="0.2">
      <c r="A2512" t="s">
        <v>2360</v>
      </c>
      <c r="B2512" t="s">
        <v>2420</v>
      </c>
      <c r="C2512" t="s">
        <v>26</v>
      </c>
      <c r="D2512">
        <v>1379</v>
      </c>
      <c r="E2512">
        <v>2001</v>
      </c>
      <c r="F2512" t="s">
        <v>2456</v>
      </c>
      <c r="G2512" t="str">
        <f t="shared" si="78"/>
        <v>iiif_url</v>
      </c>
    </row>
    <row r="2513" spans="1:7" x14ac:dyDescent="0.2">
      <c r="A2513" t="s">
        <v>2360</v>
      </c>
      <c r="B2513" t="s">
        <v>2420</v>
      </c>
      <c r="C2513" t="s">
        <v>26</v>
      </c>
      <c r="D2513">
        <v>1375</v>
      </c>
      <c r="E2513">
        <v>2045</v>
      </c>
      <c r="F2513" t="s">
        <v>2457</v>
      </c>
      <c r="G2513" t="str">
        <f t="shared" si="78"/>
        <v>iiif_url</v>
      </c>
    </row>
    <row r="2514" spans="1:7" x14ac:dyDescent="0.2">
      <c r="A2514" t="s">
        <v>2360</v>
      </c>
      <c r="B2514" t="s">
        <v>2420</v>
      </c>
      <c r="C2514" t="s">
        <v>11</v>
      </c>
      <c r="D2514">
        <v>1500</v>
      </c>
      <c r="E2514">
        <v>2090</v>
      </c>
      <c r="F2514" t="s">
        <v>2458</v>
      </c>
      <c r="G2514" t="str">
        <f t="shared" si="78"/>
        <v>iiif_url</v>
      </c>
    </row>
    <row r="2515" spans="1:7" x14ac:dyDescent="0.2">
      <c r="A2515" t="s">
        <v>2360</v>
      </c>
      <c r="B2515" t="s">
        <v>2420</v>
      </c>
      <c r="C2515" t="s">
        <v>26</v>
      </c>
      <c r="D2515">
        <v>1375</v>
      </c>
      <c r="E2515">
        <v>2142</v>
      </c>
      <c r="F2515" t="s">
        <v>2459</v>
      </c>
      <c r="G2515" t="str">
        <f t="shared" si="78"/>
        <v>iiif_url</v>
      </c>
    </row>
    <row r="2516" spans="1:7" x14ac:dyDescent="0.2">
      <c r="A2516" t="s">
        <v>2360</v>
      </c>
      <c r="B2516" t="s">
        <v>2420</v>
      </c>
      <c r="C2516" t="s">
        <v>26</v>
      </c>
      <c r="D2516">
        <v>1372</v>
      </c>
      <c r="E2516">
        <v>2191</v>
      </c>
      <c r="F2516" t="s">
        <v>2460</v>
      </c>
      <c r="G2516" t="str">
        <f t="shared" si="78"/>
        <v>iiif_url</v>
      </c>
    </row>
    <row r="2517" spans="1:7" x14ac:dyDescent="0.2">
      <c r="A2517" t="s">
        <v>2360</v>
      </c>
      <c r="B2517" t="s">
        <v>2420</v>
      </c>
      <c r="C2517" t="s">
        <v>37</v>
      </c>
      <c r="D2517">
        <v>1491</v>
      </c>
      <c r="E2517">
        <v>2235</v>
      </c>
      <c r="F2517" t="s">
        <v>2461</v>
      </c>
      <c r="G2517" t="str">
        <f t="shared" si="78"/>
        <v>iiif_url</v>
      </c>
    </row>
    <row r="2518" spans="1:7" x14ac:dyDescent="0.2">
      <c r="A2518" t="s">
        <v>2360</v>
      </c>
      <c r="B2518" t="s">
        <v>2420</v>
      </c>
      <c r="C2518" t="s">
        <v>26</v>
      </c>
      <c r="D2518">
        <v>1372</v>
      </c>
      <c r="E2518">
        <v>2288</v>
      </c>
      <c r="F2518" t="s">
        <v>2462</v>
      </c>
      <c r="G2518" t="str">
        <f t="shared" si="78"/>
        <v>iiif_url</v>
      </c>
    </row>
    <row r="2519" spans="1:7" x14ac:dyDescent="0.2">
      <c r="A2519" t="s">
        <v>2360</v>
      </c>
      <c r="B2519" t="s">
        <v>2420</v>
      </c>
      <c r="C2519" t="s">
        <v>37</v>
      </c>
      <c r="D2519">
        <v>1493</v>
      </c>
      <c r="E2519">
        <v>2335</v>
      </c>
      <c r="F2519" t="s">
        <v>2463</v>
      </c>
      <c r="G2519" t="str">
        <f t="shared" si="78"/>
        <v>iiif_url</v>
      </c>
    </row>
    <row r="2520" spans="1:7" x14ac:dyDescent="0.2">
      <c r="A2520" t="s">
        <v>2360</v>
      </c>
      <c r="B2520" t="s">
        <v>2420</v>
      </c>
      <c r="C2520" t="s">
        <v>37</v>
      </c>
      <c r="D2520">
        <v>1489</v>
      </c>
      <c r="E2520">
        <v>2385</v>
      </c>
      <c r="F2520" t="s">
        <v>2464</v>
      </c>
      <c r="G2520" t="str">
        <f t="shared" si="78"/>
        <v>iiif_url</v>
      </c>
    </row>
    <row r="2521" spans="1:7" x14ac:dyDescent="0.2">
      <c r="A2521" t="s">
        <v>2360</v>
      </c>
      <c r="B2521" t="s">
        <v>2420</v>
      </c>
      <c r="C2521" t="s">
        <v>26</v>
      </c>
      <c r="D2521">
        <v>1368</v>
      </c>
      <c r="E2521">
        <v>2430</v>
      </c>
      <c r="F2521" t="s">
        <v>2465</v>
      </c>
      <c r="G2521" t="str">
        <f t="shared" si="78"/>
        <v>iiif_url</v>
      </c>
    </row>
    <row r="2522" spans="1:7" x14ac:dyDescent="0.2">
      <c r="A2522" t="s">
        <v>2360</v>
      </c>
      <c r="B2522" t="s">
        <v>2420</v>
      </c>
      <c r="C2522" t="s">
        <v>37</v>
      </c>
      <c r="D2522">
        <v>1489</v>
      </c>
      <c r="E2522">
        <v>2482</v>
      </c>
      <c r="F2522" t="s">
        <v>2466</v>
      </c>
      <c r="G2522" t="str">
        <f t="shared" si="78"/>
        <v>iiif_url</v>
      </c>
    </row>
    <row r="2523" spans="1:7" x14ac:dyDescent="0.2">
      <c r="A2523" t="s">
        <v>2360</v>
      </c>
      <c r="B2523" t="s">
        <v>2420</v>
      </c>
      <c r="C2523" t="s">
        <v>37</v>
      </c>
      <c r="D2523">
        <v>1489</v>
      </c>
      <c r="E2523">
        <v>2526</v>
      </c>
      <c r="F2523" t="s">
        <v>2467</v>
      </c>
      <c r="G2523" t="str">
        <f t="shared" si="78"/>
        <v>iiif_url</v>
      </c>
    </row>
    <row r="2524" spans="1:7" x14ac:dyDescent="0.2">
      <c r="A2524" t="s">
        <v>2360</v>
      </c>
      <c r="B2524" t="s">
        <v>2420</v>
      </c>
      <c r="C2524" t="s">
        <v>124</v>
      </c>
      <c r="D2524">
        <v>1368</v>
      </c>
      <c r="E2524">
        <v>2577</v>
      </c>
      <c r="F2524" t="s">
        <v>2468</v>
      </c>
      <c r="G2524" t="str">
        <f t="shared" si="78"/>
        <v>iiif_url</v>
      </c>
    </row>
    <row r="2525" spans="1:7" x14ac:dyDescent="0.2">
      <c r="A2525" t="s">
        <v>2360</v>
      </c>
      <c r="B2525" t="s">
        <v>2420</v>
      </c>
      <c r="C2525" t="s">
        <v>124</v>
      </c>
      <c r="D2525">
        <v>1368</v>
      </c>
      <c r="E2525">
        <v>2627</v>
      </c>
      <c r="F2525" t="s">
        <v>2469</v>
      </c>
      <c r="G2525" t="str">
        <f t="shared" si="78"/>
        <v>iiif_url</v>
      </c>
    </row>
    <row r="2526" spans="1:7" x14ac:dyDescent="0.2">
      <c r="A2526" t="s">
        <v>2360</v>
      </c>
      <c r="B2526" t="s">
        <v>2420</v>
      </c>
      <c r="C2526" t="s">
        <v>37</v>
      </c>
      <c r="D2526">
        <v>1480</v>
      </c>
      <c r="E2526">
        <v>2675</v>
      </c>
      <c r="F2526" t="s">
        <v>2470</v>
      </c>
      <c r="G2526" t="str">
        <f t="shared" si="78"/>
        <v>iiif_url</v>
      </c>
    </row>
    <row r="2527" spans="1:7" x14ac:dyDescent="0.2">
      <c r="A2527" t="s">
        <v>2360</v>
      </c>
      <c r="B2527" t="s">
        <v>2420</v>
      </c>
      <c r="C2527" t="s">
        <v>124</v>
      </c>
      <c r="D2527">
        <v>1363</v>
      </c>
      <c r="E2527">
        <v>2720</v>
      </c>
      <c r="F2527" t="s">
        <v>2471</v>
      </c>
      <c r="G2527" t="str">
        <f t="shared" si="78"/>
        <v>iiif_url</v>
      </c>
    </row>
    <row r="2528" spans="1:7" x14ac:dyDescent="0.2">
      <c r="A2528" t="s">
        <v>2360</v>
      </c>
      <c r="B2528" t="s">
        <v>2420</v>
      </c>
      <c r="C2528" t="s">
        <v>124</v>
      </c>
      <c r="D2528">
        <v>1365</v>
      </c>
      <c r="E2528">
        <v>2767</v>
      </c>
      <c r="F2528" t="s">
        <v>2472</v>
      </c>
      <c r="G2528" t="str">
        <f t="shared" si="78"/>
        <v>iiif_url</v>
      </c>
    </row>
    <row r="2529" spans="1:7" x14ac:dyDescent="0.2">
      <c r="A2529" t="s">
        <v>2360</v>
      </c>
      <c r="B2529" t="s">
        <v>2420</v>
      </c>
      <c r="C2529" t="s">
        <v>37</v>
      </c>
      <c r="D2529">
        <v>1484</v>
      </c>
      <c r="E2529">
        <v>2813</v>
      </c>
      <c r="F2529" t="s">
        <v>2473</v>
      </c>
      <c r="G2529" t="str">
        <f t="shared" si="78"/>
        <v>iiif_url</v>
      </c>
    </row>
    <row r="2530" spans="1:7" x14ac:dyDescent="0.2">
      <c r="A2530" t="s">
        <v>2360</v>
      </c>
      <c r="B2530" t="s">
        <v>2420</v>
      </c>
      <c r="C2530" t="s">
        <v>124</v>
      </c>
      <c r="D2530">
        <v>1363</v>
      </c>
      <c r="E2530">
        <v>2869</v>
      </c>
      <c r="F2530" t="s">
        <v>2474</v>
      </c>
      <c r="G2530" t="str">
        <f t="shared" si="78"/>
        <v>iiif_url</v>
      </c>
    </row>
    <row r="2531" spans="1:7" x14ac:dyDescent="0.2">
      <c r="A2531" t="s">
        <v>2360</v>
      </c>
      <c r="B2531" t="s">
        <v>2420</v>
      </c>
      <c r="C2531" t="s">
        <v>124</v>
      </c>
      <c r="D2531">
        <v>1312</v>
      </c>
      <c r="E2531">
        <v>2916</v>
      </c>
      <c r="F2531" t="s">
        <v>2475</v>
      </c>
      <c r="G2531" t="str">
        <f t="shared" si="78"/>
        <v>iiif_url</v>
      </c>
    </row>
    <row r="2532" spans="1:7" x14ac:dyDescent="0.2">
      <c r="A2532" t="s">
        <v>2360</v>
      </c>
      <c r="B2532" t="s">
        <v>2420</v>
      </c>
      <c r="C2532" t="s">
        <v>124</v>
      </c>
      <c r="D2532">
        <v>1312</v>
      </c>
      <c r="E2532">
        <v>2961</v>
      </c>
      <c r="F2532" t="s">
        <v>2476</v>
      </c>
      <c r="G2532" t="str">
        <f t="shared" si="78"/>
        <v>iiif_url</v>
      </c>
    </row>
    <row r="2533" spans="1:7" x14ac:dyDescent="0.2">
      <c r="A2533" t="s">
        <v>2360</v>
      </c>
      <c r="B2533" t="s">
        <v>2420</v>
      </c>
      <c r="C2533" t="s">
        <v>26</v>
      </c>
      <c r="D2533">
        <v>1363</v>
      </c>
      <c r="E2533">
        <v>3019</v>
      </c>
      <c r="F2533" t="s">
        <v>2477</v>
      </c>
      <c r="G2533" t="str">
        <f t="shared" si="78"/>
        <v>iiif_url</v>
      </c>
    </row>
    <row r="2534" spans="1:7" x14ac:dyDescent="0.2">
      <c r="A2534" t="s">
        <v>2360</v>
      </c>
      <c r="B2534" t="s">
        <v>2420</v>
      </c>
      <c r="C2534" t="s">
        <v>37</v>
      </c>
      <c r="D2534">
        <v>1477</v>
      </c>
      <c r="E2534">
        <v>3047</v>
      </c>
      <c r="F2534" t="s">
        <v>2478</v>
      </c>
      <c r="G2534" t="str">
        <f t="shared" si="78"/>
        <v>iiif_url</v>
      </c>
    </row>
    <row r="2535" spans="1:7" x14ac:dyDescent="0.2">
      <c r="A2535" t="s">
        <v>2360</v>
      </c>
      <c r="B2535" t="s">
        <v>2420</v>
      </c>
      <c r="C2535" t="s">
        <v>124</v>
      </c>
      <c r="D2535">
        <v>1307</v>
      </c>
      <c r="E2535">
        <v>3107</v>
      </c>
      <c r="F2535" t="s">
        <v>2479</v>
      </c>
      <c r="G2535" t="str">
        <f t="shared" si="78"/>
        <v>iiif_url</v>
      </c>
    </row>
    <row r="2536" spans="1:7" x14ac:dyDescent="0.2">
      <c r="A2536" t="s">
        <v>2360</v>
      </c>
      <c r="B2536" t="s">
        <v>2420</v>
      </c>
      <c r="C2536" t="s">
        <v>26</v>
      </c>
      <c r="D2536">
        <v>1354</v>
      </c>
      <c r="E2536">
        <v>3157</v>
      </c>
      <c r="F2536" t="s">
        <v>2480</v>
      </c>
      <c r="G2536" t="str">
        <f t="shared" si="78"/>
        <v>iiif_url</v>
      </c>
    </row>
    <row r="2537" spans="1:7" x14ac:dyDescent="0.2">
      <c r="A2537" t="s">
        <v>2360</v>
      </c>
      <c r="B2537" t="s">
        <v>2420</v>
      </c>
      <c r="C2537" t="s">
        <v>37</v>
      </c>
      <c r="D2537">
        <v>1472</v>
      </c>
      <c r="E2537">
        <v>3209</v>
      </c>
      <c r="F2537" t="s">
        <v>2481</v>
      </c>
      <c r="G2537" t="str">
        <f t="shared" si="78"/>
        <v>iiif_url</v>
      </c>
    </row>
    <row r="2538" spans="1:7" x14ac:dyDescent="0.2">
      <c r="A2538" t="s">
        <v>2360</v>
      </c>
      <c r="B2538" t="s">
        <v>2420</v>
      </c>
      <c r="C2538" t="s">
        <v>124</v>
      </c>
      <c r="D2538">
        <v>1305</v>
      </c>
      <c r="E2538">
        <v>3249</v>
      </c>
      <c r="F2538" t="s">
        <v>2482</v>
      </c>
      <c r="G2538" t="str">
        <f t="shared" si="78"/>
        <v>iiif_url</v>
      </c>
    </row>
    <row r="2539" spans="1:7" x14ac:dyDescent="0.2">
      <c r="A2539" t="s">
        <v>2360</v>
      </c>
      <c r="B2539" t="s">
        <v>2420</v>
      </c>
      <c r="C2539" t="s">
        <v>124</v>
      </c>
      <c r="D2539">
        <v>1347</v>
      </c>
      <c r="E2539">
        <v>3301</v>
      </c>
      <c r="F2539" t="s">
        <v>2483</v>
      </c>
      <c r="G2539" t="str">
        <f t="shared" si="78"/>
        <v>iiif_url</v>
      </c>
    </row>
    <row r="2543" spans="1:7" x14ac:dyDescent="0.2">
      <c r="A2543" t="s">
        <v>2484</v>
      </c>
      <c r="B2543" t="s">
        <v>2485</v>
      </c>
      <c r="C2543" t="s">
        <v>11</v>
      </c>
      <c r="D2543">
        <v>3078</v>
      </c>
      <c r="E2543">
        <v>321</v>
      </c>
      <c r="F2543" t="s">
        <v>475</v>
      </c>
      <c r="G2543" t="str">
        <f t="shared" ref="G2543:G2574" si="79">HYPERLINK("https://images.diginfra.net/iiif/NL-HaNA_1.01.02/3779/NL-HaNA_1.01.02_3779_0015.jpg/2498,286,1129,3181/full/0/default.jpg", "iiif_url")</f>
        <v>iiif_url</v>
      </c>
    </row>
    <row r="2544" spans="1:7" x14ac:dyDescent="0.2">
      <c r="A2544" t="s">
        <v>2484</v>
      </c>
      <c r="B2544" t="s">
        <v>2485</v>
      </c>
      <c r="C2544" t="s">
        <v>124</v>
      </c>
      <c r="D2544">
        <v>2589</v>
      </c>
      <c r="E2544">
        <v>383</v>
      </c>
      <c r="F2544" t="s">
        <v>2486</v>
      </c>
      <c r="G2544" t="str">
        <f t="shared" si="79"/>
        <v>iiif_url</v>
      </c>
    </row>
    <row r="2545" spans="1:7" x14ac:dyDescent="0.2">
      <c r="A2545" t="s">
        <v>2484</v>
      </c>
      <c r="B2545" t="s">
        <v>2485</v>
      </c>
      <c r="C2545" t="s">
        <v>26</v>
      </c>
      <c r="D2545">
        <v>2635</v>
      </c>
      <c r="E2545">
        <v>446</v>
      </c>
      <c r="F2545" t="s">
        <v>2487</v>
      </c>
      <c r="G2545" t="str">
        <f t="shared" si="79"/>
        <v>iiif_url</v>
      </c>
    </row>
    <row r="2546" spans="1:7" x14ac:dyDescent="0.2">
      <c r="A2546" t="s">
        <v>2484</v>
      </c>
      <c r="B2546" t="s">
        <v>2485</v>
      </c>
      <c r="C2546" t="s">
        <v>37</v>
      </c>
      <c r="D2546">
        <v>2759</v>
      </c>
      <c r="E2546">
        <v>483</v>
      </c>
      <c r="F2546" t="s">
        <v>2488</v>
      </c>
      <c r="G2546" t="str">
        <f t="shared" si="79"/>
        <v>iiif_url</v>
      </c>
    </row>
    <row r="2547" spans="1:7" x14ac:dyDescent="0.2">
      <c r="A2547" t="s">
        <v>2484</v>
      </c>
      <c r="B2547" t="s">
        <v>2485</v>
      </c>
      <c r="C2547" t="s">
        <v>26</v>
      </c>
      <c r="D2547">
        <v>2637</v>
      </c>
      <c r="E2547">
        <v>545</v>
      </c>
      <c r="F2547" t="s">
        <v>2489</v>
      </c>
      <c r="G2547" t="str">
        <f t="shared" si="79"/>
        <v>iiif_url</v>
      </c>
    </row>
    <row r="2548" spans="1:7" x14ac:dyDescent="0.2">
      <c r="A2548" t="s">
        <v>2484</v>
      </c>
      <c r="B2548" t="s">
        <v>2485</v>
      </c>
      <c r="C2548" t="s">
        <v>124</v>
      </c>
      <c r="D2548">
        <v>2591</v>
      </c>
      <c r="E2548">
        <v>577</v>
      </c>
      <c r="F2548" t="s">
        <v>2490</v>
      </c>
      <c r="G2548" t="str">
        <f t="shared" si="79"/>
        <v>iiif_url</v>
      </c>
    </row>
    <row r="2549" spans="1:7" x14ac:dyDescent="0.2">
      <c r="A2549" t="s">
        <v>2484</v>
      </c>
      <c r="B2549" t="s">
        <v>2485</v>
      </c>
      <c r="C2549" t="s">
        <v>26</v>
      </c>
      <c r="D2549">
        <v>2635</v>
      </c>
      <c r="E2549">
        <v>636</v>
      </c>
      <c r="F2549" t="s">
        <v>2491</v>
      </c>
      <c r="G2549" t="str">
        <f t="shared" si="79"/>
        <v>iiif_url</v>
      </c>
    </row>
    <row r="2550" spans="1:7" x14ac:dyDescent="0.2">
      <c r="A2550" t="s">
        <v>2484</v>
      </c>
      <c r="B2550" t="s">
        <v>2485</v>
      </c>
      <c r="C2550" t="s">
        <v>124</v>
      </c>
      <c r="D2550">
        <v>2591</v>
      </c>
      <c r="E2550">
        <v>673</v>
      </c>
      <c r="F2550" t="s">
        <v>2492</v>
      </c>
      <c r="G2550" t="str">
        <f t="shared" si="79"/>
        <v>iiif_url</v>
      </c>
    </row>
    <row r="2551" spans="1:7" x14ac:dyDescent="0.2">
      <c r="A2551" t="s">
        <v>2484</v>
      </c>
      <c r="B2551" t="s">
        <v>2485</v>
      </c>
      <c r="C2551" t="s">
        <v>26</v>
      </c>
      <c r="D2551">
        <v>2635</v>
      </c>
      <c r="E2551">
        <v>733</v>
      </c>
      <c r="F2551" t="s">
        <v>2493</v>
      </c>
      <c r="G2551" t="str">
        <f t="shared" si="79"/>
        <v>iiif_url</v>
      </c>
    </row>
    <row r="2552" spans="1:7" x14ac:dyDescent="0.2">
      <c r="A2552" t="s">
        <v>2484</v>
      </c>
      <c r="B2552" t="s">
        <v>2485</v>
      </c>
      <c r="C2552" t="s">
        <v>124</v>
      </c>
      <c r="D2552">
        <v>2596</v>
      </c>
      <c r="E2552">
        <v>770</v>
      </c>
      <c r="F2552" t="s">
        <v>2494</v>
      </c>
      <c r="G2552" t="str">
        <f t="shared" si="79"/>
        <v>iiif_url</v>
      </c>
    </row>
    <row r="2553" spans="1:7" x14ac:dyDescent="0.2">
      <c r="A2553" t="s">
        <v>2484</v>
      </c>
      <c r="B2553" t="s">
        <v>2485</v>
      </c>
      <c r="C2553" t="s">
        <v>26</v>
      </c>
      <c r="D2553">
        <v>2637</v>
      </c>
      <c r="E2553">
        <v>828</v>
      </c>
      <c r="F2553" t="s">
        <v>2495</v>
      </c>
      <c r="G2553" t="str">
        <f t="shared" si="79"/>
        <v>iiif_url</v>
      </c>
    </row>
    <row r="2554" spans="1:7" x14ac:dyDescent="0.2">
      <c r="A2554" t="s">
        <v>2484</v>
      </c>
      <c r="B2554" t="s">
        <v>2485</v>
      </c>
      <c r="C2554" t="s">
        <v>124</v>
      </c>
      <c r="D2554">
        <v>2593</v>
      </c>
      <c r="E2554">
        <v>866</v>
      </c>
      <c r="F2554" t="s">
        <v>2496</v>
      </c>
      <c r="G2554" t="str">
        <f t="shared" si="79"/>
        <v>iiif_url</v>
      </c>
    </row>
    <row r="2555" spans="1:7" x14ac:dyDescent="0.2">
      <c r="A2555" t="s">
        <v>2484</v>
      </c>
      <c r="B2555" t="s">
        <v>2485</v>
      </c>
      <c r="C2555" t="s">
        <v>26</v>
      </c>
      <c r="D2555">
        <v>2642</v>
      </c>
      <c r="E2555">
        <v>914</v>
      </c>
      <c r="F2555" t="s">
        <v>2497</v>
      </c>
      <c r="G2555" t="str">
        <f t="shared" si="79"/>
        <v>iiif_url</v>
      </c>
    </row>
    <row r="2556" spans="1:7" x14ac:dyDescent="0.2">
      <c r="A2556" t="s">
        <v>2484</v>
      </c>
      <c r="B2556" t="s">
        <v>2485</v>
      </c>
      <c r="C2556" t="s">
        <v>26</v>
      </c>
      <c r="D2556">
        <v>2640</v>
      </c>
      <c r="E2556">
        <v>965</v>
      </c>
      <c r="F2556" t="s">
        <v>2498</v>
      </c>
      <c r="G2556" t="str">
        <f t="shared" si="79"/>
        <v>iiif_url</v>
      </c>
    </row>
    <row r="2557" spans="1:7" x14ac:dyDescent="0.2">
      <c r="A2557" t="s">
        <v>2484</v>
      </c>
      <c r="B2557" t="s">
        <v>2485</v>
      </c>
      <c r="C2557" t="s">
        <v>26</v>
      </c>
      <c r="D2557">
        <v>2644</v>
      </c>
      <c r="E2557">
        <v>1027</v>
      </c>
      <c r="F2557" t="s">
        <v>2499</v>
      </c>
      <c r="G2557" t="str">
        <f t="shared" si="79"/>
        <v>iiif_url</v>
      </c>
    </row>
    <row r="2558" spans="1:7" x14ac:dyDescent="0.2">
      <c r="A2558" t="s">
        <v>2484</v>
      </c>
      <c r="B2558" t="s">
        <v>2485</v>
      </c>
      <c r="C2558" t="s">
        <v>37</v>
      </c>
      <c r="D2558">
        <v>2763</v>
      </c>
      <c r="E2558">
        <v>1059</v>
      </c>
      <c r="F2558" t="s">
        <v>2500</v>
      </c>
      <c r="G2558" t="str">
        <f t="shared" si="79"/>
        <v>iiif_url</v>
      </c>
    </row>
    <row r="2559" spans="1:7" x14ac:dyDescent="0.2">
      <c r="A2559" t="s">
        <v>2484</v>
      </c>
      <c r="B2559" t="s">
        <v>2485</v>
      </c>
      <c r="C2559" t="s">
        <v>26</v>
      </c>
      <c r="D2559">
        <v>2642</v>
      </c>
      <c r="E2559">
        <v>1108</v>
      </c>
      <c r="F2559" t="s">
        <v>2501</v>
      </c>
      <c r="G2559" t="str">
        <f t="shared" si="79"/>
        <v>iiif_url</v>
      </c>
    </row>
    <row r="2560" spans="1:7" x14ac:dyDescent="0.2">
      <c r="A2560" t="s">
        <v>2484</v>
      </c>
      <c r="B2560" t="s">
        <v>2485</v>
      </c>
      <c r="C2560" t="s">
        <v>26</v>
      </c>
      <c r="D2560">
        <v>2640</v>
      </c>
      <c r="E2560">
        <v>1156</v>
      </c>
      <c r="F2560" t="s">
        <v>2502</v>
      </c>
      <c r="G2560" t="str">
        <f t="shared" si="79"/>
        <v>iiif_url</v>
      </c>
    </row>
    <row r="2561" spans="1:7" x14ac:dyDescent="0.2">
      <c r="A2561" t="s">
        <v>2484</v>
      </c>
      <c r="B2561" t="s">
        <v>2485</v>
      </c>
      <c r="C2561" t="s">
        <v>26</v>
      </c>
      <c r="D2561">
        <v>2647</v>
      </c>
      <c r="E2561">
        <v>1229</v>
      </c>
      <c r="F2561" t="s">
        <v>2503</v>
      </c>
      <c r="G2561" t="str">
        <f t="shared" si="79"/>
        <v>iiif_url</v>
      </c>
    </row>
    <row r="2562" spans="1:7" x14ac:dyDescent="0.2">
      <c r="A2562" t="s">
        <v>2484</v>
      </c>
      <c r="B2562" t="s">
        <v>2485</v>
      </c>
      <c r="C2562" t="s">
        <v>37</v>
      </c>
      <c r="D2562">
        <v>2761</v>
      </c>
      <c r="E2562">
        <v>1246</v>
      </c>
      <c r="F2562" t="s">
        <v>2504</v>
      </c>
      <c r="G2562" t="str">
        <f t="shared" si="79"/>
        <v>iiif_url</v>
      </c>
    </row>
    <row r="2563" spans="1:7" x14ac:dyDescent="0.2">
      <c r="A2563" t="s">
        <v>2484</v>
      </c>
      <c r="B2563" t="s">
        <v>2485</v>
      </c>
      <c r="C2563" t="s">
        <v>26</v>
      </c>
      <c r="D2563">
        <v>2642</v>
      </c>
      <c r="E2563">
        <v>1303</v>
      </c>
      <c r="F2563" t="s">
        <v>2505</v>
      </c>
      <c r="G2563" t="str">
        <f t="shared" si="79"/>
        <v>iiif_url</v>
      </c>
    </row>
    <row r="2564" spans="1:7" x14ac:dyDescent="0.2">
      <c r="A2564" t="s">
        <v>2484</v>
      </c>
      <c r="B2564" t="s">
        <v>2485</v>
      </c>
      <c r="C2564" t="s">
        <v>26</v>
      </c>
      <c r="D2564">
        <v>2642</v>
      </c>
      <c r="E2564">
        <v>1349</v>
      </c>
      <c r="F2564" t="s">
        <v>2506</v>
      </c>
      <c r="G2564" t="str">
        <f t="shared" si="79"/>
        <v>iiif_url</v>
      </c>
    </row>
    <row r="2565" spans="1:7" x14ac:dyDescent="0.2">
      <c r="A2565" t="s">
        <v>2484</v>
      </c>
      <c r="B2565" t="s">
        <v>2485</v>
      </c>
      <c r="C2565" t="s">
        <v>26</v>
      </c>
      <c r="D2565">
        <v>2642</v>
      </c>
      <c r="E2565">
        <v>1397</v>
      </c>
      <c r="F2565" t="s">
        <v>2507</v>
      </c>
      <c r="G2565" t="str">
        <f t="shared" si="79"/>
        <v>iiif_url</v>
      </c>
    </row>
    <row r="2566" spans="1:7" x14ac:dyDescent="0.2">
      <c r="A2566" t="s">
        <v>2484</v>
      </c>
      <c r="B2566" t="s">
        <v>2485</v>
      </c>
      <c r="C2566" t="s">
        <v>26</v>
      </c>
      <c r="D2566">
        <v>2644</v>
      </c>
      <c r="E2566">
        <v>1456</v>
      </c>
      <c r="F2566" t="s">
        <v>2508</v>
      </c>
      <c r="G2566" t="str">
        <f t="shared" si="79"/>
        <v>iiif_url</v>
      </c>
    </row>
    <row r="2567" spans="1:7" x14ac:dyDescent="0.2">
      <c r="A2567" t="s">
        <v>2484</v>
      </c>
      <c r="B2567" t="s">
        <v>2485</v>
      </c>
      <c r="C2567" t="s">
        <v>37</v>
      </c>
      <c r="D2567">
        <v>2768</v>
      </c>
      <c r="E2567">
        <v>1488</v>
      </c>
      <c r="F2567" t="s">
        <v>2509</v>
      </c>
      <c r="G2567" t="str">
        <f t="shared" si="79"/>
        <v>iiif_url</v>
      </c>
    </row>
    <row r="2568" spans="1:7" x14ac:dyDescent="0.2">
      <c r="A2568" t="s">
        <v>2484</v>
      </c>
      <c r="B2568" t="s">
        <v>2485</v>
      </c>
      <c r="C2568" t="s">
        <v>26</v>
      </c>
      <c r="D2568">
        <v>2644</v>
      </c>
      <c r="E2568">
        <v>1539</v>
      </c>
      <c r="F2568" t="s">
        <v>2510</v>
      </c>
      <c r="G2568" t="str">
        <f t="shared" si="79"/>
        <v>iiif_url</v>
      </c>
    </row>
    <row r="2569" spans="1:7" x14ac:dyDescent="0.2">
      <c r="A2569" t="s">
        <v>2484</v>
      </c>
      <c r="B2569" t="s">
        <v>2485</v>
      </c>
      <c r="C2569" t="s">
        <v>26</v>
      </c>
      <c r="D2569">
        <v>2644</v>
      </c>
      <c r="E2569">
        <v>1593</v>
      </c>
      <c r="F2569" t="s">
        <v>2511</v>
      </c>
      <c r="G2569" t="str">
        <f t="shared" si="79"/>
        <v>iiif_url</v>
      </c>
    </row>
    <row r="2570" spans="1:7" x14ac:dyDescent="0.2">
      <c r="A2570" t="s">
        <v>2484</v>
      </c>
      <c r="B2570" t="s">
        <v>2485</v>
      </c>
      <c r="C2570" t="s">
        <v>37</v>
      </c>
      <c r="D2570">
        <v>2766</v>
      </c>
      <c r="E2570">
        <v>1637</v>
      </c>
      <c r="F2570" t="s">
        <v>2512</v>
      </c>
      <c r="G2570" t="str">
        <f t="shared" si="79"/>
        <v>iiif_url</v>
      </c>
    </row>
    <row r="2571" spans="1:7" x14ac:dyDescent="0.2">
      <c r="A2571" t="s">
        <v>2484</v>
      </c>
      <c r="B2571" t="s">
        <v>2485</v>
      </c>
      <c r="C2571" t="s">
        <v>26</v>
      </c>
      <c r="D2571">
        <v>2649</v>
      </c>
      <c r="E2571">
        <v>1686</v>
      </c>
      <c r="F2571" t="s">
        <v>2513</v>
      </c>
      <c r="G2571" t="str">
        <f t="shared" si="79"/>
        <v>iiif_url</v>
      </c>
    </row>
    <row r="2572" spans="1:7" x14ac:dyDescent="0.2">
      <c r="A2572" t="s">
        <v>2484</v>
      </c>
      <c r="B2572" t="s">
        <v>2485</v>
      </c>
      <c r="C2572" t="s">
        <v>124</v>
      </c>
      <c r="D2572">
        <v>2603</v>
      </c>
      <c r="E2572">
        <v>1722</v>
      </c>
      <c r="F2572" t="s">
        <v>2514</v>
      </c>
      <c r="G2572" t="str">
        <f t="shared" si="79"/>
        <v>iiif_url</v>
      </c>
    </row>
    <row r="2573" spans="1:7" x14ac:dyDescent="0.2">
      <c r="A2573" t="s">
        <v>2484</v>
      </c>
      <c r="B2573" t="s">
        <v>2485</v>
      </c>
      <c r="C2573" t="s">
        <v>26</v>
      </c>
      <c r="D2573">
        <v>2649</v>
      </c>
      <c r="E2573">
        <v>1781</v>
      </c>
      <c r="F2573" t="s">
        <v>2515</v>
      </c>
      <c r="G2573" t="str">
        <f t="shared" si="79"/>
        <v>iiif_url</v>
      </c>
    </row>
    <row r="2574" spans="1:7" x14ac:dyDescent="0.2">
      <c r="A2574" t="s">
        <v>2484</v>
      </c>
      <c r="B2574" t="s">
        <v>2485</v>
      </c>
      <c r="C2574" t="s">
        <v>26</v>
      </c>
      <c r="D2574">
        <v>2649</v>
      </c>
      <c r="E2574">
        <v>1830</v>
      </c>
      <c r="F2574" t="s">
        <v>2516</v>
      </c>
      <c r="G2574" t="str">
        <f t="shared" si="79"/>
        <v>iiif_url</v>
      </c>
    </row>
    <row r="2575" spans="1:7" x14ac:dyDescent="0.2">
      <c r="A2575" t="s">
        <v>2484</v>
      </c>
      <c r="B2575" t="s">
        <v>2485</v>
      </c>
      <c r="C2575" t="s">
        <v>26</v>
      </c>
      <c r="D2575">
        <v>2654</v>
      </c>
      <c r="E2575">
        <v>1887</v>
      </c>
      <c r="F2575" t="s">
        <v>2517</v>
      </c>
      <c r="G2575" t="str">
        <f t="shared" ref="G2575:G2605" si="80">HYPERLINK("https://images.diginfra.net/iiif/NL-HaNA_1.01.02/3779/NL-HaNA_1.01.02_3779_0015.jpg/2498,286,1129,3181/full/0/default.jpg", "iiif_url")</f>
        <v>iiif_url</v>
      </c>
    </row>
    <row r="2576" spans="1:7" x14ac:dyDescent="0.2">
      <c r="A2576" t="s">
        <v>2484</v>
      </c>
      <c r="B2576" t="s">
        <v>2485</v>
      </c>
      <c r="C2576" t="s">
        <v>37</v>
      </c>
      <c r="D2576">
        <v>2773</v>
      </c>
      <c r="E2576">
        <v>1918</v>
      </c>
      <c r="F2576" t="s">
        <v>2518</v>
      </c>
      <c r="G2576" t="str">
        <f t="shared" si="80"/>
        <v>iiif_url</v>
      </c>
    </row>
    <row r="2577" spans="1:7" x14ac:dyDescent="0.2">
      <c r="A2577" t="s">
        <v>2484</v>
      </c>
      <c r="B2577" t="s">
        <v>2485</v>
      </c>
      <c r="C2577" t="s">
        <v>26</v>
      </c>
      <c r="D2577">
        <v>2654</v>
      </c>
      <c r="E2577">
        <v>1980</v>
      </c>
      <c r="F2577" t="s">
        <v>2519</v>
      </c>
      <c r="G2577" t="str">
        <f t="shared" si="80"/>
        <v>iiif_url</v>
      </c>
    </row>
    <row r="2578" spans="1:7" x14ac:dyDescent="0.2">
      <c r="A2578" t="s">
        <v>2484</v>
      </c>
      <c r="B2578" t="s">
        <v>2485</v>
      </c>
      <c r="C2578" t="s">
        <v>37</v>
      </c>
      <c r="D2578">
        <v>2773</v>
      </c>
      <c r="E2578">
        <v>2015</v>
      </c>
      <c r="F2578" t="s">
        <v>2520</v>
      </c>
      <c r="G2578" t="str">
        <f t="shared" si="80"/>
        <v>iiif_url</v>
      </c>
    </row>
    <row r="2579" spans="1:7" x14ac:dyDescent="0.2">
      <c r="A2579" t="s">
        <v>2484</v>
      </c>
      <c r="B2579" t="s">
        <v>2485</v>
      </c>
      <c r="C2579" t="s">
        <v>26</v>
      </c>
      <c r="D2579">
        <v>2654</v>
      </c>
      <c r="E2579">
        <v>2062</v>
      </c>
      <c r="F2579" t="s">
        <v>2521</v>
      </c>
      <c r="G2579" t="str">
        <f t="shared" si="80"/>
        <v>iiif_url</v>
      </c>
    </row>
    <row r="2580" spans="1:7" x14ac:dyDescent="0.2">
      <c r="A2580" t="s">
        <v>2484</v>
      </c>
      <c r="B2580" t="s">
        <v>2485</v>
      </c>
      <c r="C2580" t="s">
        <v>26</v>
      </c>
      <c r="D2580">
        <v>2658</v>
      </c>
      <c r="E2580">
        <v>2124</v>
      </c>
      <c r="F2580" t="s">
        <v>566</v>
      </c>
      <c r="G2580" t="str">
        <f t="shared" si="80"/>
        <v>iiif_url</v>
      </c>
    </row>
    <row r="2581" spans="1:7" x14ac:dyDescent="0.2">
      <c r="A2581" t="s">
        <v>2484</v>
      </c>
      <c r="B2581" t="s">
        <v>2485</v>
      </c>
      <c r="C2581" t="s">
        <v>37</v>
      </c>
      <c r="D2581">
        <v>2775</v>
      </c>
      <c r="E2581">
        <v>2152</v>
      </c>
      <c r="F2581" t="s">
        <v>2522</v>
      </c>
      <c r="G2581" t="str">
        <f t="shared" si="80"/>
        <v>iiif_url</v>
      </c>
    </row>
    <row r="2582" spans="1:7" x14ac:dyDescent="0.2">
      <c r="A2582" t="s">
        <v>2484</v>
      </c>
      <c r="B2582" t="s">
        <v>2485</v>
      </c>
      <c r="C2582" t="s">
        <v>124</v>
      </c>
      <c r="D2582">
        <v>2656</v>
      </c>
      <c r="E2582">
        <v>2221</v>
      </c>
      <c r="F2582" t="s">
        <v>2523</v>
      </c>
      <c r="G2582" t="str">
        <f t="shared" si="80"/>
        <v>iiif_url</v>
      </c>
    </row>
    <row r="2583" spans="1:7" x14ac:dyDescent="0.2">
      <c r="A2583" t="s">
        <v>2484</v>
      </c>
      <c r="B2583" t="s">
        <v>2485</v>
      </c>
      <c r="C2583" t="s">
        <v>26</v>
      </c>
      <c r="D2583">
        <v>2777</v>
      </c>
      <c r="E2583">
        <v>2256</v>
      </c>
      <c r="F2583" t="s">
        <v>2524</v>
      </c>
      <c r="G2583" t="str">
        <f t="shared" si="80"/>
        <v>iiif_url</v>
      </c>
    </row>
    <row r="2584" spans="1:7" x14ac:dyDescent="0.2">
      <c r="A2584" t="s">
        <v>2484</v>
      </c>
      <c r="B2584" t="s">
        <v>2485</v>
      </c>
      <c r="C2584" t="s">
        <v>124</v>
      </c>
      <c r="D2584">
        <v>2658</v>
      </c>
      <c r="E2584">
        <v>2309</v>
      </c>
      <c r="F2584" t="s">
        <v>2525</v>
      </c>
      <c r="G2584" t="str">
        <f t="shared" si="80"/>
        <v>iiif_url</v>
      </c>
    </row>
    <row r="2585" spans="1:7" x14ac:dyDescent="0.2">
      <c r="A2585" t="s">
        <v>2484</v>
      </c>
      <c r="B2585" t="s">
        <v>2485</v>
      </c>
      <c r="C2585" t="s">
        <v>26</v>
      </c>
      <c r="D2585">
        <v>2782</v>
      </c>
      <c r="E2585">
        <v>2349</v>
      </c>
      <c r="F2585" t="s">
        <v>2526</v>
      </c>
      <c r="G2585" t="str">
        <f t="shared" si="80"/>
        <v>iiif_url</v>
      </c>
    </row>
    <row r="2586" spans="1:7" x14ac:dyDescent="0.2">
      <c r="A2586" t="s">
        <v>2484</v>
      </c>
      <c r="B2586" t="s">
        <v>2485</v>
      </c>
      <c r="C2586" t="s">
        <v>124</v>
      </c>
      <c r="D2586">
        <v>2661</v>
      </c>
      <c r="E2586">
        <v>2398</v>
      </c>
      <c r="F2586" t="s">
        <v>2527</v>
      </c>
      <c r="G2586" t="str">
        <f t="shared" si="80"/>
        <v>iiif_url</v>
      </c>
    </row>
    <row r="2587" spans="1:7" x14ac:dyDescent="0.2">
      <c r="A2587" t="s">
        <v>2484</v>
      </c>
      <c r="B2587" t="s">
        <v>2485</v>
      </c>
      <c r="C2587" t="s">
        <v>124</v>
      </c>
      <c r="D2587">
        <v>2658</v>
      </c>
      <c r="E2587">
        <v>2451</v>
      </c>
      <c r="F2587" t="s">
        <v>2528</v>
      </c>
      <c r="G2587" t="str">
        <f t="shared" si="80"/>
        <v>iiif_url</v>
      </c>
    </row>
    <row r="2588" spans="1:7" x14ac:dyDescent="0.2">
      <c r="A2588" t="s">
        <v>2484</v>
      </c>
      <c r="B2588" t="s">
        <v>2485</v>
      </c>
      <c r="C2588" t="s">
        <v>124</v>
      </c>
      <c r="D2588">
        <v>2658</v>
      </c>
      <c r="E2588">
        <v>2498</v>
      </c>
      <c r="F2588" t="s">
        <v>2529</v>
      </c>
      <c r="G2588" t="str">
        <f t="shared" si="80"/>
        <v>iiif_url</v>
      </c>
    </row>
    <row r="2589" spans="1:7" x14ac:dyDescent="0.2">
      <c r="A2589" t="s">
        <v>2484</v>
      </c>
      <c r="B2589" t="s">
        <v>2485</v>
      </c>
      <c r="C2589" t="s">
        <v>124</v>
      </c>
      <c r="D2589">
        <v>2663</v>
      </c>
      <c r="E2589">
        <v>2549</v>
      </c>
      <c r="F2589" t="s">
        <v>2530</v>
      </c>
      <c r="G2589" t="str">
        <f t="shared" si="80"/>
        <v>iiif_url</v>
      </c>
    </row>
    <row r="2590" spans="1:7" x14ac:dyDescent="0.2">
      <c r="A2590" t="s">
        <v>2484</v>
      </c>
      <c r="B2590" t="s">
        <v>2485</v>
      </c>
      <c r="C2590" t="s">
        <v>37</v>
      </c>
      <c r="D2590">
        <v>2780</v>
      </c>
      <c r="E2590">
        <v>2589</v>
      </c>
      <c r="F2590" t="s">
        <v>2531</v>
      </c>
      <c r="G2590" t="str">
        <f t="shared" si="80"/>
        <v>iiif_url</v>
      </c>
    </row>
    <row r="2591" spans="1:7" x14ac:dyDescent="0.2">
      <c r="A2591" t="s">
        <v>2484</v>
      </c>
      <c r="B2591" t="s">
        <v>2485</v>
      </c>
      <c r="C2591" t="s">
        <v>26</v>
      </c>
      <c r="D2591">
        <v>2668</v>
      </c>
      <c r="E2591">
        <v>2660</v>
      </c>
      <c r="F2591" t="s">
        <v>2532</v>
      </c>
      <c r="G2591" t="str">
        <f t="shared" si="80"/>
        <v>iiif_url</v>
      </c>
    </row>
    <row r="2592" spans="1:7" x14ac:dyDescent="0.2">
      <c r="A2592" t="s">
        <v>2484</v>
      </c>
      <c r="B2592" t="s">
        <v>2485</v>
      </c>
      <c r="C2592" t="s">
        <v>37</v>
      </c>
      <c r="D2592">
        <v>2784</v>
      </c>
      <c r="E2592">
        <v>2680</v>
      </c>
      <c r="F2592" t="s">
        <v>2533</v>
      </c>
      <c r="G2592" t="str">
        <f t="shared" si="80"/>
        <v>iiif_url</v>
      </c>
    </row>
    <row r="2593" spans="1:7" x14ac:dyDescent="0.2">
      <c r="A2593" t="s">
        <v>2484</v>
      </c>
      <c r="B2593" t="s">
        <v>2485</v>
      </c>
      <c r="C2593" t="s">
        <v>124</v>
      </c>
      <c r="D2593">
        <v>2665</v>
      </c>
      <c r="E2593">
        <v>2732</v>
      </c>
      <c r="F2593" t="s">
        <v>2534</v>
      </c>
      <c r="G2593" t="str">
        <f t="shared" si="80"/>
        <v>iiif_url</v>
      </c>
    </row>
    <row r="2594" spans="1:7" x14ac:dyDescent="0.2">
      <c r="A2594" t="s">
        <v>2484</v>
      </c>
      <c r="B2594" t="s">
        <v>2485</v>
      </c>
      <c r="C2594" t="s">
        <v>37</v>
      </c>
      <c r="D2594">
        <v>2761</v>
      </c>
      <c r="E2594">
        <v>2785</v>
      </c>
      <c r="F2594" t="s">
        <v>2535</v>
      </c>
      <c r="G2594" t="str">
        <f t="shared" si="80"/>
        <v>iiif_url</v>
      </c>
    </row>
    <row r="2595" spans="1:7" x14ac:dyDescent="0.2">
      <c r="A2595" t="s">
        <v>2484</v>
      </c>
      <c r="B2595" t="s">
        <v>2485</v>
      </c>
      <c r="C2595" t="s">
        <v>26</v>
      </c>
      <c r="D2595">
        <v>2675</v>
      </c>
      <c r="E2595">
        <v>2841</v>
      </c>
      <c r="F2595" t="s">
        <v>921</v>
      </c>
      <c r="G2595" t="str">
        <f t="shared" si="80"/>
        <v>iiif_url</v>
      </c>
    </row>
    <row r="2596" spans="1:7" x14ac:dyDescent="0.2">
      <c r="A2596" t="s">
        <v>2484</v>
      </c>
      <c r="B2596" t="s">
        <v>2485</v>
      </c>
      <c r="C2596" t="s">
        <v>124</v>
      </c>
      <c r="D2596">
        <v>2623</v>
      </c>
      <c r="E2596">
        <v>2872</v>
      </c>
      <c r="F2596" t="s">
        <v>2536</v>
      </c>
      <c r="G2596" t="str">
        <f t="shared" si="80"/>
        <v>iiif_url</v>
      </c>
    </row>
    <row r="2597" spans="1:7" x14ac:dyDescent="0.2">
      <c r="A2597" t="s">
        <v>2484</v>
      </c>
      <c r="B2597" t="s">
        <v>2485</v>
      </c>
      <c r="C2597" t="s">
        <v>26</v>
      </c>
      <c r="D2597">
        <v>2672</v>
      </c>
      <c r="E2597">
        <v>2927</v>
      </c>
      <c r="F2597" t="s">
        <v>2537</v>
      </c>
      <c r="G2597" t="str">
        <f t="shared" si="80"/>
        <v>iiif_url</v>
      </c>
    </row>
    <row r="2598" spans="1:7" x14ac:dyDescent="0.2">
      <c r="A2598" t="s">
        <v>2484</v>
      </c>
      <c r="B2598" t="s">
        <v>2485</v>
      </c>
      <c r="C2598" t="s">
        <v>26</v>
      </c>
      <c r="D2598">
        <v>2675</v>
      </c>
      <c r="E2598">
        <v>2988</v>
      </c>
      <c r="F2598" t="s">
        <v>2538</v>
      </c>
      <c r="G2598" t="str">
        <f t="shared" si="80"/>
        <v>iiif_url</v>
      </c>
    </row>
    <row r="2599" spans="1:7" x14ac:dyDescent="0.2">
      <c r="A2599" t="s">
        <v>2484</v>
      </c>
      <c r="B2599" t="s">
        <v>2485</v>
      </c>
      <c r="C2599" t="s">
        <v>11</v>
      </c>
      <c r="D2599">
        <v>2796</v>
      </c>
      <c r="E2599">
        <v>3023</v>
      </c>
      <c r="F2599" t="s">
        <v>2539</v>
      </c>
      <c r="G2599" t="str">
        <f t="shared" si="80"/>
        <v>iiif_url</v>
      </c>
    </row>
    <row r="2600" spans="1:7" x14ac:dyDescent="0.2">
      <c r="A2600" t="s">
        <v>2484</v>
      </c>
      <c r="B2600" t="s">
        <v>2485</v>
      </c>
      <c r="C2600" t="s">
        <v>26</v>
      </c>
      <c r="D2600">
        <v>2677</v>
      </c>
      <c r="E2600">
        <v>3073</v>
      </c>
      <c r="F2600" t="s">
        <v>2540</v>
      </c>
      <c r="G2600" t="str">
        <f t="shared" si="80"/>
        <v>iiif_url</v>
      </c>
    </row>
    <row r="2601" spans="1:7" x14ac:dyDescent="0.2">
      <c r="A2601" t="s">
        <v>2484</v>
      </c>
      <c r="B2601" t="s">
        <v>2485</v>
      </c>
      <c r="C2601" t="s">
        <v>26</v>
      </c>
      <c r="D2601">
        <v>2682</v>
      </c>
      <c r="E2601">
        <v>3131</v>
      </c>
      <c r="F2601" t="s">
        <v>2541</v>
      </c>
      <c r="G2601" t="str">
        <f t="shared" si="80"/>
        <v>iiif_url</v>
      </c>
    </row>
    <row r="2602" spans="1:7" x14ac:dyDescent="0.2">
      <c r="A2602" t="s">
        <v>2484</v>
      </c>
      <c r="B2602" t="s">
        <v>2485</v>
      </c>
      <c r="C2602" t="s">
        <v>11</v>
      </c>
      <c r="D2602">
        <v>2803</v>
      </c>
      <c r="E2602">
        <v>3170</v>
      </c>
      <c r="F2602" t="s">
        <v>2542</v>
      </c>
      <c r="G2602" t="str">
        <f t="shared" si="80"/>
        <v>iiif_url</v>
      </c>
    </row>
    <row r="2603" spans="1:7" x14ac:dyDescent="0.2">
      <c r="A2603" t="s">
        <v>2484</v>
      </c>
      <c r="B2603" t="s">
        <v>2485</v>
      </c>
      <c r="C2603" t="s">
        <v>26</v>
      </c>
      <c r="D2603">
        <v>2686</v>
      </c>
      <c r="E2603">
        <v>3219</v>
      </c>
      <c r="F2603" t="s">
        <v>2543</v>
      </c>
      <c r="G2603" t="str">
        <f t="shared" si="80"/>
        <v>iiif_url</v>
      </c>
    </row>
    <row r="2604" spans="1:7" x14ac:dyDescent="0.2">
      <c r="A2604" t="s">
        <v>2484</v>
      </c>
      <c r="B2604" t="s">
        <v>2485</v>
      </c>
      <c r="C2604" t="s">
        <v>11</v>
      </c>
      <c r="D2604">
        <v>2808</v>
      </c>
      <c r="E2604">
        <v>3260</v>
      </c>
      <c r="F2604" t="s">
        <v>2544</v>
      </c>
      <c r="G2604" t="str">
        <f t="shared" si="80"/>
        <v>iiif_url</v>
      </c>
    </row>
    <row r="2605" spans="1:7" x14ac:dyDescent="0.2">
      <c r="A2605" t="s">
        <v>2484</v>
      </c>
      <c r="B2605" t="s">
        <v>2485</v>
      </c>
      <c r="C2605" t="s">
        <v>26</v>
      </c>
      <c r="D2605">
        <v>2689</v>
      </c>
      <c r="E2605">
        <v>3318</v>
      </c>
      <c r="F2605" t="s">
        <v>2545</v>
      </c>
      <c r="G2605" t="str">
        <f t="shared" si="80"/>
        <v>iiif_url</v>
      </c>
    </row>
    <row r="2607" spans="1:7" x14ac:dyDescent="0.2">
      <c r="A2607" t="s">
        <v>2484</v>
      </c>
      <c r="B2607" t="s">
        <v>2546</v>
      </c>
      <c r="C2607" t="s">
        <v>26</v>
      </c>
      <c r="D2607">
        <v>3733</v>
      </c>
      <c r="E2607">
        <v>372</v>
      </c>
      <c r="F2607" t="s">
        <v>2547</v>
      </c>
      <c r="G2607" t="str">
        <f t="shared" ref="G2607:G2638" si="81">HYPERLINK("https://images.diginfra.net/iiif/NL-HaNA_1.01.02/3779/NL-HaNA_1.01.02_3779_0015.jpg/3467,276,1148,3194/full/0/default.jpg", "iiif_url")</f>
        <v>iiif_url</v>
      </c>
    </row>
    <row r="2608" spans="1:7" x14ac:dyDescent="0.2">
      <c r="A2608" t="s">
        <v>2484</v>
      </c>
      <c r="B2608" t="s">
        <v>2546</v>
      </c>
      <c r="C2608" t="s">
        <v>26</v>
      </c>
      <c r="D2608">
        <v>3604</v>
      </c>
      <c r="E2608">
        <v>425</v>
      </c>
      <c r="F2608" t="s">
        <v>2548</v>
      </c>
      <c r="G2608" t="str">
        <f t="shared" si="81"/>
        <v>iiif_url</v>
      </c>
    </row>
    <row r="2609" spans="1:7" x14ac:dyDescent="0.2">
      <c r="A2609" t="s">
        <v>2484</v>
      </c>
      <c r="B2609" t="s">
        <v>2546</v>
      </c>
      <c r="C2609" t="s">
        <v>26</v>
      </c>
      <c r="D2609">
        <v>3730</v>
      </c>
      <c r="E2609">
        <v>466</v>
      </c>
      <c r="F2609" t="s">
        <v>2549</v>
      </c>
      <c r="G2609" t="str">
        <f t="shared" si="81"/>
        <v>iiif_url</v>
      </c>
    </row>
    <row r="2610" spans="1:7" x14ac:dyDescent="0.2">
      <c r="A2610" t="s">
        <v>2484</v>
      </c>
      <c r="B2610" t="s">
        <v>2546</v>
      </c>
      <c r="C2610" t="s">
        <v>26</v>
      </c>
      <c r="D2610">
        <v>3607</v>
      </c>
      <c r="E2610">
        <v>524</v>
      </c>
      <c r="F2610" t="s">
        <v>2550</v>
      </c>
      <c r="G2610" t="str">
        <f t="shared" si="81"/>
        <v>iiif_url</v>
      </c>
    </row>
    <row r="2611" spans="1:7" x14ac:dyDescent="0.2">
      <c r="A2611" t="s">
        <v>2484</v>
      </c>
      <c r="B2611" t="s">
        <v>2546</v>
      </c>
      <c r="C2611" t="s">
        <v>26</v>
      </c>
      <c r="D2611">
        <v>3733</v>
      </c>
      <c r="E2611">
        <v>563</v>
      </c>
      <c r="F2611" t="s">
        <v>2551</v>
      </c>
      <c r="G2611" t="str">
        <f t="shared" si="81"/>
        <v>iiif_url</v>
      </c>
    </row>
    <row r="2612" spans="1:7" x14ac:dyDescent="0.2">
      <c r="A2612" t="s">
        <v>2484</v>
      </c>
      <c r="B2612" t="s">
        <v>2546</v>
      </c>
      <c r="C2612" t="s">
        <v>26</v>
      </c>
      <c r="D2612">
        <v>3609</v>
      </c>
      <c r="E2612">
        <v>620</v>
      </c>
      <c r="F2612" t="s">
        <v>2552</v>
      </c>
      <c r="G2612" t="str">
        <f t="shared" si="81"/>
        <v>iiif_url</v>
      </c>
    </row>
    <row r="2613" spans="1:7" x14ac:dyDescent="0.2">
      <c r="A2613" t="s">
        <v>2484</v>
      </c>
      <c r="B2613" t="s">
        <v>2546</v>
      </c>
      <c r="C2613" t="s">
        <v>37</v>
      </c>
      <c r="D2613">
        <v>3730</v>
      </c>
      <c r="E2613">
        <v>657</v>
      </c>
      <c r="F2613" t="s">
        <v>2553</v>
      </c>
      <c r="G2613" t="str">
        <f t="shared" si="81"/>
        <v>iiif_url</v>
      </c>
    </row>
    <row r="2614" spans="1:7" x14ac:dyDescent="0.2">
      <c r="A2614" t="s">
        <v>2484</v>
      </c>
      <c r="B2614" t="s">
        <v>2546</v>
      </c>
      <c r="C2614" t="s">
        <v>26</v>
      </c>
      <c r="D2614">
        <v>3609</v>
      </c>
      <c r="E2614">
        <v>709</v>
      </c>
      <c r="F2614" t="s">
        <v>2554</v>
      </c>
      <c r="G2614" t="str">
        <f t="shared" si="81"/>
        <v>iiif_url</v>
      </c>
    </row>
    <row r="2615" spans="1:7" x14ac:dyDescent="0.2">
      <c r="A2615" t="s">
        <v>2484</v>
      </c>
      <c r="B2615" t="s">
        <v>2546</v>
      </c>
      <c r="C2615" t="s">
        <v>26</v>
      </c>
      <c r="D2615">
        <v>3609</v>
      </c>
      <c r="E2615">
        <v>765</v>
      </c>
      <c r="F2615" t="s">
        <v>508</v>
      </c>
      <c r="G2615" t="str">
        <f t="shared" si="81"/>
        <v>iiif_url</v>
      </c>
    </row>
    <row r="2616" spans="1:7" x14ac:dyDescent="0.2">
      <c r="A2616" t="s">
        <v>2484</v>
      </c>
      <c r="B2616" t="s">
        <v>2546</v>
      </c>
      <c r="C2616" t="s">
        <v>37</v>
      </c>
      <c r="D2616">
        <v>3728</v>
      </c>
      <c r="E2616">
        <v>802</v>
      </c>
      <c r="F2616" t="s">
        <v>2555</v>
      </c>
      <c r="G2616" t="str">
        <f t="shared" si="81"/>
        <v>iiif_url</v>
      </c>
    </row>
    <row r="2617" spans="1:7" x14ac:dyDescent="0.2">
      <c r="A2617" t="s">
        <v>2484</v>
      </c>
      <c r="B2617" t="s">
        <v>2546</v>
      </c>
      <c r="C2617" t="s">
        <v>26</v>
      </c>
      <c r="D2617">
        <v>3611</v>
      </c>
      <c r="E2617">
        <v>854</v>
      </c>
      <c r="F2617" t="s">
        <v>2556</v>
      </c>
      <c r="G2617" t="str">
        <f t="shared" si="81"/>
        <v>iiif_url</v>
      </c>
    </row>
    <row r="2618" spans="1:7" x14ac:dyDescent="0.2">
      <c r="A2618" t="s">
        <v>2484</v>
      </c>
      <c r="B2618" t="s">
        <v>2546</v>
      </c>
      <c r="C2618" t="s">
        <v>26</v>
      </c>
      <c r="D2618">
        <v>3614</v>
      </c>
      <c r="E2618">
        <v>916</v>
      </c>
      <c r="F2618" t="s">
        <v>2557</v>
      </c>
      <c r="G2618" t="str">
        <f t="shared" si="81"/>
        <v>iiif_url</v>
      </c>
    </row>
    <row r="2619" spans="1:7" x14ac:dyDescent="0.2">
      <c r="A2619" t="s">
        <v>2484</v>
      </c>
      <c r="B2619" t="s">
        <v>2546</v>
      </c>
      <c r="C2619" t="s">
        <v>37</v>
      </c>
      <c r="D2619">
        <v>3730</v>
      </c>
      <c r="E2619">
        <v>933</v>
      </c>
      <c r="F2619" t="s">
        <v>2558</v>
      </c>
      <c r="G2619" t="str">
        <f t="shared" si="81"/>
        <v>iiif_url</v>
      </c>
    </row>
    <row r="2620" spans="1:7" x14ac:dyDescent="0.2">
      <c r="A2620" t="s">
        <v>2484</v>
      </c>
      <c r="B2620" t="s">
        <v>2546</v>
      </c>
      <c r="C2620" t="s">
        <v>26</v>
      </c>
      <c r="D2620">
        <v>3616</v>
      </c>
      <c r="E2620">
        <v>1002</v>
      </c>
      <c r="F2620" t="s">
        <v>2559</v>
      </c>
      <c r="G2620" t="str">
        <f t="shared" si="81"/>
        <v>iiif_url</v>
      </c>
    </row>
    <row r="2621" spans="1:7" x14ac:dyDescent="0.2">
      <c r="A2621" t="s">
        <v>2484</v>
      </c>
      <c r="B2621" t="s">
        <v>2546</v>
      </c>
      <c r="C2621" t="s">
        <v>37</v>
      </c>
      <c r="D2621">
        <v>3740</v>
      </c>
      <c r="E2621">
        <v>1045</v>
      </c>
      <c r="F2621" t="s">
        <v>2560</v>
      </c>
      <c r="G2621" t="str">
        <f t="shared" si="81"/>
        <v>iiif_url</v>
      </c>
    </row>
    <row r="2622" spans="1:7" x14ac:dyDescent="0.2">
      <c r="A2622" t="s">
        <v>2484</v>
      </c>
      <c r="B2622" t="s">
        <v>2546</v>
      </c>
      <c r="C2622" t="s">
        <v>26</v>
      </c>
      <c r="D2622">
        <v>3614</v>
      </c>
      <c r="E2622">
        <v>1093</v>
      </c>
      <c r="F2622" t="s">
        <v>2561</v>
      </c>
      <c r="G2622" t="str">
        <f t="shared" si="81"/>
        <v>iiif_url</v>
      </c>
    </row>
    <row r="2623" spans="1:7" x14ac:dyDescent="0.2">
      <c r="A2623" t="s">
        <v>2484</v>
      </c>
      <c r="B2623" t="s">
        <v>2546</v>
      </c>
      <c r="C2623" t="s">
        <v>26</v>
      </c>
      <c r="D2623">
        <v>3616</v>
      </c>
      <c r="E2623">
        <v>1158</v>
      </c>
      <c r="F2623" t="s">
        <v>2562</v>
      </c>
      <c r="G2623" t="str">
        <f t="shared" si="81"/>
        <v>iiif_url</v>
      </c>
    </row>
    <row r="2624" spans="1:7" x14ac:dyDescent="0.2">
      <c r="A2624" t="s">
        <v>2484</v>
      </c>
      <c r="B2624" t="s">
        <v>2546</v>
      </c>
      <c r="C2624" t="s">
        <v>37</v>
      </c>
      <c r="D2624">
        <v>3737</v>
      </c>
      <c r="E2624">
        <v>1183</v>
      </c>
      <c r="F2624" t="s">
        <v>2563</v>
      </c>
      <c r="G2624" t="str">
        <f t="shared" si="81"/>
        <v>iiif_url</v>
      </c>
    </row>
    <row r="2625" spans="1:7" x14ac:dyDescent="0.2">
      <c r="A2625" t="s">
        <v>2484</v>
      </c>
      <c r="B2625" t="s">
        <v>2546</v>
      </c>
      <c r="C2625" t="s">
        <v>26</v>
      </c>
      <c r="D2625">
        <v>3616</v>
      </c>
      <c r="E2625">
        <v>1239</v>
      </c>
      <c r="F2625" t="s">
        <v>2564</v>
      </c>
      <c r="G2625" t="str">
        <f t="shared" si="81"/>
        <v>iiif_url</v>
      </c>
    </row>
    <row r="2626" spans="1:7" x14ac:dyDescent="0.2">
      <c r="A2626" t="s">
        <v>2484</v>
      </c>
      <c r="B2626" t="s">
        <v>2546</v>
      </c>
      <c r="C2626" t="s">
        <v>26</v>
      </c>
      <c r="D2626">
        <v>3616</v>
      </c>
      <c r="E2626">
        <v>1294</v>
      </c>
      <c r="F2626" t="s">
        <v>2565</v>
      </c>
      <c r="G2626" t="str">
        <f t="shared" si="81"/>
        <v>iiif_url</v>
      </c>
    </row>
    <row r="2627" spans="1:7" x14ac:dyDescent="0.2">
      <c r="A2627" t="s">
        <v>2484</v>
      </c>
      <c r="B2627" t="s">
        <v>2546</v>
      </c>
      <c r="C2627" t="s">
        <v>37</v>
      </c>
      <c r="D2627">
        <v>3737</v>
      </c>
      <c r="E2627">
        <v>1333</v>
      </c>
      <c r="F2627" t="s">
        <v>2566</v>
      </c>
      <c r="G2627" t="str">
        <f t="shared" si="81"/>
        <v>iiif_url</v>
      </c>
    </row>
    <row r="2628" spans="1:7" x14ac:dyDescent="0.2">
      <c r="A2628" t="s">
        <v>2484</v>
      </c>
      <c r="B2628" t="s">
        <v>2546</v>
      </c>
      <c r="C2628" t="s">
        <v>26</v>
      </c>
      <c r="D2628">
        <v>3618</v>
      </c>
      <c r="E2628">
        <v>1384</v>
      </c>
      <c r="F2628" t="s">
        <v>2567</v>
      </c>
      <c r="G2628" t="str">
        <f t="shared" si="81"/>
        <v>iiif_url</v>
      </c>
    </row>
    <row r="2629" spans="1:7" x14ac:dyDescent="0.2">
      <c r="A2629" t="s">
        <v>2484</v>
      </c>
      <c r="B2629" t="s">
        <v>2546</v>
      </c>
      <c r="C2629" t="s">
        <v>37</v>
      </c>
      <c r="D2629">
        <v>3740</v>
      </c>
      <c r="E2629">
        <v>1428</v>
      </c>
      <c r="F2629" t="s">
        <v>2568</v>
      </c>
      <c r="G2629" t="str">
        <f t="shared" si="81"/>
        <v>iiif_url</v>
      </c>
    </row>
    <row r="2630" spans="1:7" x14ac:dyDescent="0.2">
      <c r="A2630" t="s">
        <v>2484</v>
      </c>
      <c r="B2630" t="s">
        <v>2546</v>
      </c>
      <c r="C2630" t="s">
        <v>26</v>
      </c>
      <c r="D2630">
        <v>3618</v>
      </c>
      <c r="E2630">
        <v>1484</v>
      </c>
      <c r="F2630" t="s">
        <v>2569</v>
      </c>
      <c r="G2630" t="str">
        <f t="shared" si="81"/>
        <v>iiif_url</v>
      </c>
    </row>
    <row r="2631" spans="1:7" x14ac:dyDescent="0.2">
      <c r="A2631" t="s">
        <v>2484</v>
      </c>
      <c r="B2631" t="s">
        <v>2546</v>
      </c>
      <c r="C2631" t="s">
        <v>124</v>
      </c>
      <c r="D2631">
        <v>3572</v>
      </c>
      <c r="E2631">
        <v>1523</v>
      </c>
      <c r="F2631" t="s">
        <v>2570</v>
      </c>
      <c r="G2631" t="str">
        <f t="shared" si="81"/>
        <v>iiif_url</v>
      </c>
    </row>
    <row r="2632" spans="1:7" x14ac:dyDescent="0.2">
      <c r="A2632" t="s">
        <v>2484</v>
      </c>
      <c r="B2632" t="s">
        <v>2546</v>
      </c>
      <c r="C2632" t="s">
        <v>26</v>
      </c>
      <c r="D2632">
        <v>3623</v>
      </c>
      <c r="E2632">
        <v>1576</v>
      </c>
      <c r="F2632" t="s">
        <v>2571</v>
      </c>
      <c r="G2632" t="str">
        <f t="shared" si="81"/>
        <v>iiif_url</v>
      </c>
    </row>
    <row r="2633" spans="1:7" x14ac:dyDescent="0.2">
      <c r="A2633" t="s">
        <v>2484</v>
      </c>
      <c r="B2633" t="s">
        <v>2546</v>
      </c>
      <c r="C2633" t="s">
        <v>37</v>
      </c>
      <c r="D2633">
        <v>3738</v>
      </c>
      <c r="E2633">
        <v>1619</v>
      </c>
      <c r="F2633" t="s">
        <v>2572</v>
      </c>
      <c r="G2633" t="str">
        <f t="shared" si="81"/>
        <v>iiif_url</v>
      </c>
    </row>
    <row r="2634" spans="1:7" x14ac:dyDescent="0.2">
      <c r="A2634" t="s">
        <v>2484</v>
      </c>
      <c r="B2634" t="s">
        <v>2546</v>
      </c>
      <c r="C2634" t="s">
        <v>26</v>
      </c>
      <c r="D2634">
        <v>3623</v>
      </c>
      <c r="E2634">
        <v>1670</v>
      </c>
      <c r="F2634" t="s">
        <v>2573</v>
      </c>
      <c r="G2634" t="str">
        <f t="shared" si="81"/>
        <v>iiif_url</v>
      </c>
    </row>
    <row r="2635" spans="1:7" x14ac:dyDescent="0.2">
      <c r="A2635" t="s">
        <v>2484</v>
      </c>
      <c r="B2635" t="s">
        <v>2546</v>
      </c>
      <c r="C2635" t="s">
        <v>26</v>
      </c>
      <c r="D2635">
        <v>3623</v>
      </c>
      <c r="E2635">
        <v>1722</v>
      </c>
      <c r="F2635" t="s">
        <v>2574</v>
      </c>
      <c r="G2635" t="str">
        <f t="shared" si="81"/>
        <v>iiif_url</v>
      </c>
    </row>
    <row r="2636" spans="1:7" x14ac:dyDescent="0.2">
      <c r="A2636" t="s">
        <v>2484</v>
      </c>
      <c r="B2636" t="s">
        <v>2546</v>
      </c>
      <c r="C2636" t="s">
        <v>26</v>
      </c>
      <c r="D2636">
        <v>3623</v>
      </c>
      <c r="E2636">
        <v>1765</v>
      </c>
      <c r="F2636" t="s">
        <v>2575</v>
      </c>
      <c r="G2636" t="str">
        <f t="shared" si="81"/>
        <v>iiif_url</v>
      </c>
    </row>
    <row r="2637" spans="1:7" x14ac:dyDescent="0.2">
      <c r="A2637" t="s">
        <v>2484</v>
      </c>
      <c r="B2637" t="s">
        <v>2546</v>
      </c>
      <c r="C2637" t="s">
        <v>26</v>
      </c>
      <c r="D2637">
        <v>3628</v>
      </c>
      <c r="E2637">
        <v>1835</v>
      </c>
      <c r="F2637" t="s">
        <v>2576</v>
      </c>
      <c r="G2637" t="str">
        <f t="shared" si="81"/>
        <v>iiif_url</v>
      </c>
    </row>
    <row r="2638" spans="1:7" x14ac:dyDescent="0.2">
      <c r="A2638" t="s">
        <v>2484</v>
      </c>
      <c r="B2638" t="s">
        <v>2546</v>
      </c>
      <c r="C2638" t="s">
        <v>37</v>
      </c>
      <c r="D2638">
        <v>3749</v>
      </c>
      <c r="E2638">
        <v>1859</v>
      </c>
      <c r="F2638" t="s">
        <v>713</v>
      </c>
      <c r="G2638" t="str">
        <f t="shared" si="81"/>
        <v>iiif_url</v>
      </c>
    </row>
    <row r="2639" spans="1:7" x14ac:dyDescent="0.2">
      <c r="A2639" t="s">
        <v>2484</v>
      </c>
      <c r="B2639" t="s">
        <v>2546</v>
      </c>
      <c r="C2639" t="s">
        <v>26</v>
      </c>
      <c r="D2639">
        <v>3623</v>
      </c>
      <c r="E2639">
        <v>1912</v>
      </c>
      <c r="F2639" t="s">
        <v>2577</v>
      </c>
      <c r="G2639" t="str">
        <f t="shared" ref="G2639:G2669" si="82">HYPERLINK("https://images.diginfra.net/iiif/NL-HaNA_1.01.02/3779/NL-HaNA_1.01.02_3779_0015.jpg/3467,276,1148,3194/full/0/default.jpg", "iiif_url")</f>
        <v>iiif_url</v>
      </c>
    </row>
    <row r="2640" spans="1:7" x14ac:dyDescent="0.2">
      <c r="A2640" t="s">
        <v>2484</v>
      </c>
      <c r="B2640" t="s">
        <v>2546</v>
      </c>
      <c r="C2640" t="s">
        <v>26</v>
      </c>
      <c r="D2640">
        <v>3625</v>
      </c>
      <c r="E2640">
        <v>1967</v>
      </c>
      <c r="F2640" t="s">
        <v>2578</v>
      </c>
      <c r="G2640" t="str">
        <f t="shared" si="82"/>
        <v>iiif_url</v>
      </c>
    </row>
    <row r="2641" spans="1:7" x14ac:dyDescent="0.2">
      <c r="A2641" t="s">
        <v>2484</v>
      </c>
      <c r="B2641" t="s">
        <v>2546</v>
      </c>
      <c r="C2641" t="s">
        <v>37</v>
      </c>
      <c r="D2641">
        <v>3749</v>
      </c>
      <c r="E2641">
        <v>1999</v>
      </c>
      <c r="F2641" t="s">
        <v>2579</v>
      </c>
      <c r="G2641" t="str">
        <f t="shared" si="82"/>
        <v>iiif_url</v>
      </c>
    </row>
    <row r="2642" spans="1:7" x14ac:dyDescent="0.2">
      <c r="A2642" t="s">
        <v>2484</v>
      </c>
      <c r="B2642" t="s">
        <v>2546</v>
      </c>
      <c r="C2642" t="s">
        <v>26</v>
      </c>
      <c r="D2642">
        <v>3630</v>
      </c>
      <c r="E2642">
        <v>2067</v>
      </c>
      <c r="F2642" t="s">
        <v>2580</v>
      </c>
      <c r="G2642" t="str">
        <f t="shared" si="82"/>
        <v>iiif_url</v>
      </c>
    </row>
    <row r="2643" spans="1:7" x14ac:dyDescent="0.2">
      <c r="A2643" t="s">
        <v>2484</v>
      </c>
      <c r="B2643" t="s">
        <v>2546</v>
      </c>
      <c r="C2643" t="s">
        <v>11</v>
      </c>
      <c r="D2643">
        <v>3759</v>
      </c>
      <c r="E2643">
        <v>2069</v>
      </c>
      <c r="F2643" t="s">
        <v>2581</v>
      </c>
      <c r="G2643" t="str">
        <f t="shared" si="82"/>
        <v>iiif_url</v>
      </c>
    </row>
    <row r="2644" spans="1:7" x14ac:dyDescent="0.2">
      <c r="A2644" t="s">
        <v>2484</v>
      </c>
      <c r="B2644" t="s">
        <v>2546</v>
      </c>
      <c r="C2644" t="s">
        <v>37</v>
      </c>
      <c r="D2644">
        <v>3756</v>
      </c>
      <c r="E2644">
        <v>2095</v>
      </c>
      <c r="F2644" t="s">
        <v>713</v>
      </c>
      <c r="G2644" t="str">
        <f t="shared" si="82"/>
        <v>iiif_url</v>
      </c>
    </row>
    <row r="2645" spans="1:7" x14ac:dyDescent="0.2">
      <c r="A2645" t="s">
        <v>2484</v>
      </c>
      <c r="B2645" t="s">
        <v>2546</v>
      </c>
      <c r="C2645" t="s">
        <v>26</v>
      </c>
      <c r="D2645">
        <v>3632</v>
      </c>
      <c r="E2645">
        <v>2152</v>
      </c>
      <c r="F2645" t="s">
        <v>2582</v>
      </c>
      <c r="G2645" t="str">
        <f t="shared" si="82"/>
        <v>iiif_url</v>
      </c>
    </row>
    <row r="2646" spans="1:7" x14ac:dyDescent="0.2">
      <c r="A2646" t="s">
        <v>2484</v>
      </c>
      <c r="B2646" t="s">
        <v>2546</v>
      </c>
      <c r="C2646" t="s">
        <v>26</v>
      </c>
      <c r="D2646">
        <v>3635</v>
      </c>
      <c r="E2646">
        <v>2195</v>
      </c>
      <c r="F2646" t="s">
        <v>2583</v>
      </c>
      <c r="G2646" t="str">
        <f t="shared" si="82"/>
        <v>iiif_url</v>
      </c>
    </row>
    <row r="2647" spans="1:7" x14ac:dyDescent="0.2">
      <c r="A2647" t="s">
        <v>2484</v>
      </c>
      <c r="B2647" t="s">
        <v>2546</v>
      </c>
      <c r="C2647" t="s">
        <v>26</v>
      </c>
      <c r="D2647">
        <v>3637</v>
      </c>
      <c r="E2647">
        <v>2250</v>
      </c>
      <c r="F2647" t="s">
        <v>2584</v>
      </c>
      <c r="G2647" t="str">
        <f t="shared" si="82"/>
        <v>iiif_url</v>
      </c>
    </row>
    <row r="2648" spans="1:7" x14ac:dyDescent="0.2">
      <c r="A2648" t="s">
        <v>2484</v>
      </c>
      <c r="B2648" t="s">
        <v>2546</v>
      </c>
      <c r="C2648" t="s">
        <v>124</v>
      </c>
      <c r="D2648">
        <v>3590</v>
      </c>
      <c r="E2648">
        <v>2289</v>
      </c>
      <c r="F2648" t="s">
        <v>2585</v>
      </c>
      <c r="G2648" t="str">
        <f t="shared" si="82"/>
        <v>iiif_url</v>
      </c>
    </row>
    <row r="2649" spans="1:7" x14ac:dyDescent="0.2">
      <c r="A2649" t="s">
        <v>2484</v>
      </c>
      <c r="B2649" t="s">
        <v>2546</v>
      </c>
      <c r="C2649" t="s">
        <v>26</v>
      </c>
      <c r="D2649">
        <v>3639</v>
      </c>
      <c r="E2649">
        <v>2346</v>
      </c>
      <c r="F2649" t="s">
        <v>2586</v>
      </c>
      <c r="G2649" t="str">
        <f t="shared" si="82"/>
        <v>iiif_url</v>
      </c>
    </row>
    <row r="2650" spans="1:7" x14ac:dyDescent="0.2">
      <c r="A2650" t="s">
        <v>2484</v>
      </c>
      <c r="B2650" t="s">
        <v>2546</v>
      </c>
      <c r="C2650" t="s">
        <v>124</v>
      </c>
      <c r="D2650">
        <v>3593</v>
      </c>
      <c r="E2650">
        <v>2387</v>
      </c>
      <c r="F2650" t="s">
        <v>2587</v>
      </c>
      <c r="G2650" t="str">
        <f t="shared" si="82"/>
        <v>iiif_url</v>
      </c>
    </row>
    <row r="2651" spans="1:7" x14ac:dyDescent="0.2">
      <c r="A2651" t="s">
        <v>2484</v>
      </c>
      <c r="B2651" t="s">
        <v>2546</v>
      </c>
      <c r="C2651" t="s">
        <v>26</v>
      </c>
      <c r="D2651">
        <v>3639</v>
      </c>
      <c r="E2651">
        <v>2436</v>
      </c>
      <c r="F2651" t="s">
        <v>2588</v>
      </c>
      <c r="G2651" t="str">
        <f t="shared" si="82"/>
        <v>iiif_url</v>
      </c>
    </row>
    <row r="2652" spans="1:7" x14ac:dyDescent="0.2">
      <c r="A2652" t="s">
        <v>2484</v>
      </c>
      <c r="B2652" t="s">
        <v>2546</v>
      </c>
      <c r="C2652" t="s">
        <v>26</v>
      </c>
      <c r="D2652">
        <v>3639</v>
      </c>
      <c r="E2652">
        <v>2492</v>
      </c>
      <c r="F2652" t="s">
        <v>2589</v>
      </c>
      <c r="G2652" t="str">
        <f t="shared" si="82"/>
        <v>iiif_url</v>
      </c>
    </row>
    <row r="2653" spans="1:7" x14ac:dyDescent="0.2">
      <c r="A2653" t="s">
        <v>2484</v>
      </c>
      <c r="B2653" t="s">
        <v>2546</v>
      </c>
      <c r="C2653" t="s">
        <v>11</v>
      </c>
      <c r="D2653">
        <v>3766</v>
      </c>
      <c r="E2653">
        <v>2536</v>
      </c>
      <c r="F2653" t="s">
        <v>2590</v>
      </c>
      <c r="G2653" t="str">
        <f t="shared" si="82"/>
        <v>iiif_url</v>
      </c>
    </row>
    <row r="2654" spans="1:7" x14ac:dyDescent="0.2">
      <c r="A2654" t="s">
        <v>2484</v>
      </c>
      <c r="B2654" t="s">
        <v>2546</v>
      </c>
      <c r="C2654" t="s">
        <v>124</v>
      </c>
      <c r="D2654">
        <v>3600</v>
      </c>
      <c r="E2654">
        <v>2572</v>
      </c>
      <c r="F2654" t="s">
        <v>2591</v>
      </c>
      <c r="G2654" t="str">
        <f t="shared" si="82"/>
        <v>iiif_url</v>
      </c>
    </row>
    <row r="2655" spans="1:7" x14ac:dyDescent="0.2">
      <c r="A2655" t="s">
        <v>2484</v>
      </c>
      <c r="B2655" t="s">
        <v>2546</v>
      </c>
      <c r="C2655" t="s">
        <v>26</v>
      </c>
      <c r="D2655">
        <v>3649</v>
      </c>
      <c r="E2655">
        <v>2634</v>
      </c>
      <c r="F2655" t="s">
        <v>2592</v>
      </c>
      <c r="G2655" t="str">
        <f t="shared" si="82"/>
        <v>iiif_url</v>
      </c>
    </row>
    <row r="2656" spans="1:7" x14ac:dyDescent="0.2">
      <c r="A2656" t="s">
        <v>2484</v>
      </c>
      <c r="B2656" t="s">
        <v>2546</v>
      </c>
      <c r="C2656" t="s">
        <v>11</v>
      </c>
      <c r="D2656">
        <v>3765</v>
      </c>
      <c r="E2656">
        <v>2675</v>
      </c>
      <c r="F2656" t="s">
        <v>2593</v>
      </c>
      <c r="G2656" t="str">
        <f t="shared" si="82"/>
        <v>iiif_url</v>
      </c>
    </row>
    <row r="2657" spans="1:7" x14ac:dyDescent="0.2">
      <c r="A2657" t="s">
        <v>2484</v>
      </c>
      <c r="B2657" t="s">
        <v>2546</v>
      </c>
      <c r="C2657" t="s">
        <v>26</v>
      </c>
      <c r="D2657">
        <v>3649</v>
      </c>
      <c r="E2657">
        <v>2724</v>
      </c>
      <c r="F2657" t="s">
        <v>2594</v>
      </c>
      <c r="G2657" t="str">
        <f t="shared" si="82"/>
        <v>iiif_url</v>
      </c>
    </row>
    <row r="2658" spans="1:7" x14ac:dyDescent="0.2">
      <c r="A2658" t="s">
        <v>2484</v>
      </c>
      <c r="B2658" t="s">
        <v>2546</v>
      </c>
      <c r="C2658" t="s">
        <v>26</v>
      </c>
      <c r="D2658">
        <v>3651</v>
      </c>
      <c r="E2658">
        <v>2775</v>
      </c>
      <c r="F2658" t="s">
        <v>2595</v>
      </c>
      <c r="G2658" t="str">
        <f t="shared" si="82"/>
        <v>iiif_url</v>
      </c>
    </row>
    <row r="2659" spans="1:7" x14ac:dyDescent="0.2">
      <c r="A2659" t="s">
        <v>2484</v>
      </c>
      <c r="B2659" t="s">
        <v>2546</v>
      </c>
      <c r="C2659" t="s">
        <v>26</v>
      </c>
      <c r="D2659">
        <v>3651</v>
      </c>
      <c r="E2659">
        <v>2830</v>
      </c>
      <c r="F2659" t="s">
        <v>2596</v>
      </c>
      <c r="G2659" t="str">
        <f t="shared" si="82"/>
        <v>iiif_url</v>
      </c>
    </row>
    <row r="2660" spans="1:7" x14ac:dyDescent="0.2">
      <c r="A2660" t="s">
        <v>2484</v>
      </c>
      <c r="B2660" t="s">
        <v>2546</v>
      </c>
      <c r="C2660" t="s">
        <v>11</v>
      </c>
      <c r="D2660">
        <v>3779</v>
      </c>
      <c r="E2660">
        <v>2866</v>
      </c>
      <c r="F2660" t="s">
        <v>2597</v>
      </c>
      <c r="G2660" t="str">
        <f t="shared" si="82"/>
        <v>iiif_url</v>
      </c>
    </row>
    <row r="2661" spans="1:7" x14ac:dyDescent="0.2">
      <c r="A2661" t="s">
        <v>2484</v>
      </c>
      <c r="B2661" t="s">
        <v>2546</v>
      </c>
      <c r="C2661" t="s">
        <v>26</v>
      </c>
      <c r="D2661">
        <v>3651</v>
      </c>
      <c r="E2661">
        <v>2915</v>
      </c>
      <c r="F2661" t="s">
        <v>2598</v>
      </c>
      <c r="G2661" t="str">
        <f t="shared" si="82"/>
        <v>iiif_url</v>
      </c>
    </row>
    <row r="2662" spans="1:7" x14ac:dyDescent="0.2">
      <c r="A2662" t="s">
        <v>2484</v>
      </c>
      <c r="B2662" t="s">
        <v>2546</v>
      </c>
      <c r="C2662" t="s">
        <v>26</v>
      </c>
      <c r="D2662">
        <v>3658</v>
      </c>
      <c r="E2662">
        <v>2964</v>
      </c>
      <c r="F2662" t="s">
        <v>2599</v>
      </c>
      <c r="G2662" t="str">
        <f t="shared" si="82"/>
        <v>iiif_url</v>
      </c>
    </row>
    <row r="2663" spans="1:7" x14ac:dyDescent="0.2">
      <c r="A2663" t="s">
        <v>2484</v>
      </c>
      <c r="B2663" t="s">
        <v>2546</v>
      </c>
      <c r="C2663" t="s">
        <v>26</v>
      </c>
      <c r="D2663">
        <v>3660</v>
      </c>
      <c r="E2663">
        <v>3024</v>
      </c>
      <c r="F2663" t="s">
        <v>2600</v>
      </c>
      <c r="G2663" t="str">
        <f t="shared" si="82"/>
        <v>iiif_url</v>
      </c>
    </row>
    <row r="2664" spans="1:7" x14ac:dyDescent="0.2">
      <c r="A2664" t="s">
        <v>2484</v>
      </c>
      <c r="B2664" t="s">
        <v>2546</v>
      </c>
      <c r="C2664" t="s">
        <v>11</v>
      </c>
      <c r="D2664">
        <v>3779</v>
      </c>
      <c r="E2664">
        <v>3058</v>
      </c>
      <c r="F2664" t="s">
        <v>2601</v>
      </c>
      <c r="G2664" t="str">
        <f t="shared" si="82"/>
        <v>iiif_url</v>
      </c>
    </row>
    <row r="2665" spans="1:7" x14ac:dyDescent="0.2">
      <c r="A2665" t="s">
        <v>2484</v>
      </c>
      <c r="B2665" t="s">
        <v>2546</v>
      </c>
      <c r="C2665" t="s">
        <v>26</v>
      </c>
      <c r="D2665">
        <v>3663</v>
      </c>
      <c r="E2665">
        <v>3111</v>
      </c>
      <c r="F2665" t="s">
        <v>2602</v>
      </c>
      <c r="G2665" t="str">
        <f t="shared" si="82"/>
        <v>iiif_url</v>
      </c>
    </row>
    <row r="2666" spans="1:7" x14ac:dyDescent="0.2">
      <c r="A2666" t="s">
        <v>2484</v>
      </c>
      <c r="B2666" t="s">
        <v>2546</v>
      </c>
      <c r="C2666" t="s">
        <v>26</v>
      </c>
      <c r="D2666">
        <v>3660</v>
      </c>
      <c r="E2666">
        <v>3166</v>
      </c>
      <c r="F2666" t="s">
        <v>2603</v>
      </c>
      <c r="G2666" t="str">
        <f t="shared" si="82"/>
        <v>iiif_url</v>
      </c>
    </row>
    <row r="2667" spans="1:7" x14ac:dyDescent="0.2">
      <c r="A2667" t="s">
        <v>2484</v>
      </c>
      <c r="B2667" t="s">
        <v>2546</v>
      </c>
      <c r="C2667" t="s">
        <v>11</v>
      </c>
      <c r="D2667">
        <v>3789</v>
      </c>
      <c r="E2667">
        <v>3196</v>
      </c>
      <c r="F2667" t="s">
        <v>2604</v>
      </c>
      <c r="G2667" t="str">
        <f t="shared" si="82"/>
        <v>iiif_url</v>
      </c>
    </row>
    <row r="2668" spans="1:7" x14ac:dyDescent="0.2">
      <c r="A2668" t="s">
        <v>2484</v>
      </c>
      <c r="B2668" t="s">
        <v>2546</v>
      </c>
      <c r="C2668" t="s">
        <v>26</v>
      </c>
      <c r="D2668">
        <v>3665</v>
      </c>
      <c r="E2668">
        <v>3254</v>
      </c>
      <c r="F2668" t="s">
        <v>2605</v>
      </c>
      <c r="G2668" t="str">
        <f t="shared" si="82"/>
        <v>iiif_url</v>
      </c>
    </row>
    <row r="2669" spans="1:7" x14ac:dyDescent="0.2">
      <c r="A2669" t="s">
        <v>2484</v>
      </c>
      <c r="B2669" t="s">
        <v>2546</v>
      </c>
      <c r="C2669" t="s">
        <v>26</v>
      </c>
      <c r="D2669">
        <v>3667</v>
      </c>
      <c r="E2669">
        <v>3315</v>
      </c>
      <c r="F2669" t="s">
        <v>2606</v>
      </c>
      <c r="G2669" t="str">
        <f t="shared" si="82"/>
        <v>iiif_url</v>
      </c>
    </row>
    <row r="2673" spans="1:7" x14ac:dyDescent="0.2">
      <c r="A2673" t="s">
        <v>2607</v>
      </c>
      <c r="B2673" t="s">
        <v>2608</v>
      </c>
      <c r="C2673" t="s">
        <v>26</v>
      </c>
      <c r="D2673">
        <v>573</v>
      </c>
      <c r="E2673">
        <v>403</v>
      </c>
      <c r="F2673" t="s">
        <v>2609</v>
      </c>
      <c r="G2673" t="str">
        <f t="shared" ref="G2673:G2704" si="83">HYPERLINK("https://images.diginfra.net/iiif/NL-HaNA_1.01.02/3779/NL-HaNA_1.01.02_3779_0016.jpg/292,304,1104,3160/full/0/default.jpg", "iiif_url")</f>
        <v>iiif_url</v>
      </c>
    </row>
    <row r="2674" spans="1:7" x14ac:dyDescent="0.2">
      <c r="A2674" t="s">
        <v>2607</v>
      </c>
      <c r="B2674" t="s">
        <v>2608</v>
      </c>
      <c r="C2674" t="s">
        <v>26</v>
      </c>
      <c r="D2674">
        <v>444</v>
      </c>
      <c r="E2674">
        <v>450</v>
      </c>
      <c r="F2674" t="s">
        <v>2610</v>
      </c>
      <c r="G2674" t="str">
        <f t="shared" si="83"/>
        <v>iiif_url</v>
      </c>
    </row>
    <row r="2675" spans="1:7" x14ac:dyDescent="0.2">
      <c r="A2675" t="s">
        <v>2607</v>
      </c>
      <c r="B2675" t="s">
        <v>2608</v>
      </c>
      <c r="C2675" t="s">
        <v>26</v>
      </c>
      <c r="D2675">
        <v>453</v>
      </c>
      <c r="E2675">
        <v>506</v>
      </c>
      <c r="F2675" t="s">
        <v>2611</v>
      </c>
      <c r="G2675" t="str">
        <f t="shared" si="83"/>
        <v>iiif_url</v>
      </c>
    </row>
    <row r="2676" spans="1:7" x14ac:dyDescent="0.2">
      <c r="A2676" t="s">
        <v>2607</v>
      </c>
      <c r="B2676" t="s">
        <v>2608</v>
      </c>
      <c r="C2676" t="s">
        <v>26</v>
      </c>
      <c r="D2676">
        <v>571</v>
      </c>
      <c r="E2676">
        <v>550</v>
      </c>
      <c r="F2676" t="s">
        <v>2612</v>
      </c>
      <c r="G2676" t="str">
        <f t="shared" si="83"/>
        <v>iiif_url</v>
      </c>
    </row>
    <row r="2677" spans="1:7" x14ac:dyDescent="0.2">
      <c r="A2677" t="s">
        <v>2607</v>
      </c>
      <c r="B2677" t="s">
        <v>2608</v>
      </c>
      <c r="C2677" t="s">
        <v>26</v>
      </c>
      <c r="D2677">
        <v>449</v>
      </c>
      <c r="E2677">
        <v>592</v>
      </c>
      <c r="F2677" t="s">
        <v>2613</v>
      </c>
      <c r="G2677" t="str">
        <f t="shared" si="83"/>
        <v>iiif_url</v>
      </c>
    </row>
    <row r="2678" spans="1:7" x14ac:dyDescent="0.2">
      <c r="A2678" t="s">
        <v>2607</v>
      </c>
      <c r="B2678" t="s">
        <v>2608</v>
      </c>
      <c r="C2678" t="s">
        <v>26</v>
      </c>
      <c r="D2678">
        <v>451</v>
      </c>
      <c r="E2678">
        <v>646</v>
      </c>
      <c r="F2678" t="s">
        <v>2614</v>
      </c>
      <c r="G2678" t="str">
        <f t="shared" si="83"/>
        <v>iiif_url</v>
      </c>
    </row>
    <row r="2679" spans="1:7" x14ac:dyDescent="0.2">
      <c r="A2679" t="s">
        <v>2607</v>
      </c>
      <c r="B2679" t="s">
        <v>2608</v>
      </c>
      <c r="C2679" t="s">
        <v>37</v>
      </c>
      <c r="D2679">
        <v>575</v>
      </c>
      <c r="E2679">
        <v>694</v>
      </c>
      <c r="F2679" t="s">
        <v>2615</v>
      </c>
      <c r="G2679" t="str">
        <f t="shared" si="83"/>
        <v>iiif_url</v>
      </c>
    </row>
    <row r="2680" spans="1:7" x14ac:dyDescent="0.2">
      <c r="A2680" t="s">
        <v>2607</v>
      </c>
      <c r="B2680" t="s">
        <v>2608</v>
      </c>
      <c r="C2680" t="s">
        <v>26</v>
      </c>
      <c r="D2680">
        <v>446</v>
      </c>
      <c r="E2680">
        <v>739</v>
      </c>
      <c r="F2680" t="s">
        <v>2616</v>
      </c>
      <c r="G2680" t="str">
        <f t="shared" si="83"/>
        <v>iiif_url</v>
      </c>
    </row>
    <row r="2681" spans="1:7" x14ac:dyDescent="0.2">
      <c r="A2681" t="s">
        <v>2607</v>
      </c>
      <c r="B2681" t="s">
        <v>2608</v>
      </c>
      <c r="C2681" t="s">
        <v>26</v>
      </c>
      <c r="D2681">
        <v>449</v>
      </c>
      <c r="E2681">
        <v>789</v>
      </c>
      <c r="F2681" t="s">
        <v>2617</v>
      </c>
      <c r="G2681" t="str">
        <f t="shared" si="83"/>
        <v>iiif_url</v>
      </c>
    </row>
    <row r="2682" spans="1:7" x14ac:dyDescent="0.2">
      <c r="A2682" t="s">
        <v>2607</v>
      </c>
      <c r="B2682" t="s">
        <v>2608</v>
      </c>
      <c r="C2682" t="s">
        <v>124</v>
      </c>
      <c r="D2682">
        <v>404</v>
      </c>
      <c r="E2682">
        <v>833</v>
      </c>
      <c r="F2682" t="s">
        <v>2618</v>
      </c>
      <c r="G2682" t="str">
        <f t="shared" si="83"/>
        <v>iiif_url</v>
      </c>
    </row>
    <row r="2683" spans="1:7" x14ac:dyDescent="0.2">
      <c r="A2683" t="s">
        <v>2607</v>
      </c>
      <c r="B2683" t="s">
        <v>2608</v>
      </c>
      <c r="C2683" t="s">
        <v>124</v>
      </c>
      <c r="D2683">
        <v>404</v>
      </c>
      <c r="E2683">
        <v>885</v>
      </c>
      <c r="F2683" t="s">
        <v>2619</v>
      </c>
      <c r="G2683" t="str">
        <f t="shared" si="83"/>
        <v>iiif_url</v>
      </c>
    </row>
    <row r="2684" spans="1:7" x14ac:dyDescent="0.2">
      <c r="A2684" t="s">
        <v>2607</v>
      </c>
      <c r="B2684" t="s">
        <v>2608</v>
      </c>
      <c r="C2684" t="s">
        <v>26</v>
      </c>
      <c r="D2684">
        <v>451</v>
      </c>
      <c r="E2684">
        <v>933</v>
      </c>
      <c r="F2684" t="s">
        <v>2620</v>
      </c>
      <c r="G2684" t="str">
        <f t="shared" si="83"/>
        <v>iiif_url</v>
      </c>
    </row>
    <row r="2685" spans="1:7" x14ac:dyDescent="0.2">
      <c r="A2685" t="s">
        <v>2607</v>
      </c>
      <c r="B2685" t="s">
        <v>2608</v>
      </c>
      <c r="C2685" t="s">
        <v>26</v>
      </c>
      <c r="D2685">
        <v>449</v>
      </c>
      <c r="E2685">
        <v>978</v>
      </c>
      <c r="F2685" t="s">
        <v>2621</v>
      </c>
      <c r="G2685" t="str">
        <f t="shared" si="83"/>
        <v>iiif_url</v>
      </c>
    </row>
    <row r="2686" spans="1:7" x14ac:dyDescent="0.2">
      <c r="A2686" t="s">
        <v>2607</v>
      </c>
      <c r="B2686" t="s">
        <v>2608</v>
      </c>
      <c r="C2686" t="s">
        <v>26</v>
      </c>
      <c r="D2686">
        <v>453</v>
      </c>
      <c r="E2686">
        <v>1038</v>
      </c>
      <c r="F2686" t="s">
        <v>2622</v>
      </c>
      <c r="G2686" t="str">
        <f t="shared" si="83"/>
        <v>iiif_url</v>
      </c>
    </row>
    <row r="2687" spans="1:7" x14ac:dyDescent="0.2">
      <c r="A2687" t="s">
        <v>2607</v>
      </c>
      <c r="B2687" t="s">
        <v>2608</v>
      </c>
      <c r="C2687" t="s">
        <v>37</v>
      </c>
      <c r="D2687">
        <v>571</v>
      </c>
      <c r="E2687">
        <v>1077</v>
      </c>
      <c r="F2687" t="s">
        <v>2623</v>
      </c>
      <c r="G2687" t="str">
        <f t="shared" si="83"/>
        <v>iiif_url</v>
      </c>
    </row>
    <row r="2688" spans="1:7" x14ac:dyDescent="0.2">
      <c r="A2688" t="s">
        <v>2607</v>
      </c>
      <c r="B2688" t="s">
        <v>2608</v>
      </c>
      <c r="C2688" t="s">
        <v>26</v>
      </c>
      <c r="D2688">
        <v>449</v>
      </c>
      <c r="E2688">
        <v>1127</v>
      </c>
      <c r="F2688" t="s">
        <v>2624</v>
      </c>
      <c r="G2688" t="str">
        <f t="shared" si="83"/>
        <v>iiif_url</v>
      </c>
    </row>
    <row r="2689" spans="1:7" x14ac:dyDescent="0.2">
      <c r="A2689" t="s">
        <v>2607</v>
      </c>
      <c r="B2689" t="s">
        <v>2608</v>
      </c>
      <c r="C2689" t="s">
        <v>26</v>
      </c>
      <c r="D2689">
        <v>451</v>
      </c>
      <c r="E2689">
        <v>1166</v>
      </c>
      <c r="F2689" t="s">
        <v>2625</v>
      </c>
      <c r="G2689" t="str">
        <f t="shared" si="83"/>
        <v>iiif_url</v>
      </c>
    </row>
    <row r="2690" spans="1:7" x14ac:dyDescent="0.2">
      <c r="A2690" t="s">
        <v>2607</v>
      </c>
      <c r="B2690" t="s">
        <v>2608</v>
      </c>
      <c r="C2690" t="s">
        <v>124</v>
      </c>
      <c r="D2690">
        <v>399</v>
      </c>
      <c r="E2690">
        <v>1216</v>
      </c>
      <c r="F2690" t="s">
        <v>2626</v>
      </c>
      <c r="G2690" t="str">
        <f t="shared" si="83"/>
        <v>iiif_url</v>
      </c>
    </row>
    <row r="2691" spans="1:7" x14ac:dyDescent="0.2">
      <c r="A2691" t="s">
        <v>2607</v>
      </c>
      <c r="B2691" t="s">
        <v>2608</v>
      </c>
      <c r="C2691" t="s">
        <v>26</v>
      </c>
      <c r="D2691">
        <v>449</v>
      </c>
      <c r="E2691">
        <v>1269</v>
      </c>
      <c r="F2691" t="s">
        <v>2627</v>
      </c>
      <c r="G2691" t="str">
        <f t="shared" si="83"/>
        <v>iiif_url</v>
      </c>
    </row>
    <row r="2692" spans="1:7" x14ac:dyDescent="0.2">
      <c r="A2692" t="s">
        <v>2607</v>
      </c>
      <c r="B2692" t="s">
        <v>2608</v>
      </c>
      <c r="C2692" t="s">
        <v>37</v>
      </c>
      <c r="D2692">
        <v>566</v>
      </c>
      <c r="E2692">
        <v>1316</v>
      </c>
      <c r="F2692" t="s">
        <v>2628</v>
      </c>
      <c r="G2692" t="str">
        <f t="shared" si="83"/>
        <v>iiif_url</v>
      </c>
    </row>
    <row r="2693" spans="1:7" x14ac:dyDescent="0.2">
      <c r="A2693" t="s">
        <v>2607</v>
      </c>
      <c r="B2693" t="s">
        <v>2608</v>
      </c>
      <c r="C2693" t="s">
        <v>124</v>
      </c>
      <c r="D2693">
        <v>397</v>
      </c>
      <c r="E2693">
        <v>1362</v>
      </c>
      <c r="F2693" t="s">
        <v>2629</v>
      </c>
      <c r="G2693" t="str">
        <f t="shared" si="83"/>
        <v>iiif_url</v>
      </c>
    </row>
    <row r="2694" spans="1:7" x14ac:dyDescent="0.2">
      <c r="A2694" t="s">
        <v>2607</v>
      </c>
      <c r="B2694" t="s">
        <v>2608</v>
      </c>
      <c r="C2694" t="s">
        <v>26</v>
      </c>
      <c r="D2694">
        <v>444</v>
      </c>
      <c r="E2694">
        <v>1407</v>
      </c>
      <c r="F2694" t="s">
        <v>2630</v>
      </c>
      <c r="G2694" t="str">
        <f t="shared" si="83"/>
        <v>iiif_url</v>
      </c>
    </row>
    <row r="2695" spans="1:7" x14ac:dyDescent="0.2">
      <c r="A2695" t="s">
        <v>2607</v>
      </c>
      <c r="B2695" t="s">
        <v>2608</v>
      </c>
      <c r="C2695" t="s">
        <v>37</v>
      </c>
      <c r="D2695">
        <v>566</v>
      </c>
      <c r="E2695">
        <v>1456</v>
      </c>
      <c r="F2695" t="s">
        <v>2631</v>
      </c>
      <c r="G2695" t="str">
        <f t="shared" si="83"/>
        <v>iiif_url</v>
      </c>
    </row>
    <row r="2696" spans="1:7" x14ac:dyDescent="0.2">
      <c r="A2696" t="s">
        <v>2607</v>
      </c>
      <c r="B2696" t="s">
        <v>2608</v>
      </c>
      <c r="C2696" t="s">
        <v>37</v>
      </c>
      <c r="D2696">
        <v>566</v>
      </c>
      <c r="E2696">
        <v>1510</v>
      </c>
      <c r="F2696" t="s">
        <v>2632</v>
      </c>
      <c r="G2696" t="str">
        <f t="shared" si="83"/>
        <v>iiif_url</v>
      </c>
    </row>
    <row r="2697" spans="1:7" x14ac:dyDescent="0.2">
      <c r="A2697" t="s">
        <v>2607</v>
      </c>
      <c r="B2697" t="s">
        <v>2608</v>
      </c>
      <c r="C2697" t="s">
        <v>124</v>
      </c>
      <c r="D2697">
        <v>442</v>
      </c>
      <c r="E2697">
        <v>1553</v>
      </c>
      <c r="F2697" t="s">
        <v>2633</v>
      </c>
      <c r="G2697" t="str">
        <f t="shared" si="83"/>
        <v>iiif_url</v>
      </c>
    </row>
    <row r="2698" spans="1:7" x14ac:dyDescent="0.2">
      <c r="A2698" t="s">
        <v>2607</v>
      </c>
      <c r="B2698" t="s">
        <v>2608</v>
      </c>
      <c r="C2698" t="s">
        <v>124</v>
      </c>
      <c r="D2698">
        <v>395</v>
      </c>
      <c r="E2698">
        <v>1600</v>
      </c>
      <c r="F2698" t="s">
        <v>2634</v>
      </c>
      <c r="G2698" t="str">
        <f t="shared" si="83"/>
        <v>iiif_url</v>
      </c>
    </row>
    <row r="2699" spans="1:7" x14ac:dyDescent="0.2">
      <c r="A2699" t="s">
        <v>2607</v>
      </c>
      <c r="B2699" t="s">
        <v>2608</v>
      </c>
      <c r="C2699" t="s">
        <v>11</v>
      </c>
      <c r="D2699">
        <v>777</v>
      </c>
      <c r="E2699">
        <v>1699</v>
      </c>
      <c r="F2699" t="s">
        <v>2635</v>
      </c>
      <c r="G2699" t="str">
        <f t="shared" si="83"/>
        <v>iiif_url</v>
      </c>
    </row>
    <row r="2700" spans="1:7" x14ac:dyDescent="0.2">
      <c r="A2700" t="s">
        <v>2607</v>
      </c>
      <c r="B2700" t="s">
        <v>2608</v>
      </c>
      <c r="C2700" t="s">
        <v>124</v>
      </c>
      <c r="D2700">
        <v>390</v>
      </c>
      <c r="E2700">
        <v>1794</v>
      </c>
      <c r="F2700" t="s">
        <v>2636</v>
      </c>
      <c r="G2700" t="str">
        <f t="shared" si="83"/>
        <v>iiif_url</v>
      </c>
    </row>
    <row r="2701" spans="1:7" x14ac:dyDescent="0.2">
      <c r="A2701" t="s">
        <v>2607</v>
      </c>
      <c r="B2701" t="s">
        <v>2608</v>
      </c>
      <c r="C2701" t="s">
        <v>26</v>
      </c>
      <c r="D2701">
        <v>505</v>
      </c>
      <c r="E2701">
        <v>1845</v>
      </c>
      <c r="F2701" t="s">
        <v>2637</v>
      </c>
      <c r="G2701" t="str">
        <f t="shared" si="83"/>
        <v>iiif_url</v>
      </c>
    </row>
    <row r="2702" spans="1:7" x14ac:dyDescent="0.2">
      <c r="A2702" t="s">
        <v>2607</v>
      </c>
      <c r="B2702" t="s">
        <v>2608</v>
      </c>
      <c r="C2702" t="s">
        <v>124</v>
      </c>
      <c r="D2702">
        <v>388</v>
      </c>
      <c r="E2702">
        <v>1890</v>
      </c>
      <c r="F2702" t="s">
        <v>2638</v>
      </c>
      <c r="G2702" t="str">
        <f t="shared" si="83"/>
        <v>iiif_url</v>
      </c>
    </row>
    <row r="2703" spans="1:7" x14ac:dyDescent="0.2">
      <c r="A2703" t="s">
        <v>2607</v>
      </c>
      <c r="B2703" t="s">
        <v>2608</v>
      </c>
      <c r="C2703" t="s">
        <v>26</v>
      </c>
      <c r="D2703">
        <v>432</v>
      </c>
      <c r="E2703">
        <v>1937</v>
      </c>
      <c r="F2703" t="s">
        <v>2639</v>
      </c>
      <c r="G2703" t="str">
        <f t="shared" si="83"/>
        <v>iiif_url</v>
      </c>
    </row>
    <row r="2704" spans="1:7" x14ac:dyDescent="0.2">
      <c r="A2704" t="s">
        <v>2607</v>
      </c>
      <c r="B2704" t="s">
        <v>2608</v>
      </c>
      <c r="C2704" t="s">
        <v>26</v>
      </c>
      <c r="D2704">
        <v>432</v>
      </c>
      <c r="E2704">
        <v>1989</v>
      </c>
      <c r="F2704" t="s">
        <v>2640</v>
      </c>
      <c r="G2704" t="str">
        <f t="shared" si="83"/>
        <v>iiif_url</v>
      </c>
    </row>
    <row r="2705" spans="1:7" x14ac:dyDescent="0.2">
      <c r="A2705" t="s">
        <v>2607</v>
      </c>
      <c r="B2705" t="s">
        <v>2608</v>
      </c>
      <c r="C2705" t="s">
        <v>37</v>
      </c>
      <c r="D2705">
        <v>552</v>
      </c>
      <c r="E2705">
        <v>2034</v>
      </c>
      <c r="F2705" t="s">
        <v>2641</v>
      </c>
      <c r="G2705" t="str">
        <f t="shared" ref="G2705:G2732" si="84">HYPERLINK("https://images.diginfra.net/iiif/NL-HaNA_1.01.02/3779/NL-HaNA_1.01.02_3779_0016.jpg/292,304,1104,3160/full/0/default.jpg", "iiif_url")</f>
        <v>iiif_url</v>
      </c>
    </row>
    <row r="2706" spans="1:7" x14ac:dyDescent="0.2">
      <c r="A2706" t="s">
        <v>2607</v>
      </c>
      <c r="B2706" t="s">
        <v>2608</v>
      </c>
      <c r="C2706" t="s">
        <v>26</v>
      </c>
      <c r="D2706">
        <v>430</v>
      </c>
      <c r="E2706">
        <v>2082</v>
      </c>
      <c r="F2706" t="s">
        <v>2642</v>
      </c>
      <c r="G2706" t="str">
        <f t="shared" si="84"/>
        <v>iiif_url</v>
      </c>
    </row>
    <row r="2707" spans="1:7" x14ac:dyDescent="0.2">
      <c r="A2707" t="s">
        <v>2607</v>
      </c>
      <c r="B2707" t="s">
        <v>2608</v>
      </c>
      <c r="C2707" t="s">
        <v>26</v>
      </c>
      <c r="D2707">
        <v>427</v>
      </c>
      <c r="E2707">
        <v>2128</v>
      </c>
      <c r="F2707" t="s">
        <v>2643</v>
      </c>
      <c r="G2707" t="str">
        <f t="shared" si="84"/>
        <v>iiif_url</v>
      </c>
    </row>
    <row r="2708" spans="1:7" x14ac:dyDescent="0.2">
      <c r="A2708" t="s">
        <v>2607</v>
      </c>
      <c r="B2708" t="s">
        <v>2608</v>
      </c>
      <c r="C2708" t="s">
        <v>124</v>
      </c>
      <c r="D2708">
        <v>380</v>
      </c>
      <c r="E2708">
        <v>2174</v>
      </c>
      <c r="F2708" t="s">
        <v>2644</v>
      </c>
      <c r="G2708" t="str">
        <f t="shared" si="84"/>
        <v>iiif_url</v>
      </c>
    </row>
    <row r="2709" spans="1:7" x14ac:dyDescent="0.2">
      <c r="A2709" t="s">
        <v>2607</v>
      </c>
      <c r="B2709" t="s">
        <v>2608</v>
      </c>
      <c r="C2709" t="s">
        <v>26</v>
      </c>
      <c r="D2709">
        <v>430</v>
      </c>
      <c r="E2709">
        <v>2228</v>
      </c>
      <c r="F2709" t="s">
        <v>2645</v>
      </c>
      <c r="G2709" t="str">
        <f t="shared" si="84"/>
        <v>iiif_url</v>
      </c>
    </row>
    <row r="2710" spans="1:7" x14ac:dyDescent="0.2">
      <c r="A2710" t="s">
        <v>2607</v>
      </c>
      <c r="B2710" t="s">
        <v>2608</v>
      </c>
      <c r="C2710" t="s">
        <v>124</v>
      </c>
      <c r="D2710">
        <v>380</v>
      </c>
      <c r="E2710">
        <v>2271</v>
      </c>
      <c r="F2710" t="s">
        <v>2646</v>
      </c>
      <c r="G2710" t="str">
        <f t="shared" si="84"/>
        <v>iiif_url</v>
      </c>
    </row>
    <row r="2711" spans="1:7" x14ac:dyDescent="0.2">
      <c r="A2711" t="s">
        <v>2607</v>
      </c>
      <c r="B2711" t="s">
        <v>2608</v>
      </c>
      <c r="C2711" t="s">
        <v>26</v>
      </c>
      <c r="D2711">
        <v>425</v>
      </c>
      <c r="E2711">
        <v>2317</v>
      </c>
      <c r="F2711" t="s">
        <v>2647</v>
      </c>
      <c r="G2711" t="str">
        <f t="shared" si="84"/>
        <v>iiif_url</v>
      </c>
    </row>
    <row r="2712" spans="1:7" x14ac:dyDescent="0.2">
      <c r="A2712" t="s">
        <v>2607</v>
      </c>
      <c r="B2712" t="s">
        <v>2608</v>
      </c>
      <c r="C2712" t="s">
        <v>26</v>
      </c>
      <c r="D2712">
        <v>420</v>
      </c>
      <c r="E2712">
        <v>2363</v>
      </c>
      <c r="F2712" t="s">
        <v>2648</v>
      </c>
      <c r="G2712" t="str">
        <f t="shared" si="84"/>
        <v>iiif_url</v>
      </c>
    </row>
    <row r="2713" spans="1:7" x14ac:dyDescent="0.2">
      <c r="A2713" t="s">
        <v>2607</v>
      </c>
      <c r="B2713" t="s">
        <v>2608</v>
      </c>
      <c r="C2713" t="s">
        <v>124</v>
      </c>
      <c r="D2713">
        <v>376</v>
      </c>
      <c r="E2713">
        <v>2406</v>
      </c>
      <c r="F2713" t="s">
        <v>2649</v>
      </c>
      <c r="G2713" t="str">
        <f t="shared" si="84"/>
        <v>iiif_url</v>
      </c>
    </row>
    <row r="2714" spans="1:7" x14ac:dyDescent="0.2">
      <c r="A2714" t="s">
        <v>2607</v>
      </c>
      <c r="B2714" t="s">
        <v>2608</v>
      </c>
      <c r="C2714" t="s">
        <v>26</v>
      </c>
      <c r="D2714">
        <v>423</v>
      </c>
      <c r="E2714">
        <v>2465</v>
      </c>
      <c r="F2714" t="s">
        <v>2650</v>
      </c>
      <c r="G2714" t="str">
        <f t="shared" si="84"/>
        <v>iiif_url</v>
      </c>
    </row>
    <row r="2715" spans="1:7" x14ac:dyDescent="0.2">
      <c r="A2715" t="s">
        <v>2607</v>
      </c>
      <c r="B2715" t="s">
        <v>2608</v>
      </c>
      <c r="C2715" t="s">
        <v>124</v>
      </c>
      <c r="D2715">
        <v>373</v>
      </c>
      <c r="E2715">
        <v>2513</v>
      </c>
      <c r="F2715" t="s">
        <v>2651</v>
      </c>
      <c r="G2715" t="str">
        <f t="shared" si="84"/>
        <v>iiif_url</v>
      </c>
    </row>
    <row r="2716" spans="1:7" x14ac:dyDescent="0.2">
      <c r="A2716" t="s">
        <v>2607</v>
      </c>
      <c r="B2716" t="s">
        <v>2608</v>
      </c>
      <c r="C2716" t="s">
        <v>37</v>
      </c>
      <c r="D2716">
        <v>543</v>
      </c>
      <c r="E2716">
        <v>2563</v>
      </c>
      <c r="F2716" t="s">
        <v>2652</v>
      </c>
      <c r="G2716" t="str">
        <f t="shared" si="84"/>
        <v>iiif_url</v>
      </c>
    </row>
    <row r="2717" spans="1:7" x14ac:dyDescent="0.2">
      <c r="A2717" t="s">
        <v>2607</v>
      </c>
      <c r="B2717" t="s">
        <v>2608</v>
      </c>
      <c r="C2717" t="s">
        <v>124</v>
      </c>
      <c r="D2717">
        <v>373</v>
      </c>
      <c r="E2717">
        <v>2604</v>
      </c>
      <c r="F2717" t="s">
        <v>2653</v>
      </c>
      <c r="G2717" t="str">
        <f t="shared" si="84"/>
        <v>iiif_url</v>
      </c>
    </row>
    <row r="2718" spans="1:7" x14ac:dyDescent="0.2">
      <c r="A2718" t="s">
        <v>2607</v>
      </c>
      <c r="B2718" t="s">
        <v>2608</v>
      </c>
      <c r="C2718" t="s">
        <v>26</v>
      </c>
      <c r="D2718">
        <v>416</v>
      </c>
      <c r="E2718">
        <v>2657</v>
      </c>
      <c r="F2718" t="s">
        <v>2654</v>
      </c>
      <c r="G2718" t="str">
        <f t="shared" si="84"/>
        <v>iiif_url</v>
      </c>
    </row>
    <row r="2719" spans="1:7" x14ac:dyDescent="0.2">
      <c r="A2719" t="s">
        <v>2607</v>
      </c>
      <c r="B2719" t="s">
        <v>2608</v>
      </c>
      <c r="C2719" t="s">
        <v>26</v>
      </c>
      <c r="D2719">
        <v>416</v>
      </c>
      <c r="E2719">
        <v>2713</v>
      </c>
      <c r="F2719" t="s">
        <v>2655</v>
      </c>
      <c r="G2719" t="str">
        <f t="shared" si="84"/>
        <v>iiif_url</v>
      </c>
    </row>
    <row r="2720" spans="1:7" x14ac:dyDescent="0.2">
      <c r="A2720" t="s">
        <v>2607</v>
      </c>
      <c r="B2720" t="s">
        <v>2608</v>
      </c>
      <c r="C2720" t="s">
        <v>11</v>
      </c>
      <c r="D2720">
        <v>803</v>
      </c>
      <c r="E2720">
        <v>2717</v>
      </c>
      <c r="F2720" t="s">
        <v>2656</v>
      </c>
      <c r="G2720" t="str">
        <f t="shared" si="84"/>
        <v>iiif_url</v>
      </c>
    </row>
    <row r="2721" spans="1:7" x14ac:dyDescent="0.2">
      <c r="A2721" t="s">
        <v>2607</v>
      </c>
      <c r="B2721" t="s">
        <v>2608</v>
      </c>
      <c r="C2721" t="s">
        <v>124</v>
      </c>
      <c r="D2721">
        <v>369</v>
      </c>
      <c r="E2721">
        <v>2753</v>
      </c>
      <c r="F2721" t="s">
        <v>2657</v>
      </c>
      <c r="G2721" t="str">
        <f t="shared" si="84"/>
        <v>iiif_url</v>
      </c>
    </row>
    <row r="2722" spans="1:7" x14ac:dyDescent="0.2">
      <c r="A2722" t="s">
        <v>2607</v>
      </c>
      <c r="B2722" t="s">
        <v>2608</v>
      </c>
      <c r="C2722" t="s">
        <v>26</v>
      </c>
      <c r="D2722">
        <v>418</v>
      </c>
      <c r="E2722">
        <v>2799</v>
      </c>
      <c r="F2722" t="s">
        <v>2658</v>
      </c>
      <c r="G2722" t="str">
        <f t="shared" si="84"/>
        <v>iiif_url</v>
      </c>
    </row>
    <row r="2723" spans="1:7" x14ac:dyDescent="0.2">
      <c r="A2723" t="s">
        <v>2607</v>
      </c>
      <c r="B2723" t="s">
        <v>2608</v>
      </c>
      <c r="C2723" t="s">
        <v>26</v>
      </c>
      <c r="D2723">
        <v>418</v>
      </c>
      <c r="E2723">
        <v>2851</v>
      </c>
      <c r="F2723" t="s">
        <v>2659</v>
      </c>
      <c r="G2723" t="str">
        <f t="shared" si="84"/>
        <v>iiif_url</v>
      </c>
    </row>
    <row r="2724" spans="1:7" x14ac:dyDescent="0.2">
      <c r="A2724" t="s">
        <v>2607</v>
      </c>
      <c r="B2724" t="s">
        <v>2608</v>
      </c>
      <c r="C2724" t="s">
        <v>26</v>
      </c>
      <c r="D2724">
        <v>411</v>
      </c>
      <c r="E2724">
        <v>2895</v>
      </c>
      <c r="F2724" t="s">
        <v>2660</v>
      </c>
      <c r="G2724" t="str">
        <f t="shared" si="84"/>
        <v>iiif_url</v>
      </c>
    </row>
    <row r="2725" spans="1:7" x14ac:dyDescent="0.2">
      <c r="A2725" t="s">
        <v>2607</v>
      </c>
      <c r="B2725" t="s">
        <v>2608</v>
      </c>
      <c r="C2725" t="s">
        <v>37</v>
      </c>
      <c r="D2725">
        <v>533</v>
      </c>
      <c r="E2725">
        <v>2946</v>
      </c>
      <c r="F2725" t="s">
        <v>2661</v>
      </c>
      <c r="G2725" t="str">
        <f t="shared" si="84"/>
        <v>iiif_url</v>
      </c>
    </row>
    <row r="2726" spans="1:7" x14ac:dyDescent="0.2">
      <c r="A2726" t="s">
        <v>2607</v>
      </c>
      <c r="B2726" t="s">
        <v>2608</v>
      </c>
      <c r="C2726" t="s">
        <v>26</v>
      </c>
      <c r="D2726">
        <v>418</v>
      </c>
      <c r="E2726">
        <v>2991</v>
      </c>
      <c r="F2726" t="s">
        <v>2662</v>
      </c>
      <c r="G2726" t="str">
        <f t="shared" si="84"/>
        <v>iiif_url</v>
      </c>
    </row>
    <row r="2727" spans="1:7" x14ac:dyDescent="0.2">
      <c r="A2727" t="s">
        <v>2607</v>
      </c>
      <c r="B2727" t="s">
        <v>2608</v>
      </c>
      <c r="C2727" t="s">
        <v>37</v>
      </c>
      <c r="D2727">
        <v>535</v>
      </c>
      <c r="E2727">
        <v>3042</v>
      </c>
      <c r="F2727" t="s">
        <v>2663</v>
      </c>
      <c r="G2727" t="str">
        <f t="shared" si="84"/>
        <v>iiif_url</v>
      </c>
    </row>
    <row r="2728" spans="1:7" x14ac:dyDescent="0.2">
      <c r="A2728" t="s">
        <v>2607</v>
      </c>
      <c r="B2728" t="s">
        <v>2608</v>
      </c>
      <c r="C2728" t="s">
        <v>26</v>
      </c>
      <c r="D2728">
        <v>416</v>
      </c>
      <c r="E2728">
        <v>3081</v>
      </c>
      <c r="F2728" t="s">
        <v>2664</v>
      </c>
      <c r="G2728" t="str">
        <f t="shared" si="84"/>
        <v>iiif_url</v>
      </c>
    </row>
    <row r="2729" spans="1:7" x14ac:dyDescent="0.2">
      <c r="A2729" t="s">
        <v>2607</v>
      </c>
      <c r="B2729" t="s">
        <v>2608</v>
      </c>
      <c r="C2729" t="s">
        <v>37</v>
      </c>
      <c r="D2729">
        <v>535</v>
      </c>
      <c r="E2729">
        <v>3140</v>
      </c>
      <c r="F2729" t="s">
        <v>2665</v>
      </c>
      <c r="G2729" t="str">
        <f t="shared" si="84"/>
        <v>iiif_url</v>
      </c>
    </row>
    <row r="2730" spans="1:7" x14ac:dyDescent="0.2">
      <c r="A2730" t="s">
        <v>2607</v>
      </c>
      <c r="B2730" t="s">
        <v>2608</v>
      </c>
      <c r="C2730" t="s">
        <v>124</v>
      </c>
      <c r="D2730">
        <v>362</v>
      </c>
      <c r="E2730">
        <v>3188</v>
      </c>
      <c r="F2730" t="s">
        <v>2666</v>
      </c>
      <c r="G2730" t="str">
        <f t="shared" si="84"/>
        <v>iiif_url</v>
      </c>
    </row>
    <row r="2731" spans="1:7" x14ac:dyDescent="0.2">
      <c r="A2731" t="s">
        <v>2607</v>
      </c>
      <c r="B2731" t="s">
        <v>2608</v>
      </c>
      <c r="C2731" t="s">
        <v>26</v>
      </c>
      <c r="D2731">
        <v>409</v>
      </c>
      <c r="E2731">
        <v>3239</v>
      </c>
      <c r="F2731" t="s">
        <v>2667</v>
      </c>
      <c r="G2731" t="str">
        <f t="shared" si="84"/>
        <v>iiif_url</v>
      </c>
    </row>
    <row r="2732" spans="1:7" x14ac:dyDescent="0.2">
      <c r="A2732" t="s">
        <v>2607</v>
      </c>
      <c r="B2732" t="s">
        <v>2608</v>
      </c>
      <c r="C2732" t="s">
        <v>37</v>
      </c>
      <c r="D2732">
        <v>531</v>
      </c>
      <c r="E2732">
        <v>3271</v>
      </c>
      <c r="F2732" t="s">
        <v>2668</v>
      </c>
      <c r="G2732" t="str">
        <f t="shared" si="84"/>
        <v>iiif_url</v>
      </c>
    </row>
    <row r="2734" spans="1:7" x14ac:dyDescent="0.2">
      <c r="A2734" t="s">
        <v>2607</v>
      </c>
      <c r="B2734" t="s">
        <v>2669</v>
      </c>
      <c r="C2734" t="s">
        <v>124</v>
      </c>
      <c r="D2734">
        <v>1369</v>
      </c>
      <c r="E2734">
        <v>405</v>
      </c>
      <c r="F2734" t="s">
        <v>2670</v>
      </c>
      <c r="G2734" t="str">
        <f t="shared" ref="G2734:G2765" si="85">HYPERLINK("https://images.diginfra.net/iiif/NL-HaNA_1.01.02/3779/NL-HaNA_1.01.02_3779_0016.jpg/1246,306,1109,3123/full/0/default.jpg", "iiif_url")</f>
        <v>iiif_url</v>
      </c>
    </row>
    <row r="2735" spans="1:7" x14ac:dyDescent="0.2">
      <c r="A2735" t="s">
        <v>2607</v>
      </c>
      <c r="B2735" t="s">
        <v>2669</v>
      </c>
      <c r="C2735" t="s">
        <v>26</v>
      </c>
      <c r="D2735">
        <v>1419</v>
      </c>
      <c r="E2735">
        <v>463</v>
      </c>
      <c r="F2735" t="s">
        <v>2671</v>
      </c>
      <c r="G2735" t="str">
        <f t="shared" si="85"/>
        <v>iiif_url</v>
      </c>
    </row>
    <row r="2736" spans="1:7" x14ac:dyDescent="0.2">
      <c r="A2736" t="s">
        <v>2607</v>
      </c>
      <c r="B2736" t="s">
        <v>2669</v>
      </c>
      <c r="C2736" t="s">
        <v>37</v>
      </c>
      <c r="D2736">
        <v>1536</v>
      </c>
      <c r="E2736">
        <v>500</v>
      </c>
      <c r="F2736" t="s">
        <v>2672</v>
      </c>
      <c r="G2736" t="str">
        <f t="shared" si="85"/>
        <v>iiif_url</v>
      </c>
    </row>
    <row r="2737" spans="1:7" x14ac:dyDescent="0.2">
      <c r="A2737" t="s">
        <v>2607</v>
      </c>
      <c r="B2737" t="s">
        <v>2669</v>
      </c>
      <c r="C2737" t="s">
        <v>26</v>
      </c>
      <c r="D2737">
        <v>1421</v>
      </c>
      <c r="E2737">
        <v>554</v>
      </c>
      <c r="F2737" t="s">
        <v>2673</v>
      </c>
      <c r="G2737" t="str">
        <f t="shared" si="85"/>
        <v>iiif_url</v>
      </c>
    </row>
    <row r="2738" spans="1:7" x14ac:dyDescent="0.2">
      <c r="A2738" t="s">
        <v>2607</v>
      </c>
      <c r="B2738" t="s">
        <v>2669</v>
      </c>
      <c r="C2738" t="s">
        <v>124</v>
      </c>
      <c r="D2738">
        <v>1372</v>
      </c>
      <c r="E2738">
        <v>596</v>
      </c>
      <c r="F2738" t="s">
        <v>2674</v>
      </c>
      <c r="G2738" t="str">
        <f t="shared" si="85"/>
        <v>iiif_url</v>
      </c>
    </row>
    <row r="2739" spans="1:7" x14ac:dyDescent="0.2">
      <c r="A2739" t="s">
        <v>2607</v>
      </c>
      <c r="B2739" t="s">
        <v>2669</v>
      </c>
      <c r="C2739" t="s">
        <v>26</v>
      </c>
      <c r="D2739">
        <v>1416</v>
      </c>
      <c r="E2739">
        <v>651</v>
      </c>
      <c r="F2739" t="s">
        <v>2675</v>
      </c>
      <c r="G2739" t="str">
        <f t="shared" si="85"/>
        <v>iiif_url</v>
      </c>
    </row>
    <row r="2740" spans="1:7" x14ac:dyDescent="0.2">
      <c r="A2740" t="s">
        <v>2607</v>
      </c>
      <c r="B2740" t="s">
        <v>2669</v>
      </c>
      <c r="C2740" t="s">
        <v>26</v>
      </c>
      <c r="D2740">
        <v>1419</v>
      </c>
      <c r="E2740">
        <v>707</v>
      </c>
      <c r="F2740" t="s">
        <v>1351</v>
      </c>
      <c r="G2740" t="str">
        <f t="shared" si="85"/>
        <v>iiif_url</v>
      </c>
    </row>
    <row r="2741" spans="1:7" x14ac:dyDescent="0.2">
      <c r="A2741" t="s">
        <v>2607</v>
      </c>
      <c r="B2741" t="s">
        <v>2669</v>
      </c>
      <c r="C2741" t="s">
        <v>11</v>
      </c>
      <c r="D2741">
        <v>1546</v>
      </c>
      <c r="E2741">
        <v>735</v>
      </c>
      <c r="F2741" t="s">
        <v>2676</v>
      </c>
      <c r="G2741" t="str">
        <f t="shared" si="85"/>
        <v>iiif_url</v>
      </c>
    </row>
    <row r="2742" spans="1:7" x14ac:dyDescent="0.2">
      <c r="A2742" t="s">
        <v>2607</v>
      </c>
      <c r="B2742" t="s">
        <v>2669</v>
      </c>
      <c r="C2742" t="s">
        <v>26</v>
      </c>
      <c r="D2742">
        <v>1419</v>
      </c>
      <c r="E2742">
        <v>798</v>
      </c>
      <c r="F2742" t="s">
        <v>2677</v>
      </c>
      <c r="G2742" t="str">
        <f t="shared" si="85"/>
        <v>iiif_url</v>
      </c>
    </row>
    <row r="2743" spans="1:7" x14ac:dyDescent="0.2">
      <c r="A2743" t="s">
        <v>2607</v>
      </c>
      <c r="B2743" t="s">
        <v>2669</v>
      </c>
      <c r="C2743" t="s">
        <v>26</v>
      </c>
      <c r="D2743">
        <v>1416</v>
      </c>
      <c r="E2743">
        <v>844</v>
      </c>
      <c r="F2743" t="s">
        <v>2678</v>
      </c>
      <c r="G2743" t="str">
        <f t="shared" si="85"/>
        <v>iiif_url</v>
      </c>
    </row>
    <row r="2744" spans="1:7" x14ac:dyDescent="0.2">
      <c r="A2744" t="s">
        <v>2607</v>
      </c>
      <c r="B2744" t="s">
        <v>2669</v>
      </c>
      <c r="C2744" t="s">
        <v>124</v>
      </c>
      <c r="D2744">
        <v>1372</v>
      </c>
      <c r="E2744">
        <v>890</v>
      </c>
      <c r="F2744" t="s">
        <v>2679</v>
      </c>
      <c r="G2744" t="str">
        <f t="shared" si="85"/>
        <v>iiif_url</v>
      </c>
    </row>
    <row r="2745" spans="1:7" x14ac:dyDescent="0.2">
      <c r="A2745" t="s">
        <v>2607</v>
      </c>
      <c r="B2745" t="s">
        <v>2669</v>
      </c>
      <c r="C2745" t="s">
        <v>26</v>
      </c>
      <c r="D2745">
        <v>1416</v>
      </c>
      <c r="E2745">
        <v>940</v>
      </c>
      <c r="F2745" t="s">
        <v>2680</v>
      </c>
      <c r="G2745" t="str">
        <f t="shared" si="85"/>
        <v>iiif_url</v>
      </c>
    </row>
    <row r="2746" spans="1:7" x14ac:dyDescent="0.2">
      <c r="A2746" t="s">
        <v>2607</v>
      </c>
      <c r="B2746" t="s">
        <v>2669</v>
      </c>
      <c r="C2746" t="s">
        <v>11</v>
      </c>
      <c r="D2746">
        <v>1543</v>
      </c>
      <c r="E2746">
        <v>986</v>
      </c>
      <c r="F2746" t="s">
        <v>2681</v>
      </c>
      <c r="G2746" t="str">
        <f t="shared" si="85"/>
        <v>iiif_url</v>
      </c>
    </row>
    <row r="2747" spans="1:7" x14ac:dyDescent="0.2">
      <c r="A2747" t="s">
        <v>2607</v>
      </c>
      <c r="B2747" t="s">
        <v>2669</v>
      </c>
      <c r="C2747" t="s">
        <v>11</v>
      </c>
      <c r="D2747">
        <v>1541</v>
      </c>
      <c r="E2747">
        <v>1033</v>
      </c>
      <c r="F2747" t="s">
        <v>2682</v>
      </c>
      <c r="G2747" t="str">
        <f t="shared" si="85"/>
        <v>iiif_url</v>
      </c>
    </row>
    <row r="2748" spans="1:7" x14ac:dyDescent="0.2">
      <c r="A2748" t="s">
        <v>2607</v>
      </c>
      <c r="B2748" t="s">
        <v>2669</v>
      </c>
      <c r="C2748" t="s">
        <v>124</v>
      </c>
      <c r="D2748">
        <v>1372</v>
      </c>
      <c r="E2748">
        <v>1081</v>
      </c>
      <c r="F2748" t="s">
        <v>2683</v>
      </c>
      <c r="G2748" t="str">
        <f t="shared" si="85"/>
        <v>iiif_url</v>
      </c>
    </row>
    <row r="2749" spans="1:7" x14ac:dyDescent="0.2">
      <c r="A2749" t="s">
        <v>2607</v>
      </c>
      <c r="B2749" t="s">
        <v>2669</v>
      </c>
      <c r="C2749" t="s">
        <v>37</v>
      </c>
      <c r="D2749">
        <v>1536</v>
      </c>
      <c r="E2749">
        <v>1128</v>
      </c>
      <c r="F2749" t="s">
        <v>2684</v>
      </c>
      <c r="G2749" t="str">
        <f t="shared" si="85"/>
        <v>iiif_url</v>
      </c>
    </row>
    <row r="2750" spans="1:7" x14ac:dyDescent="0.2">
      <c r="A2750" t="s">
        <v>2607</v>
      </c>
      <c r="B2750" t="s">
        <v>2669</v>
      </c>
      <c r="C2750" t="s">
        <v>26</v>
      </c>
      <c r="D2750">
        <v>1416</v>
      </c>
      <c r="E2750">
        <v>1180</v>
      </c>
      <c r="F2750" t="s">
        <v>2685</v>
      </c>
      <c r="G2750" t="str">
        <f t="shared" si="85"/>
        <v>iiif_url</v>
      </c>
    </row>
    <row r="2751" spans="1:7" x14ac:dyDescent="0.2">
      <c r="A2751" t="s">
        <v>2607</v>
      </c>
      <c r="B2751" t="s">
        <v>2669</v>
      </c>
      <c r="C2751" t="s">
        <v>26</v>
      </c>
      <c r="D2751">
        <v>1419</v>
      </c>
      <c r="E2751">
        <v>1226</v>
      </c>
      <c r="F2751" t="s">
        <v>2686</v>
      </c>
      <c r="G2751" t="str">
        <f t="shared" si="85"/>
        <v>iiif_url</v>
      </c>
    </row>
    <row r="2752" spans="1:7" x14ac:dyDescent="0.2">
      <c r="A2752" t="s">
        <v>2607</v>
      </c>
      <c r="B2752" t="s">
        <v>2669</v>
      </c>
      <c r="C2752" t="s">
        <v>124</v>
      </c>
      <c r="D2752">
        <v>1369</v>
      </c>
      <c r="E2752">
        <v>1268</v>
      </c>
      <c r="F2752" t="s">
        <v>2687</v>
      </c>
      <c r="G2752" t="str">
        <f t="shared" si="85"/>
        <v>iiif_url</v>
      </c>
    </row>
    <row r="2753" spans="1:7" x14ac:dyDescent="0.2">
      <c r="A2753" t="s">
        <v>2607</v>
      </c>
      <c r="B2753" t="s">
        <v>2669</v>
      </c>
      <c r="C2753" t="s">
        <v>26</v>
      </c>
      <c r="D2753">
        <v>1416</v>
      </c>
      <c r="E2753">
        <v>1324</v>
      </c>
      <c r="F2753" t="s">
        <v>2688</v>
      </c>
      <c r="G2753" t="str">
        <f t="shared" si="85"/>
        <v>iiif_url</v>
      </c>
    </row>
    <row r="2754" spans="1:7" x14ac:dyDescent="0.2">
      <c r="A2754" t="s">
        <v>2607</v>
      </c>
      <c r="B2754" t="s">
        <v>2669</v>
      </c>
      <c r="C2754" t="s">
        <v>26</v>
      </c>
      <c r="D2754">
        <v>1416</v>
      </c>
      <c r="E2754">
        <v>1368</v>
      </c>
      <c r="F2754" t="s">
        <v>2689</v>
      </c>
      <c r="G2754" t="str">
        <f t="shared" si="85"/>
        <v>iiif_url</v>
      </c>
    </row>
    <row r="2755" spans="1:7" x14ac:dyDescent="0.2">
      <c r="A2755" t="s">
        <v>2607</v>
      </c>
      <c r="B2755" t="s">
        <v>2669</v>
      </c>
      <c r="C2755" t="s">
        <v>26</v>
      </c>
      <c r="D2755">
        <v>1414</v>
      </c>
      <c r="E2755">
        <v>1420</v>
      </c>
      <c r="F2755" t="s">
        <v>2690</v>
      </c>
      <c r="G2755" t="str">
        <f t="shared" si="85"/>
        <v>iiif_url</v>
      </c>
    </row>
    <row r="2756" spans="1:7" x14ac:dyDescent="0.2">
      <c r="A2756" t="s">
        <v>2607</v>
      </c>
      <c r="B2756" t="s">
        <v>2669</v>
      </c>
      <c r="C2756" t="s">
        <v>37</v>
      </c>
      <c r="D2756">
        <v>1534</v>
      </c>
      <c r="E2756">
        <v>1458</v>
      </c>
      <c r="F2756" t="s">
        <v>2691</v>
      </c>
      <c r="G2756" t="str">
        <f t="shared" si="85"/>
        <v>iiif_url</v>
      </c>
    </row>
    <row r="2757" spans="1:7" x14ac:dyDescent="0.2">
      <c r="A2757" t="s">
        <v>2607</v>
      </c>
      <c r="B2757" t="s">
        <v>2669</v>
      </c>
      <c r="C2757" t="s">
        <v>26</v>
      </c>
      <c r="D2757">
        <v>1416</v>
      </c>
      <c r="E2757">
        <v>1506</v>
      </c>
      <c r="F2757" t="s">
        <v>2692</v>
      </c>
      <c r="G2757" t="str">
        <f t="shared" si="85"/>
        <v>iiif_url</v>
      </c>
    </row>
    <row r="2758" spans="1:7" x14ac:dyDescent="0.2">
      <c r="A2758" t="s">
        <v>2607</v>
      </c>
      <c r="B2758" t="s">
        <v>2669</v>
      </c>
      <c r="C2758" t="s">
        <v>26</v>
      </c>
      <c r="D2758">
        <v>1414</v>
      </c>
      <c r="E2758">
        <v>1561</v>
      </c>
      <c r="F2758" t="s">
        <v>2693</v>
      </c>
      <c r="G2758" t="str">
        <f t="shared" si="85"/>
        <v>iiif_url</v>
      </c>
    </row>
    <row r="2759" spans="1:7" x14ac:dyDescent="0.2">
      <c r="A2759" t="s">
        <v>2607</v>
      </c>
      <c r="B2759" t="s">
        <v>2669</v>
      </c>
      <c r="C2759" t="s">
        <v>124</v>
      </c>
      <c r="D2759">
        <v>1365</v>
      </c>
      <c r="E2759">
        <v>1606</v>
      </c>
      <c r="F2759" t="s">
        <v>2694</v>
      </c>
      <c r="G2759" t="str">
        <f t="shared" si="85"/>
        <v>iiif_url</v>
      </c>
    </row>
    <row r="2760" spans="1:7" x14ac:dyDescent="0.2">
      <c r="A2760" t="s">
        <v>2607</v>
      </c>
      <c r="B2760" t="s">
        <v>2669</v>
      </c>
      <c r="C2760" t="s">
        <v>26</v>
      </c>
      <c r="D2760">
        <v>1409</v>
      </c>
      <c r="E2760">
        <v>1656</v>
      </c>
      <c r="F2760" t="s">
        <v>2695</v>
      </c>
      <c r="G2760" t="str">
        <f t="shared" si="85"/>
        <v>iiif_url</v>
      </c>
    </row>
    <row r="2761" spans="1:7" x14ac:dyDescent="0.2">
      <c r="A2761" t="s">
        <v>2607</v>
      </c>
      <c r="B2761" t="s">
        <v>2669</v>
      </c>
      <c r="C2761" t="s">
        <v>124</v>
      </c>
      <c r="D2761">
        <v>1362</v>
      </c>
      <c r="E2761">
        <v>1698</v>
      </c>
      <c r="F2761" t="s">
        <v>2696</v>
      </c>
      <c r="G2761" t="str">
        <f t="shared" si="85"/>
        <v>iiif_url</v>
      </c>
    </row>
    <row r="2762" spans="1:7" x14ac:dyDescent="0.2">
      <c r="A2762" t="s">
        <v>2607</v>
      </c>
      <c r="B2762" t="s">
        <v>2669</v>
      </c>
      <c r="C2762" t="s">
        <v>26</v>
      </c>
      <c r="D2762">
        <v>1416</v>
      </c>
      <c r="E2762">
        <v>1762</v>
      </c>
      <c r="F2762" t="s">
        <v>2697</v>
      </c>
      <c r="G2762" t="str">
        <f t="shared" si="85"/>
        <v>iiif_url</v>
      </c>
    </row>
    <row r="2763" spans="1:7" x14ac:dyDescent="0.2">
      <c r="A2763" t="s">
        <v>2607</v>
      </c>
      <c r="B2763" t="s">
        <v>2669</v>
      </c>
      <c r="C2763" t="s">
        <v>37</v>
      </c>
      <c r="D2763">
        <v>1529</v>
      </c>
      <c r="E2763">
        <v>1781</v>
      </c>
      <c r="F2763" t="s">
        <v>2698</v>
      </c>
      <c r="G2763" t="str">
        <f t="shared" si="85"/>
        <v>iiif_url</v>
      </c>
    </row>
    <row r="2764" spans="1:7" x14ac:dyDescent="0.2">
      <c r="A2764" t="s">
        <v>2607</v>
      </c>
      <c r="B2764" t="s">
        <v>2669</v>
      </c>
      <c r="C2764" t="s">
        <v>26</v>
      </c>
      <c r="D2764">
        <v>1414</v>
      </c>
      <c r="E2764">
        <v>1852</v>
      </c>
      <c r="F2764" t="s">
        <v>2699</v>
      </c>
      <c r="G2764" t="str">
        <f t="shared" si="85"/>
        <v>iiif_url</v>
      </c>
    </row>
    <row r="2765" spans="1:7" x14ac:dyDescent="0.2">
      <c r="A2765" t="s">
        <v>2607</v>
      </c>
      <c r="B2765" t="s">
        <v>2669</v>
      </c>
      <c r="C2765" t="s">
        <v>124</v>
      </c>
      <c r="D2765">
        <v>1362</v>
      </c>
      <c r="E2765">
        <v>1888</v>
      </c>
      <c r="F2765" t="s">
        <v>2700</v>
      </c>
      <c r="G2765" t="str">
        <f t="shared" si="85"/>
        <v>iiif_url</v>
      </c>
    </row>
    <row r="2766" spans="1:7" x14ac:dyDescent="0.2">
      <c r="A2766" t="s">
        <v>2607</v>
      </c>
      <c r="B2766" t="s">
        <v>2669</v>
      </c>
      <c r="C2766" t="s">
        <v>26</v>
      </c>
      <c r="D2766">
        <v>1407</v>
      </c>
      <c r="E2766">
        <v>1941</v>
      </c>
      <c r="F2766" t="s">
        <v>2491</v>
      </c>
      <c r="G2766" t="str">
        <f t="shared" ref="G2766:G2794" si="86">HYPERLINK("https://images.diginfra.net/iiif/NL-HaNA_1.01.02/3779/NL-HaNA_1.01.02_3779_0016.jpg/1246,306,1109,3123/full/0/default.jpg", "iiif_url")</f>
        <v>iiif_url</v>
      </c>
    </row>
    <row r="2767" spans="1:7" x14ac:dyDescent="0.2">
      <c r="A2767" t="s">
        <v>2607</v>
      </c>
      <c r="B2767" t="s">
        <v>2669</v>
      </c>
      <c r="C2767" t="s">
        <v>124</v>
      </c>
      <c r="D2767">
        <v>1360</v>
      </c>
      <c r="E2767">
        <v>1982</v>
      </c>
      <c r="F2767" t="s">
        <v>2701</v>
      </c>
      <c r="G2767" t="str">
        <f t="shared" si="86"/>
        <v>iiif_url</v>
      </c>
    </row>
    <row r="2768" spans="1:7" x14ac:dyDescent="0.2">
      <c r="A2768" t="s">
        <v>2607</v>
      </c>
      <c r="B2768" t="s">
        <v>2669</v>
      </c>
      <c r="C2768" t="s">
        <v>26</v>
      </c>
      <c r="D2768">
        <v>1405</v>
      </c>
      <c r="E2768">
        <v>2036</v>
      </c>
      <c r="F2768" t="s">
        <v>2702</v>
      </c>
      <c r="G2768" t="str">
        <f t="shared" si="86"/>
        <v>iiif_url</v>
      </c>
    </row>
    <row r="2769" spans="1:7" x14ac:dyDescent="0.2">
      <c r="A2769" t="s">
        <v>2607</v>
      </c>
      <c r="B2769" t="s">
        <v>2669</v>
      </c>
      <c r="C2769" t="s">
        <v>26</v>
      </c>
      <c r="D2769">
        <v>1407</v>
      </c>
      <c r="E2769">
        <v>2098</v>
      </c>
      <c r="F2769" t="s">
        <v>2703</v>
      </c>
      <c r="G2769" t="str">
        <f t="shared" si="86"/>
        <v>iiif_url</v>
      </c>
    </row>
    <row r="2770" spans="1:7" x14ac:dyDescent="0.2">
      <c r="A2770" t="s">
        <v>2607</v>
      </c>
      <c r="B2770" t="s">
        <v>2669</v>
      </c>
      <c r="C2770" t="s">
        <v>37</v>
      </c>
      <c r="D2770">
        <v>1524</v>
      </c>
      <c r="E2770">
        <v>2131</v>
      </c>
      <c r="F2770" t="s">
        <v>2704</v>
      </c>
      <c r="G2770" t="str">
        <f t="shared" si="86"/>
        <v>iiif_url</v>
      </c>
    </row>
    <row r="2771" spans="1:7" x14ac:dyDescent="0.2">
      <c r="A2771" t="s">
        <v>2607</v>
      </c>
      <c r="B2771" t="s">
        <v>2669</v>
      </c>
      <c r="C2771" t="s">
        <v>26</v>
      </c>
      <c r="D2771">
        <v>1402</v>
      </c>
      <c r="E2771">
        <v>2187</v>
      </c>
      <c r="F2771" t="s">
        <v>2705</v>
      </c>
      <c r="G2771" t="str">
        <f t="shared" si="86"/>
        <v>iiif_url</v>
      </c>
    </row>
    <row r="2772" spans="1:7" x14ac:dyDescent="0.2">
      <c r="A2772" t="s">
        <v>2607</v>
      </c>
      <c r="B2772" t="s">
        <v>2669</v>
      </c>
      <c r="C2772" t="s">
        <v>37</v>
      </c>
      <c r="D2772">
        <v>1522</v>
      </c>
      <c r="E2772">
        <v>2224</v>
      </c>
      <c r="F2772" t="s">
        <v>2706</v>
      </c>
      <c r="G2772" t="str">
        <f t="shared" si="86"/>
        <v>iiif_url</v>
      </c>
    </row>
    <row r="2773" spans="1:7" x14ac:dyDescent="0.2">
      <c r="A2773" t="s">
        <v>2607</v>
      </c>
      <c r="B2773" t="s">
        <v>2669</v>
      </c>
      <c r="C2773" t="s">
        <v>26</v>
      </c>
      <c r="D2773">
        <v>1398</v>
      </c>
      <c r="E2773">
        <v>2276</v>
      </c>
      <c r="F2773" t="s">
        <v>2707</v>
      </c>
      <c r="G2773" t="str">
        <f t="shared" si="86"/>
        <v>iiif_url</v>
      </c>
    </row>
    <row r="2774" spans="1:7" x14ac:dyDescent="0.2">
      <c r="A2774" t="s">
        <v>2607</v>
      </c>
      <c r="B2774" t="s">
        <v>2669</v>
      </c>
      <c r="C2774" t="s">
        <v>26</v>
      </c>
      <c r="D2774">
        <v>1522</v>
      </c>
      <c r="E2774">
        <v>2318</v>
      </c>
      <c r="F2774" t="s">
        <v>2708</v>
      </c>
      <c r="G2774" t="str">
        <f t="shared" si="86"/>
        <v>iiif_url</v>
      </c>
    </row>
    <row r="2775" spans="1:7" x14ac:dyDescent="0.2">
      <c r="A2775" t="s">
        <v>2607</v>
      </c>
      <c r="B2775" t="s">
        <v>2669</v>
      </c>
      <c r="C2775" t="s">
        <v>26</v>
      </c>
      <c r="D2775">
        <v>1398</v>
      </c>
      <c r="E2775">
        <v>2372</v>
      </c>
      <c r="F2775" t="s">
        <v>2709</v>
      </c>
      <c r="G2775" t="str">
        <f t="shared" si="86"/>
        <v>iiif_url</v>
      </c>
    </row>
    <row r="2776" spans="1:7" x14ac:dyDescent="0.2">
      <c r="A2776" t="s">
        <v>2607</v>
      </c>
      <c r="B2776" t="s">
        <v>2669</v>
      </c>
      <c r="C2776" t="s">
        <v>37</v>
      </c>
      <c r="D2776">
        <v>1496</v>
      </c>
      <c r="E2776">
        <v>2423</v>
      </c>
      <c r="F2776" t="s">
        <v>2710</v>
      </c>
      <c r="G2776" t="str">
        <f t="shared" si="86"/>
        <v>iiif_url</v>
      </c>
    </row>
    <row r="2777" spans="1:7" x14ac:dyDescent="0.2">
      <c r="A2777" t="s">
        <v>2607</v>
      </c>
      <c r="B2777" t="s">
        <v>2669</v>
      </c>
      <c r="C2777" t="s">
        <v>26</v>
      </c>
      <c r="D2777">
        <v>1395</v>
      </c>
      <c r="E2777">
        <v>2471</v>
      </c>
      <c r="F2777" t="s">
        <v>2711</v>
      </c>
      <c r="G2777" t="str">
        <f t="shared" si="86"/>
        <v>iiif_url</v>
      </c>
    </row>
    <row r="2778" spans="1:7" x14ac:dyDescent="0.2">
      <c r="A2778" t="s">
        <v>2607</v>
      </c>
      <c r="B2778" t="s">
        <v>2669</v>
      </c>
      <c r="C2778" t="s">
        <v>26</v>
      </c>
      <c r="D2778">
        <v>1393</v>
      </c>
      <c r="E2778">
        <v>2519</v>
      </c>
      <c r="F2778" t="s">
        <v>2712</v>
      </c>
      <c r="G2778" t="str">
        <f t="shared" si="86"/>
        <v>iiif_url</v>
      </c>
    </row>
    <row r="2779" spans="1:7" x14ac:dyDescent="0.2">
      <c r="A2779" t="s">
        <v>2607</v>
      </c>
      <c r="B2779" t="s">
        <v>2669</v>
      </c>
      <c r="C2779" t="s">
        <v>26</v>
      </c>
      <c r="D2779">
        <v>1395</v>
      </c>
      <c r="E2779">
        <v>2564</v>
      </c>
      <c r="F2779" t="s">
        <v>2713</v>
      </c>
      <c r="G2779" t="str">
        <f t="shared" si="86"/>
        <v>iiif_url</v>
      </c>
    </row>
    <row r="2780" spans="1:7" x14ac:dyDescent="0.2">
      <c r="A2780" t="s">
        <v>2607</v>
      </c>
      <c r="B2780" t="s">
        <v>2669</v>
      </c>
      <c r="C2780" t="s">
        <v>124</v>
      </c>
      <c r="D2780">
        <v>1348</v>
      </c>
      <c r="E2780">
        <v>2615</v>
      </c>
      <c r="F2780" t="s">
        <v>2714</v>
      </c>
      <c r="G2780" t="str">
        <f t="shared" si="86"/>
        <v>iiif_url</v>
      </c>
    </row>
    <row r="2781" spans="1:7" x14ac:dyDescent="0.2">
      <c r="A2781" t="s">
        <v>2607</v>
      </c>
      <c r="B2781" t="s">
        <v>2669</v>
      </c>
      <c r="C2781" t="s">
        <v>124</v>
      </c>
      <c r="D2781">
        <v>1346</v>
      </c>
      <c r="E2781">
        <v>2661</v>
      </c>
      <c r="F2781" t="s">
        <v>2715</v>
      </c>
      <c r="G2781" t="str">
        <f t="shared" si="86"/>
        <v>iiif_url</v>
      </c>
    </row>
    <row r="2782" spans="1:7" x14ac:dyDescent="0.2">
      <c r="A2782" t="s">
        <v>2607</v>
      </c>
      <c r="B2782" t="s">
        <v>2669</v>
      </c>
      <c r="C2782" t="s">
        <v>26</v>
      </c>
      <c r="D2782">
        <v>1395</v>
      </c>
      <c r="E2782">
        <v>2712</v>
      </c>
      <c r="F2782" t="s">
        <v>2716</v>
      </c>
      <c r="G2782" t="str">
        <f t="shared" si="86"/>
        <v>iiif_url</v>
      </c>
    </row>
    <row r="2783" spans="1:7" x14ac:dyDescent="0.2">
      <c r="A2783" t="s">
        <v>2607</v>
      </c>
      <c r="B2783" t="s">
        <v>2669</v>
      </c>
      <c r="C2783" t="s">
        <v>26</v>
      </c>
      <c r="D2783">
        <v>1398</v>
      </c>
      <c r="E2783">
        <v>2764</v>
      </c>
      <c r="F2783" t="s">
        <v>2717</v>
      </c>
      <c r="G2783" t="str">
        <f t="shared" si="86"/>
        <v>iiif_url</v>
      </c>
    </row>
    <row r="2784" spans="1:7" x14ac:dyDescent="0.2">
      <c r="A2784" t="s">
        <v>2607</v>
      </c>
      <c r="B2784" t="s">
        <v>2669</v>
      </c>
      <c r="C2784" t="s">
        <v>26</v>
      </c>
      <c r="D2784">
        <v>1398</v>
      </c>
      <c r="E2784">
        <v>2810</v>
      </c>
      <c r="F2784" t="s">
        <v>2718</v>
      </c>
      <c r="G2784" t="str">
        <f t="shared" si="86"/>
        <v>iiif_url</v>
      </c>
    </row>
    <row r="2785" spans="1:7" x14ac:dyDescent="0.2">
      <c r="A2785" t="s">
        <v>2607</v>
      </c>
      <c r="B2785" t="s">
        <v>2669</v>
      </c>
      <c r="C2785" t="s">
        <v>26</v>
      </c>
      <c r="D2785">
        <v>1393</v>
      </c>
      <c r="E2785">
        <v>2862</v>
      </c>
      <c r="F2785" t="s">
        <v>2719</v>
      </c>
      <c r="G2785" t="str">
        <f t="shared" si="86"/>
        <v>iiif_url</v>
      </c>
    </row>
    <row r="2786" spans="1:7" x14ac:dyDescent="0.2">
      <c r="A2786" t="s">
        <v>2607</v>
      </c>
      <c r="B2786" t="s">
        <v>2669</v>
      </c>
      <c r="C2786" t="s">
        <v>26</v>
      </c>
      <c r="D2786">
        <v>1393</v>
      </c>
      <c r="E2786">
        <v>2907</v>
      </c>
      <c r="F2786" t="s">
        <v>2720</v>
      </c>
      <c r="G2786" t="str">
        <f t="shared" si="86"/>
        <v>iiif_url</v>
      </c>
    </row>
    <row r="2787" spans="1:7" x14ac:dyDescent="0.2">
      <c r="A2787" t="s">
        <v>2607</v>
      </c>
      <c r="B2787" t="s">
        <v>2669</v>
      </c>
      <c r="C2787" t="s">
        <v>26</v>
      </c>
      <c r="D2787">
        <v>1393</v>
      </c>
      <c r="E2787">
        <v>2952</v>
      </c>
      <c r="F2787" t="s">
        <v>2721</v>
      </c>
      <c r="G2787" t="str">
        <f t="shared" si="86"/>
        <v>iiif_url</v>
      </c>
    </row>
    <row r="2788" spans="1:7" x14ac:dyDescent="0.2">
      <c r="A2788" t="s">
        <v>2607</v>
      </c>
      <c r="B2788" t="s">
        <v>2669</v>
      </c>
      <c r="C2788" t="s">
        <v>26</v>
      </c>
      <c r="D2788">
        <v>1388</v>
      </c>
      <c r="E2788">
        <v>3004</v>
      </c>
      <c r="F2788" t="s">
        <v>2722</v>
      </c>
      <c r="G2788" t="str">
        <f t="shared" si="86"/>
        <v>iiif_url</v>
      </c>
    </row>
    <row r="2789" spans="1:7" x14ac:dyDescent="0.2">
      <c r="A2789" t="s">
        <v>2607</v>
      </c>
      <c r="B2789" t="s">
        <v>2669</v>
      </c>
      <c r="C2789" t="s">
        <v>26</v>
      </c>
      <c r="D2789">
        <v>1391</v>
      </c>
      <c r="E2789">
        <v>3051</v>
      </c>
      <c r="F2789" t="s">
        <v>2723</v>
      </c>
      <c r="G2789" t="str">
        <f t="shared" si="86"/>
        <v>iiif_url</v>
      </c>
    </row>
    <row r="2790" spans="1:7" x14ac:dyDescent="0.2">
      <c r="A2790" t="s">
        <v>2607</v>
      </c>
      <c r="B2790" t="s">
        <v>2669</v>
      </c>
      <c r="C2790" t="s">
        <v>26</v>
      </c>
      <c r="D2790">
        <v>1388</v>
      </c>
      <c r="E2790">
        <v>3098</v>
      </c>
      <c r="F2790" t="s">
        <v>2724</v>
      </c>
      <c r="G2790" t="str">
        <f t="shared" si="86"/>
        <v>iiif_url</v>
      </c>
    </row>
    <row r="2791" spans="1:7" x14ac:dyDescent="0.2">
      <c r="A2791" t="s">
        <v>2607</v>
      </c>
      <c r="B2791" t="s">
        <v>2669</v>
      </c>
      <c r="C2791" t="s">
        <v>37</v>
      </c>
      <c r="D2791">
        <v>1513</v>
      </c>
      <c r="E2791">
        <v>3150</v>
      </c>
      <c r="F2791" t="s">
        <v>2725</v>
      </c>
      <c r="G2791" t="str">
        <f t="shared" si="86"/>
        <v>iiif_url</v>
      </c>
    </row>
    <row r="2792" spans="1:7" x14ac:dyDescent="0.2">
      <c r="A2792" t="s">
        <v>2607</v>
      </c>
      <c r="B2792" t="s">
        <v>2669</v>
      </c>
      <c r="C2792" t="s">
        <v>37</v>
      </c>
      <c r="D2792">
        <v>1508</v>
      </c>
      <c r="E2792">
        <v>3198</v>
      </c>
      <c r="F2792" t="s">
        <v>2726</v>
      </c>
      <c r="G2792" t="str">
        <f t="shared" si="86"/>
        <v>iiif_url</v>
      </c>
    </row>
    <row r="2793" spans="1:7" x14ac:dyDescent="0.2">
      <c r="A2793" t="s">
        <v>2607</v>
      </c>
      <c r="B2793" t="s">
        <v>2669</v>
      </c>
      <c r="C2793" t="s">
        <v>26</v>
      </c>
      <c r="D2793">
        <v>1384</v>
      </c>
      <c r="E2793">
        <v>3238</v>
      </c>
      <c r="F2793" t="s">
        <v>2727</v>
      </c>
      <c r="G2793" t="str">
        <f t="shared" si="86"/>
        <v>iiif_url</v>
      </c>
    </row>
    <row r="2794" spans="1:7" x14ac:dyDescent="0.2">
      <c r="A2794" t="s">
        <v>2607</v>
      </c>
      <c r="B2794" t="s">
        <v>2669</v>
      </c>
      <c r="C2794" t="s">
        <v>26</v>
      </c>
      <c r="D2794">
        <v>1384</v>
      </c>
      <c r="E2794">
        <v>3290</v>
      </c>
      <c r="F2794" t="s">
        <v>2728</v>
      </c>
      <c r="G2794" t="str">
        <f t="shared" si="86"/>
        <v>iiif_url</v>
      </c>
    </row>
    <row r="2798" spans="1:7" x14ac:dyDescent="0.2">
      <c r="A2798" t="s">
        <v>2729</v>
      </c>
      <c r="B2798" t="s">
        <v>2730</v>
      </c>
      <c r="C2798" t="s">
        <v>11</v>
      </c>
      <c r="D2798">
        <v>3094</v>
      </c>
      <c r="E2798">
        <v>316</v>
      </c>
      <c r="F2798" t="s">
        <v>1365</v>
      </c>
      <c r="G2798" t="str">
        <f t="shared" ref="G2798:G2829" si="87">HYPERLINK("https://images.diginfra.net/iiif/NL-HaNA_1.01.02/3779/NL-HaNA_1.01.02_3779_0016.jpg/2526,294,1116,3135/full/0/default.jpg", "iiif_url")</f>
        <v>iiif_url</v>
      </c>
    </row>
    <row r="2799" spans="1:7" x14ac:dyDescent="0.2">
      <c r="A2799" t="s">
        <v>2729</v>
      </c>
      <c r="B2799" t="s">
        <v>2730</v>
      </c>
      <c r="C2799" t="s">
        <v>26</v>
      </c>
      <c r="D2799">
        <v>2765</v>
      </c>
      <c r="E2799">
        <v>388</v>
      </c>
      <c r="F2799" t="s">
        <v>2731</v>
      </c>
      <c r="G2799" t="str">
        <f t="shared" si="87"/>
        <v>iiif_url</v>
      </c>
    </row>
    <row r="2800" spans="1:7" x14ac:dyDescent="0.2">
      <c r="A2800" t="s">
        <v>2729</v>
      </c>
      <c r="B2800" t="s">
        <v>2730</v>
      </c>
      <c r="C2800" t="s">
        <v>37</v>
      </c>
      <c r="D2800">
        <v>2650</v>
      </c>
      <c r="E2800">
        <v>428</v>
      </c>
      <c r="F2800" t="s">
        <v>2732</v>
      </c>
      <c r="G2800" t="str">
        <f t="shared" si="87"/>
        <v>iiif_url</v>
      </c>
    </row>
    <row r="2801" spans="1:7" x14ac:dyDescent="0.2">
      <c r="A2801" t="s">
        <v>2729</v>
      </c>
      <c r="B2801" t="s">
        <v>2730</v>
      </c>
      <c r="C2801" t="s">
        <v>26</v>
      </c>
      <c r="D2801">
        <v>2765</v>
      </c>
      <c r="E2801">
        <v>467</v>
      </c>
      <c r="F2801" t="s">
        <v>2733</v>
      </c>
      <c r="G2801" t="str">
        <f t="shared" si="87"/>
        <v>iiif_url</v>
      </c>
    </row>
    <row r="2802" spans="1:7" x14ac:dyDescent="0.2">
      <c r="A2802" t="s">
        <v>2729</v>
      </c>
      <c r="B2802" t="s">
        <v>2730</v>
      </c>
      <c r="C2802" t="s">
        <v>37</v>
      </c>
      <c r="D2802">
        <v>2654</v>
      </c>
      <c r="E2802">
        <v>528</v>
      </c>
      <c r="F2802" t="s">
        <v>2734</v>
      </c>
      <c r="G2802" t="str">
        <f t="shared" si="87"/>
        <v>iiif_url</v>
      </c>
    </row>
    <row r="2803" spans="1:7" x14ac:dyDescent="0.2">
      <c r="A2803" t="s">
        <v>2729</v>
      </c>
      <c r="B2803" t="s">
        <v>2730</v>
      </c>
      <c r="C2803" t="s">
        <v>124</v>
      </c>
      <c r="D2803">
        <v>2610</v>
      </c>
      <c r="E2803">
        <v>575</v>
      </c>
      <c r="F2803" t="s">
        <v>2735</v>
      </c>
      <c r="G2803" t="str">
        <f t="shared" si="87"/>
        <v>iiif_url</v>
      </c>
    </row>
    <row r="2804" spans="1:7" x14ac:dyDescent="0.2">
      <c r="A2804" t="s">
        <v>2729</v>
      </c>
      <c r="B2804" t="s">
        <v>2730</v>
      </c>
      <c r="C2804" t="s">
        <v>37</v>
      </c>
      <c r="D2804">
        <v>2652</v>
      </c>
      <c r="E2804">
        <v>623</v>
      </c>
      <c r="F2804" t="s">
        <v>2736</v>
      </c>
      <c r="G2804" t="str">
        <f t="shared" si="87"/>
        <v>iiif_url</v>
      </c>
    </row>
    <row r="2805" spans="1:7" x14ac:dyDescent="0.2">
      <c r="A2805" t="s">
        <v>2729</v>
      </c>
      <c r="B2805" t="s">
        <v>2730</v>
      </c>
      <c r="C2805" t="s">
        <v>37</v>
      </c>
      <c r="D2805">
        <v>2774</v>
      </c>
      <c r="E2805">
        <v>669</v>
      </c>
      <c r="F2805" t="s">
        <v>2737</v>
      </c>
      <c r="G2805" t="str">
        <f t="shared" si="87"/>
        <v>iiif_url</v>
      </c>
    </row>
    <row r="2806" spans="1:7" x14ac:dyDescent="0.2">
      <c r="A2806" t="s">
        <v>2729</v>
      </c>
      <c r="B2806" t="s">
        <v>2730</v>
      </c>
      <c r="C2806" t="s">
        <v>37</v>
      </c>
      <c r="D2806">
        <v>2774</v>
      </c>
      <c r="E2806">
        <v>707</v>
      </c>
      <c r="F2806" t="s">
        <v>2738</v>
      </c>
      <c r="G2806" t="str">
        <f t="shared" si="87"/>
        <v>iiif_url</v>
      </c>
    </row>
    <row r="2807" spans="1:7" x14ac:dyDescent="0.2">
      <c r="A2807" t="s">
        <v>2729</v>
      </c>
      <c r="B2807" t="s">
        <v>2730</v>
      </c>
      <c r="C2807" t="s">
        <v>26</v>
      </c>
      <c r="D2807">
        <v>2645</v>
      </c>
      <c r="E2807">
        <v>766</v>
      </c>
      <c r="F2807" t="s">
        <v>2739</v>
      </c>
      <c r="G2807" t="str">
        <f t="shared" si="87"/>
        <v>iiif_url</v>
      </c>
    </row>
    <row r="2808" spans="1:7" x14ac:dyDescent="0.2">
      <c r="A2808" t="s">
        <v>2729</v>
      </c>
      <c r="B2808" t="s">
        <v>2730</v>
      </c>
      <c r="C2808" t="s">
        <v>124</v>
      </c>
      <c r="D2808">
        <v>2614</v>
      </c>
      <c r="E2808">
        <v>815</v>
      </c>
      <c r="F2808" t="s">
        <v>2740</v>
      </c>
      <c r="G2808" t="str">
        <f t="shared" si="87"/>
        <v>iiif_url</v>
      </c>
    </row>
    <row r="2809" spans="1:7" x14ac:dyDescent="0.2">
      <c r="A2809" t="s">
        <v>2729</v>
      </c>
      <c r="B2809" t="s">
        <v>2730</v>
      </c>
      <c r="C2809" t="s">
        <v>26</v>
      </c>
      <c r="D2809">
        <v>2652</v>
      </c>
      <c r="E2809">
        <v>862</v>
      </c>
      <c r="F2809" t="s">
        <v>2741</v>
      </c>
      <c r="G2809" t="str">
        <f t="shared" si="87"/>
        <v>iiif_url</v>
      </c>
    </row>
    <row r="2810" spans="1:7" x14ac:dyDescent="0.2">
      <c r="A2810" t="s">
        <v>2729</v>
      </c>
      <c r="B2810" t="s">
        <v>2730</v>
      </c>
      <c r="C2810" t="s">
        <v>26</v>
      </c>
      <c r="D2810">
        <v>2654</v>
      </c>
      <c r="E2810">
        <v>913</v>
      </c>
      <c r="F2810" t="s">
        <v>2742</v>
      </c>
      <c r="G2810" t="str">
        <f t="shared" si="87"/>
        <v>iiif_url</v>
      </c>
    </row>
    <row r="2811" spans="1:7" x14ac:dyDescent="0.2">
      <c r="A2811" t="s">
        <v>2729</v>
      </c>
      <c r="B2811" t="s">
        <v>2730</v>
      </c>
      <c r="C2811" t="s">
        <v>37</v>
      </c>
      <c r="D2811">
        <v>2777</v>
      </c>
      <c r="E2811">
        <v>947</v>
      </c>
      <c r="F2811" t="s">
        <v>2743</v>
      </c>
      <c r="G2811" t="str">
        <f t="shared" si="87"/>
        <v>iiif_url</v>
      </c>
    </row>
    <row r="2812" spans="1:7" x14ac:dyDescent="0.2">
      <c r="A2812" t="s">
        <v>2729</v>
      </c>
      <c r="B2812" t="s">
        <v>2730</v>
      </c>
      <c r="C2812" t="s">
        <v>26</v>
      </c>
      <c r="D2812">
        <v>2654</v>
      </c>
      <c r="E2812">
        <v>1006</v>
      </c>
      <c r="F2812" t="s">
        <v>2744</v>
      </c>
      <c r="G2812" t="str">
        <f t="shared" si="87"/>
        <v>iiif_url</v>
      </c>
    </row>
    <row r="2813" spans="1:7" x14ac:dyDescent="0.2">
      <c r="A2813" t="s">
        <v>2729</v>
      </c>
      <c r="B2813" t="s">
        <v>2730</v>
      </c>
      <c r="C2813" t="s">
        <v>26</v>
      </c>
      <c r="D2813">
        <v>2657</v>
      </c>
      <c r="E2813">
        <v>1055</v>
      </c>
      <c r="F2813" t="s">
        <v>2745</v>
      </c>
      <c r="G2813" t="str">
        <f t="shared" si="87"/>
        <v>iiif_url</v>
      </c>
    </row>
    <row r="2814" spans="1:7" x14ac:dyDescent="0.2">
      <c r="A2814" t="s">
        <v>2729</v>
      </c>
      <c r="B2814" t="s">
        <v>2730</v>
      </c>
      <c r="C2814" t="s">
        <v>37</v>
      </c>
      <c r="D2814">
        <v>2784</v>
      </c>
      <c r="E2814">
        <v>1090</v>
      </c>
      <c r="F2814" t="s">
        <v>2746</v>
      </c>
      <c r="G2814" t="str">
        <f t="shared" si="87"/>
        <v>iiif_url</v>
      </c>
    </row>
    <row r="2815" spans="1:7" x14ac:dyDescent="0.2">
      <c r="A2815" t="s">
        <v>2729</v>
      </c>
      <c r="B2815" t="s">
        <v>2730</v>
      </c>
      <c r="C2815" t="s">
        <v>26</v>
      </c>
      <c r="D2815">
        <v>2659</v>
      </c>
      <c r="E2815">
        <v>1148</v>
      </c>
      <c r="F2815" t="s">
        <v>2747</v>
      </c>
      <c r="G2815" t="str">
        <f t="shared" si="87"/>
        <v>iiif_url</v>
      </c>
    </row>
    <row r="2816" spans="1:7" x14ac:dyDescent="0.2">
      <c r="A2816" t="s">
        <v>2729</v>
      </c>
      <c r="B2816" t="s">
        <v>2730</v>
      </c>
      <c r="C2816" t="s">
        <v>37</v>
      </c>
      <c r="D2816">
        <v>2784</v>
      </c>
      <c r="E2816">
        <v>1188</v>
      </c>
      <c r="F2816" t="s">
        <v>2748</v>
      </c>
      <c r="G2816" t="str">
        <f t="shared" si="87"/>
        <v>iiif_url</v>
      </c>
    </row>
    <row r="2817" spans="1:7" x14ac:dyDescent="0.2">
      <c r="A2817" t="s">
        <v>2729</v>
      </c>
      <c r="B2817" t="s">
        <v>2730</v>
      </c>
      <c r="C2817" t="s">
        <v>26</v>
      </c>
      <c r="D2817">
        <v>2657</v>
      </c>
      <c r="E2817">
        <v>1245</v>
      </c>
      <c r="F2817" t="s">
        <v>2749</v>
      </c>
      <c r="G2817" t="str">
        <f t="shared" si="87"/>
        <v>iiif_url</v>
      </c>
    </row>
    <row r="2818" spans="1:7" x14ac:dyDescent="0.2">
      <c r="A2818" t="s">
        <v>2729</v>
      </c>
      <c r="B2818" t="s">
        <v>2730</v>
      </c>
      <c r="C2818" t="s">
        <v>26</v>
      </c>
      <c r="D2818">
        <v>2659</v>
      </c>
      <c r="E2818">
        <v>1296</v>
      </c>
      <c r="F2818" t="s">
        <v>2750</v>
      </c>
      <c r="G2818" t="str">
        <f t="shared" si="87"/>
        <v>iiif_url</v>
      </c>
    </row>
    <row r="2819" spans="1:7" x14ac:dyDescent="0.2">
      <c r="A2819" t="s">
        <v>2729</v>
      </c>
      <c r="B2819" t="s">
        <v>2730</v>
      </c>
      <c r="C2819" t="s">
        <v>37</v>
      </c>
      <c r="D2819">
        <v>2784</v>
      </c>
      <c r="E2819">
        <v>1336</v>
      </c>
      <c r="F2819" t="s">
        <v>2751</v>
      </c>
      <c r="G2819" t="str">
        <f t="shared" si="87"/>
        <v>iiif_url</v>
      </c>
    </row>
    <row r="2820" spans="1:7" x14ac:dyDescent="0.2">
      <c r="A2820" t="s">
        <v>2729</v>
      </c>
      <c r="B2820" t="s">
        <v>2730</v>
      </c>
      <c r="C2820" t="s">
        <v>26</v>
      </c>
      <c r="D2820">
        <v>2664</v>
      </c>
      <c r="E2820">
        <v>1389</v>
      </c>
      <c r="F2820" t="s">
        <v>2752</v>
      </c>
      <c r="G2820" t="str">
        <f t="shared" si="87"/>
        <v>iiif_url</v>
      </c>
    </row>
    <row r="2821" spans="1:7" x14ac:dyDescent="0.2">
      <c r="A2821" t="s">
        <v>2729</v>
      </c>
      <c r="B2821" t="s">
        <v>2730</v>
      </c>
      <c r="C2821" t="s">
        <v>37</v>
      </c>
      <c r="D2821">
        <v>2788</v>
      </c>
      <c r="E2821">
        <v>1440</v>
      </c>
      <c r="F2821" t="s">
        <v>2753</v>
      </c>
      <c r="G2821" t="str">
        <f t="shared" si="87"/>
        <v>iiif_url</v>
      </c>
    </row>
    <row r="2822" spans="1:7" x14ac:dyDescent="0.2">
      <c r="A2822" t="s">
        <v>2729</v>
      </c>
      <c r="B2822" t="s">
        <v>2730</v>
      </c>
      <c r="C2822" t="s">
        <v>26</v>
      </c>
      <c r="D2822">
        <v>2659</v>
      </c>
      <c r="E2822">
        <v>1483</v>
      </c>
      <c r="F2822" t="s">
        <v>2754</v>
      </c>
      <c r="G2822" t="str">
        <f t="shared" si="87"/>
        <v>iiif_url</v>
      </c>
    </row>
    <row r="2823" spans="1:7" x14ac:dyDescent="0.2">
      <c r="A2823" t="s">
        <v>2729</v>
      </c>
      <c r="B2823" t="s">
        <v>2730</v>
      </c>
      <c r="C2823" t="s">
        <v>26</v>
      </c>
      <c r="D2823">
        <v>2664</v>
      </c>
      <c r="E2823">
        <v>1535</v>
      </c>
      <c r="F2823" t="s">
        <v>2755</v>
      </c>
      <c r="G2823" t="str">
        <f t="shared" si="87"/>
        <v>iiif_url</v>
      </c>
    </row>
    <row r="2824" spans="1:7" x14ac:dyDescent="0.2">
      <c r="A2824" t="s">
        <v>2729</v>
      </c>
      <c r="B2824" t="s">
        <v>2730</v>
      </c>
      <c r="C2824" t="s">
        <v>37</v>
      </c>
      <c r="D2824">
        <v>2784</v>
      </c>
      <c r="E2824">
        <v>1573</v>
      </c>
      <c r="F2824" t="s">
        <v>2756</v>
      </c>
      <c r="G2824" t="str">
        <f t="shared" si="87"/>
        <v>iiif_url</v>
      </c>
    </row>
    <row r="2825" spans="1:7" x14ac:dyDescent="0.2">
      <c r="A2825" t="s">
        <v>2729</v>
      </c>
      <c r="B2825" t="s">
        <v>2730</v>
      </c>
      <c r="C2825" t="s">
        <v>26</v>
      </c>
      <c r="D2825">
        <v>2664</v>
      </c>
      <c r="E2825">
        <v>1629</v>
      </c>
      <c r="F2825" t="s">
        <v>2757</v>
      </c>
      <c r="G2825" t="str">
        <f t="shared" si="87"/>
        <v>iiif_url</v>
      </c>
    </row>
    <row r="2826" spans="1:7" x14ac:dyDescent="0.2">
      <c r="A2826" t="s">
        <v>2729</v>
      </c>
      <c r="B2826" t="s">
        <v>2730</v>
      </c>
      <c r="C2826" t="s">
        <v>37</v>
      </c>
      <c r="D2826">
        <v>2751</v>
      </c>
      <c r="E2826">
        <v>1674</v>
      </c>
      <c r="F2826" t="s">
        <v>2758</v>
      </c>
      <c r="G2826" t="str">
        <f t="shared" si="87"/>
        <v>iiif_url</v>
      </c>
    </row>
    <row r="2827" spans="1:7" x14ac:dyDescent="0.2">
      <c r="A2827" t="s">
        <v>2729</v>
      </c>
      <c r="B2827" t="s">
        <v>2730</v>
      </c>
      <c r="C2827" t="s">
        <v>26</v>
      </c>
      <c r="D2827">
        <v>2666</v>
      </c>
      <c r="E2827">
        <v>1725</v>
      </c>
      <c r="F2827" t="s">
        <v>1899</v>
      </c>
      <c r="G2827" t="str">
        <f t="shared" si="87"/>
        <v>iiif_url</v>
      </c>
    </row>
    <row r="2828" spans="1:7" x14ac:dyDescent="0.2">
      <c r="A2828" t="s">
        <v>2729</v>
      </c>
      <c r="B2828" t="s">
        <v>2730</v>
      </c>
      <c r="C2828" t="s">
        <v>37</v>
      </c>
      <c r="D2828">
        <v>2791</v>
      </c>
      <c r="E2828">
        <v>1771</v>
      </c>
      <c r="F2828" t="s">
        <v>2759</v>
      </c>
      <c r="G2828" t="str">
        <f t="shared" si="87"/>
        <v>iiif_url</v>
      </c>
    </row>
    <row r="2829" spans="1:7" x14ac:dyDescent="0.2">
      <c r="A2829" t="s">
        <v>2729</v>
      </c>
      <c r="B2829" t="s">
        <v>2730</v>
      </c>
      <c r="C2829" t="s">
        <v>26</v>
      </c>
      <c r="D2829">
        <v>2666</v>
      </c>
      <c r="E2829">
        <v>1815</v>
      </c>
      <c r="F2829" t="s">
        <v>2760</v>
      </c>
      <c r="G2829" t="str">
        <f t="shared" si="87"/>
        <v>iiif_url</v>
      </c>
    </row>
    <row r="2830" spans="1:7" x14ac:dyDescent="0.2">
      <c r="A2830" t="s">
        <v>2729</v>
      </c>
      <c r="B2830" t="s">
        <v>2730</v>
      </c>
      <c r="C2830" t="s">
        <v>26</v>
      </c>
      <c r="D2830">
        <v>2671</v>
      </c>
      <c r="E2830">
        <v>1866</v>
      </c>
      <c r="F2830" t="s">
        <v>2761</v>
      </c>
      <c r="G2830" t="str">
        <f t="shared" ref="G2830:G2859" si="88">HYPERLINK("https://images.diginfra.net/iiif/NL-HaNA_1.01.02/3779/NL-HaNA_1.01.02_3779_0016.jpg/2526,294,1116,3135/full/0/default.jpg", "iiif_url")</f>
        <v>iiif_url</v>
      </c>
    </row>
    <row r="2831" spans="1:7" x14ac:dyDescent="0.2">
      <c r="A2831" t="s">
        <v>2729</v>
      </c>
      <c r="B2831" t="s">
        <v>2730</v>
      </c>
      <c r="C2831" t="s">
        <v>26</v>
      </c>
      <c r="D2831">
        <v>2795</v>
      </c>
      <c r="E2831">
        <v>1910</v>
      </c>
      <c r="F2831" t="s">
        <v>2762</v>
      </c>
      <c r="G2831" t="str">
        <f t="shared" si="88"/>
        <v>iiif_url</v>
      </c>
    </row>
    <row r="2832" spans="1:7" x14ac:dyDescent="0.2">
      <c r="A2832" t="s">
        <v>2729</v>
      </c>
      <c r="B2832" t="s">
        <v>2730</v>
      </c>
      <c r="C2832" t="s">
        <v>26</v>
      </c>
      <c r="D2832">
        <v>2668</v>
      </c>
      <c r="E2832">
        <v>1965</v>
      </c>
      <c r="F2832" t="s">
        <v>2763</v>
      </c>
      <c r="G2832" t="str">
        <f t="shared" si="88"/>
        <v>iiif_url</v>
      </c>
    </row>
    <row r="2833" spans="1:7" x14ac:dyDescent="0.2">
      <c r="A2833" t="s">
        <v>2729</v>
      </c>
      <c r="B2833" t="s">
        <v>2730</v>
      </c>
      <c r="C2833" t="s">
        <v>37</v>
      </c>
      <c r="D2833">
        <v>2795</v>
      </c>
      <c r="E2833">
        <v>2005</v>
      </c>
      <c r="F2833" t="s">
        <v>2764</v>
      </c>
      <c r="G2833" t="str">
        <f t="shared" si="88"/>
        <v>iiif_url</v>
      </c>
    </row>
    <row r="2834" spans="1:7" x14ac:dyDescent="0.2">
      <c r="A2834" t="s">
        <v>2729</v>
      </c>
      <c r="B2834" t="s">
        <v>2730</v>
      </c>
      <c r="C2834" t="s">
        <v>26</v>
      </c>
      <c r="D2834">
        <v>2673</v>
      </c>
      <c r="E2834">
        <v>2057</v>
      </c>
      <c r="F2834" t="s">
        <v>2765</v>
      </c>
      <c r="G2834" t="str">
        <f t="shared" si="88"/>
        <v>iiif_url</v>
      </c>
    </row>
    <row r="2835" spans="1:7" x14ac:dyDescent="0.2">
      <c r="A2835" t="s">
        <v>2729</v>
      </c>
      <c r="B2835" t="s">
        <v>2730</v>
      </c>
      <c r="C2835" t="s">
        <v>37</v>
      </c>
      <c r="D2835">
        <v>2798</v>
      </c>
      <c r="E2835">
        <v>2107</v>
      </c>
      <c r="F2835" t="s">
        <v>2766</v>
      </c>
      <c r="G2835" t="str">
        <f t="shared" si="88"/>
        <v>iiif_url</v>
      </c>
    </row>
    <row r="2836" spans="1:7" x14ac:dyDescent="0.2">
      <c r="A2836" t="s">
        <v>2729</v>
      </c>
      <c r="B2836" t="s">
        <v>2730</v>
      </c>
      <c r="C2836" t="s">
        <v>26</v>
      </c>
      <c r="D2836">
        <v>2676</v>
      </c>
      <c r="E2836">
        <v>2148</v>
      </c>
      <c r="F2836" t="s">
        <v>2767</v>
      </c>
      <c r="G2836" t="str">
        <f t="shared" si="88"/>
        <v>iiif_url</v>
      </c>
    </row>
    <row r="2837" spans="1:7" x14ac:dyDescent="0.2">
      <c r="A2837" t="s">
        <v>2729</v>
      </c>
      <c r="B2837" t="s">
        <v>2730</v>
      </c>
      <c r="C2837" t="s">
        <v>26</v>
      </c>
      <c r="D2837">
        <v>2678</v>
      </c>
      <c r="E2837">
        <v>2204</v>
      </c>
      <c r="F2837" t="s">
        <v>2768</v>
      </c>
      <c r="G2837" t="str">
        <f t="shared" si="88"/>
        <v>iiif_url</v>
      </c>
    </row>
    <row r="2838" spans="1:7" x14ac:dyDescent="0.2">
      <c r="A2838" t="s">
        <v>2729</v>
      </c>
      <c r="B2838" t="s">
        <v>2730</v>
      </c>
      <c r="C2838" t="s">
        <v>37</v>
      </c>
      <c r="D2838">
        <v>2802</v>
      </c>
      <c r="E2838">
        <v>2244</v>
      </c>
      <c r="F2838" t="s">
        <v>2769</v>
      </c>
      <c r="G2838" t="str">
        <f t="shared" si="88"/>
        <v>iiif_url</v>
      </c>
    </row>
    <row r="2839" spans="1:7" x14ac:dyDescent="0.2">
      <c r="A2839" t="s">
        <v>2729</v>
      </c>
      <c r="B2839" t="s">
        <v>2730</v>
      </c>
      <c r="C2839" t="s">
        <v>26</v>
      </c>
      <c r="D2839">
        <v>2678</v>
      </c>
      <c r="E2839">
        <v>2300</v>
      </c>
      <c r="F2839" t="s">
        <v>2770</v>
      </c>
      <c r="G2839" t="str">
        <f t="shared" si="88"/>
        <v>iiif_url</v>
      </c>
    </row>
    <row r="2840" spans="1:7" x14ac:dyDescent="0.2">
      <c r="A2840" t="s">
        <v>2729</v>
      </c>
      <c r="B2840" t="s">
        <v>2730</v>
      </c>
      <c r="C2840" t="s">
        <v>37</v>
      </c>
      <c r="D2840">
        <v>2798</v>
      </c>
      <c r="E2840">
        <v>2342</v>
      </c>
      <c r="F2840" t="s">
        <v>2771</v>
      </c>
      <c r="G2840" t="str">
        <f t="shared" si="88"/>
        <v>iiif_url</v>
      </c>
    </row>
    <row r="2841" spans="1:7" x14ac:dyDescent="0.2">
      <c r="A2841" t="s">
        <v>2729</v>
      </c>
      <c r="B2841" t="s">
        <v>2730</v>
      </c>
      <c r="C2841" t="s">
        <v>26</v>
      </c>
      <c r="D2841">
        <v>2683</v>
      </c>
      <c r="E2841">
        <v>2389</v>
      </c>
      <c r="F2841" t="s">
        <v>2772</v>
      </c>
      <c r="G2841" t="str">
        <f t="shared" si="88"/>
        <v>iiif_url</v>
      </c>
    </row>
    <row r="2842" spans="1:7" x14ac:dyDescent="0.2">
      <c r="A2842" t="s">
        <v>2729</v>
      </c>
      <c r="B2842" t="s">
        <v>2730</v>
      </c>
      <c r="C2842" t="s">
        <v>37</v>
      </c>
      <c r="D2842">
        <v>2802</v>
      </c>
      <c r="E2842">
        <v>2438</v>
      </c>
      <c r="F2842" t="s">
        <v>2773</v>
      </c>
      <c r="G2842" t="str">
        <f t="shared" si="88"/>
        <v>iiif_url</v>
      </c>
    </row>
    <row r="2843" spans="1:7" x14ac:dyDescent="0.2">
      <c r="A2843" t="s">
        <v>2729</v>
      </c>
      <c r="B2843" t="s">
        <v>2730</v>
      </c>
      <c r="C2843" t="s">
        <v>26</v>
      </c>
      <c r="D2843">
        <v>2685</v>
      </c>
      <c r="E2843">
        <v>2486</v>
      </c>
      <c r="F2843" t="s">
        <v>2774</v>
      </c>
      <c r="G2843" t="str">
        <f t="shared" si="88"/>
        <v>iiif_url</v>
      </c>
    </row>
    <row r="2844" spans="1:7" x14ac:dyDescent="0.2">
      <c r="A2844" t="s">
        <v>2729</v>
      </c>
      <c r="B2844" t="s">
        <v>2730</v>
      </c>
      <c r="C2844" t="s">
        <v>37</v>
      </c>
      <c r="D2844">
        <v>2802</v>
      </c>
      <c r="E2844">
        <v>2524</v>
      </c>
      <c r="F2844" t="s">
        <v>2775</v>
      </c>
      <c r="G2844" t="str">
        <f t="shared" si="88"/>
        <v>iiif_url</v>
      </c>
    </row>
    <row r="2845" spans="1:7" x14ac:dyDescent="0.2">
      <c r="A2845" t="s">
        <v>2729</v>
      </c>
      <c r="B2845" t="s">
        <v>2730</v>
      </c>
      <c r="C2845" t="s">
        <v>37</v>
      </c>
      <c r="D2845">
        <v>2805</v>
      </c>
      <c r="E2845">
        <v>2589</v>
      </c>
      <c r="F2845" t="s">
        <v>2776</v>
      </c>
      <c r="G2845" t="str">
        <f t="shared" si="88"/>
        <v>iiif_url</v>
      </c>
    </row>
    <row r="2846" spans="1:7" x14ac:dyDescent="0.2">
      <c r="A2846" t="s">
        <v>2729</v>
      </c>
      <c r="B2846" t="s">
        <v>2730</v>
      </c>
      <c r="C2846" t="s">
        <v>37</v>
      </c>
      <c r="D2846">
        <v>2809</v>
      </c>
      <c r="E2846">
        <v>2634</v>
      </c>
      <c r="F2846" t="s">
        <v>2777</v>
      </c>
      <c r="G2846" t="str">
        <f t="shared" si="88"/>
        <v>iiif_url</v>
      </c>
    </row>
    <row r="2847" spans="1:7" x14ac:dyDescent="0.2">
      <c r="A2847" t="s">
        <v>2729</v>
      </c>
      <c r="B2847" t="s">
        <v>2730</v>
      </c>
      <c r="C2847" t="s">
        <v>124</v>
      </c>
      <c r="D2847">
        <v>2683</v>
      </c>
      <c r="E2847">
        <v>2684</v>
      </c>
      <c r="F2847" t="s">
        <v>2778</v>
      </c>
      <c r="G2847" t="str">
        <f t="shared" si="88"/>
        <v>iiif_url</v>
      </c>
    </row>
    <row r="2848" spans="1:7" x14ac:dyDescent="0.2">
      <c r="A2848" t="s">
        <v>2729</v>
      </c>
      <c r="B2848" t="s">
        <v>2730</v>
      </c>
      <c r="C2848" t="s">
        <v>124</v>
      </c>
      <c r="D2848">
        <v>2687</v>
      </c>
      <c r="E2848">
        <v>2729</v>
      </c>
      <c r="F2848" t="s">
        <v>2779</v>
      </c>
      <c r="G2848" t="str">
        <f t="shared" si="88"/>
        <v>iiif_url</v>
      </c>
    </row>
    <row r="2849" spans="1:7" x14ac:dyDescent="0.2">
      <c r="A2849" t="s">
        <v>2729</v>
      </c>
      <c r="B2849" t="s">
        <v>2730</v>
      </c>
      <c r="C2849" t="s">
        <v>37</v>
      </c>
      <c r="D2849">
        <v>2809</v>
      </c>
      <c r="E2849">
        <v>2778</v>
      </c>
      <c r="F2849" t="s">
        <v>2780</v>
      </c>
      <c r="G2849" t="str">
        <f t="shared" si="88"/>
        <v>iiif_url</v>
      </c>
    </row>
    <row r="2850" spans="1:7" x14ac:dyDescent="0.2">
      <c r="A2850" t="s">
        <v>2729</v>
      </c>
      <c r="B2850" t="s">
        <v>2730</v>
      </c>
      <c r="C2850" t="s">
        <v>124</v>
      </c>
      <c r="D2850">
        <v>2687</v>
      </c>
      <c r="E2850">
        <v>2829</v>
      </c>
      <c r="F2850" t="s">
        <v>2781</v>
      </c>
      <c r="G2850" t="str">
        <f t="shared" si="88"/>
        <v>iiif_url</v>
      </c>
    </row>
    <row r="2851" spans="1:7" x14ac:dyDescent="0.2">
      <c r="A2851" t="s">
        <v>2729</v>
      </c>
      <c r="B2851" t="s">
        <v>2730</v>
      </c>
      <c r="C2851" t="s">
        <v>26</v>
      </c>
      <c r="D2851">
        <v>2814</v>
      </c>
      <c r="E2851">
        <v>2876</v>
      </c>
      <c r="F2851" t="s">
        <v>2782</v>
      </c>
      <c r="G2851" t="str">
        <f t="shared" si="88"/>
        <v>iiif_url</v>
      </c>
    </row>
    <row r="2852" spans="1:7" x14ac:dyDescent="0.2">
      <c r="A2852" t="s">
        <v>2729</v>
      </c>
      <c r="B2852" t="s">
        <v>2730</v>
      </c>
      <c r="C2852" t="s">
        <v>124</v>
      </c>
      <c r="D2852">
        <v>2687</v>
      </c>
      <c r="E2852">
        <v>2922</v>
      </c>
      <c r="F2852" t="s">
        <v>2783</v>
      </c>
      <c r="G2852" t="str">
        <f t="shared" si="88"/>
        <v>iiif_url</v>
      </c>
    </row>
    <row r="2853" spans="1:7" x14ac:dyDescent="0.2">
      <c r="A2853" t="s">
        <v>2729</v>
      </c>
      <c r="B2853" t="s">
        <v>2730</v>
      </c>
      <c r="C2853" t="s">
        <v>124</v>
      </c>
      <c r="D2853">
        <v>2692</v>
      </c>
      <c r="E2853">
        <v>2968</v>
      </c>
      <c r="F2853" t="s">
        <v>2784</v>
      </c>
      <c r="G2853" t="str">
        <f t="shared" si="88"/>
        <v>iiif_url</v>
      </c>
    </row>
    <row r="2854" spans="1:7" x14ac:dyDescent="0.2">
      <c r="A2854" t="s">
        <v>2729</v>
      </c>
      <c r="B2854" t="s">
        <v>2730</v>
      </c>
      <c r="C2854" t="s">
        <v>124</v>
      </c>
      <c r="D2854">
        <v>2685</v>
      </c>
      <c r="E2854">
        <v>3016</v>
      </c>
      <c r="F2854" t="s">
        <v>2785</v>
      </c>
      <c r="G2854" t="str">
        <f t="shared" si="88"/>
        <v>iiif_url</v>
      </c>
    </row>
    <row r="2855" spans="1:7" x14ac:dyDescent="0.2">
      <c r="A2855" t="s">
        <v>2729</v>
      </c>
      <c r="B2855" t="s">
        <v>2730</v>
      </c>
      <c r="C2855" t="s">
        <v>37</v>
      </c>
      <c r="D2855">
        <v>2816</v>
      </c>
      <c r="E2855">
        <v>3068</v>
      </c>
      <c r="F2855" t="s">
        <v>2786</v>
      </c>
      <c r="G2855" t="str">
        <f t="shared" si="88"/>
        <v>iiif_url</v>
      </c>
    </row>
    <row r="2856" spans="1:7" x14ac:dyDescent="0.2">
      <c r="A2856" t="s">
        <v>2729</v>
      </c>
      <c r="B2856" t="s">
        <v>2730</v>
      </c>
      <c r="C2856" t="s">
        <v>124</v>
      </c>
      <c r="D2856">
        <v>2694</v>
      </c>
      <c r="E2856">
        <v>3114</v>
      </c>
      <c r="F2856" t="s">
        <v>2787</v>
      </c>
      <c r="G2856" t="str">
        <f t="shared" si="88"/>
        <v>iiif_url</v>
      </c>
    </row>
    <row r="2857" spans="1:7" x14ac:dyDescent="0.2">
      <c r="A2857" t="s">
        <v>2729</v>
      </c>
      <c r="B2857" t="s">
        <v>2730</v>
      </c>
      <c r="C2857" t="s">
        <v>124</v>
      </c>
      <c r="D2857">
        <v>2697</v>
      </c>
      <c r="E2857">
        <v>3168</v>
      </c>
      <c r="F2857" t="s">
        <v>2788</v>
      </c>
      <c r="G2857" t="str">
        <f t="shared" si="88"/>
        <v>iiif_url</v>
      </c>
    </row>
    <row r="2858" spans="1:7" x14ac:dyDescent="0.2">
      <c r="A2858" t="s">
        <v>2729</v>
      </c>
      <c r="B2858" t="s">
        <v>2730</v>
      </c>
      <c r="C2858" t="s">
        <v>11</v>
      </c>
      <c r="D2858">
        <v>2819</v>
      </c>
      <c r="E2858">
        <v>3208</v>
      </c>
      <c r="F2858" t="s">
        <v>2789</v>
      </c>
      <c r="G2858" t="str">
        <f t="shared" si="88"/>
        <v>iiif_url</v>
      </c>
    </row>
    <row r="2859" spans="1:7" x14ac:dyDescent="0.2">
      <c r="A2859" t="s">
        <v>2729</v>
      </c>
      <c r="B2859" t="s">
        <v>2730</v>
      </c>
      <c r="C2859" t="s">
        <v>124</v>
      </c>
      <c r="D2859">
        <v>2697</v>
      </c>
      <c r="E2859">
        <v>3257</v>
      </c>
      <c r="F2859" t="s">
        <v>2790</v>
      </c>
      <c r="G2859" t="str">
        <f t="shared" si="88"/>
        <v>iiif_url</v>
      </c>
    </row>
    <row r="2861" spans="1:7" x14ac:dyDescent="0.2">
      <c r="A2861" t="s">
        <v>2729</v>
      </c>
      <c r="B2861" t="s">
        <v>2791</v>
      </c>
      <c r="C2861" t="s">
        <v>26</v>
      </c>
      <c r="D2861">
        <v>3684</v>
      </c>
      <c r="E2861">
        <v>307</v>
      </c>
      <c r="F2861" t="s">
        <v>2792</v>
      </c>
      <c r="G2861" t="str">
        <f t="shared" ref="G2861:G2892" si="89">HYPERLINK("https://images.diginfra.net/iiif/NL-HaNA_1.01.02/3779/NL-HaNA_1.01.02_3779_0016.jpg/3482,291,1161,3153/full/0/default.jpg", "iiif_url")</f>
        <v>iiif_url</v>
      </c>
    </row>
    <row r="2862" spans="1:7" x14ac:dyDescent="0.2">
      <c r="A2862" t="s">
        <v>2729</v>
      </c>
      <c r="B2862" t="s">
        <v>2791</v>
      </c>
      <c r="C2862" t="s">
        <v>26</v>
      </c>
      <c r="D2862">
        <v>3632</v>
      </c>
      <c r="E2862">
        <v>383</v>
      </c>
      <c r="F2862" t="s">
        <v>2793</v>
      </c>
      <c r="G2862" t="str">
        <f t="shared" si="89"/>
        <v>iiif_url</v>
      </c>
    </row>
    <row r="2863" spans="1:7" x14ac:dyDescent="0.2">
      <c r="A2863" t="s">
        <v>2729</v>
      </c>
      <c r="B2863" t="s">
        <v>2791</v>
      </c>
      <c r="C2863" t="s">
        <v>26</v>
      </c>
      <c r="D2863">
        <v>3641</v>
      </c>
      <c r="E2863">
        <v>444</v>
      </c>
      <c r="F2863" t="s">
        <v>2403</v>
      </c>
      <c r="G2863" t="str">
        <f t="shared" si="89"/>
        <v>iiif_url</v>
      </c>
    </row>
    <row r="2864" spans="1:7" x14ac:dyDescent="0.2">
      <c r="A2864" t="s">
        <v>2729</v>
      </c>
      <c r="B2864" t="s">
        <v>2791</v>
      </c>
      <c r="C2864" t="s">
        <v>37</v>
      </c>
      <c r="D2864">
        <v>3754</v>
      </c>
      <c r="E2864">
        <v>478</v>
      </c>
      <c r="F2864" t="s">
        <v>2794</v>
      </c>
      <c r="G2864" t="str">
        <f t="shared" si="89"/>
        <v>iiif_url</v>
      </c>
    </row>
    <row r="2865" spans="1:7" x14ac:dyDescent="0.2">
      <c r="A2865" t="s">
        <v>2729</v>
      </c>
      <c r="B2865" t="s">
        <v>2791</v>
      </c>
      <c r="C2865" t="s">
        <v>124</v>
      </c>
      <c r="D2865">
        <v>3629</v>
      </c>
      <c r="E2865">
        <v>535</v>
      </c>
      <c r="F2865" t="s">
        <v>2795</v>
      </c>
      <c r="G2865" t="str">
        <f t="shared" si="89"/>
        <v>iiif_url</v>
      </c>
    </row>
    <row r="2866" spans="1:7" x14ac:dyDescent="0.2">
      <c r="A2866" t="s">
        <v>2729</v>
      </c>
      <c r="B2866" t="s">
        <v>2791</v>
      </c>
      <c r="C2866" t="s">
        <v>37</v>
      </c>
      <c r="D2866">
        <v>3756</v>
      </c>
      <c r="E2866">
        <v>576</v>
      </c>
      <c r="F2866" t="s">
        <v>2796</v>
      </c>
      <c r="G2866" t="str">
        <f t="shared" si="89"/>
        <v>iiif_url</v>
      </c>
    </row>
    <row r="2867" spans="1:7" x14ac:dyDescent="0.2">
      <c r="A2867" t="s">
        <v>2729</v>
      </c>
      <c r="B2867" t="s">
        <v>2791</v>
      </c>
      <c r="C2867" t="s">
        <v>124</v>
      </c>
      <c r="D2867">
        <v>3629</v>
      </c>
      <c r="E2867">
        <v>629</v>
      </c>
      <c r="F2867" t="s">
        <v>2797</v>
      </c>
      <c r="G2867" t="str">
        <f t="shared" si="89"/>
        <v>iiif_url</v>
      </c>
    </row>
    <row r="2868" spans="1:7" x14ac:dyDescent="0.2">
      <c r="A2868" t="s">
        <v>2729</v>
      </c>
      <c r="B2868" t="s">
        <v>2791</v>
      </c>
      <c r="C2868" t="s">
        <v>26</v>
      </c>
      <c r="D2868">
        <v>3749</v>
      </c>
      <c r="E2868">
        <v>669</v>
      </c>
      <c r="F2868" t="s">
        <v>2798</v>
      </c>
      <c r="G2868" t="str">
        <f t="shared" si="89"/>
        <v>iiif_url</v>
      </c>
    </row>
    <row r="2869" spans="1:7" x14ac:dyDescent="0.2">
      <c r="A2869" t="s">
        <v>2729</v>
      </c>
      <c r="B2869" t="s">
        <v>2791</v>
      </c>
      <c r="C2869" t="s">
        <v>124</v>
      </c>
      <c r="D2869">
        <v>3629</v>
      </c>
      <c r="E2869">
        <v>718</v>
      </c>
      <c r="F2869" t="s">
        <v>2799</v>
      </c>
      <c r="G2869" t="str">
        <f t="shared" si="89"/>
        <v>iiif_url</v>
      </c>
    </row>
    <row r="2870" spans="1:7" x14ac:dyDescent="0.2">
      <c r="A2870" t="s">
        <v>2729</v>
      </c>
      <c r="B2870" t="s">
        <v>2791</v>
      </c>
      <c r="C2870" t="s">
        <v>124</v>
      </c>
      <c r="D2870">
        <v>3632</v>
      </c>
      <c r="E2870">
        <v>764</v>
      </c>
      <c r="F2870" t="s">
        <v>2800</v>
      </c>
      <c r="G2870" t="str">
        <f t="shared" si="89"/>
        <v>iiif_url</v>
      </c>
    </row>
    <row r="2871" spans="1:7" x14ac:dyDescent="0.2">
      <c r="A2871" t="s">
        <v>2729</v>
      </c>
      <c r="B2871" t="s">
        <v>2791</v>
      </c>
      <c r="C2871" t="s">
        <v>124</v>
      </c>
      <c r="D2871">
        <v>3629</v>
      </c>
      <c r="E2871">
        <v>815</v>
      </c>
      <c r="F2871" t="s">
        <v>2801</v>
      </c>
      <c r="G2871" t="str">
        <f t="shared" si="89"/>
        <v>iiif_url</v>
      </c>
    </row>
    <row r="2872" spans="1:7" x14ac:dyDescent="0.2">
      <c r="A2872" t="s">
        <v>2729</v>
      </c>
      <c r="B2872" t="s">
        <v>2791</v>
      </c>
      <c r="C2872" t="s">
        <v>124</v>
      </c>
      <c r="D2872">
        <v>3629</v>
      </c>
      <c r="E2872">
        <v>868</v>
      </c>
      <c r="F2872" t="s">
        <v>2802</v>
      </c>
      <c r="G2872" t="str">
        <f t="shared" si="89"/>
        <v>iiif_url</v>
      </c>
    </row>
    <row r="2873" spans="1:7" x14ac:dyDescent="0.2">
      <c r="A2873" t="s">
        <v>2729</v>
      </c>
      <c r="B2873" t="s">
        <v>2791</v>
      </c>
      <c r="C2873" t="s">
        <v>37</v>
      </c>
      <c r="D2873">
        <v>3751</v>
      </c>
      <c r="E2873">
        <v>913</v>
      </c>
      <c r="F2873" t="s">
        <v>2803</v>
      </c>
      <c r="G2873" t="str">
        <f t="shared" si="89"/>
        <v>iiif_url</v>
      </c>
    </row>
    <row r="2874" spans="1:7" x14ac:dyDescent="0.2">
      <c r="A2874" t="s">
        <v>2729</v>
      </c>
      <c r="B2874" t="s">
        <v>2791</v>
      </c>
      <c r="C2874" t="s">
        <v>124</v>
      </c>
      <c r="D2874">
        <v>3632</v>
      </c>
      <c r="E2874">
        <v>961</v>
      </c>
      <c r="F2874" t="s">
        <v>2804</v>
      </c>
      <c r="G2874" t="str">
        <f t="shared" si="89"/>
        <v>iiif_url</v>
      </c>
    </row>
    <row r="2875" spans="1:7" x14ac:dyDescent="0.2">
      <c r="A2875" t="s">
        <v>2729</v>
      </c>
      <c r="B2875" t="s">
        <v>2791</v>
      </c>
      <c r="C2875" t="s">
        <v>37</v>
      </c>
      <c r="D2875">
        <v>3756</v>
      </c>
      <c r="E2875">
        <v>997</v>
      </c>
      <c r="F2875" t="s">
        <v>2805</v>
      </c>
      <c r="G2875" t="str">
        <f t="shared" si="89"/>
        <v>iiif_url</v>
      </c>
    </row>
    <row r="2876" spans="1:7" x14ac:dyDescent="0.2">
      <c r="A2876" t="s">
        <v>2729</v>
      </c>
      <c r="B2876" t="s">
        <v>2791</v>
      </c>
      <c r="C2876" t="s">
        <v>124</v>
      </c>
      <c r="D2876">
        <v>3632</v>
      </c>
      <c r="E2876">
        <v>1053</v>
      </c>
      <c r="F2876" t="s">
        <v>2806</v>
      </c>
      <c r="G2876" t="str">
        <f t="shared" si="89"/>
        <v>iiif_url</v>
      </c>
    </row>
    <row r="2877" spans="1:7" x14ac:dyDescent="0.2">
      <c r="A2877" t="s">
        <v>2729</v>
      </c>
      <c r="B2877" t="s">
        <v>2791</v>
      </c>
      <c r="C2877" t="s">
        <v>124</v>
      </c>
      <c r="D2877">
        <v>3634</v>
      </c>
      <c r="E2877">
        <v>1107</v>
      </c>
      <c r="F2877" t="s">
        <v>2807</v>
      </c>
      <c r="G2877" t="str">
        <f t="shared" si="89"/>
        <v>iiif_url</v>
      </c>
    </row>
    <row r="2878" spans="1:7" x14ac:dyDescent="0.2">
      <c r="A2878" t="s">
        <v>2729</v>
      </c>
      <c r="B2878" t="s">
        <v>2791</v>
      </c>
      <c r="C2878" t="s">
        <v>26</v>
      </c>
      <c r="D2878">
        <v>3758</v>
      </c>
      <c r="E2878">
        <v>1152</v>
      </c>
      <c r="F2878" t="s">
        <v>2808</v>
      </c>
      <c r="G2878" t="str">
        <f t="shared" si="89"/>
        <v>iiif_url</v>
      </c>
    </row>
    <row r="2879" spans="1:7" x14ac:dyDescent="0.2">
      <c r="A2879" t="s">
        <v>2729</v>
      </c>
      <c r="B2879" t="s">
        <v>2791</v>
      </c>
      <c r="C2879" t="s">
        <v>124</v>
      </c>
      <c r="D2879">
        <v>3629</v>
      </c>
      <c r="E2879">
        <v>1198</v>
      </c>
      <c r="F2879" t="s">
        <v>2809</v>
      </c>
      <c r="G2879" t="str">
        <f t="shared" si="89"/>
        <v>iiif_url</v>
      </c>
    </row>
    <row r="2880" spans="1:7" x14ac:dyDescent="0.2">
      <c r="A2880" t="s">
        <v>2729</v>
      </c>
      <c r="B2880" t="s">
        <v>2791</v>
      </c>
      <c r="C2880" t="s">
        <v>124</v>
      </c>
      <c r="D2880">
        <v>3632</v>
      </c>
      <c r="E2880">
        <v>1255</v>
      </c>
      <c r="F2880" t="s">
        <v>2810</v>
      </c>
      <c r="G2880" t="str">
        <f t="shared" si="89"/>
        <v>iiif_url</v>
      </c>
    </row>
    <row r="2881" spans="1:7" x14ac:dyDescent="0.2">
      <c r="A2881" t="s">
        <v>2729</v>
      </c>
      <c r="B2881" t="s">
        <v>2791</v>
      </c>
      <c r="C2881" t="s">
        <v>26</v>
      </c>
      <c r="D2881">
        <v>3763</v>
      </c>
      <c r="E2881">
        <v>1291</v>
      </c>
      <c r="F2881" t="s">
        <v>2811</v>
      </c>
      <c r="G2881" t="str">
        <f t="shared" si="89"/>
        <v>iiif_url</v>
      </c>
    </row>
    <row r="2882" spans="1:7" x14ac:dyDescent="0.2">
      <c r="A2882" t="s">
        <v>2729</v>
      </c>
      <c r="B2882" t="s">
        <v>2791</v>
      </c>
      <c r="C2882" t="s">
        <v>124</v>
      </c>
      <c r="D2882">
        <v>3634</v>
      </c>
      <c r="E2882">
        <v>1343</v>
      </c>
      <c r="F2882" t="s">
        <v>2812</v>
      </c>
      <c r="G2882" t="str">
        <f t="shared" si="89"/>
        <v>iiif_url</v>
      </c>
    </row>
    <row r="2883" spans="1:7" x14ac:dyDescent="0.2">
      <c r="A2883" t="s">
        <v>2729</v>
      </c>
      <c r="B2883" t="s">
        <v>2791</v>
      </c>
      <c r="C2883" t="s">
        <v>124</v>
      </c>
      <c r="D2883">
        <v>3636</v>
      </c>
      <c r="E2883">
        <v>1388</v>
      </c>
      <c r="F2883" t="s">
        <v>2813</v>
      </c>
      <c r="G2883" t="str">
        <f t="shared" si="89"/>
        <v>iiif_url</v>
      </c>
    </row>
    <row r="2884" spans="1:7" x14ac:dyDescent="0.2">
      <c r="A2884" t="s">
        <v>2729</v>
      </c>
      <c r="B2884" t="s">
        <v>2791</v>
      </c>
      <c r="C2884" t="s">
        <v>124</v>
      </c>
      <c r="D2884">
        <v>3636</v>
      </c>
      <c r="E2884">
        <v>1442</v>
      </c>
      <c r="F2884" t="s">
        <v>2814</v>
      </c>
      <c r="G2884" t="str">
        <f t="shared" si="89"/>
        <v>iiif_url</v>
      </c>
    </row>
    <row r="2885" spans="1:7" x14ac:dyDescent="0.2">
      <c r="A2885" t="s">
        <v>2729</v>
      </c>
      <c r="B2885" t="s">
        <v>2791</v>
      </c>
      <c r="C2885" t="s">
        <v>124</v>
      </c>
      <c r="D2885">
        <v>3636</v>
      </c>
      <c r="E2885">
        <v>1489</v>
      </c>
      <c r="F2885" t="s">
        <v>2815</v>
      </c>
      <c r="G2885" t="str">
        <f t="shared" si="89"/>
        <v>iiif_url</v>
      </c>
    </row>
    <row r="2886" spans="1:7" x14ac:dyDescent="0.2">
      <c r="A2886" t="s">
        <v>2729</v>
      </c>
      <c r="B2886" t="s">
        <v>2791</v>
      </c>
      <c r="C2886" t="s">
        <v>124</v>
      </c>
      <c r="D2886">
        <v>3639</v>
      </c>
      <c r="E2886">
        <v>1542</v>
      </c>
      <c r="F2886" t="s">
        <v>2816</v>
      </c>
      <c r="G2886" t="str">
        <f t="shared" si="89"/>
        <v>iiif_url</v>
      </c>
    </row>
    <row r="2887" spans="1:7" x14ac:dyDescent="0.2">
      <c r="A2887" t="s">
        <v>2729</v>
      </c>
      <c r="B2887" t="s">
        <v>2791</v>
      </c>
      <c r="C2887" t="s">
        <v>37</v>
      </c>
      <c r="D2887">
        <v>3766</v>
      </c>
      <c r="E2887">
        <v>1588</v>
      </c>
      <c r="F2887" t="s">
        <v>2817</v>
      </c>
      <c r="G2887" t="str">
        <f t="shared" si="89"/>
        <v>iiif_url</v>
      </c>
    </row>
    <row r="2888" spans="1:7" x14ac:dyDescent="0.2">
      <c r="A2888" t="s">
        <v>2729</v>
      </c>
      <c r="B2888" t="s">
        <v>2791</v>
      </c>
      <c r="C2888" t="s">
        <v>124</v>
      </c>
      <c r="D2888">
        <v>3639</v>
      </c>
      <c r="E2888">
        <v>1634</v>
      </c>
      <c r="F2888" t="s">
        <v>2818</v>
      </c>
      <c r="G2888" t="str">
        <f t="shared" si="89"/>
        <v>iiif_url</v>
      </c>
    </row>
    <row r="2889" spans="1:7" x14ac:dyDescent="0.2">
      <c r="A2889" t="s">
        <v>2729</v>
      </c>
      <c r="B2889" t="s">
        <v>2791</v>
      </c>
      <c r="C2889" t="s">
        <v>37</v>
      </c>
      <c r="D2889">
        <v>3766</v>
      </c>
      <c r="E2889">
        <v>1680</v>
      </c>
      <c r="F2889" t="s">
        <v>2819</v>
      </c>
      <c r="G2889" t="str">
        <f t="shared" si="89"/>
        <v>iiif_url</v>
      </c>
    </row>
    <row r="2890" spans="1:7" x14ac:dyDescent="0.2">
      <c r="A2890" t="s">
        <v>2729</v>
      </c>
      <c r="B2890" t="s">
        <v>2791</v>
      </c>
      <c r="C2890" t="s">
        <v>124</v>
      </c>
      <c r="D2890">
        <v>3643</v>
      </c>
      <c r="E2890">
        <v>1727</v>
      </c>
      <c r="F2890" t="s">
        <v>2820</v>
      </c>
      <c r="G2890" t="str">
        <f t="shared" si="89"/>
        <v>iiif_url</v>
      </c>
    </row>
    <row r="2891" spans="1:7" x14ac:dyDescent="0.2">
      <c r="A2891" t="s">
        <v>2729</v>
      </c>
      <c r="B2891" t="s">
        <v>2791</v>
      </c>
      <c r="C2891" t="s">
        <v>124</v>
      </c>
      <c r="D2891">
        <v>3643</v>
      </c>
      <c r="E2891">
        <v>1779</v>
      </c>
      <c r="F2891" t="s">
        <v>2821</v>
      </c>
      <c r="G2891" t="str">
        <f t="shared" si="89"/>
        <v>iiif_url</v>
      </c>
    </row>
    <row r="2892" spans="1:7" x14ac:dyDescent="0.2">
      <c r="A2892" t="s">
        <v>2729</v>
      </c>
      <c r="B2892" t="s">
        <v>2791</v>
      </c>
      <c r="C2892" t="s">
        <v>26</v>
      </c>
      <c r="D2892">
        <v>3766</v>
      </c>
      <c r="E2892">
        <v>1826</v>
      </c>
      <c r="F2892" t="s">
        <v>2822</v>
      </c>
      <c r="G2892" t="str">
        <f t="shared" si="89"/>
        <v>iiif_url</v>
      </c>
    </row>
    <row r="2893" spans="1:7" x14ac:dyDescent="0.2">
      <c r="A2893" t="s">
        <v>2729</v>
      </c>
      <c r="B2893" t="s">
        <v>2791</v>
      </c>
      <c r="C2893" t="s">
        <v>124</v>
      </c>
      <c r="D2893">
        <v>3646</v>
      </c>
      <c r="E2893">
        <v>1870</v>
      </c>
      <c r="F2893" t="s">
        <v>2823</v>
      </c>
      <c r="G2893" t="str">
        <f t="shared" ref="G2893:G2922" si="90">HYPERLINK("https://images.diginfra.net/iiif/NL-HaNA_1.01.02/3779/NL-HaNA_1.01.02_3779_0016.jpg/3482,291,1161,3153/full/0/default.jpg", "iiif_url")</f>
        <v>iiif_url</v>
      </c>
    </row>
    <row r="2894" spans="1:7" x14ac:dyDescent="0.2">
      <c r="A2894" t="s">
        <v>2729</v>
      </c>
      <c r="B2894" t="s">
        <v>2791</v>
      </c>
      <c r="C2894" t="s">
        <v>124</v>
      </c>
      <c r="D2894">
        <v>3643</v>
      </c>
      <c r="E2894">
        <v>1920</v>
      </c>
      <c r="F2894" t="s">
        <v>2824</v>
      </c>
      <c r="G2894" t="str">
        <f t="shared" si="90"/>
        <v>iiif_url</v>
      </c>
    </row>
    <row r="2895" spans="1:7" x14ac:dyDescent="0.2">
      <c r="A2895" t="s">
        <v>2729</v>
      </c>
      <c r="B2895" t="s">
        <v>2791</v>
      </c>
      <c r="C2895" t="s">
        <v>124</v>
      </c>
      <c r="D2895">
        <v>3641</v>
      </c>
      <c r="E2895">
        <v>1973</v>
      </c>
      <c r="F2895" t="s">
        <v>2825</v>
      </c>
      <c r="G2895" t="str">
        <f t="shared" si="90"/>
        <v>iiif_url</v>
      </c>
    </row>
    <row r="2896" spans="1:7" x14ac:dyDescent="0.2">
      <c r="A2896" t="s">
        <v>2729</v>
      </c>
      <c r="B2896" t="s">
        <v>2791</v>
      </c>
      <c r="C2896" t="s">
        <v>37</v>
      </c>
      <c r="D2896">
        <v>3768</v>
      </c>
      <c r="E2896">
        <v>2016</v>
      </c>
      <c r="F2896" t="s">
        <v>2826</v>
      </c>
      <c r="G2896" t="str">
        <f t="shared" si="90"/>
        <v>iiif_url</v>
      </c>
    </row>
    <row r="2897" spans="1:7" x14ac:dyDescent="0.2">
      <c r="A2897" t="s">
        <v>2729</v>
      </c>
      <c r="B2897" t="s">
        <v>2791</v>
      </c>
      <c r="C2897" t="s">
        <v>124</v>
      </c>
      <c r="D2897">
        <v>3650</v>
      </c>
      <c r="E2897">
        <v>2067</v>
      </c>
      <c r="F2897" t="s">
        <v>2827</v>
      </c>
      <c r="G2897" t="str">
        <f t="shared" si="90"/>
        <v>iiif_url</v>
      </c>
    </row>
    <row r="2898" spans="1:7" x14ac:dyDescent="0.2">
      <c r="A2898" t="s">
        <v>2729</v>
      </c>
      <c r="B2898" t="s">
        <v>2791</v>
      </c>
      <c r="C2898" t="s">
        <v>26</v>
      </c>
      <c r="D2898">
        <v>3657</v>
      </c>
      <c r="E2898">
        <v>2126</v>
      </c>
      <c r="F2898" t="s">
        <v>2828</v>
      </c>
      <c r="G2898" t="str">
        <f t="shared" si="90"/>
        <v>iiif_url</v>
      </c>
    </row>
    <row r="2899" spans="1:7" x14ac:dyDescent="0.2">
      <c r="A2899" t="s">
        <v>2729</v>
      </c>
      <c r="B2899" t="s">
        <v>2791</v>
      </c>
      <c r="C2899" t="s">
        <v>11</v>
      </c>
      <c r="D2899">
        <v>3775</v>
      </c>
      <c r="E2899">
        <v>2165</v>
      </c>
      <c r="F2899" t="s">
        <v>2829</v>
      </c>
      <c r="G2899" t="str">
        <f t="shared" si="90"/>
        <v>iiif_url</v>
      </c>
    </row>
    <row r="2900" spans="1:7" x14ac:dyDescent="0.2">
      <c r="A2900" t="s">
        <v>2729</v>
      </c>
      <c r="B2900" t="s">
        <v>2791</v>
      </c>
      <c r="C2900" t="s">
        <v>124</v>
      </c>
      <c r="D2900">
        <v>3653</v>
      </c>
      <c r="E2900">
        <v>2210</v>
      </c>
      <c r="F2900" t="s">
        <v>2830</v>
      </c>
      <c r="G2900" t="str">
        <f t="shared" si="90"/>
        <v>iiif_url</v>
      </c>
    </row>
    <row r="2901" spans="1:7" x14ac:dyDescent="0.2">
      <c r="A2901" t="s">
        <v>2729</v>
      </c>
      <c r="B2901" t="s">
        <v>2791</v>
      </c>
      <c r="C2901" t="s">
        <v>11</v>
      </c>
      <c r="D2901">
        <v>3780</v>
      </c>
      <c r="E2901">
        <v>2259</v>
      </c>
      <c r="F2901" t="s">
        <v>2831</v>
      </c>
      <c r="G2901" t="str">
        <f t="shared" si="90"/>
        <v>iiif_url</v>
      </c>
    </row>
    <row r="2902" spans="1:7" x14ac:dyDescent="0.2">
      <c r="A2902" t="s">
        <v>2729</v>
      </c>
      <c r="B2902" t="s">
        <v>2791</v>
      </c>
      <c r="C2902" t="s">
        <v>124</v>
      </c>
      <c r="D2902">
        <v>3655</v>
      </c>
      <c r="E2902">
        <v>2308</v>
      </c>
      <c r="F2902" t="s">
        <v>2832</v>
      </c>
      <c r="G2902" t="str">
        <f t="shared" si="90"/>
        <v>iiif_url</v>
      </c>
    </row>
    <row r="2903" spans="1:7" x14ac:dyDescent="0.2">
      <c r="A2903" t="s">
        <v>2729</v>
      </c>
      <c r="B2903" t="s">
        <v>2791</v>
      </c>
      <c r="C2903" t="s">
        <v>11</v>
      </c>
      <c r="D2903">
        <v>3777</v>
      </c>
      <c r="E2903">
        <v>2353</v>
      </c>
      <c r="F2903" t="s">
        <v>2833</v>
      </c>
      <c r="G2903" t="str">
        <f t="shared" si="90"/>
        <v>iiif_url</v>
      </c>
    </row>
    <row r="2904" spans="1:7" x14ac:dyDescent="0.2">
      <c r="A2904" t="s">
        <v>2729</v>
      </c>
      <c r="B2904" t="s">
        <v>2791</v>
      </c>
      <c r="C2904" t="s">
        <v>124</v>
      </c>
      <c r="D2904">
        <v>3657</v>
      </c>
      <c r="E2904">
        <v>2403</v>
      </c>
      <c r="F2904" t="s">
        <v>2834</v>
      </c>
      <c r="G2904" t="str">
        <f t="shared" si="90"/>
        <v>iiif_url</v>
      </c>
    </row>
    <row r="2905" spans="1:7" x14ac:dyDescent="0.2">
      <c r="A2905" t="s">
        <v>2729</v>
      </c>
      <c r="B2905" t="s">
        <v>2791</v>
      </c>
      <c r="C2905" t="s">
        <v>124</v>
      </c>
      <c r="D2905">
        <v>3653</v>
      </c>
      <c r="E2905">
        <v>2454</v>
      </c>
      <c r="F2905" t="s">
        <v>2835</v>
      </c>
      <c r="G2905" t="str">
        <f t="shared" si="90"/>
        <v>iiif_url</v>
      </c>
    </row>
    <row r="2906" spans="1:7" x14ac:dyDescent="0.2">
      <c r="A2906" t="s">
        <v>2729</v>
      </c>
      <c r="B2906" t="s">
        <v>2791</v>
      </c>
      <c r="C2906" t="s">
        <v>11</v>
      </c>
      <c r="D2906">
        <v>3782</v>
      </c>
      <c r="E2906">
        <v>2488</v>
      </c>
      <c r="F2906" t="s">
        <v>2836</v>
      </c>
      <c r="G2906" t="str">
        <f t="shared" si="90"/>
        <v>iiif_url</v>
      </c>
    </row>
    <row r="2907" spans="1:7" x14ac:dyDescent="0.2">
      <c r="A2907" t="s">
        <v>2729</v>
      </c>
      <c r="B2907" t="s">
        <v>2791</v>
      </c>
      <c r="C2907" t="s">
        <v>124</v>
      </c>
      <c r="D2907">
        <v>3665</v>
      </c>
      <c r="E2907">
        <v>2547</v>
      </c>
      <c r="F2907" t="s">
        <v>2837</v>
      </c>
      <c r="G2907" t="str">
        <f t="shared" si="90"/>
        <v>iiif_url</v>
      </c>
    </row>
    <row r="2908" spans="1:7" x14ac:dyDescent="0.2">
      <c r="A2908" t="s">
        <v>2729</v>
      </c>
      <c r="B2908" t="s">
        <v>2791</v>
      </c>
      <c r="C2908" t="s">
        <v>11</v>
      </c>
      <c r="D2908">
        <v>3780</v>
      </c>
      <c r="E2908">
        <v>2596</v>
      </c>
      <c r="F2908" t="s">
        <v>2838</v>
      </c>
      <c r="G2908" t="str">
        <f t="shared" si="90"/>
        <v>iiif_url</v>
      </c>
    </row>
    <row r="2909" spans="1:7" x14ac:dyDescent="0.2">
      <c r="A2909" t="s">
        <v>2729</v>
      </c>
      <c r="B2909" t="s">
        <v>2791</v>
      </c>
      <c r="C2909" t="s">
        <v>124</v>
      </c>
      <c r="D2909">
        <v>3665</v>
      </c>
      <c r="E2909">
        <v>2644</v>
      </c>
      <c r="F2909" t="s">
        <v>2839</v>
      </c>
      <c r="G2909" t="str">
        <f t="shared" si="90"/>
        <v>iiif_url</v>
      </c>
    </row>
    <row r="2910" spans="1:7" x14ac:dyDescent="0.2">
      <c r="A2910" t="s">
        <v>2729</v>
      </c>
      <c r="B2910" t="s">
        <v>2791</v>
      </c>
      <c r="C2910" t="s">
        <v>11</v>
      </c>
      <c r="D2910">
        <v>3782</v>
      </c>
      <c r="E2910">
        <v>2683</v>
      </c>
      <c r="F2910" t="s">
        <v>2840</v>
      </c>
      <c r="G2910" t="str">
        <f t="shared" si="90"/>
        <v>iiif_url</v>
      </c>
    </row>
    <row r="2911" spans="1:7" x14ac:dyDescent="0.2">
      <c r="A2911" t="s">
        <v>2729</v>
      </c>
      <c r="B2911" t="s">
        <v>2791</v>
      </c>
      <c r="C2911" t="s">
        <v>124</v>
      </c>
      <c r="D2911">
        <v>3665</v>
      </c>
      <c r="E2911">
        <v>2738</v>
      </c>
      <c r="F2911" t="s">
        <v>2841</v>
      </c>
      <c r="G2911" t="str">
        <f t="shared" si="90"/>
        <v>iiif_url</v>
      </c>
    </row>
    <row r="2912" spans="1:7" x14ac:dyDescent="0.2">
      <c r="A2912" t="s">
        <v>2729</v>
      </c>
      <c r="B2912" t="s">
        <v>2791</v>
      </c>
      <c r="C2912" t="s">
        <v>124</v>
      </c>
      <c r="D2912">
        <v>3667</v>
      </c>
      <c r="E2912">
        <v>2797</v>
      </c>
      <c r="F2912" t="s">
        <v>2842</v>
      </c>
      <c r="G2912" t="str">
        <f t="shared" si="90"/>
        <v>iiif_url</v>
      </c>
    </row>
    <row r="2913" spans="1:7" x14ac:dyDescent="0.2">
      <c r="A2913" t="s">
        <v>2729</v>
      </c>
      <c r="B2913" t="s">
        <v>2791</v>
      </c>
      <c r="C2913" t="s">
        <v>11</v>
      </c>
      <c r="D2913">
        <v>3791</v>
      </c>
      <c r="E2913">
        <v>2831</v>
      </c>
      <c r="F2913" t="s">
        <v>2843</v>
      </c>
      <c r="G2913" t="str">
        <f t="shared" si="90"/>
        <v>iiif_url</v>
      </c>
    </row>
    <row r="2914" spans="1:7" x14ac:dyDescent="0.2">
      <c r="A2914" t="s">
        <v>2729</v>
      </c>
      <c r="B2914" t="s">
        <v>2791</v>
      </c>
      <c r="C2914" t="s">
        <v>124</v>
      </c>
      <c r="D2914">
        <v>3669</v>
      </c>
      <c r="E2914">
        <v>2885</v>
      </c>
      <c r="F2914" t="s">
        <v>2844</v>
      </c>
      <c r="G2914" t="str">
        <f t="shared" si="90"/>
        <v>iiif_url</v>
      </c>
    </row>
    <row r="2915" spans="1:7" x14ac:dyDescent="0.2">
      <c r="A2915" t="s">
        <v>2729</v>
      </c>
      <c r="B2915" t="s">
        <v>2791</v>
      </c>
      <c r="C2915" t="s">
        <v>11</v>
      </c>
      <c r="D2915">
        <v>3791</v>
      </c>
      <c r="E2915">
        <v>2928</v>
      </c>
      <c r="F2915" t="s">
        <v>2845</v>
      </c>
      <c r="G2915" t="str">
        <f t="shared" si="90"/>
        <v>iiif_url</v>
      </c>
    </row>
    <row r="2916" spans="1:7" x14ac:dyDescent="0.2">
      <c r="A2916" t="s">
        <v>2729</v>
      </c>
      <c r="B2916" t="s">
        <v>2791</v>
      </c>
      <c r="C2916" t="s">
        <v>124</v>
      </c>
      <c r="D2916">
        <v>3672</v>
      </c>
      <c r="E2916">
        <v>2980</v>
      </c>
      <c r="F2916" t="s">
        <v>2846</v>
      </c>
      <c r="G2916" t="str">
        <f t="shared" si="90"/>
        <v>iiif_url</v>
      </c>
    </row>
    <row r="2917" spans="1:7" x14ac:dyDescent="0.2">
      <c r="A2917" t="s">
        <v>2729</v>
      </c>
      <c r="B2917" t="s">
        <v>2791</v>
      </c>
      <c r="C2917" t="s">
        <v>124</v>
      </c>
      <c r="D2917">
        <v>3674</v>
      </c>
      <c r="E2917">
        <v>3033</v>
      </c>
      <c r="F2917" t="s">
        <v>2847</v>
      </c>
      <c r="G2917" t="str">
        <f t="shared" si="90"/>
        <v>iiif_url</v>
      </c>
    </row>
    <row r="2918" spans="1:7" x14ac:dyDescent="0.2">
      <c r="A2918" t="s">
        <v>2729</v>
      </c>
      <c r="B2918" t="s">
        <v>2791</v>
      </c>
      <c r="C2918" t="s">
        <v>124</v>
      </c>
      <c r="D2918">
        <v>3674</v>
      </c>
      <c r="E2918">
        <v>3085</v>
      </c>
      <c r="F2918" t="s">
        <v>2848</v>
      </c>
      <c r="G2918" t="str">
        <f t="shared" si="90"/>
        <v>iiif_url</v>
      </c>
    </row>
    <row r="2919" spans="1:7" x14ac:dyDescent="0.2">
      <c r="A2919" t="s">
        <v>2729</v>
      </c>
      <c r="B2919" t="s">
        <v>2791</v>
      </c>
      <c r="C2919" t="s">
        <v>11</v>
      </c>
      <c r="D2919">
        <v>3803</v>
      </c>
      <c r="E2919">
        <v>3125</v>
      </c>
      <c r="F2919" t="s">
        <v>2849</v>
      </c>
      <c r="G2919" t="str">
        <f t="shared" si="90"/>
        <v>iiif_url</v>
      </c>
    </row>
    <row r="2920" spans="1:7" x14ac:dyDescent="0.2">
      <c r="A2920" t="s">
        <v>2729</v>
      </c>
      <c r="B2920" t="s">
        <v>2791</v>
      </c>
      <c r="C2920" t="s">
        <v>124</v>
      </c>
      <c r="D2920">
        <v>3676</v>
      </c>
      <c r="E2920">
        <v>3174</v>
      </c>
      <c r="F2920" t="s">
        <v>2850</v>
      </c>
      <c r="G2920" t="str">
        <f t="shared" si="90"/>
        <v>iiif_url</v>
      </c>
    </row>
    <row r="2921" spans="1:7" x14ac:dyDescent="0.2">
      <c r="A2921" t="s">
        <v>2729</v>
      </c>
      <c r="B2921" t="s">
        <v>2791</v>
      </c>
      <c r="C2921" t="s">
        <v>124</v>
      </c>
      <c r="D2921">
        <v>3681</v>
      </c>
      <c r="E2921">
        <v>3221</v>
      </c>
      <c r="F2921" t="s">
        <v>2851</v>
      </c>
      <c r="G2921" t="str">
        <f t="shared" si="90"/>
        <v>iiif_url</v>
      </c>
    </row>
    <row r="2922" spans="1:7" x14ac:dyDescent="0.2">
      <c r="A2922" t="s">
        <v>2729</v>
      </c>
      <c r="B2922" t="s">
        <v>2791</v>
      </c>
      <c r="C2922" t="s">
        <v>11</v>
      </c>
      <c r="D2922">
        <v>3803</v>
      </c>
      <c r="E2922">
        <v>3273</v>
      </c>
      <c r="F2922" t="s">
        <v>2852</v>
      </c>
      <c r="G2922" t="str">
        <f t="shared" si="90"/>
        <v>iiif_url</v>
      </c>
    </row>
    <row r="2926" spans="1:7" x14ac:dyDescent="0.2">
      <c r="A2926" t="s">
        <v>2853</v>
      </c>
      <c r="B2926" t="s">
        <v>2854</v>
      </c>
      <c r="C2926" t="s">
        <v>26</v>
      </c>
      <c r="D2926">
        <v>422</v>
      </c>
      <c r="E2926">
        <v>389</v>
      </c>
      <c r="F2926" t="s">
        <v>2855</v>
      </c>
      <c r="G2926" t="str">
        <f t="shared" ref="G2926:G2957" si="91">HYPERLINK("https://images.diginfra.net/iiif/NL-HaNA_1.01.02/3779/NL-HaNA_1.01.02_3779_0017.jpg/284,301,1049,3171/full/0/default.jpg", "iiif_url")</f>
        <v>iiif_url</v>
      </c>
    </row>
    <row r="2927" spans="1:7" x14ac:dyDescent="0.2">
      <c r="A2927" t="s">
        <v>2853</v>
      </c>
      <c r="B2927" t="s">
        <v>2854</v>
      </c>
      <c r="C2927" t="s">
        <v>26</v>
      </c>
      <c r="D2927">
        <v>424</v>
      </c>
      <c r="E2927">
        <v>449</v>
      </c>
      <c r="F2927" t="s">
        <v>2856</v>
      </c>
      <c r="G2927" t="str">
        <f t="shared" si="91"/>
        <v>iiif_url</v>
      </c>
    </row>
    <row r="2928" spans="1:7" x14ac:dyDescent="0.2">
      <c r="A2928" t="s">
        <v>2853</v>
      </c>
      <c r="B2928" t="s">
        <v>2854</v>
      </c>
      <c r="C2928" t="s">
        <v>37</v>
      </c>
      <c r="D2928">
        <v>542</v>
      </c>
      <c r="E2928">
        <v>479</v>
      </c>
      <c r="F2928" t="s">
        <v>2857</v>
      </c>
      <c r="G2928" t="str">
        <f t="shared" si="91"/>
        <v>iiif_url</v>
      </c>
    </row>
    <row r="2929" spans="1:7" x14ac:dyDescent="0.2">
      <c r="A2929" t="s">
        <v>2853</v>
      </c>
      <c r="B2929" t="s">
        <v>2854</v>
      </c>
      <c r="C2929" t="s">
        <v>26</v>
      </c>
      <c r="D2929">
        <v>420</v>
      </c>
      <c r="E2929">
        <v>539</v>
      </c>
      <c r="F2929" t="s">
        <v>2858</v>
      </c>
      <c r="G2929" t="str">
        <f t="shared" si="91"/>
        <v>iiif_url</v>
      </c>
    </row>
    <row r="2930" spans="1:7" x14ac:dyDescent="0.2">
      <c r="A2930" t="s">
        <v>2853</v>
      </c>
      <c r="B2930" t="s">
        <v>2854</v>
      </c>
      <c r="C2930" t="s">
        <v>26</v>
      </c>
      <c r="D2930">
        <v>417</v>
      </c>
      <c r="E2930">
        <v>592</v>
      </c>
      <c r="F2930" t="s">
        <v>2859</v>
      </c>
      <c r="G2930" t="str">
        <f t="shared" si="91"/>
        <v>iiif_url</v>
      </c>
    </row>
    <row r="2931" spans="1:7" x14ac:dyDescent="0.2">
      <c r="A2931" t="s">
        <v>2853</v>
      </c>
      <c r="B2931" t="s">
        <v>2854</v>
      </c>
      <c r="C2931" t="s">
        <v>26</v>
      </c>
      <c r="D2931">
        <v>420</v>
      </c>
      <c r="E2931">
        <v>647</v>
      </c>
      <c r="F2931" t="s">
        <v>2860</v>
      </c>
      <c r="G2931" t="str">
        <f t="shared" si="91"/>
        <v>iiif_url</v>
      </c>
    </row>
    <row r="2932" spans="1:7" x14ac:dyDescent="0.2">
      <c r="A2932" t="s">
        <v>2853</v>
      </c>
      <c r="B2932" t="s">
        <v>2854</v>
      </c>
      <c r="C2932" t="s">
        <v>37</v>
      </c>
      <c r="D2932">
        <v>551</v>
      </c>
      <c r="E2932">
        <v>679</v>
      </c>
      <c r="F2932" t="s">
        <v>2861</v>
      </c>
      <c r="G2932" t="str">
        <f t="shared" si="91"/>
        <v>iiif_url</v>
      </c>
    </row>
    <row r="2933" spans="1:7" x14ac:dyDescent="0.2">
      <c r="A2933" t="s">
        <v>2853</v>
      </c>
      <c r="B2933" t="s">
        <v>2854</v>
      </c>
      <c r="C2933" t="s">
        <v>26</v>
      </c>
      <c r="D2933">
        <v>413</v>
      </c>
      <c r="E2933">
        <v>735</v>
      </c>
      <c r="F2933" t="s">
        <v>2749</v>
      </c>
      <c r="G2933" t="str">
        <f t="shared" si="91"/>
        <v>iiif_url</v>
      </c>
    </row>
    <row r="2934" spans="1:7" x14ac:dyDescent="0.2">
      <c r="A2934" t="s">
        <v>2853</v>
      </c>
      <c r="B2934" t="s">
        <v>2854</v>
      </c>
      <c r="C2934" t="s">
        <v>26</v>
      </c>
      <c r="D2934">
        <v>415</v>
      </c>
      <c r="E2934">
        <v>787</v>
      </c>
      <c r="F2934" t="s">
        <v>2862</v>
      </c>
      <c r="G2934" t="str">
        <f t="shared" si="91"/>
        <v>iiif_url</v>
      </c>
    </row>
    <row r="2935" spans="1:7" x14ac:dyDescent="0.2">
      <c r="A2935" t="s">
        <v>2853</v>
      </c>
      <c r="B2935" t="s">
        <v>2854</v>
      </c>
      <c r="C2935" t="s">
        <v>37</v>
      </c>
      <c r="D2935">
        <v>539</v>
      </c>
      <c r="E2935">
        <v>828</v>
      </c>
      <c r="F2935" t="s">
        <v>2863</v>
      </c>
      <c r="G2935" t="str">
        <f t="shared" si="91"/>
        <v>iiif_url</v>
      </c>
    </row>
    <row r="2936" spans="1:7" x14ac:dyDescent="0.2">
      <c r="A2936" t="s">
        <v>2853</v>
      </c>
      <c r="B2936" t="s">
        <v>2854</v>
      </c>
      <c r="C2936" t="s">
        <v>26</v>
      </c>
      <c r="D2936">
        <v>415</v>
      </c>
      <c r="E2936">
        <v>879</v>
      </c>
      <c r="F2936" t="s">
        <v>2864</v>
      </c>
      <c r="G2936" t="str">
        <f t="shared" si="91"/>
        <v>iiif_url</v>
      </c>
    </row>
    <row r="2937" spans="1:7" x14ac:dyDescent="0.2">
      <c r="A2937" t="s">
        <v>2853</v>
      </c>
      <c r="B2937" t="s">
        <v>2854</v>
      </c>
      <c r="C2937" t="s">
        <v>26</v>
      </c>
      <c r="D2937">
        <v>415</v>
      </c>
      <c r="E2937">
        <v>939</v>
      </c>
      <c r="F2937" t="s">
        <v>2865</v>
      </c>
      <c r="G2937" t="str">
        <f t="shared" si="91"/>
        <v>iiif_url</v>
      </c>
    </row>
    <row r="2938" spans="1:7" x14ac:dyDescent="0.2">
      <c r="A2938" t="s">
        <v>2853</v>
      </c>
      <c r="B2938" t="s">
        <v>2854</v>
      </c>
      <c r="C2938" t="s">
        <v>37</v>
      </c>
      <c r="D2938">
        <v>539</v>
      </c>
      <c r="E2938">
        <v>965</v>
      </c>
      <c r="F2938" t="s">
        <v>2866</v>
      </c>
      <c r="G2938" t="str">
        <f t="shared" si="91"/>
        <v>iiif_url</v>
      </c>
    </row>
    <row r="2939" spans="1:7" x14ac:dyDescent="0.2">
      <c r="A2939" t="s">
        <v>2853</v>
      </c>
      <c r="B2939" t="s">
        <v>2854</v>
      </c>
      <c r="C2939" t="s">
        <v>124</v>
      </c>
      <c r="D2939">
        <v>415</v>
      </c>
      <c r="E2939">
        <v>1019</v>
      </c>
      <c r="F2939" t="s">
        <v>2867</v>
      </c>
      <c r="G2939" t="str">
        <f t="shared" si="91"/>
        <v>iiif_url</v>
      </c>
    </row>
    <row r="2940" spans="1:7" x14ac:dyDescent="0.2">
      <c r="A2940" t="s">
        <v>2853</v>
      </c>
      <c r="B2940" t="s">
        <v>2854</v>
      </c>
      <c r="C2940" t="s">
        <v>26</v>
      </c>
      <c r="D2940">
        <v>537</v>
      </c>
      <c r="E2940">
        <v>1071</v>
      </c>
      <c r="F2940" t="s">
        <v>2868</v>
      </c>
      <c r="G2940" t="str">
        <f t="shared" si="91"/>
        <v>iiif_url</v>
      </c>
    </row>
    <row r="2941" spans="1:7" x14ac:dyDescent="0.2">
      <c r="A2941" t="s">
        <v>2853</v>
      </c>
      <c r="B2941" t="s">
        <v>2854</v>
      </c>
      <c r="C2941" t="s">
        <v>124</v>
      </c>
      <c r="D2941">
        <v>410</v>
      </c>
      <c r="E2941">
        <v>1116</v>
      </c>
      <c r="F2941" t="s">
        <v>2809</v>
      </c>
      <c r="G2941" t="str">
        <f t="shared" si="91"/>
        <v>iiif_url</v>
      </c>
    </row>
    <row r="2942" spans="1:7" x14ac:dyDescent="0.2">
      <c r="A2942" t="s">
        <v>2853</v>
      </c>
      <c r="B2942" t="s">
        <v>2854</v>
      </c>
      <c r="C2942" t="s">
        <v>124</v>
      </c>
      <c r="D2942">
        <v>410</v>
      </c>
      <c r="E2942">
        <v>1166</v>
      </c>
      <c r="F2942" t="s">
        <v>2869</v>
      </c>
      <c r="G2942" t="str">
        <f t="shared" si="91"/>
        <v>iiif_url</v>
      </c>
    </row>
    <row r="2943" spans="1:7" x14ac:dyDescent="0.2">
      <c r="A2943" t="s">
        <v>2853</v>
      </c>
      <c r="B2943" t="s">
        <v>2854</v>
      </c>
      <c r="C2943" t="s">
        <v>26</v>
      </c>
      <c r="D2943">
        <v>537</v>
      </c>
      <c r="E2943">
        <v>1215</v>
      </c>
      <c r="F2943" t="s">
        <v>2870</v>
      </c>
      <c r="G2943" t="str">
        <f t="shared" si="91"/>
        <v>iiif_url</v>
      </c>
    </row>
    <row r="2944" spans="1:7" x14ac:dyDescent="0.2">
      <c r="A2944" t="s">
        <v>2853</v>
      </c>
      <c r="B2944" t="s">
        <v>2854</v>
      </c>
      <c r="C2944" t="s">
        <v>124</v>
      </c>
      <c r="D2944">
        <v>413</v>
      </c>
      <c r="E2944">
        <v>1266</v>
      </c>
      <c r="F2944" t="s">
        <v>2871</v>
      </c>
      <c r="G2944" t="str">
        <f t="shared" si="91"/>
        <v>iiif_url</v>
      </c>
    </row>
    <row r="2945" spans="1:7" x14ac:dyDescent="0.2">
      <c r="A2945" t="s">
        <v>2853</v>
      </c>
      <c r="B2945" t="s">
        <v>2854</v>
      </c>
      <c r="C2945" t="s">
        <v>124</v>
      </c>
      <c r="D2945">
        <v>413</v>
      </c>
      <c r="E2945">
        <v>1315</v>
      </c>
      <c r="F2945" t="s">
        <v>2872</v>
      </c>
      <c r="G2945" t="str">
        <f t="shared" si="91"/>
        <v>iiif_url</v>
      </c>
    </row>
    <row r="2946" spans="1:7" x14ac:dyDescent="0.2">
      <c r="A2946" t="s">
        <v>2853</v>
      </c>
      <c r="B2946" t="s">
        <v>2854</v>
      </c>
      <c r="C2946" t="s">
        <v>124</v>
      </c>
      <c r="D2946">
        <v>410</v>
      </c>
      <c r="E2946">
        <v>1363</v>
      </c>
      <c r="F2946" t="s">
        <v>2873</v>
      </c>
      <c r="G2946" t="str">
        <f t="shared" si="91"/>
        <v>iiif_url</v>
      </c>
    </row>
    <row r="2947" spans="1:7" x14ac:dyDescent="0.2">
      <c r="A2947" t="s">
        <v>2853</v>
      </c>
      <c r="B2947" t="s">
        <v>2854</v>
      </c>
      <c r="C2947" t="s">
        <v>37</v>
      </c>
      <c r="D2947">
        <v>534</v>
      </c>
      <c r="E2947">
        <v>1408</v>
      </c>
      <c r="F2947" t="s">
        <v>2874</v>
      </c>
      <c r="G2947" t="str">
        <f t="shared" si="91"/>
        <v>iiif_url</v>
      </c>
    </row>
    <row r="2948" spans="1:7" x14ac:dyDescent="0.2">
      <c r="A2948" t="s">
        <v>2853</v>
      </c>
      <c r="B2948" t="s">
        <v>2854</v>
      </c>
      <c r="C2948" t="s">
        <v>124</v>
      </c>
      <c r="D2948">
        <v>410</v>
      </c>
      <c r="E2948">
        <v>1451</v>
      </c>
      <c r="F2948" t="s">
        <v>2875</v>
      </c>
      <c r="G2948" t="str">
        <f t="shared" si="91"/>
        <v>iiif_url</v>
      </c>
    </row>
    <row r="2949" spans="1:7" x14ac:dyDescent="0.2">
      <c r="A2949" t="s">
        <v>2853</v>
      </c>
      <c r="B2949" t="s">
        <v>2854</v>
      </c>
      <c r="C2949" t="s">
        <v>124</v>
      </c>
      <c r="D2949">
        <v>406</v>
      </c>
      <c r="E2949">
        <v>1501</v>
      </c>
      <c r="F2949" t="s">
        <v>2876</v>
      </c>
      <c r="G2949" t="str">
        <f t="shared" si="91"/>
        <v>iiif_url</v>
      </c>
    </row>
    <row r="2950" spans="1:7" x14ac:dyDescent="0.2">
      <c r="A2950" t="s">
        <v>2853</v>
      </c>
      <c r="B2950" t="s">
        <v>2854</v>
      </c>
      <c r="C2950" t="s">
        <v>124</v>
      </c>
      <c r="D2950">
        <v>408</v>
      </c>
      <c r="E2950">
        <v>1561</v>
      </c>
      <c r="F2950" t="s">
        <v>2877</v>
      </c>
      <c r="G2950" t="str">
        <f t="shared" si="91"/>
        <v>iiif_url</v>
      </c>
    </row>
    <row r="2951" spans="1:7" x14ac:dyDescent="0.2">
      <c r="A2951" t="s">
        <v>2853</v>
      </c>
      <c r="B2951" t="s">
        <v>2854</v>
      </c>
      <c r="C2951" t="s">
        <v>37</v>
      </c>
      <c r="D2951">
        <v>537</v>
      </c>
      <c r="E2951">
        <v>1597</v>
      </c>
      <c r="F2951" t="s">
        <v>2878</v>
      </c>
      <c r="G2951" t="str">
        <f t="shared" si="91"/>
        <v>iiif_url</v>
      </c>
    </row>
    <row r="2952" spans="1:7" x14ac:dyDescent="0.2">
      <c r="A2952" t="s">
        <v>2853</v>
      </c>
      <c r="B2952" t="s">
        <v>2854</v>
      </c>
      <c r="C2952" t="s">
        <v>124</v>
      </c>
      <c r="D2952">
        <v>408</v>
      </c>
      <c r="E2952">
        <v>1645</v>
      </c>
      <c r="F2952" t="s">
        <v>2879</v>
      </c>
      <c r="G2952" t="str">
        <f t="shared" si="91"/>
        <v>iiif_url</v>
      </c>
    </row>
    <row r="2953" spans="1:7" x14ac:dyDescent="0.2">
      <c r="A2953" t="s">
        <v>2853</v>
      </c>
      <c r="B2953" t="s">
        <v>2854</v>
      </c>
      <c r="C2953" t="s">
        <v>124</v>
      </c>
      <c r="D2953">
        <v>406</v>
      </c>
      <c r="E2953">
        <v>1694</v>
      </c>
      <c r="F2953" t="s">
        <v>2880</v>
      </c>
      <c r="G2953" t="str">
        <f t="shared" si="91"/>
        <v>iiif_url</v>
      </c>
    </row>
    <row r="2954" spans="1:7" x14ac:dyDescent="0.2">
      <c r="A2954" t="s">
        <v>2853</v>
      </c>
      <c r="B2954" t="s">
        <v>2854</v>
      </c>
      <c r="C2954" t="s">
        <v>124</v>
      </c>
      <c r="D2954">
        <v>410</v>
      </c>
      <c r="E2954">
        <v>1746</v>
      </c>
      <c r="F2954" t="s">
        <v>2881</v>
      </c>
      <c r="G2954" t="str">
        <f t="shared" si="91"/>
        <v>iiif_url</v>
      </c>
    </row>
    <row r="2955" spans="1:7" x14ac:dyDescent="0.2">
      <c r="A2955" t="s">
        <v>2853</v>
      </c>
      <c r="B2955" t="s">
        <v>2854</v>
      </c>
      <c r="C2955" t="s">
        <v>37</v>
      </c>
      <c r="D2955">
        <v>532</v>
      </c>
      <c r="E2955">
        <v>1783</v>
      </c>
      <c r="F2955" t="s">
        <v>2882</v>
      </c>
      <c r="G2955" t="str">
        <f t="shared" si="91"/>
        <v>iiif_url</v>
      </c>
    </row>
    <row r="2956" spans="1:7" x14ac:dyDescent="0.2">
      <c r="A2956" t="s">
        <v>2853</v>
      </c>
      <c r="B2956" t="s">
        <v>2854</v>
      </c>
      <c r="C2956" t="s">
        <v>124</v>
      </c>
      <c r="D2956">
        <v>410</v>
      </c>
      <c r="E2956">
        <v>1838</v>
      </c>
      <c r="F2956" t="s">
        <v>2883</v>
      </c>
      <c r="G2956" t="str">
        <f t="shared" si="91"/>
        <v>iiif_url</v>
      </c>
    </row>
    <row r="2957" spans="1:7" x14ac:dyDescent="0.2">
      <c r="A2957" t="s">
        <v>2853</v>
      </c>
      <c r="B2957" t="s">
        <v>2854</v>
      </c>
      <c r="C2957" t="s">
        <v>26</v>
      </c>
      <c r="D2957">
        <v>410</v>
      </c>
      <c r="E2957">
        <v>1889</v>
      </c>
      <c r="F2957" t="s">
        <v>2576</v>
      </c>
      <c r="G2957" t="str">
        <f t="shared" si="91"/>
        <v>iiif_url</v>
      </c>
    </row>
    <row r="2958" spans="1:7" x14ac:dyDescent="0.2">
      <c r="A2958" t="s">
        <v>2853</v>
      </c>
      <c r="B2958" t="s">
        <v>2854</v>
      </c>
      <c r="C2958" t="s">
        <v>37</v>
      </c>
      <c r="D2958">
        <v>530</v>
      </c>
      <c r="E2958">
        <v>1920</v>
      </c>
      <c r="F2958" t="s">
        <v>2884</v>
      </c>
      <c r="G2958" t="str">
        <f t="shared" ref="G2958:G2987" si="92">HYPERLINK("https://images.diginfra.net/iiif/NL-HaNA_1.01.02/3779/NL-HaNA_1.01.02_3779_0017.jpg/284,301,1049,3171/full/0/default.jpg", "iiif_url")</f>
        <v>iiif_url</v>
      </c>
    </row>
    <row r="2959" spans="1:7" x14ac:dyDescent="0.2">
      <c r="A2959" t="s">
        <v>2853</v>
      </c>
      <c r="B2959" t="s">
        <v>2854</v>
      </c>
      <c r="C2959" t="s">
        <v>124</v>
      </c>
      <c r="D2959">
        <v>413</v>
      </c>
      <c r="E2959">
        <v>1980</v>
      </c>
      <c r="F2959" t="s">
        <v>2885</v>
      </c>
      <c r="G2959" t="str">
        <f t="shared" si="92"/>
        <v>iiif_url</v>
      </c>
    </row>
    <row r="2960" spans="1:7" x14ac:dyDescent="0.2">
      <c r="A2960" t="s">
        <v>2853</v>
      </c>
      <c r="B2960" t="s">
        <v>2854</v>
      </c>
      <c r="C2960" t="s">
        <v>37</v>
      </c>
      <c r="D2960">
        <v>532</v>
      </c>
      <c r="E2960">
        <v>2028</v>
      </c>
      <c r="F2960" t="s">
        <v>2886</v>
      </c>
      <c r="G2960" t="str">
        <f t="shared" si="92"/>
        <v>iiif_url</v>
      </c>
    </row>
    <row r="2961" spans="1:7" x14ac:dyDescent="0.2">
      <c r="A2961" t="s">
        <v>2853</v>
      </c>
      <c r="B2961" t="s">
        <v>2854</v>
      </c>
      <c r="C2961" t="s">
        <v>124</v>
      </c>
      <c r="D2961">
        <v>406</v>
      </c>
      <c r="E2961">
        <v>2078</v>
      </c>
      <c r="F2961" t="s">
        <v>2887</v>
      </c>
      <c r="G2961" t="str">
        <f t="shared" si="92"/>
        <v>iiif_url</v>
      </c>
    </row>
    <row r="2962" spans="1:7" x14ac:dyDescent="0.2">
      <c r="A2962" t="s">
        <v>2853</v>
      </c>
      <c r="B2962" t="s">
        <v>2854</v>
      </c>
      <c r="C2962" t="s">
        <v>37</v>
      </c>
      <c r="D2962">
        <v>532</v>
      </c>
      <c r="E2962">
        <v>2124</v>
      </c>
      <c r="F2962" t="s">
        <v>2888</v>
      </c>
      <c r="G2962" t="str">
        <f t="shared" si="92"/>
        <v>iiif_url</v>
      </c>
    </row>
    <row r="2963" spans="1:7" x14ac:dyDescent="0.2">
      <c r="A2963" t="s">
        <v>2853</v>
      </c>
      <c r="B2963" t="s">
        <v>2854</v>
      </c>
      <c r="C2963" t="s">
        <v>124</v>
      </c>
      <c r="D2963">
        <v>406</v>
      </c>
      <c r="E2963">
        <v>2172</v>
      </c>
      <c r="F2963" t="s">
        <v>2889</v>
      </c>
      <c r="G2963" t="str">
        <f t="shared" si="92"/>
        <v>iiif_url</v>
      </c>
    </row>
    <row r="2964" spans="1:7" x14ac:dyDescent="0.2">
      <c r="A2964" t="s">
        <v>2853</v>
      </c>
      <c r="B2964" t="s">
        <v>2854</v>
      </c>
      <c r="C2964" t="s">
        <v>124</v>
      </c>
      <c r="D2964">
        <v>410</v>
      </c>
      <c r="E2964">
        <v>2222</v>
      </c>
      <c r="F2964" t="s">
        <v>2890</v>
      </c>
      <c r="G2964" t="str">
        <f t="shared" si="92"/>
        <v>iiif_url</v>
      </c>
    </row>
    <row r="2965" spans="1:7" x14ac:dyDescent="0.2">
      <c r="A2965" t="s">
        <v>2853</v>
      </c>
      <c r="B2965" t="s">
        <v>2854</v>
      </c>
      <c r="C2965" t="s">
        <v>37</v>
      </c>
      <c r="D2965">
        <v>527</v>
      </c>
      <c r="E2965">
        <v>2268</v>
      </c>
      <c r="F2965" t="s">
        <v>2852</v>
      </c>
      <c r="G2965" t="str">
        <f t="shared" si="92"/>
        <v>iiif_url</v>
      </c>
    </row>
    <row r="2966" spans="1:7" x14ac:dyDescent="0.2">
      <c r="A2966" t="s">
        <v>2853</v>
      </c>
      <c r="B2966" t="s">
        <v>2854</v>
      </c>
      <c r="C2966" t="s">
        <v>124</v>
      </c>
      <c r="D2966">
        <v>410</v>
      </c>
      <c r="E2966">
        <v>2317</v>
      </c>
      <c r="F2966" t="s">
        <v>2891</v>
      </c>
      <c r="G2966" t="str">
        <f t="shared" si="92"/>
        <v>iiif_url</v>
      </c>
    </row>
    <row r="2967" spans="1:7" x14ac:dyDescent="0.2">
      <c r="A2967" t="s">
        <v>2853</v>
      </c>
      <c r="B2967" t="s">
        <v>2854</v>
      </c>
      <c r="C2967" t="s">
        <v>37</v>
      </c>
      <c r="D2967">
        <v>530</v>
      </c>
      <c r="E2967">
        <v>2364</v>
      </c>
      <c r="F2967" t="s">
        <v>2892</v>
      </c>
      <c r="G2967" t="str">
        <f t="shared" si="92"/>
        <v>iiif_url</v>
      </c>
    </row>
    <row r="2968" spans="1:7" x14ac:dyDescent="0.2">
      <c r="A2968" t="s">
        <v>2853</v>
      </c>
      <c r="B2968" t="s">
        <v>2854</v>
      </c>
      <c r="C2968" t="s">
        <v>124</v>
      </c>
      <c r="D2968">
        <v>406</v>
      </c>
      <c r="E2968">
        <v>2411</v>
      </c>
      <c r="F2968" t="s">
        <v>2893</v>
      </c>
      <c r="G2968" t="str">
        <f t="shared" si="92"/>
        <v>iiif_url</v>
      </c>
    </row>
    <row r="2969" spans="1:7" x14ac:dyDescent="0.2">
      <c r="A2969" t="s">
        <v>2853</v>
      </c>
      <c r="B2969" t="s">
        <v>2854</v>
      </c>
      <c r="C2969" t="s">
        <v>37</v>
      </c>
      <c r="D2969">
        <v>523</v>
      </c>
      <c r="E2969">
        <v>2462</v>
      </c>
      <c r="F2969" t="s">
        <v>2894</v>
      </c>
      <c r="G2969" t="str">
        <f t="shared" si="92"/>
        <v>iiif_url</v>
      </c>
    </row>
    <row r="2970" spans="1:7" x14ac:dyDescent="0.2">
      <c r="A2970" t="s">
        <v>2853</v>
      </c>
      <c r="B2970" t="s">
        <v>2854</v>
      </c>
      <c r="C2970" t="s">
        <v>124</v>
      </c>
      <c r="D2970">
        <v>406</v>
      </c>
      <c r="E2970">
        <v>2507</v>
      </c>
      <c r="F2970" t="s">
        <v>2895</v>
      </c>
      <c r="G2970" t="str">
        <f t="shared" si="92"/>
        <v>iiif_url</v>
      </c>
    </row>
    <row r="2971" spans="1:7" x14ac:dyDescent="0.2">
      <c r="A2971" t="s">
        <v>2853</v>
      </c>
      <c r="B2971" t="s">
        <v>2854</v>
      </c>
      <c r="C2971" t="s">
        <v>26</v>
      </c>
      <c r="D2971">
        <v>406</v>
      </c>
      <c r="E2971">
        <v>2559</v>
      </c>
      <c r="F2971" t="s">
        <v>2896</v>
      </c>
      <c r="G2971" t="str">
        <f t="shared" si="92"/>
        <v>iiif_url</v>
      </c>
    </row>
    <row r="2972" spans="1:7" x14ac:dyDescent="0.2">
      <c r="A2972" t="s">
        <v>2853</v>
      </c>
      <c r="B2972" t="s">
        <v>2854</v>
      </c>
      <c r="C2972" t="s">
        <v>26</v>
      </c>
      <c r="D2972">
        <v>525</v>
      </c>
      <c r="E2972">
        <v>2605</v>
      </c>
      <c r="F2972" t="s">
        <v>2897</v>
      </c>
      <c r="G2972" t="str">
        <f t="shared" si="92"/>
        <v>iiif_url</v>
      </c>
    </row>
    <row r="2973" spans="1:7" x14ac:dyDescent="0.2">
      <c r="A2973" t="s">
        <v>2853</v>
      </c>
      <c r="B2973" t="s">
        <v>2854</v>
      </c>
      <c r="C2973" t="s">
        <v>124</v>
      </c>
      <c r="D2973">
        <v>408</v>
      </c>
      <c r="E2973">
        <v>2650</v>
      </c>
      <c r="F2973" t="s">
        <v>2898</v>
      </c>
      <c r="G2973" t="str">
        <f t="shared" si="92"/>
        <v>iiif_url</v>
      </c>
    </row>
    <row r="2974" spans="1:7" x14ac:dyDescent="0.2">
      <c r="A2974" t="s">
        <v>2853</v>
      </c>
      <c r="B2974" t="s">
        <v>2854</v>
      </c>
      <c r="C2974" t="s">
        <v>26</v>
      </c>
      <c r="D2974">
        <v>523</v>
      </c>
      <c r="E2974">
        <v>2702</v>
      </c>
      <c r="F2974" t="s">
        <v>2899</v>
      </c>
      <c r="G2974" t="str">
        <f t="shared" si="92"/>
        <v>iiif_url</v>
      </c>
    </row>
    <row r="2975" spans="1:7" x14ac:dyDescent="0.2">
      <c r="A2975" t="s">
        <v>2853</v>
      </c>
      <c r="B2975" t="s">
        <v>2854</v>
      </c>
      <c r="C2975" t="s">
        <v>124</v>
      </c>
      <c r="D2975">
        <v>401</v>
      </c>
      <c r="E2975">
        <v>2749</v>
      </c>
      <c r="F2975" t="s">
        <v>2900</v>
      </c>
      <c r="G2975" t="str">
        <f t="shared" si="92"/>
        <v>iiif_url</v>
      </c>
    </row>
    <row r="2976" spans="1:7" x14ac:dyDescent="0.2">
      <c r="A2976" t="s">
        <v>2853</v>
      </c>
      <c r="B2976" t="s">
        <v>2854</v>
      </c>
      <c r="C2976" t="s">
        <v>26</v>
      </c>
      <c r="D2976">
        <v>401</v>
      </c>
      <c r="E2976">
        <v>2799</v>
      </c>
      <c r="F2976" t="s">
        <v>2901</v>
      </c>
      <c r="G2976" t="str">
        <f t="shared" si="92"/>
        <v>iiif_url</v>
      </c>
    </row>
    <row r="2977" spans="1:7" x14ac:dyDescent="0.2">
      <c r="A2977" t="s">
        <v>2853</v>
      </c>
      <c r="B2977" t="s">
        <v>2854</v>
      </c>
      <c r="C2977" t="s">
        <v>26</v>
      </c>
      <c r="D2977">
        <v>394</v>
      </c>
      <c r="E2977">
        <v>2845</v>
      </c>
      <c r="F2977" t="s">
        <v>2902</v>
      </c>
      <c r="G2977" t="str">
        <f t="shared" si="92"/>
        <v>iiif_url</v>
      </c>
    </row>
    <row r="2978" spans="1:7" x14ac:dyDescent="0.2">
      <c r="A2978" t="s">
        <v>2853</v>
      </c>
      <c r="B2978" t="s">
        <v>2854</v>
      </c>
      <c r="C2978" t="s">
        <v>26</v>
      </c>
      <c r="D2978">
        <v>391</v>
      </c>
      <c r="E2978">
        <v>2895</v>
      </c>
      <c r="F2978" t="s">
        <v>2903</v>
      </c>
      <c r="G2978" t="str">
        <f t="shared" si="92"/>
        <v>iiif_url</v>
      </c>
    </row>
    <row r="2979" spans="1:7" x14ac:dyDescent="0.2">
      <c r="A2979" t="s">
        <v>2853</v>
      </c>
      <c r="B2979" t="s">
        <v>2854</v>
      </c>
      <c r="C2979" t="s">
        <v>37</v>
      </c>
      <c r="D2979">
        <v>525</v>
      </c>
      <c r="E2979">
        <v>2939</v>
      </c>
      <c r="F2979" t="s">
        <v>2904</v>
      </c>
      <c r="G2979" t="str">
        <f t="shared" si="92"/>
        <v>iiif_url</v>
      </c>
    </row>
    <row r="2980" spans="1:7" x14ac:dyDescent="0.2">
      <c r="A2980" t="s">
        <v>2853</v>
      </c>
      <c r="B2980" t="s">
        <v>2854</v>
      </c>
      <c r="C2980" t="s">
        <v>26</v>
      </c>
      <c r="D2980">
        <v>396</v>
      </c>
      <c r="E2980">
        <v>2990</v>
      </c>
      <c r="F2980" t="s">
        <v>2905</v>
      </c>
      <c r="G2980" t="str">
        <f t="shared" si="92"/>
        <v>iiif_url</v>
      </c>
    </row>
    <row r="2981" spans="1:7" x14ac:dyDescent="0.2">
      <c r="A2981" t="s">
        <v>2853</v>
      </c>
      <c r="B2981" t="s">
        <v>2854</v>
      </c>
      <c r="C2981" t="s">
        <v>37</v>
      </c>
      <c r="D2981">
        <v>523</v>
      </c>
      <c r="E2981">
        <v>3036</v>
      </c>
      <c r="F2981" t="s">
        <v>2906</v>
      </c>
      <c r="G2981" t="str">
        <f t="shared" si="92"/>
        <v>iiif_url</v>
      </c>
    </row>
    <row r="2982" spans="1:7" x14ac:dyDescent="0.2">
      <c r="A2982" t="s">
        <v>2853</v>
      </c>
      <c r="B2982" t="s">
        <v>2854</v>
      </c>
      <c r="C2982" t="s">
        <v>26</v>
      </c>
      <c r="D2982">
        <v>394</v>
      </c>
      <c r="E2982">
        <v>3085</v>
      </c>
      <c r="F2982" t="s">
        <v>2907</v>
      </c>
      <c r="G2982" t="str">
        <f t="shared" si="92"/>
        <v>iiif_url</v>
      </c>
    </row>
    <row r="2983" spans="1:7" x14ac:dyDescent="0.2">
      <c r="A2983" t="s">
        <v>2853</v>
      </c>
      <c r="B2983" t="s">
        <v>2854</v>
      </c>
      <c r="C2983" t="s">
        <v>26</v>
      </c>
      <c r="D2983">
        <v>394</v>
      </c>
      <c r="E2983">
        <v>3135</v>
      </c>
      <c r="F2983" t="s">
        <v>2908</v>
      </c>
      <c r="G2983" t="str">
        <f t="shared" si="92"/>
        <v>iiif_url</v>
      </c>
    </row>
    <row r="2984" spans="1:7" x14ac:dyDescent="0.2">
      <c r="A2984" t="s">
        <v>2853</v>
      </c>
      <c r="B2984" t="s">
        <v>2854</v>
      </c>
      <c r="C2984" t="s">
        <v>26</v>
      </c>
      <c r="D2984">
        <v>387</v>
      </c>
      <c r="E2984">
        <v>3180</v>
      </c>
      <c r="F2984" t="s">
        <v>2909</v>
      </c>
      <c r="G2984" t="str">
        <f t="shared" si="92"/>
        <v>iiif_url</v>
      </c>
    </row>
    <row r="2985" spans="1:7" x14ac:dyDescent="0.2">
      <c r="A2985" t="s">
        <v>2853</v>
      </c>
      <c r="B2985" t="s">
        <v>2854</v>
      </c>
      <c r="C2985" t="s">
        <v>37</v>
      </c>
      <c r="D2985">
        <v>511</v>
      </c>
      <c r="E2985">
        <v>3230</v>
      </c>
      <c r="F2985" t="s">
        <v>2910</v>
      </c>
      <c r="G2985" t="str">
        <f t="shared" si="92"/>
        <v>iiif_url</v>
      </c>
    </row>
    <row r="2986" spans="1:7" x14ac:dyDescent="0.2">
      <c r="A2986" t="s">
        <v>2853</v>
      </c>
      <c r="B2986" t="s">
        <v>2854</v>
      </c>
      <c r="C2986" t="s">
        <v>26</v>
      </c>
      <c r="D2986">
        <v>391</v>
      </c>
      <c r="E2986">
        <v>3277</v>
      </c>
      <c r="F2986" t="s">
        <v>2911</v>
      </c>
      <c r="G2986" t="str">
        <f t="shared" si="92"/>
        <v>iiif_url</v>
      </c>
    </row>
    <row r="2987" spans="1:7" x14ac:dyDescent="0.2">
      <c r="A2987" t="s">
        <v>2853</v>
      </c>
      <c r="B2987" t="s">
        <v>2854</v>
      </c>
      <c r="C2987" t="s">
        <v>26</v>
      </c>
      <c r="D2987">
        <v>384</v>
      </c>
      <c r="E2987">
        <v>3326</v>
      </c>
      <c r="F2987" t="s">
        <v>2912</v>
      </c>
      <c r="G2987" t="str">
        <f t="shared" si="92"/>
        <v>iiif_url</v>
      </c>
    </row>
    <row r="2989" spans="1:7" x14ac:dyDescent="0.2">
      <c r="A2989" t="s">
        <v>2853</v>
      </c>
      <c r="B2989" t="s">
        <v>2913</v>
      </c>
      <c r="C2989" t="s">
        <v>26</v>
      </c>
      <c r="D2989">
        <v>1522</v>
      </c>
      <c r="E2989">
        <v>393</v>
      </c>
      <c r="F2989" t="s">
        <v>2914</v>
      </c>
      <c r="G2989" t="str">
        <f t="shared" ref="G2989:G3020" si="93">HYPERLINK("https://images.diginfra.net/iiif/NL-HaNA_1.01.02/3779/NL-HaNA_1.01.02_3779_0017.jpg/1236,306,1105,3214/full/0/default.jpg", "iiif_url")</f>
        <v>iiif_url</v>
      </c>
    </row>
    <row r="2990" spans="1:7" x14ac:dyDescent="0.2">
      <c r="A2990" t="s">
        <v>2853</v>
      </c>
      <c r="B2990" t="s">
        <v>2913</v>
      </c>
      <c r="C2990" t="s">
        <v>124</v>
      </c>
      <c r="D2990">
        <v>1395</v>
      </c>
      <c r="E2990">
        <v>451</v>
      </c>
      <c r="F2990" t="s">
        <v>2915</v>
      </c>
      <c r="G2990" t="str">
        <f t="shared" si="93"/>
        <v>iiif_url</v>
      </c>
    </row>
    <row r="2991" spans="1:7" x14ac:dyDescent="0.2">
      <c r="A2991" t="s">
        <v>2853</v>
      </c>
      <c r="B2991" t="s">
        <v>2913</v>
      </c>
      <c r="C2991" t="s">
        <v>26</v>
      </c>
      <c r="D2991">
        <v>1519</v>
      </c>
      <c r="E2991">
        <v>491</v>
      </c>
      <c r="F2991" t="s">
        <v>2916</v>
      </c>
      <c r="G2991" t="str">
        <f t="shared" si="93"/>
        <v>iiif_url</v>
      </c>
    </row>
    <row r="2992" spans="1:7" x14ac:dyDescent="0.2">
      <c r="A2992" t="s">
        <v>2853</v>
      </c>
      <c r="B2992" t="s">
        <v>2913</v>
      </c>
      <c r="C2992" t="s">
        <v>37</v>
      </c>
      <c r="D2992">
        <v>1395</v>
      </c>
      <c r="E2992">
        <v>545</v>
      </c>
      <c r="F2992" t="s">
        <v>2917</v>
      </c>
      <c r="G2992" t="str">
        <f t="shared" si="93"/>
        <v>iiif_url</v>
      </c>
    </row>
    <row r="2993" spans="1:7" x14ac:dyDescent="0.2">
      <c r="A2993" t="s">
        <v>2853</v>
      </c>
      <c r="B2993" t="s">
        <v>2913</v>
      </c>
      <c r="C2993" t="s">
        <v>37</v>
      </c>
      <c r="D2993">
        <v>1395</v>
      </c>
      <c r="E2993">
        <v>594</v>
      </c>
      <c r="F2993" t="s">
        <v>2918</v>
      </c>
      <c r="G2993" t="str">
        <f t="shared" si="93"/>
        <v>iiif_url</v>
      </c>
    </row>
    <row r="2994" spans="1:7" x14ac:dyDescent="0.2">
      <c r="A2994" t="s">
        <v>2853</v>
      </c>
      <c r="B2994" t="s">
        <v>2913</v>
      </c>
      <c r="C2994" t="s">
        <v>26</v>
      </c>
      <c r="D2994">
        <v>1519</v>
      </c>
      <c r="E2994">
        <v>640</v>
      </c>
      <c r="F2994" t="s">
        <v>2919</v>
      </c>
      <c r="G2994" t="str">
        <f t="shared" si="93"/>
        <v>iiif_url</v>
      </c>
    </row>
    <row r="2995" spans="1:7" x14ac:dyDescent="0.2">
      <c r="A2995" t="s">
        <v>2853</v>
      </c>
      <c r="B2995" t="s">
        <v>2913</v>
      </c>
      <c r="C2995" t="s">
        <v>37</v>
      </c>
      <c r="D2995">
        <v>1395</v>
      </c>
      <c r="E2995">
        <v>690</v>
      </c>
      <c r="F2995" t="s">
        <v>2920</v>
      </c>
      <c r="G2995" t="str">
        <f t="shared" si="93"/>
        <v>iiif_url</v>
      </c>
    </row>
    <row r="2996" spans="1:7" x14ac:dyDescent="0.2">
      <c r="A2996" t="s">
        <v>2853</v>
      </c>
      <c r="B2996" t="s">
        <v>2913</v>
      </c>
      <c r="C2996" t="s">
        <v>37</v>
      </c>
      <c r="D2996">
        <v>1393</v>
      </c>
      <c r="E2996">
        <v>735</v>
      </c>
      <c r="F2996" t="s">
        <v>2921</v>
      </c>
      <c r="G2996" t="str">
        <f t="shared" si="93"/>
        <v>iiif_url</v>
      </c>
    </row>
    <row r="2997" spans="1:7" x14ac:dyDescent="0.2">
      <c r="A2997" t="s">
        <v>2853</v>
      </c>
      <c r="B2997" t="s">
        <v>2913</v>
      </c>
      <c r="C2997" t="s">
        <v>37</v>
      </c>
      <c r="D2997">
        <v>1517</v>
      </c>
      <c r="E2997">
        <v>784</v>
      </c>
      <c r="F2997" t="s">
        <v>2922</v>
      </c>
      <c r="G2997" t="str">
        <f t="shared" si="93"/>
        <v>iiif_url</v>
      </c>
    </row>
    <row r="2998" spans="1:7" x14ac:dyDescent="0.2">
      <c r="A2998" t="s">
        <v>2853</v>
      </c>
      <c r="B2998" t="s">
        <v>2913</v>
      </c>
      <c r="C2998" t="s">
        <v>37</v>
      </c>
      <c r="D2998">
        <v>1395</v>
      </c>
      <c r="E2998">
        <v>827</v>
      </c>
      <c r="F2998" t="s">
        <v>2923</v>
      </c>
      <c r="G2998" t="str">
        <f t="shared" si="93"/>
        <v>iiif_url</v>
      </c>
    </row>
    <row r="2999" spans="1:7" x14ac:dyDescent="0.2">
      <c r="A2999" t="s">
        <v>2853</v>
      </c>
      <c r="B2999" t="s">
        <v>2913</v>
      </c>
      <c r="C2999" t="s">
        <v>37</v>
      </c>
      <c r="D2999">
        <v>1395</v>
      </c>
      <c r="E2999">
        <v>880</v>
      </c>
      <c r="F2999" t="s">
        <v>2924</v>
      </c>
      <c r="G2999" t="str">
        <f t="shared" si="93"/>
        <v>iiif_url</v>
      </c>
    </row>
    <row r="3000" spans="1:7" x14ac:dyDescent="0.2">
      <c r="A3000" t="s">
        <v>2853</v>
      </c>
      <c r="B3000" t="s">
        <v>2913</v>
      </c>
      <c r="C3000" t="s">
        <v>37</v>
      </c>
      <c r="D3000">
        <v>1522</v>
      </c>
      <c r="E3000">
        <v>927</v>
      </c>
      <c r="F3000" t="s">
        <v>2925</v>
      </c>
      <c r="G3000" t="str">
        <f t="shared" si="93"/>
        <v>iiif_url</v>
      </c>
    </row>
    <row r="3001" spans="1:7" x14ac:dyDescent="0.2">
      <c r="A3001" t="s">
        <v>2853</v>
      </c>
      <c r="B3001" t="s">
        <v>2913</v>
      </c>
      <c r="C3001" t="s">
        <v>37</v>
      </c>
      <c r="D3001">
        <v>1393</v>
      </c>
      <c r="E3001">
        <v>972</v>
      </c>
      <c r="F3001" t="s">
        <v>2926</v>
      </c>
      <c r="G3001" t="str">
        <f t="shared" si="93"/>
        <v>iiif_url</v>
      </c>
    </row>
    <row r="3002" spans="1:7" x14ac:dyDescent="0.2">
      <c r="A3002" t="s">
        <v>2853</v>
      </c>
      <c r="B3002" t="s">
        <v>2913</v>
      </c>
      <c r="C3002" t="s">
        <v>37</v>
      </c>
      <c r="D3002">
        <v>1395</v>
      </c>
      <c r="E3002">
        <v>1023</v>
      </c>
      <c r="F3002" t="s">
        <v>2927</v>
      </c>
      <c r="G3002" t="str">
        <f t="shared" si="93"/>
        <v>iiif_url</v>
      </c>
    </row>
    <row r="3003" spans="1:7" x14ac:dyDescent="0.2">
      <c r="A3003" t="s">
        <v>2853</v>
      </c>
      <c r="B3003" t="s">
        <v>2913</v>
      </c>
      <c r="C3003" t="s">
        <v>37</v>
      </c>
      <c r="D3003">
        <v>1517</v>
      </c>
      <c r="E3003">
        <v>1070</v>
      </c>
      <c r="F3003" t="s">
        <v>2928</v>
      </c>
      <c r="G3003" t="str">
        <f t="shared" si="93"/>
        <v>iiif_url</v>
      </c>
    </row>
    <row r="3004" spans="1:7" x14ac:dyDescent="0.2">
      <c r="A3004" t="s">
        <v>2853</v>
      </c>
      <c r="B3004" t="s">
        <v>2913</v>
      </c>
      <c r="C3004" t="s">
        <v>37</v>
      </c>
      <c r="D3004">
        <v>1393</v>
      </c>
      <c r="E3004">
        <v>1122</v>
      </c>
      <c r="F3004" t="s">
        <v>2929</v>
      </c>
      <c r="G3004" t="str">
        <f t="shared" si="93"/>
        <v>iiif_url</v>
      </c>
    </row>
    <row r="3005" spans="1:7" x14ac:dyDescent="0.2">
      <c r="A3005" t="s">
        <v>2853</v>
      </c>
      <c r="B3005" t="s">
        <v>2913</v>
      </c>
      <c r="C3005" t="s">
        <v>37</v>
      </c>
      <c r="D3005">
        <v>1393</v>
      </c>
      <c r="E3005">
        <v>1176</v>
      </c>
      <c r="F3005" t="s">
        <v>2930</v>
      </c>
      <c r="G3005" t="str">
        <f t="shared" si="93"/>
        <v>iiif_url</v>
      </c>
    </row>
    <row r="3006" spans="1:7" x14ac:dyDescent="0.2">
      <c r="A3006" t="s">
        <v>2853</v>
      </c>
      <c r="B3006" t="s">
        <v>2913</v>
      </c>
      <c r="C3006" t="s">
        <v>37</v>
      </c>
      <c r="D3006">
        <v>1515</v>
      </c>
      <c r="E3006">
        <v>1211</v>
      </c>
      <c r="F3006" t="s">
        <v>2863</v>
      </c>
      <c r="G3006" t="str">
        <f t="shared" si="93"/>
        <v>iiif_url</v>
      </c>
    </row>
    <row r="3007" spans="1:7" x14ac:dyDescent="0.2">
      <c r="A3007" t="s">
        <v>2853</v>
      </c>
      <c r="B3007" t="s">
        <v>2913</v>
      </c>
      <c r="C3007" t="s">
        <v>124</v>
      </c>
      <c r="D3007">
        <v>1395</v>
      </c>
      <c r="E3007">
        <v>1262</v>
      </c>
      <c r="F3007" t="s">
        <v>2931</v>
      </c>
      <c r="G3007" t="str">
        <f t="shared" si="93"/>
        <v>iiif_url</v>
      </c>
    </row>
    <row r="3008" spans="1:7" x14ac:dyDescent="0.2">
      <c r="A3008" t="s">
        <v>2853</v>
      </c>
      <c r="B3008" t="s">
        <v>2913</v>
      </c>
      <c r="C3008" t="s">
        <v>26</v>
      </c>
      <c r="D3008">
        <v>1512</v>
      </c>
      <c r="E3008">
        <v>1315</v>
      </c>
      <c r="F3008" t="s">
        <v>2932</v>
      </c>
      <c r="G3008" t="str">
        <f t="shared" si="93"/>
        <v>iiif_url</v>
      </c>
    </row>
    <row r="3009" spans="1:7" x14ac:dyDescent="0.2">
      <c r="A3009" t="s">
        <v>2853</v>
      </c>
      <c r="B3009" t="s">
        <v>2913</v>
      </c>
      <c r="C3009" t="s">
        <v>124</v>
      </c>
      <c r="D3009">
        <v>1395</v>
      </c>
      <c r="E3009">
        <v>1361</v>
      </c>
      <c r="F3009" t="s">
        <v>2933</v>
      </c>
      <c r="G3009" t="str">
        <f t="shared" si="93"/>
        <v>iiif_url</v>
      </c>
    </row>
    <row r="3010" spans="1:7" x14ac:dyDescent="0.2">
      <c r="A3010" t="s">
        <v>2853</v>
      </c>
      <c r="B3010" t="s">
        <v>2913</v>
      </c>
      <c r="C3010" t="s">
        <v>26</v>
      </c>
      <c r="D3010">
        <v>1519</v>
      </c>
      <c r="E3010">
        <v>1406</v>
      </c>
      <c r="F3010" t="s">
        <v>2934</v>
      </c>
      <c r="G3010" t="str">
        <f t="shared" si="93"/>
        <v>iiif_url</v>
      </c>
    </row>
    <row r="3011" spans="1:7" x14ac:dyDescent="0.2">
      <c r="A3011" t="s">
        <v>2853</v>
      </c>
      <c r="B3011" t="s">
        <v>2913</v>
      </c>
      <c r="C3011" t="s">
        <v>124</v>
      </c>
      <c r="D3011">
        <v>1393</v>
      </c>
      <c r="E3011">
        <v>1456</v>
      </c>
      <c r="F3011" t="s">
        <v>2935</v>
      </c>
      <c r="G3011" t="str">
        <f t="shared" si="93"/>
        <v>iiif_url</v>
      </c>
    </row>
    <row r="3012" spans="1:7" x14ac:dyDescent="0.2">
      <c r="A3012" t="s">
        <v>2853</v>
      </c>
      <c r="B3012" t="s">
        <v>2913</v>
      </c>
      <c r="C3012" t="s">
        <v>26</v>
      </c>
      <c r="D3012">
        <v>1522</v>
      </c>
      <c r="E3012">
        <v>1507</v>
      </c>
      <c r="F3012" t="s">
        <v>2936</v>
      </c>
      <c r="G3012" t="str">
        <f t="shared" si="93"/>
        <v>iiif_url</v>
      </c>
    </row>
    <row r="3013" spans="1:7" x14ac:dyDescent="0.2">
      <c r="A3013" t="s">
        <v>2853</v>
      </c>
      <c r="B3013" t="s">
        <v>2913</v>
      </c>
      <c r="C3013" t="s">
        <v>124</v>
      </c>
      <c r="D3013">
        <v>1395</v>
      </c>
      <c r="E3013">
        <v>1550</v>
      </c>
      <c r="F3013" t="s">
        <v>2834</v>
      </c>
      <c r="G3013" t="str">
        <f t="shared" si="93"/>
        <v>iiif_url</v>
      </c>
    </row>
    <row r="3014" spans="1:7" x14ac:dyDescent="0.2">
      <c r="A3014" t="s">
        <v>2853</v>
      </c>
      <c r="B3014" t="s">
        <v>2913</v>
      </c>
      <c r="C3014" t="s">
        <v>124</v>
      </c>
      <c r="D3014">
        <v>1388</v>
      </c>
      <c r="E3014">
        <v>1597</v>
      </c>
      <c r="F3014" t="s">
        <v>2937</v>
      </c>
      <c r="G3014" t="str">
        <f t="shared" si="93"/>
        <v>iiif_url</v>
      </c>
    </row>
    <row r="3015" spans="1:7" x14ac:dyDescent="0.2">
      <c r="A3015" t="s">
        <v>2853</v>
      </c>
      <c r="B3015" t="s">
        <v>2913</v>
      </c>
      <c r="C3015" t="s">
        <v>26</v>
      </c>
      <c r="D3015">
        <v>1526</v>
      </c>
      <c r="E3015">
        <v>1610</v>
      </c>
      <c r="F3015" t="s">
        <v>2938</v>
      </c>
      <c r="G3015" t="str">
        <f t="shared" si="93"/>
        <v>iiif_url</v>
      </c>
    </row>
    <row r="3016" spans="1:7" x14ac:dyDescent="0.2">
      <c r="A3016" t="s">
        <v>2853</v>
      </c>
      <c r="B3016" t="s">
        <v>2913</v>
      </c>
      <c r="C3016" t="s">
        <v>26</v>
      </c>
      <c r="D3016">
        <v>1515</v>
      </c>
      <c r="E3016">
        <v>1649</v>
      </c>
      <c r="F3016" t="s">
        <v>2939</v>
      </c>
      <c r="G3016" t="str">
        <f t="shared" si="93"/>
        <v>iiif_url</v>
      </c>
    </row>
    <row r="3017" spans="1:7" x14ac:dyDescent="0.2">
      <c r="A3017" t="s">
        <v>2853</v>
      </c>
      <c r="B3017" t="s">
        <v>2913</v>
      </c>
      <c r="C3017" t="s">
        <v>37</v>
      </c>
      <c r="D3017">
        <v>1390</v>
      </c>
      <c r="E3017">
        <v>1695</v>
      </c>
      <c r="F3017" t="s">
        <v>2940</v>
      </c>
      <c r="G3017" t="str">
        <f t="shared" si="93"/>
        <v>iiif_url</v>
      </c>
    </row>
    <row r="3018" spans="1:7" x14ac:dyDescent="0.2">
      <c r="A3018" t="s">
        <v>2853</v>
      </c>
      <c r="B3018" t="s">
        <v>2913</v>
      </c>
      <c r="C3018" t="s">
        <v>26</v>
      </c>
      <c r="D3018">
        <v>1517</v>
      </c>
      <c r="E3018">
        <v>1743</v>
      </c>
      <c r="F3018" t="s">
        <v>2941</v>
      </c>
      <c r="G3018" t="str">
        <f t="shared" si="93"/>
        <v>iiif_url</v>
      </c>
    </row>
    <row r="3019" spans="1:7" x14ac:dyDescent="0.2">
      <c r="A3019" t="s">
        <v>2853</v>
      </c>
      <c r="B3019" t="s">
        <v>2913</v>
      </c>
      <c r="C3019" t="s">
        <v>37</v>
      </c>
      <c r="D3019">
        <v>1390</v>
      </c>
      <c r="E3019">
        <v>1789</v>
      </c>
      <c r="F3019" t="s">
        <v>2942</v>
      </c>
      <c r="G3019" t="str">
        <f t="shared" si="93"/>
        <v>iiif_url</v>
      </c>
    </row>
    <row r="3020" spans="1:7" x14ac:dyDescent="0.2">
      <c r="A3020" t="s">
        <v>2853</v>
      </c>
      <c r="B3020" t="s">
        <v>2913</v>
      </c>
      <c r="C3020" t="s">
        <v>37</v>
      </c>
      <c r="D3020">
        <v>1390</v>
      </c>
      <c r="E3020">
        <v>1840</v>
      </c>
      <c r="F3020" t="s">
        <v>2943</v>
      </c>
      <c r="G3020" t="str">
        <f t="shared" si="93"/>
        <v>iiif_url</v>
      </c>
    </row>
    <row r="3021" spans="1:7" x14ac:dyDescent="0.2">
      <c r="A3021" t="s">
        <v>2853</v>
      </c>
      <c r="B3021" t="s">
        <v>2913</v>
      </c>
      <c r="C3021" t="s">
        <v>37</v>
      </c>
      <c r="D3021">
        <v>1390</v>
      </c>
      <c r="E3021">
        <v>1890</v>
      </c>
      <c r="F3021" t="s">
        <v>2944</v>
      </c>
      <c r="G3021" t="str">
        <f t="shared" ref="G3021:G3053" si="94">HYPERLINK("https://images.diginfra.net/iiif/NL-HaNA_1.01.02/3779/NL-HaNA_1.01.02_3779_0017.jpg/1236,306,1105,3214/full/0/default.jpg", "iiif_url")</f>
        <v>iiif_url</v>
      </c>
    </row>
    <row r="3022" spans="1:7" x14ac:dyDescent="0.2">
      <c r="A3022" t="s">
        <v>2853</v>
      </c>
      <c r="B3022" t="s">
        <v>2913</v>
      </c>
      <c r="C3022" t="s">
        <v>37</v>
      </c>
      <c r="D3022">
        <v>1508</v>
      </c>
      <c r="E3022">
        <v>1935</v>
      </c>
      <c r="F3022" t="s">
        <v>2945</v>
      </c>
      <c r="G3022" t="str">
        <f t="shared" si="94"/>
        <v>iiif_url</v>
      </c>
    </row>
    <row r="3023" spans="1:7" x14ac:dyDescent="0.2">
      <c r="A3023" t="s">
        <v>2853</v>
      </c>
      <c r="B3023" t="s">
        <v>2913</v>
      </c>
      <c r="C3023" t="s">
        <v>37</v>
      </c>
      <c r="D3023">
        <v>1390</v>
      </c>
      <c r="E3023">
        <v>1980</v>
      </c>
      <c r="F3023" t="s">
        <v>2946</v>
      </c>
      <c r="G3023" t="str">
        <f t="shared" si="94"/>
        <v>iiif_url</v>
      </c>
    </row>
    <row r="3024" spans="1:7" x14ac:dyDescent="0.2">
      <c r="A3024" t="s">
        <v>2853</v>
      </c>
      <c r="B3024" t="s">
        <v>2913</v>
      </c>
      <c r="C3024" t="s">
        <v>37</v>
      </c>
      <c r="D3024">
        <v>1508</v>
      </c>
      <c r="E3024">
        <v>2027</v>
      </c>
      <c r="F3024" t="s">
        <v>2947</v>
      </c>
      <c r="G3024" t="str">
        <f t="shared" si="94"/>
        <v>iiif_url</v>
      </c>
    </row>
    <row r="3025" spans="1:7" x14ac:dyDescent="0.2">
      <c r="A3025" t="s">
        <v>2853</v>
      </c>
      <c r="B3025" t="s">
        <v>2913</v>
      </c>
      <c r="C3025" t="s">
        <v>37</v>
      </c>
      <c r="D3025">
        <v>1388</v>
      </c>
      <c r="E3025">
        <v>2081</v>
      </c>
      <c r="F3025" t="s">
        <v>2948</v>
      </c>
      <c r="G3025" t="str">
        <f t="shared" si="94"/>
        <v>iiif_url</v>
      </c>
    </row>
    <row r="3026" spans="1:7" x14ac:dyDescent="0.2">
      <c r="A3026" t="s">
        <v>2853</v>
      </c>
      <c r="B3026" t="s">
        <v>2913</v>
      </c>
      <c r="C3026" t="s">
        <v>37</v>
      </c>
      <c r="D3026">
        <v>1386</v>
      </c>
      <c r="E3026">
        <v>2127</v>
      </c>
      <c r="F3026" t="s">
        <v>2949</v>
      </c>
      <c r="G3026" t="str">
        <f t="shared" si="94"/>
        <v>iiif_url</v>
      </c>
    </row>
    <row r="3027" spans="1:7" x14ac:dyDescent="0.2">
      <c r="A3027" t="s">
        <v>2853</v>
      </c>
      <c r="B3027" t="s">
        <v>2913</v>
      </c>
      <c r="C3027" t="s">
        <v>37</v>
      </c>
      <c r="D3027">
        <v>1508</v>
      </c>
      <c r="E3027">
        <v>2174</v>
      </c>
      <c r="F3027" t="s">
        <v>2884</v>
      </c>
      <c r="G3027" t="str">
        <f t="shared" si="94"/>
        <v>iiif_url</v>
      </c>
    </row>
    <row r="3028" spans="1:7" x14ac:dyDescent="0.2">
      <c r="A3028" t="s">
        <v>2853</v>
      </c>
      <c r="B3028" t="s">
        <v>2913</v>
      </c>
      <c r="C3028" t="s">
        <v>26</v>
      </c>
      <c r="D3028">
        <v>1388</v>
      </c>
      <c r="E3028">
        <v>2226</v>
      </c>
      <c r="F3028" t="s">
        <v>2950</v>
      </c>
      <c r="G3028" t="str">
        <f t="shared" si="94"/>
        <v>iiif_url</v>
      </c>
    </row>
    <row r="3029" spans="1:7" x14ac:dyDescent="0.2">
      <c r="A3029" t="s">
        <v>2853</v>
      </c>
      <c r="B3029" t="s">
        <v>2913</v>
      </c>
      <c r="C3029" t="s">
        <v>26</v>
      </c>
      <c r="D3029">
        <v>1388</v>
      </c>
      <c r="E3029">
        <v>2280</v>
      </c>
      <c r="F3029" t="s">
        <v>2951</v>
      </c>
      <c r="G3029" t="str">
        <f t="shared" si="94"/>
        <v>iiif_url</v>
      </c>
    </row>
    <row r="3030" spans="1:7" x14ac:dyDescent="0.2">
      <c r="A3030" t="s">
        <v>2853</v>
      </c>
      <c r="B3030" t="s">
        <v>2913</v>
      </c>
      <c r="C3030" t="s">
        <v>37</v>
      </c>
      <c r="D3030">
        <v>1512</v>
      </c>
      <c r="E3030">
        <v>2321</v>
      </c>
      <c r="F3030" t="s">
        <v>2952</v>
      </c>
      <c r="G3030" t="str">
        <f t="shared" si="94"/>
        <v>iiif_url</v>
      </c>
    </row>
    <row r="3031" spans="1:7" x14ac:dyDescent="0.2">
      <c r="A3031" t="s">
        <v>2853</v>
      </c>
      <c r="B3031" t="s">
        <v>2913</v>
      </c>
      <c r="C3031" t="s">
        <v>26</v>
      </c>
      <c r="D3031">
        <v>1388</v>
      </c>
      <c r="E3031">
        <v>2363</v>
      </c>
      <c r="F3031" t="s">
        <v>2953</v>
      </c>
      <c r="G3031" t="str">
        <f t="shared" si="94"/>
        <v>iiif_url</v>
      </c>
    </row>
    <row r="3032" spans="1:7" x14ac:dyDescent="0.2">
      <c r="A3032" t="s">
        <v>2853</v>
      </c>
      <c r="B3032" t="s">
        <v>2913</v>
      </c>
      <c r="C3032" t="s">
        <v>11</v>
      </c>
      <c r="D3032">
        <v>1757</v>
      </c>
      <c r="E3032">
        <v>2385</v>
      </c>
      <c r="F3032" t="s">
        <v>2954</v>
      </c>
      <c r="G3032" t="str">
        <f t="shared" si="94"/>
        <v>iiif_url</v>
      </c>
    </row>
    <row r="3033" spans="1:7" x14ac:dyDescent="0.2">
      <c r="A3033" t="s">
        <v>2853</v>
      </c>
      <c r="B3033" t="s">
        <v>2913</v>
      </c>
      <c r="C3033" t="s">
        <v>37</v>
      </c>
      <c r="D3033">
        <v>1503</v>
      </c>
      <c r="E3033">
        <v>2418</v>
      </c>
      <c r="F3033" t="s">
        <v>2955</v>
      </c>
      <c r="G3033" t="str">
        <f t="shared" si="94"/>
        <v>iiif_url</v>
      </c>
    </row>
    <row r="3034" spans="1:7" x14ac:dyDescent="0.2">
      <c r="A3034" t="s">
        <v>2853</v>
      </c>
      <c r="B3034" t="s">
        <v>2913</v>
      </c>
      <c r="C3034" t="s">
        <v>26</v>
      </c>
      <c r="D3034">
        <v>1390</v>
      </c>
      <c r="E3034">
        <v>2479</v>
      </c>
      <c r="F3034" t="s">
        <v>2956</v>
      </c>
      <c r="G3034" t="str">
        <f t="shared" si="94"/>
        <v>iiif_url</v>
      </c>
    </row>
    <row r="3035" spans="1:7" x14ac:dyDescent="0.2">
      <c r="A3035" t="s">
        <v>2853</v>
      </c>
      <c r="B3035" t="s">
        <v>2913</v>
      </c>
      <c r="C3035" t="s">
        <v>37</v>
      </c>
      <c r="D3035">
        <v>1508</v>
      </c>
      <c r="E3035">
        <v>2506</v>
      </c>
      <c r="F3035" t="s">
        <v>2957</v>
      </c>
      <c r="G3035" t="str">
        <f t="shared" si="94"/>
        <v>iiif_url</v>
      </c>
    </row>
    <row r="3036" spans="1:7" x14ac:dyDescent="0.2">
      <c r="A3036" t="s">
        <v>2853</v>
      </c>
      <c r="B3036" t="s">
        <v>2913</v>
      </c>
      <c r="C3036" t="s">
        <v>124</v>
      </c>
      <c r="D3036">
        <v>1386</v>
      </c>
      <c r="E3036">
        <v>2555</v>
      </c>
      <c r="F3036" t="s">
        <v>2958</v>
      </c>
      <c r="G3036" t="str">
        <f t="shared" si="94"/>
        <v>iiif_url</v>
      </c>
    </row>
    <row r="3037" spans="1:7" x14ac:dyDescent="0.2">
      <c r="A3037" t="s">
        <v>2853</v>
      </c>
      <c r="B3037" t="s">
        <v>2913</v>
      </c>
      <c r="C3037" t="s">
        <v>26</v>
      </c>
      <c r="D3037">
        <v>1508</v>
      </c>
      <c r="E3037">
        <v>2611</v>
      </c>
      <c r="F3037" t="s">
        <v>2959</v>
      </c>
      <c r="G3037" t="str">
        <f t="shared" si="94"/>
        <v>iiif_url</v>
      </c>
    </row>
    <row r="3038" spans="1:7" x14ac:dyDescent="0.2">
      <c r="A3038" t="s">
        <v>2853</v>
      </c>
      <c r="B3038" t="s">
        <v>2913</v>
      </c>
      <c r="C3038" t="s">
        <v>124</v>
      </c>
      <c r="D3038">
        <v>1383</v>
      </c>
      <c r="E3038">
        <v>2660</v>
      </c>
      <c r="F3038" t="s">
        <v>2834</v>
      </c>
      <c r="G3038" t="str">
        <f t="shared" si="94"/>
        <v>iiif_url</v>
      </c>
    </row>
    <row r="3039" spans="1:7" x14ac:dyDescent="0.2">
      <c r="A3039" t="s">
        <v>2853</v>
      </c>
      <c r="B3039" t="s">
        <v>2913</v>
      </c>
      <c r="C3039" t="s">
        <v>124</v>
      </c>
      <c r="D3039">
        <v>1383</v>
      </c>
      <c r="E3039">
        <v>2708</v>
      </c>
      <c r="F3039" t="s">
        <v>2960</v>
      </c>
      <c r="G3039" t="str">
        <f t="shared" si="94"/>
        <v>iiif_url</v>
      </c>
    </row>
    <row r="3040" spans="1:7" x14ac:dyDescent="0.2">
      <c r="A3040" t="s">
        <v>2853</v>
      </c>
      <c r="B3040" t="s">
        <v>2913</v>
      </c>
      <c r="C3040" t="s">
        <v>26</v>
      </c>
      <c r="D3040">
        <v>1508</v>
      </c>
      <c r="E3040">
        <v>2753</v>
      </c>
      <c r="F3040" t="s">
        <v>2961</v>
      </c>
      <c r="G3040" t="str">
        <f t="shared" si="94"/>
        <v>iiif_url</v>
      </c>
    </row>
    <row r="3041" spans="1:7" x14ac:dyDescent="0.2">
      <c r="A3041" t="s">
        <v>2853</v>
      </c>
      <c r="B3041" t="s">
        <v>2913</v>
      </c>
      <c r="C3041" t="s">
        <v>124</v>
      </c>
      <c r="D3041">
        <v>1379</v>
      </c>
      <c r="E3041">
        <v>2802</v>
      </c>
      <c r="F3041" t="s">
        <v>2962</v>
      </c>
      <c r="G3041" t="str">
        <f t="shared" si="94"/>
        <v>iiif_url</v>
      </c>
    </row>
    <row r="3042" spans="1:7" x14ac:dyDescent="0.2">
      <c r="A3042" t="s">
        <v>2853</v>
      </c>
      <c r="B3042" t="s">
        <v>2913</v>
      </c>
      <c r="C3042" t="s">
        <v>124</v>
      </c>
      <c r="D3042">
        <v>1381</v>
      </c>
      <c r="E3042">
        <v>2849</v>
      </c>
      <c r="F3042" t="s">
        <v>2963</v>
      </c>
      <c r="G3042" t="str">
        <f t="shared" si="94"/>
        <v>iiif_url</v>
      </c>
    </row>
    <row r="3043" spans="1:7" x14ac:dyDescent="0.2">
      <c r="A3043" t="s">
        <v>2853</v>
      </c>
      <c r="B3043" t="s">
        <v>2913</v>
      </c>
      <c r="C3043" t="s">
        <v>124</v>
      </c>
      <c r="D3043">
        <v>1381</v>
      </c>
      <c r="E3043">
        <v>2898</v>
      </c>
      <c r="F3043" t="s">
        <v>2964</v>
      </c>
      <c r="G3043" t="str">
        <f t="shared" si="94"/>
        <v>iiif_url</v>
      </c>
    </row>
    <row r="3044" spans="1:7" x14ac:dyDescent="0.2">
      <c r="A3044" t="s">
        <v>2853</v>
      </c>
      <c r="B3044" t="s">
        <v>2913</v>
      </c>
      <c r="C3044" t="s">
        <v>37</v>
      </c>
      <c r="D3044">
        <v>1503</v>
      </c>
      <c r="E3044">
        <v>2942</v>
      </c>
      <c r="F3044" t="s">
        <v>2965</v>
      </c>
      <c r="G3044" t="str">
        <f t="shared" si="94"/>
        <v>iiif_url</v>
      </c>
    </row>
    <row r="3045" spans="1:7" x14ac:dyDescent="0.2">
      <c r="A3045" t="s">
        <v>2853</v>
      </c>
      <c r="B3045" t="s">
        <v>2913</v>
      </c>
      <c r="C3045" t="s">
        <v>124</v>
      </c>
      <c r="D3045">
        <v>1376</v>
      </c>
      <c r="E3045">
        <v>2995</v>
      </c>
      <c r="F3045" t="s">
        <v>2966</v>
      </c>
      <c r="G3045" t="str">
        <f t="shared" si="94"/>
        <v>iiif_url</v>
      </c>
    </row>
    <row r="3046" spans="1:7" x14ac:dyDescent="0.2">
      <c r="A3046" t="s">
        <v>2853</v>
      </c>
      <c r="B3046" t="s">
        <v>2913</v>
      </c>
      <c r="C3046" t="s">
        <v>124</v>
      </c>
      <c r="D3046">
        <v>1379</v>
      </c>
      <c r="E3046">
        <v>3044</v>
      </c>
      <c r="F3046" t="s">
        <v>2967</v>
      </c>
      <c r="G3046" t="str">
        <f t="shared" si="94"/>
        <v>iiif_url</v>
      </c>
    </row>
    <row r="3047" spans="1:7" x14ac:dyDescent="0.2">
      <c r="A3047" t="s">
        <v>2853</v>
      </c>
      <c r="B3047" t="s">
        <v>2913</v>
      </c>
      <c r="C3047" t="s">
        <v>124</v>
      </c>
      <c r="D3047">
        <v>1369</v>
      </c>
      <c r="E3047">
        <v>3093</v>
      </c>
      <c r="F3047" t="s">
        <v>2968</v>
      </c>
      <c r="G3047" t="str">
        <f t="shared" si="94"/>
        <v>iiif_url</v>
      </c>
    </row>
    <row r="3048" spans="1:7" x14ac:dyDescent="0.2">
      <c r="A3048" t="s">
        <v>2853</v>
      </c>
      <c r="B3048" t="s">
        <v>2913</v>
      </c>
      <c r="C3048" t="s">
        <v>37</v>
      </c>
      <c r="D3048">
        <v>1503</v>
      </c>
      <c r="E3048">
        <v>3142</v>
      </c>
      <c r="F3048" t="s">
        <v>2969</v>
      </c>
      <c r="G3048" t="str">
        <f t="shared" si="94"/>
        <v>iiif_url</v>
      </c>
    </row>
    <row r="3049" spans="1:7" x14ac:dyDescent="0.2">
      <c r="A3049" t="s">
        <v>2853</v>
      </c>
      <c r="B3049" t="s">
        <v>2913</v>
      </c>
      <c r="C3049" t="s">
        <v>124</v>
      </c>
      <c r="D3049">
        <v>1374</v>
      </c>
      <c r="E3049">
        <v>3191</v>
      </c>
      <c r="F3049" t="s">
        <v>2970</v>
      </c>
      <c r="G3049" t="str">
        <f t="shared" si="94"/>
        <v>iiif_url</v>
      </c>
    </row>
    <row r="3050" spans="1:7" x14ac:dyDescent="0.2">
      <c r="A3050" t="s">
        <v>2853</v>
      </c>
      <c r="B3050" t="s">
        <v>2913</v>
      </c>
      <c r="C3050" t="s">
        <v>124</v>
      </c>
      <c r="D3050">
        <v>1372</v>
      </c>
      <c r="E3050">
        <v>3247</v>
      </c>
      <c r="F3050" t="s">
        <v>2971</v>
      </c>
      <c r="G3050" t="str">
        <f t="shared" si="94"/>
        <v>iiif_url</v>
      </c>
    </row>
    <row r="3051" spans="1:7" x14ac:dyDescent="0.2">
      <c r="A3051" t="s">
        <v>2853</v>
      </c>
      <c r="B3051" t="s">
        <v>2913</v>
      </c>
      <c r="C3051" t="s">
        <v>37</v>
      </c>
      <c r="D3051">
        <v>1491</v>
      </c>
      <c r="E3051">
        <v>3288</v>
      </c>
      <c r="F3051" t="s">
        <v>2972</v>
      </c>
      <c r="G3051" t="str">
        <f t="shared" si="94"/>
        <v>iiif_url</v>
      </c>
    </row>
    <row r="3052" spans="1:7" x14ac:dyDescent="0.2">
      <c r="A3052" t="s">
        <v>2853</v>
      </c>
      <c r="B3052" t="s">
        <v>2913</v>
      </c>
      <c r="C3052" t="s">
        <v>124</v>
      </c>
      <c r="D3052">
        <v>1376</v>
      </c>
      <c r="E3052">
        <v>3335</v>
      </c>
      <c r="F3052" t="s">
        <v>2973</v>
      </c>
      <c r="G3052" t="str">
        <f t="shared" si="94"/>
        <v>iiif_url</v>
      </c>
    </row>
    <row r="3053" spans="1:7" x14ac:dyDescent="0.2">
      <c r="A3053" t="s">
        <v>2853</v>
      </c>
      <c r="B3053" t="s">
        <v>2913</v>
      </c>
      <c r="C3053" t="s">
        <v>11</v>
      </c>
      <c r="D3053">
        <v>2037</v>
      </c>
      <c r="E3053">
        <v>3398</v>
      </c>
      <c r="F3053" t="s">
        <v>2974</v>
      </c>
      <c r="G3053" t="str">
        <f t="shared" si="94"/>
        <v>iiif_url</v>
      </c>
    </row>
    <row r="3057" spans="1:7" x14ac:dyDescent="0.2">
      <c r="A3057" t="s">
        <v>2975</v>
      </c>
      <c r="B3057" t="s">
        <v>2976</v>
      </c>
      <c r="C3057" t="s">
        <v>26</v>
      </c>
      <c r="D3057">
        <v>2795</v>
      </c>
      <c r="E3057">
        <v>368</v>
      </c>
      <c r="F3057" t="s">
        <v>2977</v>
      </c>
      <c r="G3057" t="str">
        <f t="shared" ref="G3057:G3088" si="95">HYPERLINK("https://images.diginfra.net/iiif/NL-HaNA_1.01.02/3779/NL-HaNA_1.01.02_3779_0017.jpg/2542,281,1103,3137/full/0/default.jpg", "iiif_url")</f>
        <v>iiif_url</v>
      </c>
    </row>
    <row r="3058" spans="1:7" x14ac:dyDescent="0.2">
      <c r="A3058" t="s">
        <v>2975</v>
      </c>
      <c r="B3058" t="s">
        <v>2976</v>
      </c>
      <c r="C3058" t="s">
        <v>26</v>
      </c>
      <c r="D3058">
        <v>2678</v>
      </c>
      <c r="E3058">
        <v>417</v>
      </c>
      <c r="F3058" t="s">
        <v>2978</v>
      </c>
      <c r="G3058" t="str">
        <f t="shared" si="95"/>
        <v>iiif_url</v>
      </c>
    </row>
    <row r="3059" spans="1:7" x14ac:dyDescent="0.2">
      <c r="A3059" t="s">
        <v>2975</v>
      </c>
      <c r="B3059" t="s">
        <v>2976</v>
      </c>
      <c r="C3059" t="s">
        <v>37</v>
      </c>
      <c r="D3059">
        <v>2797</v>
      </c>
      <c r="E3059">
        <v>458</v>
      </c>
      <c r="F3059" t="s">
        <v>2979</v>
      </c>
      <c r="G3059" t="str">
        <f t="shared" si="95"/>
        <v>iiif_url</v>
      </c>
    </row>
    <row r="3060" spans="1:7" x14ac:dyDescent="0.2">
      <c r="A3060" t="s">
        <v>2975</v>
      </c>
      <c r="B3060" t="s">
        <v>2976</v>
      </c>
      <c r="C3060" t="s">
        <v>26</v>
      </c>
      <c r="D3060">
        <v>2678</v>
      </c>
      <c r="E3060">
        <v>510</v>
      </c>
      <c r="F3060" t="s">
        <v>2980</v>
      </c>
      <c r="G3060" t="str">
        <f t="shared" si="95"/>
        <v>iiif_url</v>
      </c>
    </row>
    <row r="3061" spans="1:7" x14ac:dyDescent="0.2">
      <c r="A3061" t="s">
        <v>2975</v>
      </c>
      <c r="B3061" t="s">
        <v>2976</v>
      </c>
      <c r="C3061" t="s">
        <v>26</v>
      </c>
      <c r="D3061">
        <v>2678</v>
      </c>
      <c r="E3061">
        <v>565</v>
      </c>
      <c r="F3061" t="s">
        <v>2981</v>
      </c>
      <c r="G3061" t="str">
        <f t="shared" si="95"/>
        <v>iiif_url</v>
      </c>
    </row>
    <row r="3062" spans="1:7" x14ac:dyDescent="0.2">
      <c r="A3062" t="s">
        <v>2975</v>
      </c>
      <c r="B3062" t="s">
        <v>2976</v>
      </c>
      <c r="C3062" t="s">
        <v>37</v>
      </c>
      <c r="D3062">
        <v>2799</v>
      </c>
      <c r="E3062">
        <v>606</v>
      </c>
      <c r="F3062" t="s">
        <v>2982</v>
      </c>
      <c r="G3062" t="str">
        <f t="shared" si="95"/>
        <v>iiif_url</v>
      </c>
    </row>
    <row r="3063" spans="1:7" x14ac:dyDescent="0.2">
      <c r="A3063" t="s">
        <v>2975</v>
      </c>
      <c r="B3063" t="s">
        <v>2976</v>
      </c>
      <c r="C3063" t="s">
        <v>26</v>
      </c>
      <c r="D3063">
        <v>2685</v>
      </c>
      <c r="E3063">
        <v>653</v>
      </c>
      <c r="F3063" t="s">
        <v>2983</v>
      </c>
      <c r="G3063" t="str">
        <f t="shared" si="95"/>
        <v>iiif_url</v>
      </c>
    </row>
    <row r="3064" spans="1:7" x14ac:dyDescent="0.2">
      <c r="A3064" t="s">
        <v>2975</v>
      </c>
      <c r="B3064" t="s">
        <v>2976</v>
      </c>
      <c r="C3064" t="s">
        <v>37</v>
      </c>
      <c r="D3064">
        <v>2797</v>
      </c>
      <c r="E3064">
        <v>690</v>
      </c>
      <c r="F3064" t="s">
        <v>2984</v>
      </c>
      <c r="G3064" t="str">
        <f t="shared" si="95"/>
        <v>iiif_url</v>
      </c>
    </row>
    <row r="3065" spans="1:7" x14ac:dyDescent="0.2">
      <c r="A3065" t="s">
        <v>2975</v>
      </c>
      <c r="B3065" t="s">
        <v>2976</v>
      </c>
      <c r="C3065" t="s">
        <v>26</v>
      </c>
      <c r="D3065">
        <v>2685</v>
      </c>
      <c r="E3065">
        <v>765</v>
      </c>
      <c r="F3065" t="s">
        <v>2985</v>
      </c>
      <c r="G3065" t="str">
        <f t="shared" si="95"/>
        <v>iiif_url</v>
      </c>
    </row>
    <row r="3066" spans="1:7" x14ac:dyDescent="0.2">
      <c r="A3066" t="s">
        <v>2975</v>
      </c>
      <c r="B3066" t="s">
        <v>2976</v>
      </c>
      <c r="C3066" t="s">
        <v>37</v>
      </c>
      <c r="D3066">
        <v>2804</v>
      </c>
      <c r="E3066">
        <v>793</v>
      </c>
      <c r="F3066" t="s">
        <v>2986</v>
      </c>
      <c r="G3066" t="str">
        <f t="shared" si="95"/>
        <v>iiif_url</v>
      </c>
    </row>
    <row r="3067" spans="1:7" x14ac:dyDescent="0.2">
      <c r="A3067" t="s">
        <v>2975</v>
      </c>
      <c r="B3067" t="s">
        <v>2976</v>
      </c>
      <c r="C3067" t="s">
        <v>26</v>
      </c>
      <c r="D3067">
        <v>2682</v>
      </c>
      <c r="E3067">
        <v>846</v>
      </c>
      <c r="F3067" t="s">
        <v>2987</v>
      </c>
      <c r="G3067" t="str">
        <f t="shared" si="95"/>
        <v>iiif_url</v>
      </c>
    </row>
    <row r="3068" spans="1:7" x14ac:dyDescent="0.2">
      <c r="A3068" t="s">
        <v>2975</v>
      </c>
      <c r="B3068" t="s">
        <v>2976</v>
      </c>
      <c r="C3068" t="s">
        <v>26</v>
      </c>
      <c r="D3068">
        <v>2680</v>
      </c>
      <c r="E3068">
        <v>907</v>
      </c>
      <c r="F3068" t="s">
        <v>2988</v>
      </c>
      <c r="G3068" t="str">
        <f t="shared" si="95"/>
        <v>iiif_url</v>
      </c>
    </row>
    <row r="3069" spans="1:7" x14ac:dyDescent="0.2">
      <c r="A3069" t="s">
        <v>2975</v>
      </c>
      <c r="B3069" t="s">
        <v>2976</v>
      </c>
      <c r="C3069" t="s">
        <v>37</v>
      </c>
      <c r="D3069">
        <v>2807</v>
      </c>
      <c r="E3069">
        <v>941</v>
      </c>
      <c r="F3069" t="s">
        <v>2989</v>
      </c>
      <c r="G3069" t="str">
        <f t="shared" si="95"/>
        <v>iiif_url</v>
      </c>
    </row>
    <row r="3070" spans="1:7" x14ac:dyDescent="0.2">
      <c r="A3070" t="s">
        <v>2975</v>
      </c>
      <c r="B3070" t="s">
        <v>2976</v>
      </c>
      <c r="C3070" t="s">
        <v>26</v>
      </c>
      <c r="D3070">
        <v>2687</v>
      </c>
      <c r="E3070">
        <v>996</v>
      </c>
      <c r="F3070" t="s">
        <v>2990</v>
      </c>
      <c r="G3070" t="str">
        <f t="shared" si="95"/>
        <v>iiif_url</v>
      </c>
    </row>
    <row r="3071" spans="1:7" x14ac:dyDescent="0.2">
      <c r="A3071" t="s">
        <v>2975</v>
      </c>
      <c r="B3071" t="s">
        <v>2976</v>
      </c>
      <c r="C3071" t="s">
        <v>37</v>
      </c>
      <c r="D3071">
        <v>2809</v>
      </c>
      <c r="E3071">
        <v>1040</v>
      </c>
      <c r="F3071" t="s">
        <v>2991</v>
      </c>
      <c r="G3071" t="str">
        <f t="shared" si="95"/>
        <v>iiif_url</v>
      </c>
    </row>
    <row r="3072" spans="1:7" x14ac:dyDescent="0.2">
      <c r="A3072" t="s">
        <v>2975</v>
      </c>
      <c r="B3072" t="s">
        <v>2976</v>
      </c>
      <c r="C3072" t="s">
        <v>26</v>
      </c>
      <c r="D3072">
        <v>2685</v>
      </c>
      <c r="E3072">
        <v>1092</v>
      </c>
      <c r="F3072" t="s">
        <v>2992</v>
      </c>
      <c r="G3072" t="str">
        <f t="shared" si="95"/>
        <v>iiif_url</v>
      </c>
    </row>
    <row r="3073" spans="1:7" x14ac:dyDescent="0.2">
      <c r="A3073" t="s">
        <v>2975</v>
      </c>
      <c r="B3073" t="s">
        <v>2976</v>
      </c>
      <c r="C3073" t="s">
        <v>37</v>
      </c>
      <c r="D3073">
        <v>2807</v>
      </c>
      <c r="E3073">
        <v>1138</v>
      </c>
      <c r="F3073" t="s">
        <v>2993</v>
      </c>
      <c r="G3073" t="str">
        <f t="shared" si="95"/>
        <v>iiif_url</v>
      </c>
    </row>
    <row r="3074" spans="1:7" x14ac:dyDescent="0.2">
      <c r="A3074" t="s">
        <v>2975</v>
      </c>
      <c r="B3074" t="s">
        <v>2976</v>
      </c>
      <c r="C3074" t="s">
        <v>26</v>
      </c>
      <c r="D3074">
        <v>2682</v>
      </c>
      <c r="E3074">
        <v>1195</v>
      </c>
      <c r="F3074" t="s">
        <v>2994</v>
      </c>
      <c r="G3074" t="str">
        <f t="shared" si="95"/>
        <v>iiif_url</v>
      </c>
    </row>
    <row r="3075" spans="1:7" x14ac:dyDescent="0.2">
      <c r="A3075" t="s">
        <v>2975</v>
      </c>
      <c r="B3075" t="s">
        <v>2976</v>
      </c>
      <c r="C3075" t="s">
        <v>37</v>
      </c>
      <c r="D3075">
        <v>2809</v>
      </c>
      <c r="E3075">
        <v>1231</v>
      </c>
      <c r="F3075" t="s">
        <v>2995</v>
      </c>
      <c r="G3075" t="str">
        <f t="shared" si="95"/>
        <v>iiif_url</v>
      </c>
    </row>
    <row r="3076" spans="1:7" x14ac:dyDescent="0.2">
      <c r="A3076" t="s">
        <v>2975</v>
      </c>
      <c r="B3076" t="s">
        <v>2976</v>
      </c>
      <c r="C3076" t="s">
        <v>124</v>
      </c>
      <c r="D3076">
        <v>2685</v>
      </c>
      <c r="E3076">
        <v>1287</v>
      </c>
      <c r="F3076" t="s">
        <v>2996</v>
      </c>
      <c r="G3076" t="str">
        <f t="shared" si="95"/>
        <v>iiif_url</v>
      </c>
    </row>
    <row r="3077" spans="1:7" x14ac:dyDescent="0.2">
      <c r="A3077" t="s">
        <v>2975</v>
      </c>
      <c r="B3077" t="s">
        <v>2976</v>
      </c>
      <c r="C3077" t="s">
        <v>37</v>
      </c>
      <c r="D3077">
        <v>2811</v>
      </c>
      <c r="E3077">
        <v>1323</v>
      </c>
      <c r="F3077" t="s">
        <v>2997</v>
      </c>
      <c r="G3077" t="str">
        <f t="shared" si="95"/>
        <v>iiif_url</v>
      </c>
    </row>
    <row r="3078" spans="1:7" x14ac:dyDescent="0.2">
      <c r="A3078" t="s">
        <v>2975</v>
      </c>
      <c r="B3078" t="s">
        <v>2976</v>
      </c>
      <c r="C3078" t="s">
        <v>124</v>
      </c>
      <c r="D3078">
        <v>2685</v>
      </c>
      <c r="E3078">
        <v>1377</v>
      </c>
      <c r="F3078" t="s">
        <v>2998</v>
      </c>
      <c r="G3078" t="str">
        <f t="shared" si="95"/>
        <v>iiif_url</v>
      </c>
    </row>
    <row r="3079" spans="1:7" x14ac:dyDescent="0.2">
      <c r="A3079" t="s">
        <v>2975</v>
      </c>
      <c r="B3079" t="s">
        <v>2976</v>
      </c>
      <c r="C3079" t="s">
        <v>26</v>
      </c>
      <c r="D3079">
        <v>2685</v>
      </c>
      <c r="E3079">
        <v>1444</v>
      </c>
      <c r="F3079" t="s">
        <v>2999</v>
      </c>
      <c r="G3079" t="str">
        <f t="shared" si="95"/>
        <v>iiif_url</v>
      </c>
    </row>
    <row r="3080" spans="1:7" x14ac:dyDescent="0.2">
      <c r="A3080" t="s">
        <v>2975</v>
      </c>
      <c r="B3080" t="s">
        <v>2976</v>
      </c>
      <c r="C3080" t="s">
        <v>26</v>
      </c>
      <c r="D3080">
        <v>2814</v>
      </c>
      <c r="E3080">
        <v>1469</v>
      </c>
      <c r="F3080" t="s">
        <v>3000</v>
      </c>
      <c r="G3080" t="str">
        <f t="shared" si="95"/>
        <v>iiif_url</v>
      </c>
    </row>
    <row r="3081" spans="1:7" x14ac:dyDescent="0.2">
      <c r="A3081" t="s">
        <v>2975</v>
      </c>
      <c r="B3081" t="s">
        <v>2976</v>
      </c>
      <c r="C3081" t="s">
        <v>124</v>
      </c>
      <c r="D3081">
        <v>2687</v>
      </c>
      <c r="E3081">
        <v>1521</v>
      </c>
      <c r="F3081" t="s">
        <v>3001</v>
      </c>
      <c r="G3081" t="str">
        <f t="shared" si="95"/>
        <v>iiif_url</v>
      </c>
    </row>
    <row r="3082" spans="1:7" x14ac:dyDescent="0.2">
      <c r="A3082" t="s">
        <v>2975</v>
      </c>
      <c r="B3082" t="s">
        <v>2976</v>
      </c>
      <c r="C3082" t="s">
        <v>124</v>
      </c>
      <c r="D3082">
        <v>2687</v>
      </c>
      <c r="E3082">
        <v>1575</v>
      </c>
      <c r="F3082" t="s">
        <v>3002</v>
      </c>
      <c r="G3082" t="str">
        <f t="shared" si="95"/>
        <v>iiif_url</v>
      </c>
    </row>
    <row r="3083" spans="1:7" x14ac:dyDescent="0.2">
      <c r="A3083" t="s">
        <v>2975</v>
      </c>
      <c r="B3083" t="s">
        <v>2976</v>
      </c>
      <c r="C3083" t="s">
        <v>124</v>
      </c>
      <c r="D3083">
        <v>2687</v>
      </c>
      <c r="E3083">
        <v>1622</v>
      </c>
      <c r="F3083" t="s">
        <v>3003</v>
      </c>
      <c r="G3083" t="str">
        <f t="shared" si="95"/>
        <v>iiif_url</v>
      </c>
    </row>
    <row r="3084" spans="1:7" x14ac:dyDescent="0.2">
      <c r="A3084" t="s">
        <v>2975</v>
      </c>
      <c r="B3084" t="s">
        <v>2976</v>
      </c>
      <c r="C3084" t="s">
        <v>26</v>
      </c>
      <c r="D3084">
        <v>2687</v>
      </c>
      <c r="E3084">
        <v>1671</v>
      </c>
      <c r="F3084" t="s">
        <v>3004</v>
      </c>
      <c r="G3084" t="str">
        <f t="shared" si="95"/>
        <v>iiif_url</v>
      </c>
    </row>
    <row r="3085" spans="1:7" x14ac:dyDescent="0.2">
      <c r="A3085" t="s">
        <v>2975</v>
      </c>
      <c r="B3085" t="s">
        <v>2976</v>
      </c>
      <c r="C3085" t="s">
        <v>37</v>
      </c>
      <c r="D3085">
        <v>2811</v>
      </c>
      <c r="E3085">
        <v>1709</v>
      </c>
      <c r="F3085" t="s">
        <v>3005</v>
      </c>
      <c r="G3085" t="str">
        <f t="shared" si="95"/>
        <v>iiif_url</v>
      </c>
    </row>
    <row r="3086" spans="1:7" x14ac:dyDescent="0.2">
      <c r="A3086" t="s">
        <v>2975</v>
      </c>
      <c r="B3086" t="s">
        <v>2976</v>
      </c>
      <c r="C3086" t="s">
        <v>124</v>
      </c>
      <c r="D3086">
        <v>2687</v>
      </c>
      <c r="E3086">
        <v>1759</v>
      </c>
      <c r="F3086" t="s">
        <v>3006</v>
      </c>
      <c r="G3086" t="str">
        <f t="shared" si="95"/>
        <v>iiif_url</v>
      </c>
    </row>
    <row r="3087" spans="1:7" x14ac:dyDescent="0.2">
      <c r="A3087" t="s">
        <v>2975</v>
      </c>
      <c r="B3087" t="s">
        <v>2976</v>
      </c>
      <c r="C3087" t="s">
        <v>37</v>
      </c>
      <c r="D3087">
        <v>2814</v>
      </c>
      <c r="E3087">
        <v>1806</v>
      </c>
      <c r="F3087" t="s">
        <v>3007</v>
      </c>
      <c r="G3087" t="str">
        <f t="shared" si="95"/>
        <v>iiif_url</v>
      </c>
    </row>
    <row r="3088" spans="1:7" x14ac:dyDescent="0.2">
      <c r="A3088" t="s">
        <v>2975</v>
      </c>
      <c r="B3088" t="s">
        <v>2976</v>
      </c>
      <c r="C3088" t="s">
        <v>124</v>
      </c>
      <c r="D3088">
        <v>2685</v>
      </c>
      <c r="E3088">
        <v>1858</v>
      </c>
      <c r="F3088" t="s">
        <v>3008</v>
      </c>
      <c r="G3088" t="str">
        <f t="shared" si="95"/>
        <v>iiif_url</v>
      </c>
    </row>
    <row r="3089" spans="1:7" x14ac:dyDescent="0.2">
      <c r="A3089" t="s">
        <v>2975</v>
      </c>
      <c r="B3089" t="s">
        <v>2976</v>
      </c>
      <c r="C3089" t="s">
        <v>37</v>
      </c>
      <c r="D3089">
        <v>2814</v>
      </c>
      <c r="E3089">
        <v>1906</v>
      </c>
      <c r="F3089" t="s">
        <v>3009</v>
      </c>
      <c r="G3089" t="str">
        <f t="shared" ref="G3089:G3118" si="96">HYPERLINK("https://images.diginfra.net/iiif/NL-HaNA_1.01.02/3779/NL-HaNA_1.01.02_3779_0017.jpg/2542,281,1103,3137/full/0/default.jpg", "iiif_url")</f>
        <v>iiif_url</v>
      </c>
    </row>
    <row r="3090" spans="1:7" x14ac:dyDescent="0.2">
      <c r="A3090" t="s">
        <v>2975</v>
      </c>
      <c r="B3090" t="s">
        <v>2976</v>
      </c>
      <c r="C3090" t="s">
        <v>124</v>
      </c>
      <c r="D3090">
        <v>2689</v>
      </c>
      <c r="E3090">
        <v>1955</v>
      </c>
      <c r="F3090" t="s">
        <v>3008</v>
      </c>
      <c r="G3090" t="str">
        <f t="shared" si="96"/>
        <v>iiif_url</v>
      </c>
    </row>
    <row r="3091" spans="1:7" x14ac:dyDescent="0.2">
      <c r="A3091" t="s">
        <v>2975</v>
      </c>
      <c r="B3091" t="s">
        <v>2976</v>
      </c>
      <c r="C3091" t="s">
        <v>37</v>
      </c>
      <c r="D3091">
        <v>2811</v>
      </c>
      <c r="E3091">
        <v>1998</v>
      </c>
      <c r="F3091" t="s">
        <v>3010</v>
      </c>
      <c r="G3091" t="str">
        <f t="shared" si="96"/>
        <v>iiif_url</v>
      </c>
    </row>
    <row r="3092" spans="1:7" x14ac:dyDescent="0.2">
      <c r="A3092" t="s">
        <v>2975</v>
      </c>
      <c r="B3092" t="s">
        <v>2976</v>
      </c>
      <c r="C3092" t="s">
        <v>124</v>
      </c>
      <c r="D3092">
        <v>2689</v>
      </c>
      <c r="E3092">
        <v>2051</v>
      </c>
      <c r="F3092" t="s">
        <v>3011</v>
      </c>
      <c r="G3092" t="str">
        <f t="shared" si="96"/>
        <v>iiif_url</v>
      </c>
    </row>
    <row r="3093" spans="1:7" x14ac:dyDescent="0.2">
      <c r="A3093" t="s">
        <v>2975</v>
      </c>
      <c r="B3093" t="s">
        <v>2976</v>
      </c>
      <c r="C3093" t="s">
        <v>26</v>
      </c>
      <c r="D3093">
        <v>2816</v>
      </c>
      <c r="E3093">
        <v>2095</v>
      </c>
      <c r="F3093" t="s">
        <v>3012</v>
      </c>
      <c r="G3093" t="str">
        <f t="shared" si="96"/>
        <v>iiif_url</v>
      </c>
    </row>
    <row r="3094" spans="1:7" x14ac:dyDescent="0.2">
      <c r="A3094" t="s">
        <v>2975</v>
      </c>
      <c r="B3094" t="s">
        <v>2976</v>
      </c>
      <c r="C3094" t="s">
        <v>124</v>
      </c>
      <c r="D3094">
        <v>2692</v>
      </c>
      <c r="E3094">
        <v>2148</v>
      </c>
      <c r="F3094" t="s">
        <v>3013</v>
      </c>
      <c r="G3094" t="str">
        <f t="shared" si="96"/>
        <v>iiif_url</v>
      </c>
    </row>
    <row r="3095" spans="1:7" x14ac:dyDescent="0.2">
      <c r="A3095" t="s">
        <v>2975</v>
      </c>
      <c r="B3095" t="s">
        <v>2976</v>
      </c>
      <c r="C3095" t="s">
        <v>26</v>
      </c>
      <c r="D3095">
        <v>2816</v>
      </c>
      <c r="E3095">
        <v>2188</v>
      </c>
      <c r="F3095" t="s">
        <v>3014</v>
      </c>
      <c r="G3095" t="str">
        <f t="shared" si="96"/>
        <v>iiif_url</v>
      </c>
    </row>
    <row r="3096" spans="1:7" x14ac:dyDescent="0.2">
      <c r="A3096" t="s">
        <v>2975</v>
      </c>
      <c r="B3096" t="s">
        <v>2976</v>
      </c>
      <c r="C3096" t="s">
        <v>124</v>
      </c>
      <c r="D3096">
        <v>2694</v>
      </c>
      <c r="E3096">
        <v>2234</v>
      </c>
      <c r="F3096" t="s">
        <v>3015</v>
      </c>
      <c r="G3096" t="str">
        <f t="shared" si="96"/>
        <v>iiif_url</v>
      </c>
    </row>
    <row r="3097" spans="1:7" x14ac:dyDescent="0.2">
      <c r="A3097" t="s">
        <v>2975</v>
      </c>
      <c r="B3097" t="s">
        <v>2976</v>
      </c>
      <c r="C3097" t="s">
        <v>124</v>
      </c>
      <c r="D3097">
        <v>2696</v>
      </c>
      <c r="E3097">
        <v>2295</v>
      </c>
      <c r="F3097" t="s">
        <v>3016</v>
      </c>
      <c r="G3097" t="str">
        <f t="shared" si="96"/>
        <v>iiif_url</v>
      </c>
    </row>
    <row r="3098" spans="1:7" x14ac:dyDescent="0.2">
      <c r="A3098" t="s">
        <v>2975</v>
      </c>
      <c r="B3098" t="s">
        <v>2976</v>
      </c>
      <c r="C3098" t="s">
        <v>124</v>
      </c>
      <c r="D3098">
        <v>2694</v>
      </c>
      <c r="E3098">
        <v>2338</v>
      </c>
      <c r="F3098" t="s">
        <v>3017</v>
      </c>
      <c r="G3098" t="str">
        <f t="shared" si="96"/>
        <v>iiif_url</v>
      </c>
    </row>
    <row r="3099" spans="1:7" x14ac:dyDescent="0.2">
      <c r="A3099" t="s">
        <v>2975</v>
      </c>
      <c r="B3099" t="s">
        <v>2976</v>
      </c>
      <c r="C3099" t="s">
        <v>124</v>
      </c>
      <c r="D3099">
        <v>2696</v>
      </c>
      <c r="E3099">
        <v>2388</v>
      </c>
      <c r="F3099" t="s">
        <v>3018</v>
      </c>
      <c r="G3099" t="str">
        <f t="shared" si="96"/>
        <v>iiif_url</v>
      </c>
    </row>
    <row r="3100" spans="1:7" x14ac:dyDescent="0.2">
      <c r="A3100" t="s">
        <v>2975</v>
      </c>
      <c r="B3100" t="s">
        <v>2976</v>
      </c>
      <c r="C3100" t="s">
        <v>124</v>
      </c>
      <c r="D3100">
        <v>2694</v>
      </c>
      <c r="E3100">
        <v>2435</v>
      </c>
      <c r="F3100" t="s">
        <v>3019</v>
      </c>
      <c r="G3100" t="str">
        <f t="shared" si="96"/>
        <v>iiif_url</v>
      </c>
    </row>
    <row r="3101" spans="1:7" x14ac:dyDescent="0.2">
      <c r="A3101" t="s">
        <v>2975</v>
      </c>
      <c r="B3101" t="s">
        <v>2976</v>
      </c>
      <c r="C3101" t="s">
        <v>124</v>
      </c>
      <c r="D3101">
        <v>2694</v>
      </c>
      <c r="E3101">
        <v>2483</v>
      </c>
      <c r="F3101" t="s">
        <v>3020</v>
      </c>
      <c r="G3101" t="str">
        <f t="shared" si="96"/>
        <v>iiif_url</v>
      </c>
    </row>
    <row r="3102" spans="1:7" x14ac:dyDescent="0.2">
      <c r="A3102" t="s">
        <v>2975</v>
      </c>
      <c r="B3102" t="s">
        <v>2976</v>
      </c>
      <c r="C3102" t="s">
        <v>124</v>
      </c>
      <c r="D3102">
        <v>2699</v>
      </c>
      <c r="E3102">
        <v>2531</v>
      </c>
      <c r="F3102" t="s">
        <v>3021</v>
      </c>
      <c r="G3102" t="str">
        <f t="shared" si="96"/>
        <v>iiif_url</v>
      </c>
    </row>
    <row r="3103" spans="1:7" x14ac:dyDescent="0.2">
      <c r="A3103" t="s">
        <v>2975</v>
      </c>
      <c r="B3103" t="s">
        <v>2976</v>
      </c>
      <c r="C3103" t="s">
        <v>37</v>
      </c>
      <c r="D3103">
        <v>2821</v>
      </c>
      <c r="E3103">
        <v>2584</v>
      </c>
      <c r="F3103" t="s">
        <v>3022</v>
      </c>
      <c r="G3103" t="str">
        <f t="shared" si="96"/>
        <v>iiif_url</v>
      </c>
    </row>
    <row r="3104" spans="1:7" x14ac:dyDescent="0.2">
      <c r="A3104" t="s">
        <v>2975</v>
      </c>
      <c r="B3104" t="s">
        <v>2976</v>
      </c>
      <c r="C3104" t="s">
        <v>124</v>
      </c>
      <c r="D3104">
        <v>2699</v>
      </c>
      <c r="E3104">
        <v>2624</v>
      </c>
      <c r="F3104" t="s">
        <v>3023</v>
      </c>
      <c r="G3104" t="str">
        <f t="shared" si="96"/>
        <v>iiif_url</v>
      </c>
    </row>
    <row r="3105" spans="1:7" x14ac:dyDescent="0.2">
      <c r="A3105" t="s">
        <v>2975</v>
      </c>
      <c r="B3105" t="s">
        <v>2976</v>
      </c>
      <c r="C3105" t="s">
        <v>124</v>
      </c>
      <c r="D3105">
        <v>2696</v>
      </c>
      <c r="E3105">
        <v>2676</v>
      </c>
      <c r="F3105" t="s">
        <v>3024</v>
      </c>
      <c r="G3105" t="str">
        <f t="shared" si="96"/>
        <v>iiif_url</v>
      </c>
    </row>
    <row r="3106" spans="1:7" x14ac:dyDescent="0.2">
      <c r="A3106" t="s">
        <v>2975</v>
      </c>
      <c r="B3106" t="s">
        <v>2976</v>
      </c>
      <c r="C3106" t="s">
        <v>37</v>
      </c>
      <c r="D3106">
        <v>2821</v>
      </c>
      <c r="E3106">
        <v>2720</v>
      </c>
      <c r="F3106" t="s">
        <v>3025</v>
      </c>
      <c r="G3106" t="str">
        <f t="shared" si="96"/>
        <v>iiif_url</v>
      </c>
    </row>
    <row r="3107" spans="1:7" x14ac:dyDescent="0.2">
      <c r="A3107" t="s">
        <v>2975</v>
      </c>
      <c r="B3107" t="s">
        <v>2976</v>
      </c>
      <c r="C3107" t="s">
        <v>124</v>
      </c>
      <c r="D3107">
        <v>2701</v>
      </c>
      <c r="E3107">
        <v>2767</v>
      </c>
      <c r="F3107" t="s">
        <v>3026</v>
      </c>
      <c r="G3107" t="str">
        <f t="shared" si="96"/>
        <v>iiif_url</v>
      </c>
    </row>
    <row r="3108" spans="1:7" x14ac:dyDescent="0.2">
      <c r="A3108" t="s">
        <v>2975</v>
      </c>
      <c r="B3108" t="s">
        <v>2976</v>
      </c>
      <c r="C3108" t="s">
        <v>37</v>
      </c>
      <c r="D3108">
        <v>2825</v>
      </c>
      <c r="E3108">
        <v>2817</v>
      </c>
      <c r="F3108" t="s">
        <v>3027</v>
      </c>
      <c r="G3108" t="str">
        <f t="shared" si="96"/>
        <v>iiif_url</v>
      </c>
    </row>
    <row r="3109" spans="1:7" x14ac:dyDescent="0.2">
      <c r="A3109" t="s">
        <v>2975</v>
      </c>
      <c r="B3109" t="s">
        <v>2976</v>
      </c>
      <c r="C3109" t="s">
        <v>124</v>
      </c>
      <c r="D3109">
        <v>2703</v>
      </c>
      <c r="E3109">
        <v>2868</v>
      </c>
      <c r="F3109" t="s">
        <v>3028</v>
      </c>
      <c r="G3109" t="str">
        <f t="shared" si="96"/>
        <v>iiif_url</v>
      </c>
    </row>
    <row r="3110" spans="1:7" x14ac:dyDescent="0.2">
      <c r="A3110" t="s">
        <v>2975</v>
      </c>
      <c r="B3110" t="s">
        <v>2976</v>
      </c>
      <c r="C3110" t="s">
        <v>26</v>
      </c>
      <c r="D3110">
        <v>2706</v>
      </c>
      <c r="E3110">
        <v>2926</v>
      </c>
      <c r="F3110" t="s">
        <v>1886</v>
      </c>
      <c r="G3110" t="str">
        <f t="shared" si="96"/>
        <v>iiif_url</v>
      </c>
    </row>
    <row r="3111" spans="1:7" x14ac:dyDescent="0.2">
      <c r="A3111" t="s">
        <v>2975</v>
      </c>
      <c r="B3111" t="s">
        <v>2976</v>
      </c>
      <c r="C3111" t="s">
        <v>37</v>
      </c>
      <c r="D3111">
        <v>2828</v>
      </c>
      <c r="E3111">
        <v>2955</v>
      </c>
      <c r="F3111" t="s">
        <v>3029</v>
      </c>
      <c r="G3111" t="str">
        <f t="shared" si="96"/>
        <v>iiif_url</v>
      </c>
    </row>
    <row r="3112" spans="1:7" x14ac:dyDescent="0.2">
      <c r="A3112" t="s">
        <v>2975</v>
      </c>
      <c r="B3112" t="s">
        <v>2976</v>
      </c>
      <c r="C3112" t="s">
        <v>26</v>
      </c>
      <c r="D3112">
        <v>2706</v>
      </c>
      <c r="E3112">
        <v>3009</v>
      </c>
      <c r="F3112" t="s">
        <v>3030</v>
      </c>
      <c r="G3112" t="str">
        <f t="shared" si="96"/>
        <v>iiif_url</v>
      </c>
    </row>
    <row r="3113" spans="1:7" x14ac:dyDescent="0.2">
      <c r="A3113" t="s">
        <v>2975</v>
      </c>
      <c r="B3113" t="s">
        <v>2976</v>
      </c>
      <c r="C3113" t="s">
        <v>26</v>
      </c>
      <c r="D3113">
        <v>2708</v>
      </c>
      <c r="E3113">
        <v>3060</v>
      </c>
      <c r="F3113" t="s">
        <v>3031</v>
      </c>
      <c r="G3113" t="str">
        <f t="shared" si="96"/>
        <v>iiif_url</v>
      </c>
    </row>
    <row r="3114" spans="1:7" x14ac:dyDescent="0.2">
      <c r="A3114" t="s">
        <v>2975</v>
      </c>
      <c r="B3114" t="s">
        <v>2976</v>
      </c>
      <c r="C3114" t="s">
        <v>37</v>
      </c>
      <c r="D3114">
        <v>2821</v>
      </c>
      <c r="E3114">
        <v>3109</v>
      </c>
      <c r="F3114" t="s">
        <v>3032</v>
      </c>
      <c r="G3114" t="str">
        <f t="shared" si="96"/>
        <v>iiif_url</v>
      </c>
    </row>
    <row r="3115" spans="1:7" x14ac:dyDescent="0.2">
      <c r="A3115" t="s">
        <v>2975</v>
      </c>
      <c r="B3115" t="s">
        <v>2976</v>
      </c>
      <c r="C3115" t="s">
        <v>26</v>
      </c>
      <c r="D3115">
        <v>2720</v>
      </c>
      <c r="E3115">
        <v>3157</v>
      </c>
      <c r="F3115" t="s">
        <v>3033</v>
      </c>
      <c r="G3115" t="str">
        <f t="shared" si="96"/>
        <v>iiif_url</v>
      </c>
    </row>
    <row r="3116" spans="1:7" x14ac:dyDescent="0.2">
      <c r="A3116" t="s">
        <v>2975</v>
      </c>
      <c r="B3116" t="s">
        <v>2976</v>
      </c>
      <c r="C3116" t="s">
        <v>37</v>
      </c>
      <c r="D3116">
        <v>2830</v>
      </c>
      <c r="E3116">
        <v>3195</v>
      </c>
      <c r="F3116" t="s">
        <v>3034</v>
      </c>
      <c r="G3116" t="str">
        <f t="shared" si="96"/>
        <v>iiif_url</v>
      </c>
    </row>
    <row r="3117" spans="1:7" x14ac:dyDescent="0.2">
      <c r="A3117" t="s">
        <v>2975</v>
      </c>
      <c r="B3117" t="s">
        <v>2976</v>
      </c>
      <c r="C3117" t="s">
        <v>26</v>
      </c>
      <c r="D3117">
        <v>2708</v>
      </c>
      <c r="E3117">
        <v>3261</v>
      </c>
      <c r="F3117" t="s">
        <v>3035</v>
      </c>
      <c r="G3117" t="str">
        <f t="shared" si="96"/>
        <v>iiif_url</v>
      </c>
    </row>
    <row r="3118" spans="1:7" x14ac:dyDescent="0.2">
      <c r="A3118" t="s">
        <v>2975</v>
      </c>
      <c r="B3118" t="s">
        <v>2976</v>
      </c>
      <c r="C3118" t="s">
        <v>11</v>
      </c>
      <c r="D3118">
        <v>2996</v>
      </c>
      <c r="E3118">
        <v>3271</v>
      </c>
      <c r="F3118" t="s">
        <v>3036</v>
      </c>
      <c r="G3118" t="str">
        <f t="shared" si="96"/>
        <v>iiif_url</v>
      </c>
    </row>
    <row r="3120" spans="1:7" x14ac:dyDescent="0.2">
      <c r="A3120" t="s">
        <v>2975</v>
      </c>
      <c r="B3120" t="s">
        <v>3037</v>
      </c>
      <c r="C3120" t="s">
        <v>26</v>
      </c>
      <c r="D3120">
        <v>3777</v>
      </c>
      <c r="E3120">
        <v>373</v>
      </c>
      <c r="F3120" t="s">
        <v>3038</v>
      </c>
      <c r="G3120" t="str">
        <f t="shared" ref="G3120:G3151" si="97">HYPERLINK("https://images.diginfra.net/iiif/NL-HaNA_1.01.02/3779/NL-HaNA_1.01.02_3779_0017.jpg/3517,289,1124,3156/full/0/default.jpg", "iiif_url")</f>
        <v>iiif_url</v>
      </c>
    </row>
    <row r="3121" spans="1:7" x14ac:dyDescent="0.2">
      <c r="A3121" t="s">
        <v>2975</v>
      </c>
      <c r="B3121" t="s">
        <v>3037</v>
      </c>
      <c r="C3121" t="s">
        <v>26</v>
      </c>
      <c r="D3121">
        <v>3651</v>
      </c>
      <c r="E3121">
        <v>422</v>
      </c>
      <c r="F3121" t="s">
        <v>3039</v>
      </c>
      <c r="G3121" t="str">
        <f t="shared" si="97"/>
        <v>iiif_url</v>
      </c>
    </row>
    <row r="3122" spans="1:7" x14ac:dyDescent="0.2">
      <c r="A3122" t="s">
        <v>2975</v>
      </c>
      <c r="B3122" t="s">
        <v>3037</v>
      </c>
      <c r="C3122" t="s">
        <v>26</v>
      </c>
      <c r="D3122">
        <v>3777</v>
      </c>
      <c r="E3122">
        <v>467</v>
      </c>
      <c r="F3122" t="s">
        <v>3040</v>
      </c>
      <c r="G3122" t="str">
        <f t="shared" si="97"/>
        <v>iiif_url</v>
      </c>
    </row>
    <row r="3123" spans="1:7" x14ac:dyDescent="0.2">
      <c r="A3123" t="s">
        <v>2975</v>
      </c>
      <c r="B3123" t="s">
        <v>3037</v>
      </c>
      <c r="C3123" t="s">
        <v>26</v>
      </c>
      <c r="D3123">
        <v>3651</v>
      </c>
      <c r="E3123">
        <v>513</v>
      </c>
      <c r="F3123" t="s">
        <v>3041</v>
      </c>
      <c r="G3123" t="str">
        <f t="shared" si="97"/>
        <v>iiif_url</v>
      </c>
    </row>
    <row r="3124" spans="1:7" x14ac:dyDescent="0.2">
      <c r="A3124" t="s">
        <v>2975</v>
      </c>
      <c r="B3124" t="s">
        <v>3037</v>
      </c>
      <c r="C3124" t="s">
        <v>26</v>
      </c>
      <c r="D3124">
        <v>3653</v>
      </c>
      <c r="E3124">
        <v>574</v>
      </c>
      <c r="F3124" t="s">
        <v>3042</v>
      </c>
      <c r="G3124" t="str">
        <f t="shared" si="97"/>
        <v>iiif_url</v>
      </c>
    </row>
    <row r="3125" spans="1:7" x14ac:dyDescent="0.2">
      <c r="A3125" t="s">
        <v>2975</v>
      </c>
      <c r="B3125" t="s">
        <v>3037</v>
      </c>
      <c r="C3125" t="s">
        <v>26</v>
      </c>
      <c r="D3125">
        <v>3782</v>
      </c>
      <c r="E3125">
        <v>610</v>
      </c>
      <c r="F3125" t="s">
        <v>3043</v>
      </c>
      <c r="G3125" t="str">
        <f t="shared" si="97"/>
        <v>iiif_url</v>
      </c>
    </row>
    <row r="3126" spans="1:7" x14ac:dyDescent="0.2">
      <c r="A3126" t="s">
        <v>2975</v>
      </c>
      <c r="B3126" t="s">
        <v>3037</v>
      </c>
      <c r="C3126" t="s">
        <v>26</v>
      </c>
      <c r="D3126">
        <v>3658</v>
      </c>
      <c r="E3126">
        <v>663</v>
      </c>
      <c r="F3126" t="s">
        <v>3044</v>
      </c>
      <c r="G3126" t="str">
        <f t="shared" si="97"/>
        <v>iiif_url</v>
      </c>
    </row>
    <row r="3127" spans="1:7" x14ac:dyDescent="0.2">
      <c r="A3127" t="s">
        <v>2975</v>
      </c>
      <c r="B3127" t="s">
        <v>3037</v>
      </c>
      <c r="C3127" t="s">
        <v>26</v>
      </c>
      <c r="D3127">
        <v>3782</v>
      </c>
      <c r="E3127">
        <v>706</v>
      </c>
      <c r="F3127" t="s">
        <v>3045</v>
      </c>
      <c r="G3127" t="str">
        <f t="shared" si="97"/>
        <v>iiif_url</v>
      </c>
    </row>
    <row r="3128" spans="1:7" x14ac:dyDescent="0.2">
      <c r="A3128" t="s">
        <v>2975</v>
      </c>
      <c r="B3128" t="s">
        <v>3037</v>
      </c>
      <c r="C3128" t="s">
        <v>26</v>
      </c>
      <c r="D3128">
        <v>3658</v>
      </c>
      <c r="E3128">
        <v>757</v>
      </c>
      <c r="F3128" t="s">
        <v>3046</v>
      </c>
      <c r="G3128" t="str">
        <f t="shared" si="97"/>
        <v>iiif_url</v>
      </c>
    </row>
    <row r="3129" spans="1:7" x14ac:dyDescent="0.2">
      <c r="A3129" t="s">
        <v>2975</v>
      </c>
      <c r="B3129" t="s">
        <v>3037</v>
      </c>
      <c r="C3129" t="s">
        <v>26</v>
      </c>
      <c r="D3129">
        <v>3658</v>
      </c>
      <c r="E3129">
        <v>811</v>
      </c>
      <c r="F3129" t="s">
        <v>3047</v>
      </c>
      <c r="G3129" t="str">
        <f t="shared" si="97"/>
        <v>iiif_url</v>
      </c>
    </row>
    <row r="3130" spans="1:7" x14ac:dyDescent="0.2">
      <c r="A3130" t="s">
        <v>2975</v>
      </c>
      <c r="B3130" t="s">
        <v>3037</v>
      </c>
      <c r="C3130" t="s">
        <v>26</v>
      </c>
      <c r="D3130">
        <v>3782</v>
      </c>
      <c r="E3130">
        <v>856</v>
      </c>
      <c r="F3130" t="s">
        <v>1043</v>
      </c>
      <c r="G3130" t="str">
        <f t="shared" si="97"/>
        <v>iiif_url</v>
      </c>
    </row>
    <row r="3131" spans="1:7" x14ac:dyDescent="0.2">
      <c r="A3131" t="s">
        <v>2975</v>
      </c>
      <c r="B3131" t="s">
        <v>3037</v>
      </c>
      <c r="C3131" t="s">
        <v>26</v>
      </c>
      <c r="D3131">
        <v>3660</v>
      </c>
      <c r="E3131">
        <v>901</v>
      </c>
      <c r="F3131" t="s">
        <v>3048</v>
      </c>
      <c r="G3131" t="str">
        <f t="shared" si="97"/>
        <v>iiif_url</v>
      </c>
    </row>
    <row r="3132" spans="1:7" x14ac:dyDescent="0.2">
      <c r="A3132" t="s">
        <v>2975</v>
      </c>
      <c r="B3132" t="s">
        <v>3037</v>
      </c>
      <c r="C3132" t="s">
        <v>26</v>
      </c>
      <c r="D3132">
        <v>3782</v>
      </c>
      <c r="E3132">
        <v>955</v>
      </c>
      <c r="F3132" t="s">
        <v>3049</v>
      </c>
      <c r="G3132" t="str">
        <f t="shared" si="97"/>
        <v>iiif_url</v>
      </c>
    </row>
    <row r="3133" spans="1:7" x14ac:dyDescent="0.2">
      <c r="A3133" t="s">
        <v>2975</v>
      </c>
      <c r="B3133" t="s">
        <v>3037</v>
      </c>
      <c r="C3133" t="s">
        <v>26</v>
      </c>
      <c r="D3133">
        <v>3658</v>
      </c>
      <c r="E3133">
        <v>991</v>
      </c>
      <c r="F3133" t="s">
        <v>3050</v>
      </c>
      <c r="G3133" t="str">
        <f t="shared" si="97"/>
        <v>iiif_url</v>
      </c>
    </row>
    <row r="3134" spans="1:7" x14ac:dyDescent="0.2">
      <c r="A3134" t="s">
        <v>2975</v>
      </c>
      <c r="B3134" t="s">
        <v>3037</v>
      </c>
      <c r="C3134" t="s">
        <v>26</v>
      </c>
      <c r="D3134">
        <v>3662</v>
      </c>
      <c r="E3134">
        <v>1051</v>
      </c>
      <c r="F3134" t="s">
        <v>3051</v>
      </c>
      <c r="G3134" t="str">
        <f t="shared" si="97"/>
        <v>iiif_url</v>
      </c>
    </row>
    <row r="3135" spans="1:7" x14ac:dyDescent="0.2">
      <c r="A3135" t="s">
        <v>2975</v>
      </c>
      <c r="B3135" t="s">
        <v>3037</v>
      </c>
      <c r="C3135" t="s">
        <v>26</v>
      </c>
      <c r="D3135">
        <v>3662</v>
      </c>
      <c r="E3135">
        <v>1097</v>
      </c>
      <c r="F3135" t="s">
        <v>3052</v>
      </c>
      <c r="G3135" t="str">
        <f t="shared" si="97"/>
        <v>iiif_url</v>
      </c>
    </row>
    <row r="3136" spans="1:7" x14ac:dyDescent="0.2">
      <c r="A3136" t="s">
        <v>2975</v>
      </c>
      <c r="B3136" t="s">
        <v>3037</v>
      </c>
      <c r="C3136" t="s">
        <v>37</v>
      </c>
      <c r="D3136">
        <v>3784</v>
      </c>
      <c r="E3136">
        <v>1145</v>
      </c>
      <c r="F3136" t="s">
        <v>3053</v>
      </c>
      <c r="G3136" t="str">
        <f t="shared" si="97"/>
        <v>iiif_url</v>
      </c>
    </row>
    <row r="3137" spans="1:7" x14ac:dyDescent="0.2">
      <c r="A3137" t="s">
        <v>2975</v>
      </c>
      <c r="B3137" t="s">
        <v>3037</v>
      </c>
      <c r="C3137" t="s">
        <v>26</v>
      </c>
      <c r="D3137">
        <v>3662</v>
      </c>
      <c r="E3137">
        <v>1193</v>
      </c>
      <c r="F3137" t="s">
        <v>3054</v>
      </c>
      <c r="G3137" t="str">
        <f t="shared" si="97"/>
        <v>iiif_url</v>
      </c>
    </row>
    <row r="3138" spans="1:7" x14ac:dyDescent="0.2">
      <c r="A3138" t="s">
        <v>2975</v>
      </c>
      <c r="B3138" t="s">
        <v>3037</v>
      </c>
      <c r="C3138" t="s">
        <v>26</v>
      </c>
      <c r="D3138">
        <v>3665</v>
      </c>
      <c r="E3138">
        <v>1239</v>
      </c>
      <c r="F3138" t="s">
        <v>3055</v>
      </c>
      <c r="G3138" t="str">
        <f t="shared" si="97"/>
        <v>iiif_url</v>
      </c>
    </row>
    <row r="3139" spans="1:7" x14ac:dyDescent="0.2">
      <c r="A3139" t="s">
        <v>2975</v>
      </c>
      <c r="B3139" t="s">
        <v>3037</v>
      </c>
      <c r="C3139" t="s">
        <v>37</v>
      </c>
      <c r="D3139">
        <v>3787</v>
      </c>
      <c r="E3139">
        <v>1287</v>
      </c>
      <c r="F3139" t="s">
        <v>3056</v>
      </c>
      <c r="G3139" t="str">
        <f t="shared" si="97"/>
        <v>iiif_url</v>
      </c>
    </row>
    <row r="3140" spans="1:7" x14ac:dyDescent="0.2">
      <c r="A3140" t="s">
        <v>2975</v>
      </c>
      <c r="B3140" t="s">
        <v>3037</v>
      </c>
      <c r="C3140" t="s">
        <v>26</v>
      </c>
      <c r="D3140">
        <v>3665</v>
      </c>
      <c r="E3140">
        <v>1331</v>
      </c>
      <c r="F3140" t="s">
        <v>3057</v>
      </c>
      <c r="G3140" t="str">
        <f t="shared" si="97"/>
        <v>iiif_url</v>
      </c>
    </row>
    <row r="3141" spans="1:7" x14ac:dyDescent="0.2">
      <c r="A3141" t="s">
        <v>2975</v>
      </c>
      <c r="B3141" t="s">
        <v>3037</v>
      </c>
      <c r="C3141" t="s">
        <v>26</v>
      </c>
      <c r="D3141">
        <v>3787</v>
      </c>
      <c r="E3141">
        <v>1377</v>
      </c>
      <c r="F3141" t="s">
        <v>3058</v>
      </c>
      <c r="G3141" t="str">
        <f t="shared" si="97"/>
        <v>iiif_url</v>
      </c>
    </row>
    <row r="3142" spans="1:7" x14ac:dyDescent="0.2">
      <c r="A3142" t="s">
        <v>2975</v>
      </c>
      <c r="B3142" t="s">
        <v>3037</v>
      </c>
      <c r="C3142" t="s">
        <v>26</v>
      </c>
      <c r="D3142">
        <v>3665</v>
      </c>
      <c r="E3142">
        <v>1427</v>
      </c>
      <c r="F3142" t="s">
        <v>3059</v>
      </c>
      <c r="G3142" t="str">
        <f t="shared" si="97"/>
        <v>iiif_url</v>
      </c>
    </row>
    <row r="3143" spans="1:7" x14ac:dyDescent="0.2">
      <c r="A3143" t="s">
        <v>2975</v>
      </c>
      <c r="B3143" t="s">
        <v>3037</v>
      </c>
      <c r="C3143" t="s">
        <v>26</v>
      </c>
      <c r="D3143">
        <v>3662</v>
      </c>
      <c r="E3143">
        <v>1479</v>
      </c>
      <c r="F3143" t="s">
        <v>3060</v>
      </c>
      <c r="G3143" t="str">
        <f t="shared" si="97"/>
        <v>iiif_url</v>
      </c>
    </row>
    <row r="3144" spans="1:7" x14ac:dyDescent="0.2">
      <c r="A3144" t="s">
        <v>2975</v>
      </c>
      <c r="B3144" t="s">
        <v>3037</v>
      </c>
      <c r="C3144" t="s">
        <v>26</v>
      </c>
      <c r="D3144">
        <v>3665</v>
      </c>
      <c r="E3144">
        <v>1528</v>
      </c>
      <c r="F3144" t="s">
        <v>3061</v>
      </c>
      <c r="G3144" t="str">
        <f t="shared" si="97"/>
        <v>iiif_url</v>
      </c>
    </row>
    <row r="3145" spans="1:7" x14ac:dyDescent="0.2">
      <c r="A3145" t="s">
        <v>2975</v>
      </c>
      <c r="B3145" t="s">
        <v>3037</v>
      </c>
      <c r="C3145" t="s">
        <v>26</v>
      </c>
      <c r="D3145">
        <v>3660</v>
      </c>
      <c r="E3145">
        <v>1579</v>
      </c>
      <c r="F3145" t="s">
        <v>3062</v>
      </c>
      <c r="G3145" t="str">
        <f t="shared" si="97"/>
        <v>iiif_url</v>
      </c>
    </row>
    <row r="3146" spans="1:7" x14ac:dyDescent="0.2">
      <c r="A3146" t="s">
        <v>2975</v>
      </c>
      <c r="B3146" t="s">
        <v>3037</v>
      </c>
      <c r="C3146" t="s">
        <v>26</v>
      </c>
      <c r="D3146">
        <v>3665</v>
      </c>
      <c r="E3146">
        <v>1627</v>
      </c>
      <c r="F3146" t="s">
        <v>3063</v>
      </c>
      <c r="G3146" t="str">
        <f t="shared" si="97"/>
        <v>iiif_url</v>
      </c>
    </row>
    <row r="3147" spans="1:7" x14ac:dyDescent="0.2">
      <c r="A3147" t="s">
        <v>2975</v>
      </c>
      <c r="B3147" t="s">
        <v>3037</v>
      </c>
      <c r="C3147" t="s">
        <v>37</v>
      </c>
      <c r="D3147">
        <v>3789</v>
      </c>
      <c r="E3147">
        <v>1672</v>
      </c>
      <c r="F3147" t="s">
        <v>3064</v>
      </c>
      <c r="G3147" t="str">
        <f t="shared" si="97"/>
        <v>iiif_url</v>
      </c>
    </row>
    <row r="3148" spans="1:7" x14ac:dyDescent="0.2">
      <c r="A3148" t="s">
        <v>2975</v>
      </c>
      <c r="B3148" t="s">
        <v>3037</v>
      </c>
      <c r="C3148" t="s">
        <v>26</v>
      </c>
      <c r="D3148">
        <v>3662</v>
      </c>
      <c r="E3148">
        <v>1726</v>
      </c>
      <c r="F3148" t="s">
        <v>3065</v>
      </c>
      <c r="G3148" t="str">
        <f t="shared" si="97"/>
        <v>iiif_url</v>
      </c>
    </row>
    <row r="3149" spans="1:7" x14ac:dyDescent="0.2">
      <c r="A3149" t="s">
        <v>2975</v>
      </c>
      <c r="B3149" t="s">
        <v>3037</v>
      </c>
      <c r="C3149" t="s">
        <v>37</v>
      </c>
      <c r="D3149">
        <v>3787</v>
      </c>
      <c r="E3149">
        <v>1770</v>
      </c>
      <c r="F3149" t="s">
        <v>3066</v>
      </c>
      <c r="G3149" t="str">
        <f t="shared" si="97"/>
        <v>iiif_url</v>
      </c>
    </row>
    <row r="3150" spans="1:7" x14ac:dyDescent="0.2">
      <c r="A3150" t="s">
        <v>2975</v>
      </c>
      <c r="B3150" t="s">
        <v>3037</v>
      </c>
      <c r="C3150" t="s">
        <v>124</v>
      </c>
      <c r="D3150">
        <v>3665</v>
      </c>
      <c r="E3150">
        <v>1819</v>
      </c>
      <c r="F3150" t="s">
        <v>3067</v>
      </c>
      <c r="G3150" t="str">
        <f t="shared" si="97"/>
        <v>iiif_url</v>
      </c>
    </row>
    <row r="3151" spans="1:7" x14ac:dyDescent="0.2">
      <c r="A3151" t="s">
        <v>2975</v>
      </c>
      <c r="B3151" t="s">
        <v>3037</v>
      </c>
      <c r="C3151" t="s">
        <v>26</v>
      </c>
      <c r="D3151">
        <v>3789</v>
      </c>
      <c r="E3151">
        <v>1865</v>
      </c>
      <c r="F3151" t="s">
        <v>3068</v>
      </c>
      <c r="G3151" t="str">
        <f t="shared" si="97"/>
        <v>iiif_url</v>
      </c>
    </row>
    <row r="3152" spans="1:7" x14ac:dyDescent="0.2">
      <c r="A3152" t="s">
        <v>2975</v>
      </c>
      <c r="B3152" t="s">
        <v>3037</v>
      </c>
      <c r="C3152" t="s">
        <v>124</v>
      </c>
      <c r="D3152">
        <v>3665</v>
      </c>
      <c r="E3152">
        <v>1913</v>
      </c>
      <c r="F3152" t="s">
        <v>732</v>
      </c>
      <c r="G3152" t="str">
        <f t="shared" ref="G3152:G3181" si="98">HYPERLINK("https://images.diginfra.net/iiif/NL-HaNA_1.01.02/3779/NL-HaNA_1.01.02_3779_0017.jpg/3517,289,1124,3156/full/0/default.jpg", "iiif_url")</f>
        <v>iiif_url</v>
      </c>
    </row>
    <row r="3153" spans="1:7" x14ac:dyDescent="0.2">
      <c r="A3153" t="s">
        <v>2975</v>
      </c>
      <c r="B3153" t="s">
        <v>3037</v>
      </c>
      <c r="C3153" t="s">
        <v>124</v>
      </c>
      <c r="D3153">
        <v>3667</v>
      </c>
      <c r="E3153">
        <v>1971</v>
      </c>
      <c r="F3153" t="s">
        <v>3069</v>
      </c>
      <c r="G3153" t="str">
        <f t="shared" si="98"/>
        <v>iiif_url</v>
      </c>
    </row>
    <row r="3154" spans="1:7" x14ac:dyDescent="0.2">
      <c r="A3154" t="s">
        <v>2975</v>
      </c>
      <c r="B3154" t="s">
        <v>3037</v>
      </c>
      <c r="C3154" t="s">
        <v>26</v>
      </c>
      <c r="D3154">
        <v>3780</v>
      </c>
      <c r="E3154">
        <v>1975</v>
      </c>
      <c r="F3154" t="s">
        <v>3070</v>
      </c>
      <c r="G3154" t="str">
        <f t="shared" si="98"/>
        <v>iiif_url</v>
      </c>
    </row>
    <row r="3155" spans="1:7" x14ac:dyDescent="0.2">
      <c r="A3155" t="s">
        <v>2975</v>
      </c>
      <c r="B3155" t="s">
        <v>3037</v>
      </c>
      <c r="C3155" t="s">
        <v>37</v>
      </c>
      <c r="D3155">
        <v>3791</v>
      </c>
      <c r="E3155">
        <v>2001</v>
      </c>
      <c r="F3155" t="s">
        <v>3071</v>
      </c>
      <c r="G3155" t="str">
        <f t="shared" si="98"/>
        <v>iiif_url</v>
      </c>
    </row>
    <row r="3156" spans="1:7" x14ac:dyDescent="0.2">
      <c r="A3156" t="s">
        <v>2975</v>
      </c>
      <c r="B3156" t="s">
        <v>3037</v>
      </c>
      <c r="C3156" t="s">
        <v>124</v>
      </c>
      <c r="D3156">
        <v>3662</v>
      </c>
      <c r="E3156">
        <v>2054</v>
      </c>
      <c r="F3156" t="s">
        <v>3072</v>
      </c>
      <c r="G3156" t="str">
        <f t="shared" si="98"/>
        <v>iiif_url</v>
      </c>
    </row>
    <row r="3157" spans="1:7" x14ac:dyDescent="0.2">
      <c r="A3157" t="s">
        <v>2975</v>
      </c>
      <c r="B3157" t="s">
        <v>3037</v>
      </c>
      <c r="C3157" t="s">
        <v>26</v>
      </c>
      <c r="D3157">
        <v>3669</v>
      </c>
      <c r="E3157">
        <v>2119</v>
      </c>
      <c r="F3157" t="s">
        <v>3070</v>
      </c>
      <c r="G3157" t="str">
        <f t="shared" si="98"/>
        <v>iiif_url</v>
      </c>
    </row>
    <row r="3158" spans="1:7" x14ac:dyDescent="0.2">
      <c r="A3158" t="s">
        <v>2975</v>
      </c>
      <c r="B3158" t="s">
        <v>3037</v>
      </c>
      <c r="C3158" t="s">
        <v>26</v>
      </c>
      <c r="D3158">
        <v>3791</v>
      </c>
      <c r="E3158">
        <v>2145</v>
      </c>
      <c r="F3158" t="s">
        <v>3073</v>
      </c>
      <c r="G3158" t="str">
        <f t="shared" si="98"/>
        <v>iiif_url</v>
      </c>
    </row>
    <row r="3159" spans="1:7" x14ac:dyDescent="0.2">
      <c r="A3159" t="s">
        <v>2975</v>
      </c>
      <c r="B3159" t="s">
        <v>3037</v>
      </c>
      <c r="C3159" t="s">
        <v>124</v>
      </c>
      <c r="D3159">
        <v>3672</v>
      </c>
      <c r="E3159">
        <v>2193</v>
      </c>
      <c r="F3159" t="s">
        <v>3074</v>
      </c>
      <c r="G3159" t="str">
        <f t="shared" si="98"/>
        <v>iiif_url</v>
      </c>
    </row>
    <row r="3160" spans="1:7" x14ac:dyDescent="0.2">
      <c r="A3160" t="s">
        <v>2975</v>
      </c>
      <c r="B3160" t="s">
        <v>3037</v>
      </c>
      <c r="C3160" t="s">
        <v>124</v>
      </c>
      <c r="D3160">
        <v>3672</v>
      </c>
      <c r="E3160">
        <v>2249</v>
      </c>
      <c r="F3160" t="s">
        <v>3075</v>
      </c>
      <c r="G3160" t="str">
        <f t="shared" si="98"/>
        <v>iiif_url</v>
      </c>
    </row>
    <row r="3161" spans="1:7" x14ac:dyDescent="0.2">
      <c r="A3161" t="s">
        <v>2975</v>
      </c>
      <c r="B3161" t="s">
        <v>3037</v>
      </c>
      <c r="C3161" t="s">
        <v>124</v>
      </c>
      <c r="D3161">
        <v>3674</v>
      </c>
      <c r="E3161">
        <v>2294</v>
      </c>
      <c r="F3161" t="s">
        <v>3076</v>
      </c>
      <c r="G3161" t="str">
        <f t="shared" si="98"/>
        <v>iiif_url</v>
      </c>
    </row>
    <row r="3162" spans="1:7" x14ac:dyDescent="0.2">
      <c r="A3162" t="s">
        <v>2975</v>
      </c>
      <c r="B3162" t="s">
        <v>3037</v>
      </c>
      <c r="C3162" t="s">
        <v>37</v>
      </c>
      <c r="D3162">
        <v>3796</v>
      </c>
      <c r="E3162">
        <v>2340</v>
      </c>
      <c r="F3162" t="s">
        <v>3077</v>
      </c>
      <c r="G3162" t="str">
        <f t="shared" si="98"/>
        <v>iiif_url</v>
      </c>
    </row>
    <row r="3163" spans="1:7" x14ac:dyDescent="0.2">
      <c r="A3163" t="s">
        <v>2975</v>
      </c>
      <c r="B3163" t="s">
        <v>3037</v>
      </c>
      <c r="C3163" t="s">
        <v>124</v>
      </c>
      <c r="D3163">
        <v>3676</v>
      </c>
      <c r="E3163">
        <v>2393</v>
      </c>
      <c r="F3163" t="s">
        <v>3078</v>
      </c>
      <c r="G3163" t="str">
        <f t="shared" si="98"/>
        <v>iiif_url</v>
      </c>
    </row>
    <row r="3164" spans="1:7" x14ac:dyDescent="0.2">
      <c r="A3164" t="s">
        <v>2975</v>
      </c>
      <c r="B3164" t="s">
        <v>3037</v>
      </c>
      <c r="C3164" t="s">
        <v>124</v>
      </c>
      <c r="D3164">
        <v>3679</v>
      </c>
      <c r="E3164">
        <v>2439</v>
      </c>
      <c r="F3164" t="s">
        <v>3079</v>
      </c>
      <c r="G3164" t="str">
        <f t="shared" si="98"/>
        <v>iiif_url</v>
      </c>
    </row>
    <row r="3165" spans="1:7" x14ac:dyDescent="0.2">
      <c r="A3165" t="s">
        <v>2975</v>
      </c>
      <c r="B3165" t="s">
        <v>3037</v>
      </c>
      <c r="C3165" t="s">
        <v>37</v>
      </c>
      <c r="D3165">
        <v>3796</v>
      </c>
      <c r="E3165">
        <v>2485</v>
      </c>
      <c r="F3165" t="s">
        <v>2863</v>
      </c>
      <c r="G3165" t="str">
        <f t="shared" si="98"/>
        <v>iiif_url</v>
      </c>
    </row>
    <row r="3166" spans="1:7" x14ac:dyDescent="0.2">
      <c r="A3166" t="s">
        <v>2975</v>
      </c>
      <c r="B3166" t="s">
        <v>3037</v>
      </c>
      <c r="C3166" t="s">
        <v>124</v>
      </c>
      <c r="D3166">
        <v>3679</v>
      </c>
      <c r="E3166">
        <v>2538</v>
      </c>
      <c r="F3166" t="s">
        <v>3080</v>
      </c>
      <c r="G3166" t="str">
        <f t="shared" si="98"/>
        <v>iiif_url</v>
      </c>
    </row>
    <row r="3167" spans="1:7" x14ac:dyDescent="0.2">
      <c r="A3167" t="s">
        <v>2975</v>
      </c>
      <c r="B3167" t="s">
        <v>3037</v>
      </c>
      <c r="C3167" t="s">
        <v>37</v>
      </c>
      <c r="D3167">
        <v>3801</v>
      </c>
      <c r="E3167">
        <v>2586</v>
      </c>
      <c r="F3167" t="s">
        <v>3081</v>
      </c>
      <c r="G3167" t="str">
        <f t="shared" si="98"/>
        <v>iiif_url</v>
      </c>
    </row>
    <row r="3168" spans="1:7" x14ac:dyDescent="0.2">
      <c r="A3168" t="s">
        <v>2975</v>
      </c>
      <c r="B3168" t="s">
        <v>3037</v>
      </c>
      <c r="C3168" t="s">
        <v>124</v>
      </c>
      <c r="D3168">
        <v>3679</v>
      </c>
      <c r="E3168">
        <v>2628</v>
      </c>
      <c r="F3168" t="s">
        <v>3082</v>
      </c>
      <c r="G3168" t="str">
        <f t="shared" si="98"/>
        <v>iiif_url</v>
      </c>
    </row>
    <row r="3169" spans="1:7" x14ac:dyDescent="0.2">
      <c r="A3169" t="s">
        <v>2975</v>
      </c>
      <c r="B3169" t="s">
        <v>3037</v>
      </c>
      <c r="C3169" t="s">
        <v>37</v>
      </c>
      <c r="D3169">
        <v>3798</v>
      </c>
      <c r="E3169">
        <v>2681</v>
      </c>
      <c r="F3169" t="s">
        <v>2884</v>
      </c>
      <c r="G3169" t="str">
        <f t="shared" si="98"/>
        <v>iiif_url</v>
      </c>
    </row>
    <row r="3170" spans="1:7" x14ac:dyDescent="0.2">
      <c r="A3170" t="s">
        <v>2975</v>
      </c>
      <c r="B3170" t="s">
        <v>3037</v>
      </c>
      <c r="C3170" t="s">
        <v>124</v>
      </c>
      <c r="D3170">
        <v>3679</v>
      </c>
      <c r="E3170">
        <v>2726</v>
      </c>
      <c r="F3170" t="s">
        <v>3083</v>
      </c>
      <c r="G3170" t="str">
        <f t="shared" si="98"/>
        <v>iiif_url</v>
      </c>
    </row>
    <row r="3171" spans="1:7" x14ac:dyDescent="0.2">
      <c r="A3171" t="s">
        <v>2975</v>
      </c>
      <c r="B3171" t="s">
        <v>3037</v>
      </c>
      <c r="C3171" t="s">
        <v>37</v>
      </c>
      <c r="D3171">
        <v>3801</v>
      </c>
      <c r="E3171">
        <v>2777</v>
      </c>
      <c r="F3171" t="s">
        <v>3084</v>
      </c>
      <c r="G3171" t="str">
        <f t="shared" si="98"/>
        <v>iiif_url</v>
      </c>
    </row>
    <row r="3172" spans="1:7" x14ac:dyDescent="0.2">
      <c r="A3172" t="s">
        <v>2975</v>
      </c>
      <c r="B3172" t="s">
        <v>3037</v>
      </c>
      <c r="C3172" t="s">
        <v>124</v>
      </c>
      <c r="D3172">
        <v>3683</v>
      </c>
      <c r="E3172">
        <v>2818</v>
      </c>
      <c r="F3172" t="s">
        <v>3085</v>
      </c>
      <c r="G3172" t="str">
        <f t="shared" si="98"/>
        <v>iiif_url</v>
      </c>
    </row>
    <row r="3173" spans="1:7" x14ac:dyDescent="0.2">
      <c r="A3173" t="s">
        <v>2975</v>
      </c>
      <c r="B3173" t="s">
        <v>3037</v>
      </c>
      <c r="C3173" t="s">
        <v>124</v>
      </c>
      <c r="D3173">
        <v>3683</v>
      </c>
      <c r="E3173">
        <v>2870</v>
      </c>
      <c r="F3173" t="s">
        <v>3086</v>
      </c>
      <c r="G3173" t="str">
        <f t="shared" si="98"/>
        <v>iiif_url</v>
      </c>
    </row>
    <row r="3174" spans="1:7" x14ac:dyDescent="0.2">
      <c r="A3174" t="s">
        <v>2975</v>
      </c>
      <c r="B3174" t="s">
        <v>3037</v>
      </c>
      <c r="C3174" t="s">
        <v>37</v>
      </c>
      <c r="D3174">
        <v>3805</v>
      </c>
      <c r="E3174">
        <v>2928</v>
      </c>
      <c r="F3174" t="s">
        <v>3087</v>
      </c>
      <c r="G3174" t="str">
        <f t="shared" si="98"/>
        <v>iiif_url</v>
      </c>
    </row>
    <row r="3175" spans="1:7" x14ac:dyDescent="0.2">
      <c r="A3175" t="s">
        <v>2975</v>
      </c>
      <c r="B3175" t="s">
        <v>3037</v>
      </c>
      <c r="C3175" t="s">
        <v>124</v>
      </c>
      <c r="D3175">
        <v>3679</v>
      </c>
      <c r="E3175">
        <v>2970</v>
      </c>
      <c r="F3175" t="s">
        <v>3088</v>
      </c>
      <c r="G3175" t="str">
        <f t="shared" si="98"/>
        <v>iiif_url</v>
      </c>
    </row>
    <row r="3176" spans="1:7" x14ac:dyDescent="0.2">
      <c r="A3176" t="s">
        <v>2975</v>
      </c>
      <c r="B3176" t="s">
        <v>3037</v>
      </c>
      <c r="C3176" t="s">
        <v>26</v>
      </c>
      <c r="D3176">
        <v>3693</v>
      </c>
      <c r="E3176">
        <v>3034</v>
      </c>
      <c r="F3176" t="s">
        <v>3089</v>
      </c>
      <c r="G3176" t="str">
        <f t="shared" si="98"/>
        <v>iiif_url</v>
      </c>
    </row>
    <row r="3177" spans="1:7" x14ac:dyDescent="0.2">
      <c r="A3177" t="s">
        <v>2975</v>
      </c>
      <c r="B3177" t="s">
        <v>3037</v>
      </c>
      <c r="C3177" t="s">
        <v>37</v>
      </c>
      <c r="D3177">
        <v>3803</v>
      </c>
      <c r="E3177">
        <v>3060</v>
      </c>
      <c r="F3177" t="s">
        <v>3090</v>
      </c>
      <c r="G3177" t="str">
        <f t="shared" si="98"/>
        <v>iiif_url</v>
      </c>
    </row>
    <row r="3178" spans="1:7" x14ac:dyDescent="0.2">
      <c r="A3178" t="s">
        <v>2975</v>
      </c>
      <c r="B3178" t="s">
        <v>3037</v>
      </c>
      <c r="C3178" t="s">
        <v>124</v>
      </c>
      <c r="D3178">
        <v>3686</v>
      </c>
      <c r="E3178">
        <v>3109</v>
      </c>
      <c r="F3178" t="s">
        <v>3091</v>
      </c>
      <c r="G3178" t="str">
        <f t="shared" si="98"/>
        <v>iiif_url</v>
      </c>
    </row>
    <row r="3179" spans="1:7" x14ac:dyDescent="0.2">
      <c r="A3179" t="s">
        <v>2975</v>
      </c>
      <c r="B3179" t="s">
        <v>3037</v>
      </c>
      <c r="C3179" t="s">
        <v>37</v>
      </c>
      <c r="D3179">
        <v>3801</v>
      </c>
      <c r="E3179">
        <v>3157</v>
      </c>
      <c r="F3179" t="s">
        <v>3092</v>
      </c>
      <c r="G3179" t="str">
        <f t="shared" si="98"/>
        <v>iiif_url</v>
      </c>
    </row>
    <row r="3180" spans="1:7" x14ac:dyDescent="0.2">
      <c r="A3180" t="s">
        <v>2975</v>
      </c>
      <c r="B3180" t="s">
        <v>3037</v>
      </c>
      <c r="C3180" t="s">
        <v>124</v>
      </c>
      <c r="D3180">
        <v>3683</v>
      </c>
      <c r="E3180">
        <v>3216</v>
      </c>
      <c r="F3180" t="s">
        <v>3093</v>
      </c>
      <c r="G3180" t="str">
        <f t="shared" si="98"/>
        <v>iiif_url</v>
      </c>
    </row>
    <row r="3181" spans="1:7" x14ac:dyDescent="0.2">
      <c r="A3181" t="s">
        <v>2975</v>
      </c>
      <c r="B3181" t="s">
        <v>3037</v>
      </c>
      <c r="C3181" t="s">
        <v>26</v>
      </c>
      <c r="D3181">
        <v>3686</v>
      </c>
      <c r="E3181">
        <v>3268</v>
      </c>
      <c r="F3181" t="s">
        <v>3094</v>
      </c>
      <c r="G3181" t="str">
        <f t="shared" si="98"/>
        <v>iiif_url</v>
      </c>
    </row>
    <row r="3185" spans="1:7" x14ac:dyDescent="0.2">
      <c r="A3185" t="s">
        <v>3095</v>
      </c>
      <c r="B3185" t="s">
        <v>3096</v>
      </c>
      <c r="C3185" t="s">
        <v>11</v>
      </c>
      <c r="D3185">
        <v>895</v>
      </c>
      <c r="E3185">
        <v>331</v>
      </c>
      <c r="F3185" t="s">
        <v>3097</v>
      </c>
      <c r="G3185" t="str">
        <f t="shared" ref="G3185:G3216" si="99">HYPERLINK("https://images.diginfra.net/iiif/NL-HaNA_1.01.02/3779/NL-HaNA_1.01.02_3779_0018.jpg/254,299,1104,3171/full/0/default.jpg", "iiif_url")</f>
        <v>iiif_url</v>
      </c>
    </row>
    <row r="3186" spans="1:7" x14ac:dyDescent="0.2">
      <c r="A3186" t="s">
        <v>3095</v>
      </c>
      <c r="B3186" t="s">
        <v>3096</v>
      </c>
      <c r="C3186" t="s">
        <v>11</v>
      </c>
      <c r="D3186">
        <v>578</v>
      </c>
      <c r="E3186">
        <v>389</v>
      </c>
      <c r="F3186" t="s">
        <v>3098</v>
      </c>
      <c r="G3186" t="str">
        <f t="shared" si="99"/>
        <v>iiif_url</v>
      </c>
    </row>
    <row r="3187" spans="1:7" x14ac:dyDescent="0.2">
      <c r="A3187" t="s">
        <v>3095</v>
      </c>
      <c r="B3187" t="s">
        <v>3096</v>
      </c>
      <c r="C3187" t="s">
        <v>1170</v>
      </c>
      <c r="D3187">
        <v>453</v>
      </c>
      <c r="E3187">
        <v>431</v>
      </c>
      <c r="F3187" t="s">
        <v>3099</v>
      </c>
      <c r="G3187" t="str">
        <f t="shared" si="99"/>
        <v>iiif_url</v>
      </c>
    </row>
    <row r="3188" spans="1:7" x14ac:dyDescent="0.2">
      <c r="A3188" t="s">
        <v>3095</v>
      </c>
      <c r="B3188" t="s">
        <v>3096</v>
      </c>
      <c r="C3188" t="s">
        <v>11</v>
      </c>
      <c r="D3188">
        <v>569</v>
      </c>
      <c r="E3188">
        <v>484</v>
      </c>
      <c r="F3188" t="s">
        <v>3100</v>
      </c>
      <c r="G3188" t="str">
        <f t="shared" si="99"/>
        <v>iiif_url</v>
      </c>
    </row>
    <row r="3189" spans="1:7" x14ac:dyDescent="0.2">
      <c r="A3189" t="s">
        <v>3095</v>
      </c>
      <c r="B3189" t="s">
        <v>3096</v>
      </c>
      <c r="C3189" t="s">
        <v>1170</v>
      </c>
      <c r="D3189">
        <v>453</v>
      </c>
      <c r="E3189">
        <v>525</v>
      </c>
      <c r="F3189" t="s">
        <v>3101</v>
      </c>
      <c r="G3189" t="str">
        <f t="shared" si="99"/>
        <v>iiif_url</v>
      </c>
    </row>
    <row r="3190" spans="1:7" x14ac:dyDescent="0.2">
      <c r="A3190" t="s">
        <v>3095</v>
      </c>
      <c r="B3190" t="s">
        <v>3096</v>
      </c>
      <c r="C3190" t="s">
        <v>11</v>
      </c>
      <c r="D3190">
        <v>580</v>
      </c>
      <c r="E3190">
        <v>582</v>
      </c>
      <c r="F3190" t="s">
        <v>3102</v>
      </c>
      <c r="G3190" t="str">
        <f t="shared" si="99"/>
        <v>iiif_url</v>
      </c>
    </row>
    <row r="3191" spans="1:7" x14ac:dyDescent="0.2">
      <c r="A3191" t="s">
        <v>3095</v>
      </c>
      <c r="B3191" t="s">
        <v>3096</v>
      </c>
      <c r="C3191" t="s">
        <v>1170</v>
      </c>
      <c r="D3191">
        <v>451</v>
      </c>
      <c r="E3191">
        <v>628</v>
      </c>
      <c r="F3191" t="s">
        <v>3103</v>
      </c>
      <c r="G3191" t="str">
        <f t="shared" si="99"/>
        <v>iiif_url</v>
      </c>
    </row>
    <row r="3192" spans="1:7" x14ac:dyDescent="0.2">
      <c r="A3192" t="s">
        <v>3095</v>
      </c>
      <c r="B3192" t="s">
        <v>3096</v>
      </c>
      <c r="C3192" t="s">
        <v>11</v>
      </c>
      <c r="D3192">
        <v>575</v>
      </c>
      <c r="E3192">
        <v>677</v>
      </c>
      <c r="F3192" t="s">
        <v>2863</v>
      </c>
      <c r="G3192" t="str">
        <f t="shared" si="99"/>
        <v>iiif_url</v>
      </c>
    </row>
    <row r="3193" spans="1:7" x14ac:dyDescent="0.2">
      <c r="A3193" t="s">
        <v>3095</v>
      </c>
      <c r="B3193" t="s">
        <v>3096</v>
      </c>
      <c r="C3193" t="s">
        <v>1170</v>
      </c>
      <c r="D3193">
        <v>453</v>
      </c>
      <c r="E3193">
        <v>727</v>
      </c>
      <c r="F3193" t="s">
        <v>3104</v>
      </c>
      <c r="G3193" t="str">
        <f t="shared" si="99"/>
        <v>iiif_url</v>
      </c>
    </row>
    <row r="3194" spans="1:7" x14ac:dyDescent="0.2">
      <c r="A3194" t="s">
        <v>3095</v>
      </c>
      <c r="B3194" t="s">
        <v>3096</v>
      </c>
      <c r="C3194" t="s">
        <v>11</v>
      </c>
      <c r="D3194">
        <v>575</v>
      </c>
      <c r="E3194">
        <v>774</v>
      </c>
      <c r="F3194" t="s">
        <v>3105</v>
      </c>
      <c r="G3194" t="str">
        <f t="shared" si="99"/>
        <v>iiif_url</v>
      </c>
    </row>
    <row r="3195" spans="1:7" x14ac:dyDescent="0.2">
      <c r="A3195" t="s">
        <v>3095</v>
      </c>
      <c r="B3195" t="s">
        <v>3096</v>
      </c>
      <c r="C3195" t="s">
        <v>1170</v>
      </c>
      <c r="D3195">
        <v>448</v>
      </c>
      <c r="E3195">
        <v>820</v>
      </c>
      <c r="F3195" t="s">
        <v>3106</v>
      </c>
      <c r="G3195" t="str">
        <f t="shared" si="99"/>
        <v>iiif_url</v>
      </c>
    </row>
    <row r="3196" spans="1:7" x14ac:dyDescent="0.2">
      <c r="A3196" t="s">
        <v>3095</v>
      </c>
      <c r="B3196" t="s">
        <v>3096</v>
      </c>
      <c r="C3196" t="s">
        <v>11</v>
      </c>
      <c r="D3196">
        <v>573</v>
      </c>
      <c r="E3196">
        <v>866</v>
      </c>
      <c r="F3196" t="s">
        <v>3107</v>
      </c>
      <c r="G3196" t="str">
        <f t="shared" si="99"/>
        <v>iiif_url</v>
      </c>
    </row>
    <row r="3197" spans="1:7" x14ac:dyDescent="0.2">
      <c r="A3197" t="s">
        <v>3095</v>
      </c>
      <c r="B3197" t="s">
        <v>3096</v>
      </c>
      <c r="C3197" t="s">
        <v>1170</v>
      </c>
      <c r="D3197">
        <v>446</v>
      </c>
      <c r="E3197">
        <v>911</v>
      </c>
      <c r="F3197" t="s">
        <v>3108</v>
      </c>
      <c r="G3197" t="str">
        <f t="shared" si="99"/>
        <v>iiif_url</v>
      </c>
    </row>
    <row r="3198" spans="1:7" x14ac:dyDescent="0.2">
      <c r="A3198" t="s">
        <v>3095</v>
      </c>
      <c r="B3198" t="s">
        <v>3096</v>
      </c>
      <c r="C3198" t="s">
        <v>1170</v>
      </c>
      <c r="D3198">
        <v>446</v>
      </c>
      <c r="E3198">
        <v>961</v>
      </c>
      <c r="F3198" t="s">
        <v>3109</v>
      </c>
      <c r="G3198" t="str">
        <f t="shared" si="99"/>
        <v>iiif_url</v>
      </c>
    </row>
    <row r="3199" spans="1:7" x14ac:dyDescent="0.2">
      <c r="A3199" t="s">
        <v>3095</v>
      </c>
      <c r="B3199" t="s">
        <v>3096</v>
      </c>
      <c r="C3199" t="s">
        <v>1170</v>
      </c>
      <c r="D3199">
        <v>451</v>
      </c>
      <c r="E3199">
        <v>1005</v>
      </c>
      <c r="F3199" t="s">
        <v>3110</v>
      </c>
      <c r="G3199" t="str">
        <f t="shared" si="99"/>
        <v>iiif_url</v>
      </c>
    </row>
    <row r="3200" spans="1:7" x14ac:dyDescent="0.2">
      <c r="A3200" t="s">
        <v>3095</v>
      </c>
      <c r="B3200" t="s">
        <v>3096</v>
      </c>
      <c r="C3200" t="s">
        <v>11</v>
      </c>
      <c r="D3200">
        <v>571</v>
      </c>
      <c r="E3200">
        <v>1057</v>
      </c>
      <c r="F3200" t="s">
        <v>3111</v>
      </c>
      <c r="G3200" t="str">
        <f t="shared" si="99"/>
        <v>iiif_url</v>
      </c>
    </row>
    <row r="3201" spans="1:7" x14ac:dyDescent="0.2">
      <c r="A3201" t="s">
        <v>3095</v>
      </c>
      <c r="B3201" t="s">
        <v>3096</v>
      </c>
      <c r="C3201" t="s">
        <v>1170</v>
      </c>
      <c r="D3201">
        <v>448</v>
      </c>
      <c r="E3201">
        <v>1106</v>
      </c>
      <c r="F3201" t="s">
        <v>3112</v>
      </c>
      <c r="G3201" t="str">
        <f t="shared" si="99"/>
        <v>iiif_url</v>
      </c>
    </row>
    <row r="3202" spans="1:7" x14ac:dyDescent="0.2">
      <c r="A3202" t="s">
        <v>3095</v>
      </c>
      <c r="B3202" t="s">
        <v>3096</v>
      </c>
      <c r="C3202" t="s">
        <v>11</v>
      </c>
      <c r="D3202">
        <v>566</v>
      </c>
      <c r="E3202">
        <v>1156</v>
      </c>
      <c r="F3202" t="s">
        <v>3113</v>
      </c>
      <c r="G3202" t="str">
        <f t="shared" si="99"/>
        <v>iiif_url</v>
      </c>
    </row>
    <row r="3203" spans="1:7" x14ac:dyDescent="0.2">
      <c r="A3203" t="s">
        <v>3095</v>
      </c>
      <c r="B3203" t="s">
        <v>3096</v>
      </c>
      <c r="C3203" t="s">
        <v>1170</v>
      </c>
      <c r="D3203">
        <v>441</v>
      </c>
      <c r="E3203">
        <v>1206</v>
      </c>
      <c r="F3203" t="s">
        <v>3114</v>
      </c>
      <c r="G3203" t="str">
        <f t="shared" si="99"/>
        <v>iiif_url</v>
      </c>
    </row>
    <row r="3204" spans="1:7" x14ac:dyDescent="0.2">
      <c r="A3204" t="s">
        <v>3095</v>
      </c>
      <c r="B3204" t="s">
        <v>3096</v>
      </c>
      <c r="C3204" t="s">
        <v>11</v>
      </c>
      <c r="D3204">
        <v>566</v>
      </c>
      <c r="E3204">
        <v>1251</v>
      </c>
      <c r="F3204" t="s">
        <v>3115</v>
      </c>
      <c r="G3204" t="str">
        <f t="shared" si="99"/>
        <v>iiif_url</v>
      </c>
    </row>
    <row r="3205" spans="1:7" x14ac:dyDescent="0.2">
      <c r="A3205" t="s">
        <v>3095</v>
      </c>
      <c r="B3205" t="s">
        <v>3096</v>
      </c>
      <c r="C3205" t="s">
        <v>1170</v>
      </c>
      <c r="D3205">
        <v>444</v>
      </c>
      <c r="E3205">
        <v>1299</v>
      </c>
      <c r="F3205" t="s">
        <v>3116</v>
      </c>
      <c r="G3205" t="str">
        <f t="shared" si="99"/>
        <v>iiif_url</v>
      </c>
    </row>
    <row r="3206" spans="1:7" x14ac:dyDescent="0.2">
      <c r="A3206" t="s">
        <v>3095</v>
      </c>
      <c r="B3206" t="s">
        <v>3096</v>
      </c>
      <c r="C3206" t="s">
        <v>1170</v>
      </c>
      <c r="D3206">
        <v>439</v>
      </c>
      <c r="E3206">
        <v>1350</v>
      </c>
      <c r="F3206" t="s">
        <v>3117</v>
      </c>
      <c r="G3206" t="str">
        <f t="shared" si="99"/>
        <v>iiif_url</v>
      </c>
    </row>
    <row r="3207" spans="1:7" x14ac:dyDescent="0.2">
      <c r="A3207" t="s">
        <v>3095</v>
      </c>
      <c r="B3207" t="s">
        <v>3096</v>
      </c>
      <c r="C3207" t="s">
        <v>11</v>
      </c>
      <c r="D3207">
        <v>561</v>
      </c>
      <c r="E3207">
        <v>1398</v>
      </c>
      <c r="F3207" t="s">
        <v>3118</v>
      </c>
      <c r="G3207" t="str">
        <f t="shared" si="99"/>
        <v>iiif_url</v>
      </c>
    </row>
    <row r="3208" spans="1:7" x14ac:dyDescent="0.2">
      <c r="A3208" t="s">
        <v>3095</v>
      </c>
      <c r="B3208" t="s">
        <v>3096</v>
      </c>
      <c r="C3208" t="s">
        <v>1170</v>
      </c>
      <c r="D3208">
        <v>434</v>
      </c>
      <c r="E3208">
        <v>1445</v>
      </c>
      <c r="F3208" t="s">
        <v>3119</v>
      </c>
      <c r="G3208" t="str">
        <f t="shared" si="99"/>
        <v>iiif_url</v>
      </c>
    </row>
    <row r="3209" spans="1:7" x14ac:dyDescent="0.2">
      <c r="A3209" t="s">
        <v>3095</v>
      </c>
      <c r="B3209" t="s">
        <v>3096</v>
      </c>
      <c r="C3209" t="s">
        <v>1170</v>
      </c>
      <c r="D3209">
        <v>434</v>
      </c>
      <c r="E3209">
        <v>1494</v>
      </c>
      <c r="F3209" t="s">
        <v>3120</v>
      </c>
      <c r="G3209" t="str">
        <f t="shared" si="99"/>
        <v>iiif_url</v>
      </c>
    </row>
    <row r="3210" spans="1:7" x14ac:dyDescent="0.2">
      <c r="A3210" t="s">
        <v>3095</v>
      </c>
      <c r="B3210" t="s">
        <v>3096</v>
      </c>
      <c r="C3210" t="s">
        <v>11</v>
      </c>
      <c r="D3210">
        <v>554</v>
      </c>
      <c r="E3210">
        <v>1540</v>
      </c>
      <c r="F3210" t="s">
        <v>3121</v>
      </c>
      <c r="G3210" t="str">
        <f t="shared" si="99"/>
        <v>iiif_url</v>
      </c>
    </row>
    <row r="3211" spans="1:7" x14ac:dyDescent="0.2">
      <c r="A3211" t="s">
        <v>3095</v>
      </c>
      <c r="B3211" t="s">
        <v>3096</v>
      </c>
      <c r="C3211" t="s">
        <v>1170</v>
      </c>
      <c r="D3211">
        <v>437</v>
      </c>
      <c r="E3211">
        <v>1591</v>
      </c>
      <c r="F3211" t="s">
        <v>3122</v>
      </c>
      <c r="G3211" t="str">
        <f t="shared" si="99"/>
        <v>iiif_url</v>
      </c>
    </row>
    <row r="3212" spans="1:7" x14ac:dyDescent="0.2">
      <c r="A3212" t="s">
        <v>3095</v>
      </c>
      <c r="B3212" t="s">
        <v>3096</v>
      </c>
      <c r="C3212" t="s">
        <v>11</v>
      </c>
      <c r="D3212">
        <v>557</v>
      </c>
      <c r="E3212">
        <v>1638</v>
      </c>
      <c r="F3212" t="s">
        <v>3123</v>
      </c>
      <c r="G3212" t="str">
        <f t="shared" si="99"/>
        <v>iiif_url</v>
      </c>
    </row>
    <row r="3213" spans="1:7" x14ac:dyDescent="0.2">
      <c r="A3213" t="s">
        <v>3095</v>
      </c>
      <c r="B3213" t="s">
        <v>3096</v>
      </c>
      <c r="C3213" t="s">
        <v>1170</v>
      </c>
      <c r="D3213">
        <v>430</v>
      </c>
      <c r="E3213">
        <v>1685</v>
      </c>
      <c r="F3213" t="s">
        <v>3124</v>
      </c>
      <c r="G3213" t="str">
        <f t="shared" si="99"/>
        <v>iiif_url</v>
      </c>
    </row>
    <row r="3214" spans="1:7" x14ac:dyDescent="0.2">
      <c r="A3214" t="s">
        <v>3095</v>
      </c>
      <c r="B3214" t="s">
        <v>3096</v>
      </c>
      <c r="C3214" t="s">
        <v>1170</v>
      </c>
      <c r="D3214">
        <v>430</v>
      </c>
      <c r="E3214">
        <v>1730</v>
      </c>
      <c r="F3214" t="s">
        <v>3125</v>
      </c>
      <c r="G3214" t="str">
        <f t="shared" si="99"/>
        <v>iiif_url</v>
      </c>
    </row>
    <row r="3215" spans="1:7" x14ac:dyDescent="0.2">
      <c r="A3215" t="s">
        <v>3095</v>
      </c>
      <c r="B3215" t="s">
        <v>3096</v>
      </c>
      <c r="C3215" t="s">
        <v>11</v>
      </c>
      <c r="D3215">
        <v>552</v>
      </c>
      <c r="E3215">
        <v>1786</v>
      </c>
      <c r="F3215" t="s">
        <v>2863</v>
      </c>
      <c r="G3215" t="str">
        <f t="shared" si="99"/>
        <v>iiif_url</v>
      </c>
    </row>
    <row r="3216" spans="1:7" x14ac:dyDescent="0.2">
      <c r="A3216" t="s">
        <v>3095</v>
      </c>
      <c r="B3216" t="s">
        <v>3096</v>
      </c>
      <c r="C3216" t="s">
        <v>1170</v>
      </c>
      <c r="D3216">
        <v>430</v>
      </c>
      <c r="E3216">
        <v>1831</v>
      </c>
      <c r="F3216" t="s">
        <v>3126</v>
      </c>
      <c r="G3216" t="str">
        <f t="shared" si="99"/>
        <v>iiif_url</v>
      </c>
    </row>
    <row r="3217" spans="1:7" x14ac:dyDescent="0.2">
      <c r="A3217" t="s">
        <v>3095</v>
      </c>
      <c r="B3217" t="s">
        <v>3096</v>
      </c>
      <c r="C3217" t="s">
        <v>11</v>
      </c>
      <c r="D3217">
        <v>549</v>
      </c>
      <c r="E3217">
        <v>1881</v>
      </c>
      <c r="F3217" t="s">
        <v>3127</v>
      </c>
      <c r="G3217" t="str">
        <f t="shared" ref="G3217:G3247" si="100">HYPERLINK("https://images.diginfra.net/iiif/NL-HaNA_1.01.02/3779/NL-HaNA_1.01.02_3779_0018.jpg/254,299,1104,3171/full/0/default.jpg", "iiif_url")</f>
        <v>iiif_url</v>
      </c>
    </row>
    <row r="3218" spans="1:7" x14ac:dyDescent="0.2">
      <c r="A3218" t="s">
        <v>3095</v>
      </c>
      <c r="B3218" t="s">
        <v>3096</v>
      </c>
      <c r="C3218" t="s">
        <v>1170</v>
      </c>
      <c r="D3218">
        <v>430</v>
      </c>
      <c r="E3218">
        <v>1924</v>
      </c>
      <c r="F3218" t="s">
        <v>3128</v>
      </c>
      <c r="G3218" t="str">
        <f t="shared" si="100"/>
        <v>iiif_url</v>
      </c>
    </row>
    <row r="3219" spans="1:7" x14ac:dyDescent="0.2">
      <c r="A3219" t="s">
        <v>3095</v>
      </c>
      <c r="B3219" t="s">
        <v>3096</v>
      </c>
      <c r="C3219" t="s">
        <v>26</v>
      </c>
      <c r="D3219">
        <v>427</v>
      </c>
      <c r="E3219">
        <v>1973</v>
      </c>
      <c r="F3219" t="s">
        <v>3129</v>
      </c>
      <c r="G3219" t="str">
        <f t="shared" si="100"/>
        <v>iiif_url</v>
      </c>
    </row>
    <row r="3220" spans="1:7" x14ac:dyDescent="0.2">
      <c r="A3220" t="s">
        <v>3095</v>
      </c>
      <c r="B3220" t="s">
        <v>3096</v>
      </c>
      <c r="C3220" t="s">
        <v>11</v>
      </c>
      <c r="D3220">
        <v>547</v>
      </c>
      <c r="E3220">
        <v>2027</v>
      </c>
      <c r="F3220" t="s">
        <v>2826</v>
      </c>
      <c r="G3220" t="str">
        <f t="shared" si="100"/>
        <v>iiif_url</v>
      </c>
    </row>
    <row r="3221" spans="1:7" x14ac:dyDescent="0.2">
      <c r="A3221" t="s">
        <v>3095</v>
      </c>
      <c r="B3221" t="s">
        <v>3096</v>
      </c>
      <c r="C3221" t="s">
        <v>26</v>
      </c>
      <c r="D3221">
        <v>420</v>
      </c>
      <c r="E3221">
        <v>2071</v>
      </c>
      <c r="F3221" t="s">
        <v>3130</v>
      </c>
      <c r="G3221" t="str">
        <f t="shared" si="100"/>
        <v>iiif_url</v>
      </c>
    </row>
    <row r="3222" spans="1:7" x14ac:dyDescent="0.2">
      <c r="A3222" t="s">
        <v>3095</v>
      </c>
      <c r="B3222" t="s">
        <v>3096</v>
      </c>
      <c r="C3222" t="s">
        <v>11</v>
      </c>
      <c r="D3222">
        <v>545</v>
      </c>
      <c r="E3222">
        <v>2122</v>
      </c>
      <c r="F3222" t="s">
        <v>3131</v>
      </c>
      <c r="G3222" t="str">
        <f t="shared" si="100"/>
        <v>iiif_url</v>
      </c>
    </row>
    <row r="3223" spans="1:7" x14ac:dyDescent="0.2">
      <c r="A3223" t="s">
        <v>3095</v>
      </c>
      <c r="B3223" t="s">
        <v>3096</v>
      </c>
      <c r="C3223" t="s">
        <v>26</v>
      </c>
      <c r="D3223">
        <v>420</v>
      </c>
      <c r="E3223">
        <v>2167</v>
      </c>
      <c r="F3223" t="s">
        <v>3132</v>
      </c>
      <c r="G3223" t="str">
        <f t="shared" si="100"/>
        <v>iiif_url</v>
      </c>
    </row>
    <row r="3224" spans="1:7" x14ac:dyDescent="0.2">
      <c r="A3224" t="s">
        <v>3095</v>
      </c>
      <c r="B3224" t="s">
        <v>3096</v>
      </c>
      <c r="C3224" t="s">
        <v>26</v>
      </c>
      <c r="D3224">
        <v>416</v>
      </c>
      <c r="E3224">
        <v>2217</v>
      </c>
      <c r="F3224" t="s">
        <v>3133</v>
      </c>
      <c r="G3224" t="str">
        <f t="shared" si="100"/>
        <v>iiif_url</v>
      </c>
    </row>
    <row r="3225" spans="1:7" x14ac:dyDescent="0.2">
      <c r="A3225" t="s">
        <v>3095</v>
      </c>
      <c r="B3225" t="s">
        <v>3096</v>
      </c>
      <c r="C3225" t="s">
        <v>37</v>
      </c>
      <c r="D3225">
        <v>542</v>
      </c>
      <c r="E3225">
        <v>2264</v>
      </c>
      <c r="F3225" t="s">
        <v>3134</v>
      </c>
      <c r="G3225" t="str">
        <f t="shared" si="100"/>
        <v>iiif_url</v>
      </c>
    </row>
    <row r="3226" spans="1:7" x14ac:dyDescent="0.2">
      <c r="A3226" t="s">
        <v>3095</v>
      </c>
      <c r="B3226" t="s">
        <v>3096</v>
      </c>
      <c r="C3226" t="s">
        <v>26</v>
      </c>
      <c r="D3226">
        <v>416</v>
      </c>
      <c r="E3226">
        <v>2310</v>
      </c>
      <c r="F3226" t="s">
        <v>3135</v>
      </c>
      <c r="G3226" t="str">
        <f t="shared" si="100"/>
        <v>iiif_url</v>
      </c>
    </row>
    <row r="3227" spans="1:7" x14ac:dyDescent="0.2">
      <c r="A3227" t="s">
        <v>3095</v>
      </c>
      <c r="B3227" t="s">
        <v>3096</v>
      </c>
      <c r="C3227" t="s">
        <v>37</v>
      </c>
      <c r="D3227">
        <v>538</v>
      </c>
      <c r="E3227">
        <v>2363</v>
      </c>
      <c r="F3227" t="s">
        <v>3136</v>
      </c>
      <c r="G3227" t="str">
        <f t="shared" si="100"/>
        <v>iiif_url</v>
      </c>
    </row>
    <row r="3228" spans="1:7" x14ac:dyDescent="0.2">
      <c r="A3228" t="s">
        <v>3095</v>
      </c>
      <c r="B3228" t="s">
        <v>3096</v>
      </c>
      <c r="C3228" t="s">
        <v>26</v>
      </c>
      <c r="D3228">
        <v>406</v>
      </c>
      <c r="E3228">
        <v>2412</v>
      </c>
      <c r="F3228" t="s">
        <v>3137</v>
      </c>
      <c r="G3228" t="str">
        <f t="shared" si="100"/>
        <v>iiif_url</v>
      </c>
    </row>
    <row r="3229" spans="1:7" x14ac:dyDescent="0.2">
      <c r="A3229" t="s">
        <v>3095</v>
      </c>
      <c r="B3229" t="s">
        <v>3096</v>
      </c>
      <c r="C3229" t="s">
        <v>26</v>
      </c>
      <c r="D3229">
        <v>416</v>
      </c>
      <c r="E3229">
        <v>2468</v>
      </c>
      <c r="F3229" t="s">
        <v>318</v>
      </c>
      <c r="G3229" t="str">
        <f t="shared" si="100"/>
        <v>iiif_url</v>
      </c>
    </row>
    <row r="3230" spans="1:7" x14ac:dyDescent="0.2">
      <c r="A3230" t="s">
        <v>3095</v>
      </c>
      <c r="B3230" t="s">
        <v>3096</v>
      </c>
      <c r="C3230" t="s">
        <v>37</v>
      </c>
      <c r="D3230">
        <v>535</v>
      </c>
      <c r="E3230">
        <v>2506</v>
      </c>
      <c r="F3230" t="s">
        <v>3138</v>
      </c>
      <c r="G3230" t="str">
        <f t="shared" si="100"/>
        <v>iiif_url</v>
      </c>
    </row>
    <row r="3231" spans="1:7" x14ac:dyDescent="0.2">
      <c r="A3231" t="s">
        <v>3095</v>
      </c>
      <c r="B3231" t="s">
        <v>3096</v>
      </c>
      <c r="C3231" t="s">
        <v>26</v>
      </c>
      <c r="D3231">
        <v>406</v>
      </c>
      <c r="E3231">
        <v>2545</v>
      </c>
      <c r="F3231" t="s">
        <v>3139</v>
      </c>
      <c r="G3231" t="str">
        <f t="shared" si="100"/>
        <v>iiif_url</v>
      </c>
    </row>
    <row r="3232" spans="1:7" x14ac:dyDescent="0.2">
      <c r="A3232" t="s">
        <v>3095</v>
      </c>
      <c r="B3232" t="s">
        <v>3096</v>
      </c>
      <c r="C3232" t="s">
        <v>37</v>
      </c>
      <c r="D3232">
        <v>533</v>
      </c>
      <c r="E3232">
        <v>2600</v>
      </c>
      <c r="F3232" t="s">
        <v>3140</v>
      </c>
      <c r="G3232" t="str">
        <f t="shared" si="100"/>
        <v>iiif_url</v>
      </c>
    </row>
    <row r="3233" spans="1:7" x14ac:dyDescent="0.2">
      <c r="A3233" t="s">
        <v>3095</v>
      </c>
      <c r="B3233" t="s">
        <v>3096</v>
      </c>
      <c r="C3233" t="s">
        <v>26</v>
      </c>
      <c r="D3233">
        <v>406</v>
      </c>
      <c r="E3233">
        <v>2648</v>
      </c>
      <c r="F3233" t="s">
        <v>3141</v>
      </c>
      <c r="G3233" t="str">
        <f t="shared" si="100"/>
        <v>iiif_url</v>
      </c>
    </row>
    <row r="3234" spans="1:7" x14ac:dyDescent="0.2">
      <c r="A3234" t="s">
        <v>3095</v>
      </c>
      <c r="B3234" t="s">
        <v>3096</v>
      </c>
      <c r="C3234" t="s">
        <v>26</v>
      </c>
      <c r="D3234">
        <v>406</v>
      </c>
      <c r="E3234">
        <v>2691</v>
      </c>
      <c r="F3234" t="s">
        <v>3142</v>
      </c>
      <c r="G3234" t="str">
        <f t="shared" si="100"/>
        <v>iiif_url</v>
      </c>
    </row>
    <row r="3235" spans="1:7" x14ac:dyDescent="0.2">
      <c r="A3235" t="s">
        <v>3095</v>
      </c>
      <c r="B3235" t="s">
        <v>3096</v>
      </c>
      <c r="C3235" t="s">
        <v>37</v>
      </c>
      <c r="D3235">
        <v>531</v>
      </c>
      <c r="E3235">
        <v>2746</v>
      </c>
      <c r="F3235" t="s">
        <v>3143</v>
      </c>
      <c r="G3235" t="str">
        <f t="shared" si="100"/>
        <v>iiif_url</v>
      </c>
    </row>
    <row r="3236" spans="1:7" x14ac:dyDescent="0.2">
      <c r="A3236" t="s">
        <v>3095</v>
      </c>
      <c r="B3236" t="s">
        <v>3096</v>
      </c>
      <c r="C3236" t="s">
        <v>26</v>
      </c>
      <c r="D3236">
        <v>404</v>
      </c>
      <c r="E3236">
        <v>2791</v>
      </c>
      <c r="F3236" t="s">
        <v>3144</v>
      </c>
      <c r="G3236" t="str">
        <f t="shared" si="100"/>
        <v>iiif_url</v>
      </c>
    </row>
    <row r="3237" spans="1:7" x14ac:dyDescent="0.2">
      <c r="A3237" t="s">
        <v>3095</v>
      </c>
      <c r="B3237" t="s">
        <v>3096</v>
      </c>
      <c r="C3237" t="s">
        <v>37</v>
      </c>
      <c r="D3237">
        <v>528</v>
      </c>
      <c r="E3237">
        <v>2843</v>
      </c>
      <c r="F3237" t="s">
        <v>3145</v>
      </c>
      <c r="G3237" t="str">
        <f t="shared" si="100"/>
        <v>iiif_url</v>
      </c>
    </row>
    <row r="3238" spans="1:7" x14ac:dyDescent="0.2">
      <c r="A3238" t="s">
        <v>3095</v>
      </c>
      <c r="B3238" t="s">
        <v>3096</v>
      </c>
      <c r="C3238" t="s">
        <v>26</v>
      </c>
      <c r="D3238">
        <v>402</v>
      </c>
      <c r="E3238">
        <v>2892</v>
      </c>
      <c r="F3238" t="s">
        <v>3146</v>
      </c>
      <c r="G3238" t="str">
        <f t="shared" si="100"/>
        <v>iiif_url</v>
      </c>
    </row>
    <row r="3239" spans="1:7" x14ac:dyDescent="0.2">
      <c r="A3239" t="s">
        <v>3095</v>
      </c>
      <c r="B3239" t="s">
        <v>3096</v>
      </c>
      <c r="C3239" t="s">
        <v>37</v>
      </c>
      <c r="D3239">
        <v>526</v>
      </c>
      <c r="E3239">
        <v>2939</v>
      </c>
      <c r="F3239" t="s">
        <v>3147</v>
      </c>
      <c r="G3239" t="str">
        <f t="shared" si="100"/>
        <v>iiif_url</v>
      </c>
    </row>
    <row r="3240" spans="1:7" x14ac:dyDescent="0.2">
      <c r="A3240" t="s">
        <v>3095</v>
      </c>
      <c r="B3240" t="s">
        <v>3096</v>
      </c>
      <c r="C3240" t="s">
        <v>26</v>
      </c>
      <c r="D3240">
        <v>402</v>
      </c>
      <c r="E3240">
        <v>2984</v>
      </c>
      <c r="F3240" t="s">
        <v>3148</v>
      </c>
      <c r="G3240" t="str">
        <f t="shared" si="100"/>
        <v>iiif_url</v>
      </c>
    </row>
    <row r="3241" spans="1:7" x14ac:dyDescent="0.2">
      <c r="A3241" t="s">
        <v>3095</v>
      </c>
      <c r="B3241" t="s">
        <v>3096</v>
      </c>
      <c r="C3241" t="s">
        <v>37</v>
      </c>
      <c r="D3241">
        <v>524</v>
      </c>
      <c r="E3241">
        <v>3038</v>
      </c>
      <c r="F3241" t="s">
        <v>3149</v>
      </c>
      <c r="G3241" t="str">
        <f t="shared" si="100"/>
        <v>iiif_url</v>
      </c>
    </row>
    <row r="3242" spans="1:7" x14ac:dyDescent="0.2">
      <c r="A3242" t="s">
        <v>3095</v>
      </c>
      <c r="B3242" t="s">
        <v>3096</v>
      </c>
      <c r="C3242" t="s">
        <v>124</v>
      </c>
      <c r="D3242">
        <v>402</v>
      </c>
      <c r="E3242">
        <v>3081</v>
      </c>
      <c r="F3242" t="s">
        <v>3150</v>
      </c>
      <c r="G3242" t="str">
        <f t="shared" si="100"/>
        <v>iiif_url</v>
      </c>
    </row>
    <row r="3243" spans="1:7" x14ac:dyDescent="0.2">
      <c r="A3243" t="s">
        <v>3095</v>
      </c>
      <c r="B3243" t="s">
        <v>3096</v>
      </c>
      <c r="C3243" t="s">
        <v>37</v>
      </c>
      <c r="D3243">
        <v>514</v>
      </c>
      <c r="E3243">
        <v>3130</v>
      </c>
      <c r="F3243" t="s">
        <v>2706</v>
      </c>
      <c r="G3243" t="str">
        <f t="shared" si="100"/>
        <v>iiif_url</v>
      </c>
    </row>
    <row r="3244" spans="1:7" x14ac:dyDescent="0.2">
      <c r="A3244" t="s">
        <v>3095</v>
      </c>
      <c r="B3244" t="s">
        <v>3096</v>
      </c>
      <c r="C3244" t="s">
        <v>124</v>
      </c>
      <c r="D3244">
        <v>392</v>
      </c>
      <c r="E3244">
        <v>3173</v>
      </c>
      <c r="F3244" t="s">
        <v>3151</v>
      </c>
      <c r="G3244" t="str">
        <f t="shared" si="100"/>
        <v>iiif_url</v>
      </c>
    </row>
    <row r="3245" spans="1:7" x14ac:dyDescent="0.2">
      <c r="A3245" t="s">
        <v>3095</v>
      </c>
      <c r="B3245" t="s">
        <v>3096</v>
      </c>
      <c r="C3245" t="s">
        <v>37</v>
      </c>
      <c r="D3245">
        <v>514</v>
      </c>
      <c r="E3245">
        <v>3229</v>
      </c>
      <c r="F3245" t="s">
        <v>3152</v>
      </c>
      <c r="G3245" t="str">
        <f t="shared" si="100"/>
        <v>iiif_url</v>
      </c>
    </row>
    <row r="3246" spans="1:7" x14ac:dyDescent="0.2">
      <c r="A3246" t="s">
        <v>3095</v>
      </c>
      <c r="B3246" t="s">
        <v>3096</v>
      </c>
      <c r="C3246" t="s">
        <v>124</v>
      </c>
      <c r="D3246">
        <v>387</v>
      </c>
      <c r="E3246">
        <v>3276</v>
      </c>
      <c r="F3246" t="s">
        <v>3153</v>
      </c>
      <c r="G3246" t="str">
        <f t="shared" si="100"/>
        <v>iiif_url</v>
      </c>
    </row>
    <row r="3247" spans="1:7" x14ac:dyDescent="0.2">
      <c r="A3247" t="s">
        <v>3095</v>
      </c>
      <c r="B3247" t="s">
        <v>3096</v>
      </c>
      <c r="C3247" t="s">
        <v>124</v>
      </c>
      <c r="D3247">
        <v>387</v>
      </c>
      <c r="E3247">
        <v>3326</v>
      </c>
      <c r="F3247" t="s">
        <v>3154</v>
      </c>
      <c r="G3247" t="str">
        <f t="shared" si="100"/>
        <v>iiif_url</v>
      </c>
    </row>
    <row r="3249" spans="1:7" x14ac:dyDescent="0.2">
      <c r="A3249" t="s">
        <v>3095</v>
      </c>
      <c r="B3249" t="s">
        <v>3155</v>
      </c>
      <c r="C3249" t="s">
        <v>11</v>
      </c>
      <c r="D3249">
        <v>1552</v>
      </c>
      <c r="E3249">
        <v>418</v>
      </c>
      <c r="F3249" t="s">
        <v>2863</v>
      </c>
      <c r="G3249" t="str">
        <f t="shared" ref="G3249:G3280" si="101">HYPERLINK("https://images.diginfra.net/iiif/NL-HaNA_1.01.02/3779/NL-HaNA_1.01.02_3779_0018.jpg/1229,314,1135,3181/full/0/default.jpg", "iiif_url")</f>
        <v>iiif_url</v>
      </c>
    </row>
    <row r="3250" spans="1:7" x14ac:dyDescent="0.2">
      <c r="A3250" t="s">
        <v>3095</v>
      </c>
      <c r="B3250" t="s">
        <v>3155</v>
      </c>
      <c r="C3250" t="s">
        <v>26</v>
      </c>
      <c r="D3250">
        <v>1430</v>
      </c>
      <c r="E3250">
        <v>463</v>
      </c>
      <c r="F3250" t="s">
        <v>3156</v>
      </c>
      <c r="G3250" t="str">
        <f t="shared" si="101"/>
        <v>iiif_url</v>
      </c>
    </row>
    <row r="3251" spans="1:7" x14ac:dyDescent="0.2">
      <c r="A3251" t="s">
        <v>3095</v>
      </c>
      <c r="B3251" t="s">
        <v>3155</v>
      </c>
      <c r="C3251" t="s">
        <v>11</v>
      </c>
      <c r="D3251">
        <v>1552</v>
      </c>
      <c r="E3251">
        <v>514</v>
      </c>
      <c r="F3251" t="s">
        <v>3157</v>
      </c>
      <c r="G3251" t="str">
        <f t="shared" si="101"/>
        <v>iiif_url</v>
      </c>
    </row>
    <row r="3252" spans="1:7" x14ac:dyDescent="0.2">
      <c r="A3252" t="s">
        <v>3095</v>
      </c>
      <c r="B3252" t="s">
        <v>3155</v>
      </c>
      <c r="C3252" t="s">
        <v>26</v>
      </c>
      <c r="D3252">
        <v>1428</v>
      </c>
      <c r="E3252">
        <v>550</v>
      </c>
      <c r="F3252" t="s">
        <v>3158</v>
      </c>
      <c r="G3252" t="str">
        <f t="shared" si="101"/>
        <v>iiif_url</v>
      </c>
    </row>
    <row r="3253" spans="1:7" x14ac:dyDescent="0.2">
      <c r="A3253" t="s">
        <v>3095</v>
      </c>
      <c r="B3253" t="s">
        <v>3155</v>
      </c>
      <c r="C3253" t="s">
        <v>11</v>
      </c>
      <c r="D3253">
        <v>1545</v>
      </c>
      <c r="E3253">
        <v>614</v>
      </c>
      <c r="F3253" t="s">
        <v>3159</v>
      </c>
      <c r="G3253" t="str">
        <f t="shared" si="101"/>
        <v>iiif_url</v>
      </c>
    </row>
    <row r="3254" spans="1:7" x14ac:dyDescent="0.2">
      <c r="A3254" t="s">
        <v>3095</v>
      </c>
      <c r="B3254" t="s">
        <v>3155</v>
      </c>
      <c r="C3254" t="s">
        <v>26</v>
      </c>
      <c r="D3254">
        <v>1428</v>
      </c>
      <c r="E3254">
        <v>651</v>
      </c>
      <c r="F3254" t="s">
        <v>3160</v>
      </c>
      <c r="G3254" t="str">
        <f t="shared" si="101"/>
        <v>iiif_url</v>
      </c>
    </row>
    <row r="3255" spans="1:7" x14ac:dyDescent="0.2">
      <c r="A3255" t="s">
        <v>3095</v>
      </c>
      <c r="B3255" t="s">
        <v>3155</v>
      </c>
      <c r="C3255" t="s">
        <v>11</v>
      </c>
      <c r="D3255">
        <v>1548</v>
      </c>
      <c r="E3255">
        <v>699</v>
      </c>
      <c r="F3255" t="s">
        <v>2997</v>
      </c>
      <c r="G3255" t="str">
        <f t="shared" si="101"/>
        <v>iiif_url</v>
      </c>
    </row>
    <row r="3256" spans="1:7" x14ac:dyDescent="0.2">
      <c r="A3256" t="s">
        <v>3095</v>
      </c>
      <c r="B3256" t="s">
        <v>3155</v>
      </c>
      <c r="C3256" t="s">
        <v>26</v>
      </c>
      <c r="D3256">
        <v>1421</v>
      </c>
      <c r="E3256">
        <v>753</v>
      </c>
      <c r="F3256" t="s">
        <v>3161</v>
      </c>
      <c r="G3256" t="str">
        <f t="shared" si="101"/>
        <v>iiif_url</v>
      </c>
    </row>
    <row r="3257" spans="1:7" x14ac:dyDescent="0.2">
      <c r="A3257" t="s">
        <v>3095</v>
      </c>
      <c r="B3257" t="s">
        <v>3155</v>
      </c>
      <c r="C3257" t="s">
        <v>26</v>
      </c>
      <c r="D3257">
        <v>1421</v>
      </c>
      <c r="E3257">
        <v>810</v>
      </c>
      <c r="F3257" t="s">
        <v>3162</v>
      </c>
      <c r="G3257" t="str">
        <f t="shared" si="101"/>
        <v>iiif_url</v>
      </c>
    </row>
    <row r="3258" spans="1:7" x14ac:dyDescent="0.2">
      <c r="A3258" t="s">
        <v>3095</v>
      </c>
      <c r="B3258" t="s">
        <v>3155</v>
      </c>
      <c r="C3258" t="s">
        <v>11</v>
      </c>
      <c r="D3258">
        <v>1548</v>
      </c>
      <c r="E3258">
        <v>848</v>
      </c>
      <c r="F3258" t="s">
        <v>3163</v>
      </c>
      <c r="G3258" t="str">
        <f t="shared" si="101"/>
        <v>iiif_url</v>
      </c>
    </row>
    <row r="3259" spans="1:7" x14ac:dyDescent="0.2">
      <c r="A3259" t="s">
        <v>3095</v>
      </c>
      <c r="B3259" t="s">
        <v>3155</v>
      </c>
      <c r="C3259" t="s">
        <v>26</v>
      </c>
      <c r="D3259">
        <v>1418</v>
      </c>
      <c r="E3259">
        <v>896</v>
      </c>
      <c r="F3259" t="s">
        <v>3132</v>
      </c>
      <c r="G3259" t="str">
        <f t="shared" si="101"/>
        <v>iiif_url</v>
      </c>
    </row>
    <row r="3260" spans="1:7" x14ac:dyDescent="0.2">
      <c r="A3260" t="s">
        <v>3095</v>
      </c>
      <c r="B3260" t="s">
        <v>3155</v>
      </c>
      <c r="C3260" t="s">
        <v>26</v>
      </c>
      <c r="D3260">
        <v>1416</v>
      </c>
      <c r="E3260">
        <v>939</v>
      </c>
      <c r="F3260" t="s">
        <v>3164</v>
      </c>
      <c r="G3260" t="str">
        <f t="shared" si="101"/>
        <v>iiif_url</v>
      </c>
    </row>
    <row r="3261" spans="1:7" x14ac:dyDescent="0.2">
      <c r="A3261" t="s">
        <v>3095</v>
      </c>
      <c r="B3261" t="s">
        <v>3155</v>
      </c>
      <c r="C3261" t="s">
        <v>11</v>
      </c>
      <c r="D3261">
        <v>1538</v>
      </c>
      <c r="E3261">
        <v>994</v>
      </c>
      <c r="F3261" t="s">
        <v>3165</v>
      </c>
      <c r="G3261" t="str">
        <f t="shared" si="101"/>
        <v>iiif_url</v>
      </c>
    </row>
    <row r="3262" spans="1:7" x14ac:dyDescent="0.2">
      <c r="A3262" t="s">
        <v>3095</v>
      </c>
      <c r="B3262" t="s">
        <v>3155</v>
      </c>
      <c r="C3262" t="s">
        <v>26</v>
      </c>
      <c r="D3262">
        <v>1416</v>
      </c>
      <c r="E3262">
        <v>1041</v>
      </c>
      <c r="F3262" t="s">
        <v>3166</v>
      </c>
      <c r="G3262" t="str">
        <f t="shared" si="101"/>
        <v>iiif_url</v>
      </c>
    </row>
    <row r="3263" spans="1:7" x14ac:dyDescent="0.2">
      <c r="A3263" t="s">
        <v>3095</v>
      </c>
      <c r="B3263" t="s">
        <v>3155</v>
      </c>
      <c r="C3263" t="s">
        <v>11</v>
      </c>
      <c r="D3263">
        <v>1538</v>
      </c>
      <c r="E3263">
        <v>1087</v>
      </c>
      <c r="F3263" t="s">
        <v>3167</v>
      </c>
      <c r="G3263" t="str">
        <f t="shared" si="101"/>
        <v>iiif_url</v>
      </c>
    </row>
    <row r="3264" spans="1:7" x14ac:dyDescent="0.2">
      <c r="A3264" t="s">
        <v>3095</v>
      </c>
      <c r="B3264" t="s">
        <v>3155</v>
      </c>
      <c r="C3264" t="s">
        <v>26</v>
      </c>
      <c r="D3264">
        <v>1418</v>
      </c>
      <c r="E3264">
        <v>1133</v>
      </c>
      <c r="F3264" t="s">
        <v>3168</v>
      </c>
      <c r="G3264" t="str">
        <f t="shared" si="101"/>
        <v>iiif_url</v>
      </c>
    </row>
    <row r="3265" spans="1:7" x14ac:dyDescent="0.2">
      <c r="A3265" t="s">
        <v>3095</v>
      </c>
      <c r="B3265" t="s">
        <v>3155</v>
      </c>
      <c r="C3265" t="s">
        <v>11</v>
      </c>
      <c r="D3265">
        <v>1536</v>
      </c>
      <c r="E3265">
        <v>1181</v>
      </c>
      <c r="F3265" t="s">
        <v>3167</v>
      </c>
      <c r="G3265" t="str">
        <f t="shared" si="101"/>
        <v>iiif_url</v>
      </c>
    </row>
    <row r="3266" spans="1:7" x14ac:dyDescent="0.2">
      <c r="A3266" t="s">
        <v>3095</v>
      </c>
      <c r="B3266" t="s">
        <v>3155</v>
      </c>
      <c r="C3266" t="s">
        <v>26</v>
      </c>
      <c r="D3266">
        <v>1416</v>
      </c>
      <c r="E3266">
        <v>1233</v>
      </c>
      <c r="F3266" t="s">
        <v>3169</v>
      </c>
      <c r="G3266" t="str">
        <f t="shared" si="101"/>
        <v>iiif_url</v>
      </c>
    </row>
    <row r="3267" spans="1:7" x14ac:dyDescent="0.2">
      <c r="A3267" t="s">
        <v>3095</v>
      </c>
      <c r="B3267" t="s">
        <v>3155</v>
      </c>
      <c r="C3267" t="s">
        <v>26</v>
      </c>
      <c r="D3267">
        <v>1411</v>
      </c>
      <c r="E3267">
        <v>1270</v>
      </c>
      <c r="F3267" t="s">
        <v>3170</v>
      </c>
      <c r="G3267" t="str">
        <f t="shared" si="101"/>
        <v>iiif_url</v>
      </c>
    </row>
    <row r="3268" spans="1:7" x14ac:dyDescent="0.2">
      <c r="A3268" t="s">
        <v>3095</v>
      </c>
      <c r="B3268" t="s">
        <v>3155</v>
      </c>
      <c r="C3268" t="s">
        <v>11</v>
      </c>
      <c r="D3268">
        <v>1531</v>
      </c>
      <c r="E3268">
        <v>1327</v>
      </c>
      <c r="F3268" t="s">
        <v>3171</v>
      </c>
      <c r="G3268" t="str">
        <f t="shared" si="101"/>
        <v>iiif_url</v>
      </c>
    </row>
    <row r="3269" spans="1:7" x14ac:dyDescent="0.2">
      <c r="A3269" t="s">
        <v>3095</v>
      </c>
      <c r="B3269" t="s">
        <v>3155</v>
      </c>
      <c r="C3269" t="s">
        <v>26</v>
      </c>
      <c r="D3269">
        <v>1407</v>
      </c>
      <c r="E3269">
        <v>1373</v>
      </c>
      <c r="F3269" t="s">
        <v>2749</v>
      </c>
      <c r="G3269" t="str">
        <f t="shared" si="101"/>
        <v>iiif_url</v>
      </c>
    </row>
    <row r="3270" spans="1:7" x14ac:dyDescent="0.2">
      <c r="A3270" t="s">
        <v>3095</v>
      </c>
      <c r="B3270" t="s">
        <v>3155</v>
      </c>
      <c r="C3270" t="s">
        <v>26</v>
      </c>
      <c r="D3270">
        <v>1409</v>
      </c>
      <c r="E3270">
        <v>1420</v>
      </c>
      <c r="F3270" t="s">
        <v>3172</v>
      </c>
      <c r="G3270" t="str">
        <f t="shared" si="101"/>
        <v>iiif_url</v>
      </c>
    </row>
    <row r="3271" spans="1:7" x14ac:dyDescent="0.2">
      <c r="A3271" t="s">
        <v>3095</v>
      </c>
      <c r="B3271" t="s">
        <v>3155</v>
      </c>
      <c r="C3271" t="s">
        <v>11</v>
      </c>
      <c r="D3271">
        <v>1529</v>
      </c>
      <c r="E3271">
        <v>1472</v>
      </c>
      <c r="F3271" t="s">
        <v>3167</v>
      </c>
      <c r="G3271" t="str">
        <f t="shared" si="101"/>
        <v>iiif_url</v>
      </c>
    </row>
    <row r="3272" spans="1:7" x14ac:dyDescent="0.2">
      <c r="A3272" t="s">
        <v>3095</v>
      </c>
      <c r="B3272" t="s">
        <v>3155</v>
      </c>
      <c r="C3272" t="s">
        <v>26</v>
      </c>
      <c r="D3272">
        <v>1409</v>
      </c>
      <c r="E3272">
        <v>1512</v>
      </c>
      <c r="F3272" t="s">
        <v>3173</v>
      </c>
      <c r="G3272" t="str">
        <f t="shared" si="101"/>
        <v>iiif_url</v>
      </c>
    </row>
    <row r="3273" spans="1:7" x14ac:dyDescent="0.2">
      <c r="A3273" t="s">
        <v>3095</v>
      </c>
      <c r="B3273" t="s">
        <v>3155</v>
      </c>
      <c r="C3273" t="s">
        <v>11</v>
      </c>
      <c r="D3273">
        <v>1524</v>
      </c>
      <c r="E3273">
        <v>1563</v>
      </c>
      <c r="F3273" t="s">
        <v>3174</v>
      </c>
      <c r="G3273" t="str">
        <f t="shared" si="101"/>
        <v>iiif_url</v>
      </c>
    </row>
    <row r="3274" spans="1:7" x14ac:dyDescent="0.2">
      <c r="A3274" t="s">
        <v>3095</v>
      </c>
      <c r="B3274" t="s">
        <v>3155</v>
      </c>
      <c r="C3274" t="s">
        <v>26</v>
      </c>
      <c r="D3274">
        <v>1402</v>
      </c>
      <c r="E3274">
        <v>1614</v>
      </c>
      <c r="F3274" t="s">
        <v>3175</v>
      </c>
      <c r="G3274" t="str">
        <f t="shared" si="101"/>
        <v>iiif_url</v>
      </c>
    </row>
    <row r="3275" spans="1:7" x14ac:dyDescent="0.2">
      <c r="A3275" t="s">
        <v>3095</v>
      </c>
      <c r="B3275" t="s">
        <v>3155</v>
      </c>
      <c r="C3275" t="s">
        <v>26</v>
      </c>
      <c r="D3275">
        <v>1404</v>
      </c>
      <c r="E3275">
        <v>1662</v>
      </c>
      <c r="F3275" t="s">
        <v>3176</v>
      </c>
      <c r="G3275" t="str">
        <f t="shared" si="101"/>
        <v>iiif_url</v>
      </c>
    </row>
    <row r="3276" spans="1:7" x14ac:dyDescent="0.2">
      <c r="A3276" t="s">
        <v>3095</v>
      </c>
      <c r="B3276" t="s">
        <v>3155</v>
      </c>
      <c r="C3276" t="s">
        <v>26</v>
      </c>
      <c r="D3276">
        <v>1400</v>
      </c>
      <c r="E3276">
        <v>1708</v>
      </c>
      <c r="F3276" t="s">
        <v>3177</v>
      </c>
      <c r="G3276" t="str">
        <f t="shared" si="101"/>
        <v>iiif_url</v>
      </c>
    </row>
    <row r="3277" spans="1:7" x14ac:dyDescent="0.2">
      <c r="A3277" t="s">
        <v>3095</v>
      </c>
      <c r="B3277" t="s">
        <v>3155</v>
      </c>
      <c r="C3277" t="s">
        <v>26</v>
      </c>
      <c r="D3277">
        <v>1400</v>
      </c>
      <c r="E3277">
        <v>1755</v>
      </c>
      <c r="F3277" t="s">
        <v>3178</v>
      </c>
      <c r="G3277" t="str">
        <f t="shared" si="101"/>
        <v>iiif_url</v>
      </c>
    </row>
    <row r="3278" spans="1:7" x14ac:dyDescent="0.2">
      <c r="A3278" t="s">
        <v>3095</v>
      </c>
      <c r="B3278" t="s">
        <v>3155</v>
      </c>
      <c r="C3278" t="s">
        <v>11</v>
      </c>
      <c r="D3278">
        <v>1524</v>
      </c>
      <c r="E3278">
        <v>1804</v>
      </c>
      <c r="F3278" t="s">
        <v>3179</v>
      </c>
      <c r="G3278" t="str">
        <f t="shared" si="101"/>
        <v>iiif_url</v>
      </c>
    </row>
    <row r="3279" spans="1:7" x14ac:dyDescent="0.2">
      <c r="A3279" t="s">
        <v>3095</v>
      </c>
      <c r="B3279" t="s">
        <v>3155</v>
      </c>
      <c r="C3279" t="s">
        <v>26</v>
      </c>
      <c r="D3279">
        <v>1402</v>
      </c>
      <c r="E3279">
        <v>1849</v>
      </c>
      <c r="F3279" t="s">
        <v>3180</v>
      </c>
      <c r="G3279" t="str">
        <f t="shared" si="101"/>
        <v>iiif_url</v>
      </c>
    </row>
    <row r="3280" spans="1:7" x14ac:dyDescent="0.2">
      <c r="A3280" t="s">
        <v>3095</v>
      </c>
      <c r="B3280" t="s">
        <v>3155</v>
      </c>
      <c r="C3280" t="s">
        <v>26</v>
      </c>
      <c r="D3280">
        <v>1395</v>
      </c>
      <c r="E3280">
        <v>1899</v>
      </c>
      <c r="F3280" t="s">
        <v>3181</v>
      </c>
      <c r="G3280" t="str">
        <f t="shared" si="101"/>
        <v>iiif_url</v>
      </c>
    </row>
    <row r="3281" spans="1:7" x14ac:dyDescent="0.2">
      <c r="A3281" t="s">
        <v>3095</v>
      </c>
      <c r="B3281" t="s">
        <v>3155</v>
      </c>
      <c r="C3281" t="s">
        <v>37</v>
      </c>
      <c r="D3281">
        <v>1519</v>
      </c>
      <c r="E3281">
        <v>1946</v>
      </c>
      <c r="F3281" t="s">
        <v>3182</v>
      </c>
      <c r="G3281" t="str">
        <f t="shared" ref="G3281:G3310" si="102">HYPERLINK("https://images.diginfra.net/iiif/NL-HaNA_1.01.02/3779/NL-HaNA_1.01.02_3779_0018.jpg/1229,314,1135,3181/full/0/default.jpg", "iiif_url")</f>
        <v>iiif_url</v>
      </c>
    </row>
    <row r="3282" spans="1:7" x14ac:dyDescent="0.2">
      <c r="A3282" t="s">
        <v>3095</v>
      </c>
      <c r="B3282" t="s">
        <v>3155</v>
      </c>
      <c r="C3282" t="s">
        <v>26</v>
      </c>
      <c r="D3282">
        <v>1393</v>
      </c>
      <c r="E3282">
        <v>1998</v>
      </c>
      <c r="F3282" t="s">
        <v>3183</v>
      </c>
      <c r="G3282" t="str">
        <f t="shared" si="102"/>
        <v>iiif_url</v>
      </c>
    </row>
    <row r="3283" spans="1:7" x14ac:dyDescent="0.2">
      <c r="A3283" t="s">
        <v>3095</v>
      </c>
      <c r="B3283" t="s">
        <v>3155</v>
      </c>
      <c r="C3283" t="s">
        <v>37</v>
      </c>
      <c r="D3283">
        <v>1517</v>
      </c>
      <c r="E3283">
        <v>2041</v>
      </c>
      <c r="F3283" t="s">
        <v>3184</v>
      </c>
      <c r="G3283" t="str">
        <f t="shared" si="102"/>
        <v>iiif_url</v>
      </c>
    </row>
    <row r="3284" spans="1:7" x14ac:dyDescent="0.2">
      <c r="A3284" t="s">
        <v>3095</v>
      </c>
      <c r="B3284" t="s">
        <v>3155</v>
      </c>
      <c r="C3284" t="s">
        <v>26</v>
      </c>
      <c r="D3284">
        <v>1390</v>
      </c>
      <c r="E3284">
        <v>2090</v>
      </c>
      <c r="F3284" t="s">
        <v>3185</v>
      </c>
      <c r="G3284" t="str">
        <f t="shared" si="102"/>
        <v>iiif_url</v>
      </c>
    </row>
    <row r="3285" spans="1:7" x14ac:dyDescent="0.2">
      <c r="A3285" t="s">
        <v>3095</v>
      </c>
      <c r="B3285" t="s">
        <v>3155</v>
      </c>
      <c r="C3285" t="s">
        <v>26</v>
      </c>
      <c r="D3285">
        <v>1393</v>
      </c>
      <c r="E3285">
        <v>2136</v>
      </c>
      <c r="F3285" t="s">
        <v>3186</v>
      </c>
      <c r="G3285" t="str">
        <f t="shared" si="102"/>
        <v>iiif_url</v>
      </c>
    </row>
    <row r="3286" spans="1:7" x14ac:dyDescent="0.2">
      <c r="A3286" t="s">
        <v>3095</v>
      </c>
      <c r="B3286" t="s">
        <v>3155</v>
      </c>
      <c r="C3286" t="s">
        <v>37</v>
      </c>
      <c r="D3286">
        <v>1508</v>
      </c>
      <c r="E3286">
        <v>2189</v>
      </c>
      <c r="F3286" t="s">
        <v>3187</v>
      </c>
      <c r="G3286" t="str">
        <f t="shared" si="102"/>
        <v>iiif_url</v>
      </c>
    </row>
    <row r="3287" spans="1:7" x14ac:dyDescent="0.2">
      <c r="A3287" t="s">
        <v>3095</v>
      </c>
      <c r="B3287" t="s">
        <v>3155</v>
      </c>
      <c r="C3287" t="s">
        <v>26</v>
      </c>
      <c r="D3287">
        <v>1388</v>
      </c>
      <c r="E3287">
        <v>2232</v>
      </c>
      <c r="F3287" t="s">
        <v>3188</v>
      </c>
      <c r="G3287" t="str">
        <f t="shared" si="102"/>
        <v>iiif_url</v>
      </c>
    </row>
    <row r="3288" spans="1:7" x14ac:dyDescent="0.2">
      <c r="A3288" t="s">
        <v>3095</v>
      </c>
      <c r="B3288" t="s">
        <v>3155</v>
      </c>
      <c r="C3288" t="s">
        <v>37</v>
      </c>
      <c r="D3288">
        <v>1512</v>
      </c>
      <c r="E3288">
        <v>2284</v>
      </c>
      <c r="F3288" t="s">
        <v>3189</v>
      </c>
      <c r="G3288" t="str">
        <f t="shared" si="102"/>
        <v>iiif_url</v>
      </c>
    </row>
    <row r="3289" spans="1:7" x14ac:dyDescent="0.2">
      <c r="A3289" t="s">
        <v>3095</v>
      </c>
      <c r="B3289" t="s">
        <v>3155</v>
      </c>
      <c r="C3289" t="s">
        <v>124</v>
      </c>
      <c r="D3289">
        <v>1386</v>
      </c>
      <c r="E3289">
        <v>2330</v>
      </c>
      <c r="F3289" t="s">
        <v>3190</v>
      </c>
      <c r="G3289" t="str">
        <f t="shared" si="102"/>
        <v>iiif_url</v>
      </c>
    </row>
    <row r="3290" spans="1:7" x14ac:dyDescent="0.2">
      <c r="A3290" t="s">
        <v>3095</v>
      </c>
      <c r="B3290" t="s">
        <v>3155</v>
      </c>
      <c r="C3290" t="s">
        <v>26</v>
      </c>
      <c r="D3290">
        <v>1508</v>
      </c>
      <c r="E3290">
        <v>2378</v>
      </c>
      <c r="F3290" t="s">
        <v>3191</v>
      </c>
      <c r="G3290" t="str">
        <f t="shared" si="102"/>
        <v>iiif_url</v>
      </c>
    </row>
    <row r="3291" spans="1:7" x14ac:dyDescent="0.2">
      <c r="A3291" t="s">
        <v>3095</v>
      </c>
      <c r="B3291" t="s">
        <v>3155</v>
      </c>
      <c r="C3291" t="s">
        <v>124</v>
      </c>
      <c r="D3291">
        <v>1383</v>
      </c>
      <c r="E3291">
        <v>2425</v>
      </c>
      <c r="F3291" t="s">
        <v>3192</v>
      </c>
      <c r="G3291" t="str">
        <f t="shared" si="102"/>
        <v>iiif_url</v>
      </c>
    </row>
    <row r="3292" spans="1:7" x14ac:dyDescent="0.2">
      <c r="A3292" t="s">
        <v>3095</v>
      </c>
      <c r="B3292" t="s">
        <v>3155</v>
      </c>
      <c r="C3292" t="s">
        <v>124</v>
      </c>
      <c r="D3292">
        <v>1381</v>
      </c>
      <c r="E3292">
        <v>2476</v>
      </c>
      <c r="F3292" t="s">
        <v>3193</v>
      </c>
      <c r="G3292" t="str">
        <f t="shared" si="102"/>
        <v>iiif_url</v>
      </c>
    </row>
    <row r="3293" spans="1:7" x14ac:dyDescent="0.2">
      <c r="A3293" t="s">
        <v>3095</v>
      </c>
      <c r="B3293" t="s">
        <v>3155</v>
      </c>
      <c r="C3293" t="s">
        <v>26</v>
      </c>
      <c r="D3293">
        <v>1501</v>
      </c>
      <c r="E3293">
        <v>2525</v>
      </c>
      <c r="F3293" t="s">
        <v>3194</v>
      </c>
      <c r="G3293" t="str">
        <f t="shared" si="102"/>
        <v>iiif_url</v>
      </c>
    </row>
    <row r="3294" spans="1:7" x14ac:dyDescent="0.2">
      <c r="A3294" t="s">
        <v>3095</v>
      </c>
      <c r="B3294" t="s">
        <v>3155</v>
      </c>
      <c r="C3294" t="s">
        <v>124</v>
      </c>
      <c r="D3294">
        <v>1379</v>
      </c>
      <c r="E3294">
        <v>2570</v>
      </c>
      <c r="F3294" t="s">
        <v>3195</v>
      </c>
      <c r="G3294" t="str">
        <f t="shared" si="102"/>
        <v>iiif_url</v>
      </c>
    </row>
    <row r="3295" spans="1:7" x14ac:dyDescent="0.2">
      <c r="A3295" t="s">
        <v>3095</v>
      </c>
      <c r="B3295" t="s">
        <v>3155</v>
      </c>
      <c r="C3295" t="s">
        <v>124</v>
      </c>
      <c r="D3295">
        <v>1376</v>
      </c>
      <c r="E3295">
        <v>2614</v>
      </c>
      <c r="F3295" t="s">
        <v>3196</v>
      </c>
      <c r="G3295" t="str">
        <f t="shared" si="102"/>
        <v>iiif_url</v>
      </c>
    </row>
    <row r="3296" spans="1:7" x14ac:dyDescent="0.2">
      <c r="A3296" t="s">
        <v>3095</v>
      </c>
      <c r="B3296" t="s">
        <v>3155</v>
      </c>
      <c r="C3296" t="s">
        <v>37</v>
      </c>
      <c r="D3296">
        <v>1496</v>
      </c>
      <c r="E3296">
        <v>2665</v>
      </c>
      <c r="F3296" t="s">
        <v>3197</v>
      </c>
      <c r="G3296" t="str">
        <f t="shared" si="102"/>
        <v>iiif_url</v>
      </c>
    </row>
    <row r="3297" spans="1:7" x14ac:dyDescent="0.2">
      <c r="A3297" t="s">
        <v>3095</v>
      </c>
      <c r="B3297" t="s">
        <v>3155</v>
      </c>
      <c r="C3297" t="s">
        <v>124</v>
      </c>
      <c r="D3297">
        <v>1379</v>
      </c>
      <c r="E3297">
        <v>2712</v>
      </c>
      <c r="F3297" t="s">
        <v>3198</v>
      </c>
      <c r="G3297" t="str">
        <f t="shared" si="102"/>
        <v>iiif_url</v>
      </c>
    </row>
    <row r="3298" spans="1:7" x14ac:dyDescent="0.2">
      <c r="A3298" t="s">
        <v>3095</v>
      </c>
      <c r="B3298" t="s">
        <v>3155</v>
      </c>
      <c r="C3298" t="s">
        <v>124</v>
      </c>
      <c r="D3298">
        <v>1376</v>
      </c>
      <c r="E3298">
        <v>2766</v>
      </c>
      <c r="F3298" t="s">
        <v>3199</v>
      </c>
      <c r="G3298" t="str">
        <f t="shared" si="102"/>
        <v>iiif_url</v>
      </c>
    </row>
    <row r="3299" spans="1:7" x14ac:dyDescent="0.2">
      <c r="A3299" t="s">
        <v>3095</v>
      </c>
      <c r="B3299" t="s">
        <v>3155</v>
      </c>
      <c r="C3299" t="s">
        <v>37</v>
      </c>
      <c r="D3299">
        <v>1489</v>
      </c>
      <c r="E3299">
        <v>2816</v>
      </c>
      <c r="F3299" t="s">
        <v>3200</v>
      </c>
      <c r="G3299" t="str">
        <f t="shared" si="102"/>
        <v>iiif_url</v>
      </c>
    </row>
    <row r="3300" spans="1:7" x14ac:dyDescent="0.2">
      <c r="A3300" t="s">
        <v>3095</v>
      </c>
      <c r="B3300" t="s">
        <v>3155</v>
      </c>
      <c r="C3300" t="s">
        <v>124</v>
      </c>
      <c r="D3300">
        <v>1367</v>
      </c>
      <c r="E3300">
        <v>2859</v>
      </c>
      <c r="F3300" t="s">
        <v>2809</v>
      </c>
      <c r="G3300" t="str">
        <f t="shared" si="102"/>
        <v>iiif_url</v>
      </c>
    </row>
    <row r="3301" spans="1:7" x14ac:dyDescent="0.2">
      <c r="A3301" t="s">
        <v>3095</v>
      </c>
      <c r="B3301" t="s">
        <v>3155</v>
      </c>
      <c r="C3301" t="s">
        <v>124</v>
      </c>
      <c r="D3301">
        <v>1371</v>
      </c>
      <c r="E3301">
        <v>2906</v>
      </c>
      <c r="F3301" t="s">
        <v>3201</v>
      </c>
      <c r="G3301" t="str">
        <f t="shared" si="102"/>
        <v>iiif_url</v>
      </c>
    </row>
    <row r="3302" spans="1:7" x14ac:dyDescent="0.2">
      <c r="A3302" t="s">
        <v>3095</v>
      </c>
      <c r="B3302" t="s">
        <v>3155</v>
      </c>
      <c r="C3302" t="s">
        <v>37</v>
      </c>
      <c r="D3302">
        <v>1491</v>
      </c>
      <c r="E3302">
        <v>2958</v>
      </c>
      <c r="F3302" t="s">
        <v>3202</v>
      </c>
      <c r="G3302" t="str">
        <f t="shared" si="102"/>
        <v>iiif_url</v>
      </c>
    </row>
    <row r="3303" spans="1:7" x14ac:dyDescent="0.2">
      <c r="A3303" t="s">
        <v>3095</v>
      </c>
      <c r="B3303" t="s">
        <v>3155</v>
      </c>
      <c r="C3303" t="s">
        <v>124</v>
      </c>
      <c r="D3303">
        <v>1369</v>
      </c>
      <c r="E3303">
        <v>3005</v>
      </c>
      <c r="F3303" t="s">
        <v>3203</v>
      </c>
      <c r="G3303" t="str">
        <f t="shared" si="102"/>
        <v>iiif_url</v>
      </c>
    </row>
    <row r="3304" spans="1:7" x14ac:dyDescent="0.2">
      <c r="A3304" t="s">
        <v>3095</v>
      </c>
      <c r="B3304" t="s">
        <v>3155</v>
      </c>
      <c r="C3304" t="s">
        <v>37</v>
      </c>
      <c r="D3304">
        <v>1482</v>
      </c>
      <c r="E3304">
        <v>3058</v>
      </c>
      <c r="F3304" t="s">
        <v>3204</v>
      </c>
      <c r="G3304" t="str">
        <f t="shared" si="102"/>
        <v>iiif_url</v>
      </c>
    </row>
    <row r="3305" spans="1:7" x14ac:dyDescent="0.2">
      <c r="A3305" t="s">
        <v>3095</v>
      </c>
      <c r="B3305" t="s">
        <v>3155</v>
      </c>
      <c r="C3305" t="s">
        <v>124</v>
      </c>
      <c r="D3305">
        <v>1364</v>
      </c>
      <c r="E3305">
        <v>3106</v>
      </c>
      <c r="F3305" t="s">
        <v>3205</v>
      </c>
      <c r="G3305" t="str">
        <f t="shared" si="102"/>
        <v>iiif_url</v>
      </c>
    </row>
    <row r="3306" spans="1:7" x14ac:dyDescent="0.2">
      <c r="A3306" t="s">
        <v>3095</v>
      </c>
      <c r="B3306" t="s">
        <v>3155</v>
      </c>
      <c r="C3306" t="s">
        <v>124</v>
      </c>
      <c r="D3306">
        <v>1364</v>
      </c>
      <c r="E3306">
        <v>3151</v>
      </c>
      <c r="F3306" t="s">
        <v>3206</v>
      </c>
      <c r="G3306" t="str">
        <f t="shared" si="102"/>
        <v>iiif_url</v>
      </c>
    </row>
    <row r="3307" spans="1:7" x14ac:dyDescent="0.2">
      <c r="A3307" t="s">
        <v>3095</v>
      </c>
      <c r="B3307" t="s">
        <v>3155</v>
      </c>
      <c r="C3307" t="s">
        <v>26</v>
      </c>
      <c r="D3307">
        <v>1364</v>
      </c>
      <c r="E3307">
        <v>3203</v>
      </c>
      <c r="F3307" t="s">
        <v>3207</v>
      </c>
      <c r="G3307" t="str">
        <f t="shared" si="102"/>
        <v>iiif_url</v>
      </c>
    </row>
    <row r="3308" spans="1:7" x14ac:dyDescent="0.2">
      <c r="A3308" t="s">
        <v>3095</v>
      </c>
      <c r="B3308" t="s">
        <v>3155</v>
      </c>
      <c r="C3308" t="s">
        <v>37</v>
      </c>
      <c r="D3308">
        <v>1484</v>
      </c>
      <c r="E3308">
        <v>3241</v>
      </c>
      <c r="F3308" t="s">
        <v>3208</v>
      </c>
      <c r="G3308" t="str">
        <f t="shared" si="102"/>
        <v>iiif_url</v>
      </c>
    </row>
    <row r="3309" spans="1:7" x14ac:dyDescent="0.2">
      <c r="A3309" t="s">
        <v>3095</v>
      </c>
      <c r="B3309" t="s">
        <v>3155</v>
      </c>
      <c r="C3309" t="s">
        <v>124</v>
      </c>
      <c r="D3309">
        <v>1360</v>
      </c>
      <c r="E3309">
        <v>3292</v>
      </c>
      <c r="F3309" t="s">
        <v>3209</v>
      </c>
      <c r="G3309" t="str">
        <f t="shared" si="102"/>
        <v>iiif_url</v>
      </c>
    </row>
    <row r="3310" spans="1:7" x14ac:dyDescent="0.2">
      <c r="A3310" t="s">
        <v>3095</v>
      </c>
      <c r="B3310" t="s">
        <v>3155</v>
      </c>
      <c r="C3310" t="s">
        <v>124</v>
      </c>
      <c r="D3310">
        <v>1360</v>
      </c>
      <c r="E3310">
        <v>3344</v>
      </c>
      <c r="F3310" t="s">
        <v>3210</v>
      </c>
      <c r="G3310" t="str">
        <f t="shared" si="102"/>
        <v>iiif_url</v>
      </c>
    </row>
    <row r="3314" spans="1:7" x14ac:dyDescent="0.2">
      <c r="A3314" t="s">
        <v>3211</v>
      </c>
      <c r="B3314" t="s">
        <v>3212</v>
      </c>
      <c r="C3314" t="s">
        <v>124</v>
      </c>
      <c r="D3314">
        <v>2647</v>
      </c>
      <c r="E3314">
        <v>388</v>
      </c>
      <c r="F3314" t="s">
        <v>3213</v>
      </c>
      <c r="G3314" t="str">
        <f t="shared" ref="G3314:G3345" si="103">HYPERLINK("https://images.diginfra.net/iiif/NL-HaNA_1.01.02/3779/NL-HaNA_1.01.02_3779_0018.jpg/2514,304,1123,3171/full/0/default.jpg", "iiif_url")</f>
        <v>iiif_url</v>
      </c>
    </row>
    <row r="3315" spans="1:7" x14ac:dyDescent="0.2">
      <c r="A3315" t="s">
        <v>3211</v>
      </c>
      <c r="B3315" t="s">
        <v>3212</v>
      </c>
      <c r="C3315" t="s">
        <v>124</v>
      </c>
      <c r="D3315">
        <v>2642</v>
      </c>
      <c r="E3315">
        <v>449</v>
      </c>
      <c r="F3315" t="s">
        <v>3214</v>
      </c>
      <c r="G3315" t="str">
        <f t="shared" si="103"/>
        <v>iiif_url</v>
      </c>
    </row>
    <row r="3316" spans="1:7" x14ac:dyDescent="0.2">
      <c r="A3316" t="s">
        <v>3211</v>
      </c>
      <c r="B3316" t="s">
        <v>3212</v>
      </c>
      <c r="C3316" t="s">
        <v>26</v>
      </c>
      <c r="D3316">
        <v>2769</v>
      </c>
      <c r="E3316">
        <v>475</v>
      </c>
      <c r="F3316" t="s">
        <v>3215</v>
      </c>
      <c r="G3316" t="str">
        <f t="shared" si="103"/>
        <v>iiif_url</v>
      </c>
    </row>
    <row r="3317" spans="1:7" x14ac:dyDescent="0.2">
      <c r="A3317" t="s">
        <v>3211</v>
      </c>
      <c r="B3317" t="s">
        <v>3212</v>
      </c>
      <c r="C3317" t="s">
        <v>124</v>
      </c>
      <c r="D3317">
        <v>2647</v>
      </c>
      <c r="E3317">
        <v>539</v>
      </c>
      <c r="F3317" t="s">
        <v>3216</v>
      </c>
      <c r="G3317" t="str">
        <f t="shared" si="103"/>
        <v>iiif_url</v>
      </c>
    </row>
    <row r="3318" spans="1:7" x14ac:dyDescent="0.2">
      <c r="A3318" t="s">
        <v>3211</v>
      </c>
      <c r="B3318" t="s">
        <v>3212</v>
      </c>
      <c r="C3318" t="s">
        <v>124</v>
      </c>
      <c r="D3318">
        <v>2642</v>
      </c>
      <c r="E3318">
        <v>589</v>
      </c>
      <c r="F3318" t="s">
        <v>3217</v>
      </c>
      <c r="G3318" t="str">
        <f t="shared" si="103"/>
        <v>iiif_url</v>
      </c>
    </row>
    <row r="3319" spans="1:7" x14ac:dyDescent="0.2">
      <c r="A3319" t="s">
        <v>3211</v>
      </c>
      <c r="B3319" t="s">
        <v>3212</v>
      </c>
      <c r="C3319" t="s">
        <v>37</v>
      </c>
      <c r="D3319">
        <v>2769</v>
      </c>
      <c r="E3319">
        <v>621</v>
      </c>
      <c r="F3319" t="s">
        <v>3218</v>
      </c>
      <c r="G3319" t="str">
        <f t="shared" si="103"/>
        <v>iiif_url</v>
      </c>
    </row>
    <row r="3320" spans="1:7" x14ac:dyDescent="0.2">
      <c r="A3320" t="s">
        <v>3211</v>
      </c>
      <c r="B3320" t="s">
        <v>3212</v>
      </c>
      <c r="C3320" t="s">
        <v>124</v>
      </c>
      <c r="D3320">
        <v>2647</v>
      </c>
      <c r="E3320">
        <v>680</v>
      </c>
      <c r="F3320" t="s">
        <v>3219</v>
      </c>
      <c r="G3320" t="str">
        <f t="shared" si="103"/>
        <v>iiif_url</v>
      </c>
    </row>
    <row r="3321" spans="1:7" x14ac:dyDescent="0.2">
      <c r="A3321" t="s">
        <v>3211</v>
      </c>
      <c r="B3321" t="s">
        <v>3212</v>
      </c>
      <c r="C3321" t="s">
        <v>124</v>
      </c>
      <c r="D3321">
        <v>2644</v>
      </c>
      <c r="E3321">
        <v>727</v>
      </c>
      <c r="F3321" t="s">
        <v>3220</v>
      </c>
      <c r="G3321" t="str">
        <f t="shared" si="103"/>
        <v>iiif_url</v>
      </c>
    </row>
    <row r="3322" spans="1:7" x14ac:dyDescent="0.2">
      <c r="A3322" t="s">
        <v>3211</v>
      </c>
      <c r="B3322" t="s">
        <v>3212</v>
      </c>
      <c r="C3322" t="s">
        <v>124</v>
      </c>
      <c r="D3322">
        <v>2647</v>
      </c>
      <c r="E3322">
        <v>779</v>
      </c>
      <c r="F3322" t="s">
        <v>3221</v>
      </c>
      <c r="G3322" t="str">
        <f t="shared" si="103"/>
        <v>iiif_url</v>
      </c>
    </row>
    <row r="3323" spans="1:7" x14ac:dyDescent="0.2">
      <c r="A3323" t="s">
        <v>3211</v>
      </c>
      <c r="B3323" t="s">
        <v>3212</v>
      </c>
      <c r="C3323" t="s">
        <v>37</v>
      </c>
      <c r="D3323">
        <v>2769</v>
      </c>
      <c r="E3323">
        <v>808</v>
      </c>
      <c r="F3323" t="s">
        <v>3222</v>
      </c>
      <c r="G3323" t="str">
        <f t="shared" si="103"/>
        <v>iiif_url</v>
      </c>
    </row>
    <row r="3324" spans="1:7" x14ac:dyDescent="0.2">
      <c r="A3324" t="s">
        <v>3211</v>
      </c>
      <c r="B3324" t="s">
        <v>3212</v>
      </c>
      <c r="C3324" t="s">
        <v>124</v>
      </c>
      <c r="D3324">
        <v>2647</v>
      </c>
      <c r="E3324">
        <v>873</v>
      </c>
      <c r="F3324" t="s">
        <v>3223</v>
      </c>
      <c r="G3324" t="str">
        <f t="shared" si="103"/>
        <v>iiif_url</v>
      </c>
    </row>
    <row r="3325" spans="1:7" x14ac:dyDescent="0.2">
      <c r="A3325" t="s">
        <v>3211</v>
      </c>
      <c r="B3325" t="s">
        <v>3212</v>
      </c>
      <c r="C3325" t="s">
        <v>124</v>
      </c>
      <c r="D3325">
        <v>2644</v>
      </c>
      <c r="E3325">
        <v>921</v>
      </c>
      <c r="F3325" t="s">
        <v>3224</v>
      </c>
      <c r="G3325" t="str">
        <f t="shared" si="103"/>
        <v>iiif_url</v>
      </c>
    </row>
    <row r="3326" spans="1:7" x14ac:dyDescent="0.2">
      <c r="A3326" t="s">
        <v>3211</v>
      </c>
      <c r="B3326" t="s">
        <v>3212</v>
      </c>
      <c r="C3326" t="s">
        <v>124</v>
      </c>
      <c r="D3326">
        <v>2647</v>
      </c>
      <c r="E3326">
        <v>974</v>
      </c>
      <c r="F3326" t="s">
        <v>3225</v>
      </c>
      <c r="G3326" t="str">
        <f t="shared" si="103"/>
        <v>iiif_url</v>
      </c>
    </row>
    <row r="3327" spans="1:7" x14ac:dyDescent="0.2">
      <c r="A3327" t="s">
        <v>3211</v>
      </c>
      <c r="B3327" t="s">
        <v>3212</v>
      </c>
      <c r="C3327" t="s">
        <v>37</v>
      </c>
      <c r="D3327">
        <v>2774</v>
      </c>
      <c r="E3327">
        <v>1004</v>
      </c>
      <c r="F3327" t="s">
        <v>3226</v>
      </c>
      <c r="G3327" t="str">
        <f t="shared" si="103"/>
        <v>iiif_url</v>
      </c>
    </row>
    <row r="3328" spans="1:7" x14ac:dyDescent="0.2">
      <c r="A3328" t="s">
        <v>3211</v>
      </c>
      <c r="B3328" t="s">
        <v>3212</v>
      </c>
      <c r="C3328" t="s">
        <v>124</v>
      </c>
      <c r="D3328">
        <v>2649</v>
      </c>
      <c r="E3328">
        <v>1066</v>
      </c>
      <c r="F3328" t="s">
        <v>3227</v>
      </c>
      <c r="G3328" t="str">
        <f t="shared" si="103"/>
        <v>iiif_url</v>
      </c>
    </row>
    <row r="3329" spans="1:7" x14ac:dyDescent="0.2">
      <c r="A3329" t="s">
        <v>3211</v>
      </c>
      <c r="B3329" t="s">
        <v>3212</v>
      </c>
      <c r="C3329" t="s">
        <v>26</v>
      </c>
      <c r="D3329">
        <v>2656</v>
      </c>
      <c r="E3329">
        <v>1125</v>
      </c>
      <c r="F3329" t="s">
        <v>3228</v>
      </c>
      <c r="G3329" t="str">
        <f t="shared" si="103"/>
        <v>iiif_url</v>
      </c>
    </row>
    <row r="3330" spans="1:7" x14ac:dyDescent="0.2">
      <c r="A3330" t="s">
        <v>3211</v>
      </c>
      <c r="B3330" t="s">
        <v>3212</v>
      </c>
      <c r="C3330" t="s">
        <v>37</v>
      </c>
      <c r="D3330">
        <v>2774</v>
      </c>
      <c r="E3330">
        <v>1159</v>
      </c>
      <c r="F3330" t="s">
        <v>3229</v>
      </c>
      <c r="G3330" t="str">
        <f t="shared" si="103"/>
        <v>iiif_url</v>
      </c>
    </row>
    <row r="3331" spans="1:7" x14ac:dyDescent="0.2">
      <c r="A3331" t="s">
        <v>3211</v>
      </c>
      <c r="B3331" t="s">
        <v>3212</v>
      </c>
      <c r="C3331" t="s">
        <v>124</v>
      </c>
      <c r="D3331">
        <v>2652</v>
      </c>
      <c r="E3331">
        <v>1212</v>
      </c>
      <c r="F3331" t="s">
        <v>3230</v>
      </c>
      <c r="G3331" t="str">
        <f t="shared" si="103"/>
        <v>iiif_url</v>
      </c>
    </row>
    <row r="3332" spans="1:7" x14ac:dyDescent="0.2">
      <c r="A3332" t="s">
        <v>3211</v>
      </c>
      <c r="B3332" t="s">
        <v>3212</v>
      </c>
      <c r="C3332" t="s">
        <v>26</v>
      </c>
      <c r="D3332">
        <v>2776</v>
      </c>
      <c r="E3332">
        <v>1245</v>
      </c>
      <c r="F3332" t="s">
        <v>3231</v>
      </c>
      <c r="G3332" t="str">
        <f t="shared" si="103"/>
        <v>iiif_url</v>
      </c>
    </row>
    <row r="3333" spans="1:7" x14ac:dyDescent="0.2">
      <c r="A3333" t="s">
        <v>3211</v>
      </c>
      <c r="B3333" t="s">
        <v>3212</v>
      </c>
      <c r="C3333" t="s">
        <v>124</v>
      </c>
      <c r="D3333">
        <v>2656</v>
      </c>
      <c r="E3333">
        <v>1305</v>
      </c>
      <c r="F3333" t="s">
        <v>3232</v>
      </c>
      <c r="G3333" t="str">
        <f t="shared" si="103"/>
        <v>iiif_url</v>
      </c>
    </row>
    <row r="3334" spans="1:7" x14ac:dyDescent="0.2">
      <c r="A3334" t="s">
        <v>3211</v>
      </c>
      <c r="B3334" t="s">
        <v>3212</v>
      </c>
      <c r="C3334" t="s">
        <v>26</v>
      </c>
      <c r="D3334">
        <v>2765</v>
      </c>
      <c r="E3334">
        <v>1367</v>
      </c>
      <c r="F3334" t="s">
        <v>3233</v>
      </c>
      <c r="G3334" t="str">
        <f t="shared" si="103"/>
        <v>iiif_url</v>
      </c>
    </row>
    <row r="3335" spans="1:7" x14ac:dyDescent="0.2">
      <c r="A3335" t="s">
        <v>3211</v>
      </c>
      <c r="B3335" t="s">
        <v>3212</v>
      </c>
      <c r="C3335" t="s">
        <v>124</v>
      </c>
      <c r="D3335">
        <v>2654</v>
      </c>
      <c r="E3335">
        <v>1369</v>
      </c>
      <c r="F3335" t="s">
        <v>3069</v>
      </c>
      <c r="G3335" t="str">
        <f t="shared" si="103"/>
        <v>iiif_url</v>
      </c>
    </row>
    <row r="3336" spans="1:7" x14ac:dyDescent="0.2">
      <c r="A3336" t="s">
        <v>3211</v>
      </c>
      <c r="B3336" t="s">
        <v>3212</v>
      </c>
      <c r="C3336" t="s">
        <v>37</v>
      </c>
      <c r="D3336">
        <v>2781</v>
      </c>
      <c r="E3336">
        <v>1400</v>
      </c>
      <c r="F3336" t="s">
        <v>3234</v>
      </c>
      <c r="G3336" t="str">
        <f t="shared" si="103"/>
        <v>iiif_url</v>
      </c>
    </row>
    <row r="3337" spans="1:7" x14ac:dyDescent="0.2">
      <c r="A3337" t="s">
        <v>3211</v>
      </c>
      <c r="B3337" t="s">
        <v>3212</v>
      </c>
      <c r="C3337" t="s">
        <v>124</v>
      </c>
      <c r="D3337">
        <v>2656</v>
      </c>
      <c r="E3337">
        <v>1450</v>
      </c>
      <c r="F3337" t="s">
        <v>3235</v>
      </c>
      <c r="G3337" t="str">
        <f t="shared" si="103"/>
        <v>iiif_url</v>
      </c>
    </row>
    <row r="3338" spans="1:7" x14ac:dyDescent="0.2">
      <c r="A3338" t="s">
        <v>3211</v>
      </c>
      <c r="B3338" t="s">
        <v>3212</v>
      </c>
      <c r="C3338" t="s">
        <v>26</v>
      </c>
      <c r="D3338">
        <v>2659</v>
      </c>
      <c r="E3338">
        <v>1506</v>
      </c>
      <c r="F3338" t="s">
        <v>3236</v>
      </c>
      <c r="G3338" t="str">
        <f t="shared" si="103"/>
        <v>iiif_url</v>
      </c>
    </row>
    <row r="3339" spans="1:7" x14ac:dyDescent="0.2">
      <c r="A3339" t="s">
        <v>3211</v>
      </c>
      <c r="B3339" t="s">
        <v>3212</v>
      </c>
      <c r="C3339" t="s">
        <v>26</v>
      </c>
      <c r="D3339">
        <v>2783</v>
      </c>
      <c r="E3339">
        <v>1546</v>
      </c>
      <c r="F3339" t="s">
        <v>3237</v>
      </c>
      <c r="G3339" t="str">
        <f t="shared" si="103"/>
        <v>iiif_url</v>
      </c>
    </row>
    <row r="3340" spans="1:7" x14ac:dyDescent="0.2">
      <c r="A3340" t="s">
        <v>3211</v>
      </c>
      <c r="B3340" t="s">
        <v>3212</v>
      </c>
      <c r="C3340" t="s">
        <v>124</v>
      </c>
      <c r="D3340">
        <v>2659</v>
      </c>
      <c r="E3340">
        <v>1592</v>
      </c>
      <c r="F3340" t="s">
        <v>3238</v>
      </c>
      <c r="G3340" t="str">
        <f t="shared" si="103"/>
        <v>iiif_url</v>
      </c>
    </row>
    <row r="3341" spans="1:7" x14ac:dyDescent="0.2">
      <c r="A3341" t="s">
        <v>3211</v>
      </c>
      <c r="B3341" t="s">
        <v>3212</v>
      </c>
      <c r="C3341" t="s">
        <v>124</v>
      </c>
      <c r="D3341">
        <v>2656</v>
      </c>
      <c r="E3341">
        <v>1641</v>
      </c>
      <c r="F3341" t="s">
        <v>3239</v>
      </c>
      <c r="G3341" t="str">
        <f t="shared" si="103"/>
        <v>iiif_url</v>
      </c>
    </row>
    <row r="3342" spans="1:7" x14ac:dyDescent="0.2">
      <c r="A3342" t="s">
        <v>3211</v>
      </c>
      <c r="B3342" t="s">
        <v>3212</v>
      </c>
      <c r="C3342" t="s">
        <v>26</v>
      </c>
      <c r="D3342">
        <v>2661</v>
      </c>
      <c r="E3342">
        <v>1699</v>
      </c>
      <c r="F3342" t="s">
        <v>3240</v>
      </c>
      <c r="G3342" t="str">
        <f t="shared" si="103"/>
        <v>iiif_url</v>
      </c>
    </row>
    <row r="3343" spans="1:7" x14ac:dyDescent="0.2">
      <c r="A3343" t="s">
        <v>3211</v>
      </c>
      <c r="B3343" t="s">
        <v>3212</v>
      </c>
      <c r="C3343" t="s">
        <v>37</v>
      </c>
      <c r="D3343">
        <v>2783</v>
      </c>
      <c r="E3343">
        <v>1736</v>
      </c>
      <c r="F3343" t="s">
        <v>3241</v>
      </c>
      <c r="G3343" t="str">
        <f t="shared" si="103"/>
        <v>iiif_url</v>
      </c>
    </row>
    <row r="3344" spans="1:7" x14ac:dyDescent="0.2">
      <c r="A3344" t="s">
        <v>3211</v>
      </c>
      <c r="B3344" t="s">
        <v>3212</v>
      </c>
      <c r="C3344" t="s">
        <v>26</v>
      </c>
      <c r="D3344">
        <v>2663</v>
      </c>
      <c r="E3344">
        <v>1787</v>
      </c>
      <c r="F3344" t="s">
        <v>3242</v>
      </c>
      <c r="G3344" t="str">
        <f t="shared" si="103"/>
        <v>iiif_url</v>
      </c>
    </row>
    <row r="3345" spans="1:7" x14ac:dyDescent="0.2">
      <c r="A3345" t="s">
        <v>3211</v>
      </c>
      <c r="B3345" t="s">
        <v>3212</v>
      </c>
      <c r="C3345" t="s">
        <v>26</v>
      </c>
      <c r="D3345">
        <v>2663</v>
      </c>
      <c r="E3345">
        <v>1833</v>
      </c>
      <c r="F3345" t="s">
        <v>3243</v>
      </c>
      <c r="G3345" t="str">
        <f t="shared" si="103"/>
        <v>iiif_url</v>
      </c>
    </row>
    <row r="3346" spans="1:7" x14ac:dyDescent="0.2">
      <c r="A3346" t="s">
        <v>3211</v>
      </c>
      <c r="B3346" t="s">
        <v>3212</v>
      </c>
      <c r="C3346" t="s">
        <v>37</v>
      </c>
      <c r="D3346">
        <v>2785</v>
      </c>
      <c r="E3346">
        <v>1884</v>
      </c>
      <c r="F3346" t="s">
        <v>3244</v>
      </c>
      <c r="G3346" t="str">
        <f t="shared" ref="G3346:G3376" si="104">HYPERLINK("https://images.diginfra.net/iiif/NL-HaNA_1.01.02/3779/NL-HaNA_1.01.02_3779_0018.jpg/2514,304,1123,3171/full/0/default.jpg", "iiif_url")</f>
        <v>iiif_url</v>
      </c>
    </row>
    <row r="3347" spans="1:7" x14ac:dyDescent="0.2">
      <c r="A3347" t="s">
        <v>3211</v>
      </c>
      <c r="B3347" t="s">
        <v>3212</v>
      </c>
      <c r="C3347" t="s">
        <v>26</v>
      </c>
      <c r="D3347">
        <v>2666</v>
      </c>
      <c r="E3347">
        <v>1925</v>
      </c>
      <c r="F3347" t="s">
        <v>3245</v>
      </c>
      <c r="G3347" t="str">
        <f t="shared" si="104"/>
        <v>iiif_url</v>
      </c>
    </row>
    <row r="3348" spans="1:7" x14ac:dyDescent="0.2">
      <c r="A3348" t="s">
        <v>3211</v>
      </c>
      <c r="B3348" t="s">
        <v>3212</v>
      </c>
      <c r="C3348" t="s">
        <v>26</v>
      </c>
      <c r="D3348">
        <v>2666</v>
      </c>
      <c r="E3348">
        <v>1980</v>
      </c>
      <c r="F3348" t="s">
        <v>3246</v>
      </c>
      <c r="G3348" t="str">
        <f t="shared" si="104"/>
        <v>iiif_url</v>
      </c>
    </row>
    <row r="3349" spans="1:7" x14ac:dyDescent="0.2">
      <c r="A3349" t="s">
        <v>3211</v>
      </c>
      <c r="B3349" t="s">
        <v>3212</v>
      </c>
      <c r="C3349" t="s">
        <v>37</v>
      </c>
      <c r="D3349">
        <v>2790</v>
      </c>
      <c r="E3349">
        <v>2021</v>
      </c>
      <c r="F3349" t="s">
        <v>3247</v>
      </c>
      <c r="G3349" t="str">
        <f t="shared" si="104"/>
        <v>iiif_url</v>
      </c>
    </row>
    <row r="3350" spans="1:7" x14ac:dyDescent="0.2">
      <c r="A3350" t="s">
        <v>3211</v>
      </c>
      <c r="B3350" t="s">
        <v>3212</v>
      </c>
      <c r="C3350" t="s">
        <v>26</v>
      </c>
      <c r="D3350">
        <v>2668</v>
      </c>
      <c r="E3350">
        <v>2068</v>
      </c>
      <c r="F3350" t="s">
        <v>3248</v>
      </c>
      <c r="G3350" t="str">
        <f t="shared" si="104"/>
        <v>iiif_url</v>
      </c>
    </row>
    <row r="3351" spans="1:7" x14ac:dyDescent="0.2">
      <c r="A3351" t="s">
        <v>3211</v>
      </c>
      <c r="B3351" t="s">
        <v>3212</v>
      </c>
      <c r="C3351" t="s">
        <v>26</v>
      </c>
      <c r="D3351">
        <v>2670</v>
      </c>
      <c r="E3351">
        <v>2121</v>
      </c>
      <c r="F3351" t="s">
        <v>3249</v>
      </c>
      <c r="G3351" t="str">
        <f t="shared" si="104"/>
        <v>iiif_url</v>
      </c>
    </row>
    <row r="3352" spans="1:7" x14ac:dyDescent="0.2">
      <c r="A3352" t="s">
        <v>3211</v>
      </c>
      <c r="B3352" t="s">
        <v>3212</v>
      </c>
      <c r="C3352" t="s">
        <v>37</v>
      </c>
      <c r="D3352">
        <v>2792</v>
      </c>
      <c r="E3352">
        <v>2165</v>
      </c>
      <c r="F3352" t="s">
        <v>3250</v>
      </c>
      <c r="G3352" t="str">
        <f t="shared" si="104"/>
        <v>iiif_url</v>
      </c>
    </row>
    <row r="3353" spans="1:7" x14ac:dyDescent="0.2">
      <c r="A3353" t="s">
        <v>3211</v>
      </c>
      <c r="B3353" t="s">
        <v>3212</v>
      </c>
      <c r="C3353" t="s">
        <v>26</v>
      </c>
      <c r="D3353">
        <v>2675</v>
      </c>
      <c r="E3353">
        <v>2215</v>
      </c>
      <c r="F3353" t="s">
        <v>3251</v>
      </c>
      <c r="G3353" t="str">
        <f t="shared" si="104"/>
        <v>iiif_url</v>
      </c>
    </row>
    <row r="3354" spans="1:7" x14ac:dyDescent="0.2">
      <c r="A3354" t="s">
        <v>3211</v>
      </c>
      <c r="B3354" t="s">
        <v>3212</v>
      </c>
      <c r="C3354" t="s">
        <v>26</v>
      </c>
      <c r="D3354">
        <v>2799</v>
      </c>
      <c r="E3354">
        <v>2263</v>
      </c>
      <c r="F3354" t="s">
        <v>3252</v>
      </c>
      <c r="G3354" t="str">
        <f t="shared" si="104"/>
        <v>iiif_url</v>
      </c>
    </row>
    <row r="3355" spans="1:7" x14ac:dyDescent="0.2">
      <c r="A3355" t="s">
        <v>3211</v>
      </c>
      <c r="B3355" t="s">
        <v>3212</v>
      </c>
      <c r="C3355" t="s">
        <v>26</v>
      </c>
      <c r="D3355">
        <v>2673</v>
      </c>
      <c r="E3355">
        <v>2312</v>
      </c>
      <c r="F3355" t="s">
        <v>3253</v>
      </c>
      <c r="G3355" t="str">
        <f t="shared" si="104"/>
        <v>iiif_url</v>
      </c>
    </row>
    <row r="3356" spans="1:7" x14ac:dyDescent="0.2">
      <c r="A3356" t="s">
        <v>3211</v>
      </c>
      <c r="B3356" t="s">
        <v>3212</v>
      </c>
      <c r="C3356" t="s">
        <v>26</v>
      </c>
      <c r="D3356">
        <v>2675</v>
      </c>
      <c r="E3356">
        <v>2361</v>
      </c>
      <c r="F3356" t="s">
        <v>3254</v>
      </c>
      <c r="G3356" t="str">
        <f t="shared" si="104"/>
        <v>iiif_url</v>
      </c>
    </row>
    <row r="3357" spans="1:7" x14ac:dyDescent="0.2">
      <c r="A3357" t="s">
        <v>3211</v>
      </c>
      <c r="B3357" t="s">
        <v>3212</v>
      </c>
      <c r="C3357" t="s">
        <v>26</v>
      </c>
      <c r="D3357">
        <v>2677</v>
      </c>
      <c r="E3357">
        <v>2410</v>
      </c>
      <c r="F3357" t="s">
        <v>3255</v>
      </c>
      <c r="G3357" t="str">
        <f t="shared" si="104"/>
        <v>iiif_url</v>
      </c>
    </row>
    <row r="3358" spans="1:7" x14ac:dyDescent="0.2">
      <c r="A3358" t="s">
        <v>3211</v>
      </c>
      <c r="B3358" t="s">
        <v>3212</v>
      </c>
      <c r="C3358" t="s">
        <v>11</v>
      </c>
      <c r="D3358">
        <v>2807</v>
      </c>
      <c r="E3358">
        <v>2455</v>
      </c>
      <c r="F3358" t="s">
        <v>3256</v>
      </c>
      <c r="G3358" t="str">
        <f t="shared" si="104"/>
        <v>iiif_url</v>
      </c>
    </row>
    <row r="3359" spans="1:7" x14ac:dyDescent="0.2">
      <c r="A3359" t="s">
        <v>3211</v>
      </c>
      <c r="B3359" t="s">
        <v>3212</v>
      </c>
      <c r="C3359" t="s">
        <v>26</v>
      </c>
      <c r="D3359">
        <v>2677</v>
      </c>
      <c r="E3359">
        <v>2500</v>
      </c>
      <c r="F3359" t="s">
        <v>3257</v>
      </c>
      <c r="G3359" t="str">
        <f t="shared" si="104"/>
        <v>iiif_url</v>
      </c>
    </row>
    <row r="3360" spans="1:7" x14ac:dyDescent="0.2">
      <c r="A3360" t="s">
        <v>3211</v>
      </c>
      <c r="B3360" t="s">
        <v>3212</v>
      </c>
      <c r="C3360" t="s">
        <v>26</v>
      </c>
      <c r="D3360">
        <v>2680</v>
      </c>
      <c r="E3360">
        <v>2553</v>
      </c>
      <c r="F3360" t="s">
        <v>3258</v>
      </c>
      <c r="G3360" t="str">
        <f t="shared" si="104"/>
        <v>iiif_url</v>
      </c>
    </row>
    <row r="3361" spans="1:7" x14ac:dyDescent="0.2">
      <c r="A3361" t="s">
        <v>3211</v>
      </c>
      <c r="B3361" t="s">
        <v>3212</v>
      </c>
      <c r="C3361" t="s">
        <v>11</v>
      </c>
      <c r="D3361">
        <v>2807</v>
      </c>
      <c r="E3361">
        <v>2599</v>
      </c>
      <c r="F3361" t="s">
        <v>3259</v>
      </c>
      <c r="G3361" t="str">
        <f t="shared" si="104"/>
        <v>iiif_url</v>
      </c>
    </row>
    <row r="3362" spans="1:7" x14ac:dyDescent="0.2">
      <c r="A3362" t="s">
        <v>3211</v>
      </c>
      <c r="B3362" t="s">
        <v>3212</v>
      </c>
      <c r="C3362" t="s">
        <v>26</v>
      </c>
      <c r="D3362">
        <v>2682</v>
      </c>
      <c r="E3362">
        <v>2649</v>
      </c>
      <c r="F3362" t="s">
        <v>3260</v>
      </c>
      <c r="G3362" t="str">
        <f t="shared" si="104"/>
        <v>iiif_url</v>
      </c>
    </row>
    <row r="3363" spans="1:7" x14ac:dyDescent="0.2">
      <c r="A3363" t="s">
        <v>3211</v>
      </c>
      <c r="B3363" t="s">
        <v>3212</v>
      </c>
      <c r="C3363" t="s">
        <v>37</v>
      </c>
      <c r="D3363">
        <v>2804</v>
      </c>
      <c r="E3363">
        <v>2693</v>
      </c>
      <c r="F3363" t="s">
        <v>3261</v>
      </c>
      <c r="G3363" t="str">
        <f t="shared" si="104"/>
        <v>iiif_url</v>
      </c>
    </row>
    <row r="3364" spans="1:7" x14ac:dyDescent="0.2">
      <c r="A3364" t="s">
        <v>3211</v>
      </c>
      <c r="B3364" t="s">
        <v>3212</v>
      </c>
      <c r="C3364" t="s">
        <v>26</v>
      </c>
      <c r="D3364">
        <v>2689</v>
      </c>
      <c r="E3364">
        <v>2758</v>
      </c>
      <c r="F3364" t="s">
        <v>3262</v>
      </c>
      <c r="G3364" t="str">
        <f t="shared" si="104"/>
        <v>iiif_url</v>
      </c>
    </row>
    <row r="3365" spans="1:7" x14ac:dyDescent="0.2">
      <c r="A3365" t="s">
        <v>3211</v>
      </c>
      <c r="B3365" t="s">
        <v>3212</v>
      </c>
      <c r="C3365" t="s">
        <v>11</v>
      </c>
      <c r="D3365">
        <v>2807</v>
      </c>
      <c r="E3365">
        <v>2787</v>
      </c>
      <c r="F3365" t="s">
        <v>3263</v>
      </c>
      <c r="G3365" t="str">
        <f t="shared" si="104"/>
        <v>iiif_url</v>
      </c>
    </row>
    <row r="3366" spans="1:7" x14ac:dyDescent="0.2">
      <c r="A3366" t="s">
        <v>3211</v>
      </c>
      <c r="B3366" t="s">
        <v>3212</v>
      </c>
      <c r="C3366" t="s">
        <v>26</v>
      </c>
      <c r="D3366">
        <v>2689</v>
      </c>
      <c r="E3366">
        <v>2839</v>
      </c>
      <c r="F3366" t="s">
        <v>3264</v>
      </c>
      <c r="G3366" t="str">
        <f t="shared" si="104"/>
        <v>iiif_url</v>
      </c>
    </row>
    <row r="3367" spans="1:7" x14ac:dyDescent="0.2">
      <c r="A3367" t="s">
        <v>3211</v>
      </c>
      <c r="B3367" t="s">
        <v>3212</v>
      </c>
      <c r="C3367" t="s">
        <v>26</v>
      </c>
      <c r="D3367">
        <v>2687</v>
      </c>
      <c r="E3367">
        <v>2898</v>
      </c>
      <c r="F3367" t="s">
        <v>3265</v>
      </c>
      <c r="G3367" t="str">
        <f t="shared" si="104"/>
        <v>iiif_url</v>
      </c>
    </row>
    <row r="3368" spans="1:7" x14ac:dyDescent="0.2">
      <c r="A3368" t="s">
        <v>3211</v>
      </c>
      <c r="B3368" t="s">
        <v>3212</v>
      </c>
      <c r="C3368" t="s">
        <v>11</v>
      </c>
      <c r="D3368">
        <v>2814</v>
      </c>
      <c r="E3368">
        <v>2934</v>
      </c>
      <c r="F3368" t="s">
        <v>3266</v>
      </c>
      <c r="G3368" t="str">
        <f t="shared" si="104"/>
        <v>iiif_url</v>
      </c>
    </row>
    <row r="3369" spans="1:7" x14ac:dyDescent="0.2">
      <c r="A3369" t="s">
        <v>3211</v>
      </c>
      <c r="B3369" t="s">
        <v>3212</v>
      </c>
      <c r="C3369" t="s">
        <v>26</v>
      </c>
      <c r="D3369">
        <v>2689</v>
      </c>
      <c r="E3369">
        <v>2986</v>
      </c>
      <c r="F3369" t="s">
        <v>3267</v>
      </c>
      <c r="G3369" t="str">
        <f t="shared" si="104"/>
        <v>iiif_url</v>
      </c>
    </row>
    <row r="3370" spans="1:7" x14ac:dyDescent="0.2">
      <c r="A3370" t="s">
        <v>3211</v>
      </c>
      <c r="B3370" t="s">
        <v>3212</v>
      </c>
      <c r="C3370" t="s">
        <v>11</v>
      </c>
      <c r="D3370">
        <v>2818</v>
      </c>
      <c r="E3370">
        <v>3034</v>
      </c>
      <c r="F3370" t="s">
        <v>3268</v>
      </c>
      <c r="G3370" t="str">
        <f t="shared" si="104"/>
        <v>iiif_url</v>
      </c>
    </row>
    <row r="3371" spans="1:7" x14ac:dyDescent="0.2">
      <c r="A3371" t="s">
        <v>3211</v>
      </c>
      <c r="B3371" t="s">
        <v>3212</v>
      </c>
      <c r="C3371" t="s">
        <v>26</v>
      </c>
      <c r="D3371">
        <v>2696</v>
      </c>
      <c r="E3371">
        <v>3084</v>
      </c>
      <c r="F3371" t="s">
        <v>3269</v>
      </c>
      <c r="G3371" t="str">
        <f t="shared" si="104"/>
        <v>iiif_url</v>
      </c>
    </row>
    <row r="3372" spans="1:7" x14ac:dyDescent="0.2">
      <c r="A3372" t="s">
        <v>3211</v>
      </c>
      <c r="B3372" t="s">
        <v>3212</v>
      </c>
      <c r="C3372" t="s">
        <v>26</v>
      </c>
      <c r="D3372">
        <v>2701</v>
      </c>
      <c r="E3372">
        <v>3129</v>
      </c>
      <c r="F3372" t="s">
        <v>3270</v>
      </c>
      <c r="G3372" t="str">
        <f t="shared" si="104"/>
        <v>iiif_url</v>
      </c>
    </row>
    <row r="3373" spans="1:7" x14ac:dyDescent="0.2">
      <c r="A3373" t="s">
        <v>3211</v>
      </c>
      <c r="B3373" t="s">
        <v>3212</v>
      </c>
      <c r="C3373" t="s">
        <v>11</v>
      </c>
      <c r="D3373">
        <v>2818</v>
      </c>
      <c r="E3373">
        <v>3176</v>
      </c>
      <c r="F3373" t="s">
        <v>3271</v>
      </c>
      <c r="G3373" t="str">
        <f t="shared" si="104"/>
        <v>iiif_url</v>
      </c>
    </row>
    <row r="3374" spans="1:7" x14ac:dyDescent="0.2">
      <c r="A3374" t="s">
        <v>3211</v>
      </c>
      <c r="B3374" t="s">
        <v>3212</v>
      </c>
      <c r="C3374" t="s">
        <v>26</v>
      </c>
      <c r="D3374">
        <v>2696</v>
      </c>
      <c r="E3374">
        <v>3227</v>
      </c>
      <c r="F3374" t="s">
        <v>3272</v>
      </c>
      <c r="G3374" t="str">
        <f t="shared" si="104"/>
        <v>iiif_url</v>
      </c>
    </row>
    <row r="3375" spans="1:7" x14ac:dyDescent="0.2">
      <c r="A3375" t="s">
        <v>3211</v>
      </c>
      <c r="B3375" t="s">
        <v>3212</v>
      </c>
      <c r="C3375" t="s">
        <v>26</v>
      </c>
      <c r="D3375">
        <v>2698</v>
      </c>
      <c r="E3375">
        <v>3279</v>
      </c>
      <c r="F3375" t="s">
        <v>3273</v>
      </c>
      <c r="G3375" t="str">
        <f t="shared" si="104"/>
        <v>iiif_url</v>
      </c>
    </row>
    <row r="3376" spans="1:7" x14ac:dyDescent="0.2">
      <c r="A3376" t="s">
        <v>3211</v>
      </c>
      <c r="B3376" t="s">
        <v>3212</v>
      </c>
      <c r="C3376" t="s">
        <v>26</v>
      </c>
      <c r="D3376">
        <v>2696</v>
      </c>
      <c r="E3376">
        <v>3325</v>
      </c>
      <c r="F3376" t="s">
        <v>3274</v>
      </c>
      <c r="G3376" t="str">
        <f t="shared" si="104"/>
        <v>iiif_url</v>
      </c>
    </row>
    <row r="3378" spans="1:7" x14ac:dyDescent="0.2">
      <c r="A3378" t="s">
        <v>3211</v>
      </c>
      <c r="B3378" t="s">
        <v>3275</v>
      </c>
      <c r="C3378" t="s">
        <v>26</v>
      </c>
      <c r="D3378">
        <v>3744</v>
      </c>
      <c r="E3378">
        <v>383</v>
      </c>
      <c r="F3378" t="s">
        <v>3276</v>
      </c>
      <c r="G3378" t="str">
        <f t="shared" ref="G3378:G3409" si="105">HYPERLINK("https://images.diginfra.net/iiif/NL-HaNA_1.01.02/3779/NL-HaNA_1.01.02_3779_0018.jpg/3472,299,1153,3166/full/0/default.jpg", "iiif_url")</f>
        <v>iiif_url</v>
      </c>
    </row>
    <row r="3379" spans="1:7" x14ac:dyDescent="0.2">
      <c r="A3379" t="s">
        <v>3211</v>
      </c>
      <c r="B3379" t="s">
        <v>3275</v>
      </c>
      <c r="C3379" t="s">
        <v>124</v>
      </c>
      <c r="D3379">
        <v>3617</v>
      </c>
      <c r="E3379">
        <v>440</v>
      </c>
      <c r="F3379" t="s">
        <v>3277</v>
      </c>
      <c r="G3379" t="str">
        <f t="shared" si="105"/>
        <v>iiif_url</v>
      </c>
    </row>
    <row r="3380" spans="1:7" x14ac:dyDescent="0.2">
      <c r="A3380" t="s">
        <v>3211</v>
      </c>
      <c r="B3380" t="s">
        <v>3275</v>
      </c>
      <c r="C3380" t="s">
        <v>26</v>
      </c>
      <c r="D3380">
        <v>3742</v>
      </c>
      <c r="E3380">
        <v>488</v>
      </c>
      <c r="F3380" t="s">
        <v>3278</v>
      </c>
      <c r="G3380" t="str">
        <f t="shared" si="105"/>
        <v>iiif_url</v>
      </c>
    </row>
    <row r="3381" spans="1:7" x14ac:dyDescent="0.2">
      <c r="A3381" t="s">
        <v>3211</v>
      </c>
      <c r="B3381" t="s">
        <v>3275</v>
      </c>
      <c r="C3381" t="s">
        <v>37</v>
      </c>
      <c r="D3381">
        <v>3619</v>
      </c>
      <c r="E3381">
        <v>531</v>
      </c>
      <c r="F3381" t="s">
        <v>3279</v>
      </c>
      <c r="G3381" t="str">
        <f t="shared" si="105"/>
        <v>iiif_url</v>
      </c>
    </row>
    <row r="3382" spans="1:7" x14ac:dyDescent="0.2">
      <c r="A3382" t="s">
        <v>3211</v>
      </c>
      <c r="B3382" t="s">
        <v>3275</v>
      </c>
      <c r="C3382" t="s">
        <v>26</v>
      </c>
      <c r="D3382">
        <v>3741</v>
      </c>
      <c r="E3382">
        <v>580</v>
      </c>
      <c r="F3382" t="s">
        <v>3280</v>
      </c>
      <c r="G3382" t="str">
        <f t="shared" si="105"/>
        <v>iiif_url</v>
      </c>
    </row>
    <row r="3383" spans="1:7" x14ac:dyDescent="0.2">
      <c r="A3383" t="s">
        <v>3211</v>
      </c>
      <c r="B3383" t="s">
        <v>3275</v>
      </c>
      <c r="C3383" t="s">
        <v>37</v>
      </c>
      <c r="D3383">
        <v>3617</v>
      </c>
      <c r="E3383">
        <v>629</v>
      </c>
      <c r="F3383" t="s">
        <v>3281</v>
      </c>
      <c r="G3383" t="str">
        <f t="shared" si="105"/>
        <v>iiif_url</v>
      </c>
    </row>
    <row r="3384" spans="1:7" x14ac:dyDescent="0.2">
      <c r="A3384" t="s">
        <v>3211</v>
      </c>
      <c r="B3384" t="s">
        <v>3275</v>
      </c>
      <c r="C3384" t="s">
        <v>37</v>
      </c>
      <c r="D3384">
        <v>3619</v>
      </c>
      <c r="E3384">
        <v>681</v>
      </c>
      <c r="F3384" t="s">
        <v>3282</v>
      </c>
      <c r="G3384" t="str">
        <f t="shared" si="105"/>
        <v>iiif_url</v>
      </c>
    </row>
    <row r="3385" spans="1:7" x14ac:dyDescent="0.2">
      <c r="A3385" t="s">
        <v>3211</v>
      </c>
      <c r="B3385" t="s">
        <v>3275</v>
      </c>
      <c r="C3385" t="s">
        <v>37</v>
      </c>
      <c r="D3385">
        <v>3619</v>
      </c>
      <c r="E3385">
        <v>730</v>
      </c>
      <c r="F3385" t="s">
        <v>3283</v>
      </c>
      <c r="G3385" t="str">
        <f t="shared" si="105"/>
        <v>iiif_url</v>
      </c>
    </row>
    <row r="3386" spans="1:7" x14ac:dyDescent="0.2">
      <c r="A3386" t="s">
        <v>3211</v>
      </c>
      <c r="B3386" t="s">
        <v>3275</v>
      </c>
      <c r="C3386" t="s">
        <v>37</v>
      </c>
      <c r="D3386">
        <v>3744</v>
      </c>
      <c r="E3386">
        <v>770</v>
      </c>
      <c r="F3386" t="s">
        <v>3284</v>
      </c>
      <c r="G3386" t="str">
        <f t="shared" si="105"/>
        <v>iiif_url</v>
      </c>
    </row>
    <row r="3387" spans="1:7" x14ac:dyDescent="0.2">
      <c r="A3387" t="s">
        <v>3211</v>
      </c>
      <c r="B3387" t="s">
        <v>3275</v>
      </c>
      <c r="C3387" t="s">
        <v>37</v>
      </c>
      <c r="D3387">
        <v>3619</v>
      </c>
      <c r="E3387">
        <v>824</v>
      </c>
      <c r="F3387" t="s">
        <v>3285</v>
      </c>
      <c r="G3387" t="str">
        <f t="shared" si="105"/>
        <v>iiif_url</v>
      </c>
    </row>
    <row r="3388" spans="1:7" x14ac:dyDescent="0.2">
      <c r="A3388" t="s">
        <v>3211</v>
      </c>
      <c r="B3388" t="s">
        <v>3275</v>
      </c>
      <c r="C3388" t="s">
        <v>37</v>
      </c>
      <c r="D3388">
        <v>3619</v>
      </c>
      <c r="E3388">
        <v>873</v>
      </c>
      <c r="F3388" t="s">
        <v>3286</v>
      </c>
      <c r="G3388" t="str">
        <f t="shared" si="105"/>
        <v>iiif_url</v>
      </c>
    </row>
    <row r="3389" spans="1:7" x14ac:dyDescent="0.2">
      <c r="A3389" t="s">
        <v>3211</v>
      </c>
      <c r="B3389" t="s">
        <v>3275</v>
      </c>
      <c r="C3389" t="s">
        <v>37</v>
      </c>
      <c r="D3389">
        <v>3744</v>
      </c>
      <c r="E3389">
        <v>915</v>
      </c>
      <c r="F3389" t="s">
        <v>3287</v>
      </c>
      <c r="G3389" t="str">
        <f t="shared" si="105"/>
        <v>iiif_url</v>
      </c>
    </row>
    <row r="3390" spans="1:7" x14ac:dyDescent="0.2">
      <c r="A3390" t="s">
        <v>3211</v>
      </c>
      <c r="B3390" t="s">
        <v>3275</v>
      </c>
      <c r="C3390" t="s">
        <v>37</v>
      </c>
      <c r="D3390">
        <v>3621</v>
      </c>
      <c r="E3390">
        <v>962</v>
      </c>
      <c r="F3390" t="s">
        <v>3288</v>
      </c>
      <c r="G3390" t="str">
        <f t="shared" si="105"/>
        <v>iiif_url</v>
      </c>
    </row>
    <row r="3391" spans="1:7" x14ac:dyDescent="0.2">
      <c r="A3391" t="s">
        <v>3211</v>
      </c>
      <c r="B3391" t="s">
        <v>3275</v>
      </c>
      <c r="C3391" t="s">
        <v>37</v>
      </c>
      <c r="D3391">
        <v>3621</v>
      </c>
      <c r="E3391">
        <v>1020</v>
      </c>
      <c r="F3391" t="s">
        <v>3289</v>
      </c>
      <c r="G3391" t="str">
        <f t="shared" si="105"/>
        <v>iiif_url</v>
      </c>
    </row>
    <row r="3392" spans="1:7" x14ac:dyDescent="0.2">
      <c r="A3392" t="s">
        <v>3211</v>
      </c>
      <c r="B3392" t="s">
        <v>3275</v>
      </c>
      <c r="C3392" t="s">
        <v>37</v>
      </c>
      <c r="D3392">
        <v>3744</v>
      </c>
      <c r="E3392">
        <v>1051</v>
      </c>
      <c r="F3392" t="s">
        <v>3290</v>
      </c>
      <c r="G3392" t="str">
        <f t="shared" si="105"/>
        <v>iiif_url</v>
      </c>
    </row>
    <row r="3393" spans="1:7" x14ac:dyDescent="0.2">
      <c r="A3393" t="s">
        <v>3211</v>
      </c>
      <c r="B3393" t="s">
        <v>3275</v>
      </c>
      <c r="C3393" t="s">
        <v>37</v>
      </c>
      <c r="D3393">
        <v>3621</v>
      </c>
      <c r="E3393">
        <v>1115</v>
      </c>
      <c r="F3393" t="s">
        <v>3291</v>
      </c>
      <c r="G3393" t="str">
        <f t="shared" si="105"/>
        <v>iiif_url</v>
      </c>
    </row>
    <row r="3394" spans="1:7" x14ac:dyDescent="0.2">
      <c r="A3394" t="s">
        <v>3211</v>
      </c>
      <c r="B3394" t="s">
        <v>3275</v>
      </c>
      <c r="C3394" t="s">
        <v>11</v>
      </c>
      <c r="D3394">
        <v>3748</v>
      </c>
      <c r="E3394">
        <v>1157</v>
      </c>
      <c r="F3394" t="s">
        <v>3292</v>
      </c>
      <c r="G3394" t="str">
        <f t="shared" si="105"/>
        <v>iiif_url</v>
      </c>
    </row>
    <row r="3395" spans="1:7" x14ac:dyDescent="0.2">
      <c r="A3395" t="s">
        <v>3211</v>
      </c>
      <c r="B3395" t="s">
        <v>3275</v>
      </c>
      <c r="C3395" t="s">
        <v>37</v>
      </c>
      <c r="D3395">
        <v>3626</v>
      </c>
      <c r="E3395">
        <v>1203</v>
      </c>
      <c r="F3395" t="s">
        <v>3293</v>
      </c>
      <c r="G3395" t="str">
        <f t="shared" si="105"/>
        <v>iiif_url</v>
      </c>
    </row>
    <row r="3396" spans="1:7" x14ac:dyDescent="0.2">
      <c r="A3396" t="s">
        <v>3211</v>
      </c>
      <c r="B3396" t="s">
        <v>3275</v>
      </c>
      <c r="C3396" t="s">
        <v>11</v>
      </c>
      <c r="D3396">
        <v>3746</v>
      </c>
      <c r="E3396">
        <v>1256</v>
      </c>
      <c r="F3396" t="s">
        <v>3294</v>
      </c>
      <c r="G3396" t="str">
        <f t="shared" si="105"/>
        <v>iiif_url</v>
      </c>
    </row>
    <row r="3397" spans="1:7" x14ac:dyDescent="0.2">
      <c r="A3397" t="s">
        <v>3211</v>
      </c>
      <c r="B3397" t="s">
        <v>3275</v>
      </c>
      <c r="C3397" t="s">
        <v>124</v>
      </c>
      <c r="D3397">
        <v>3626</v>
      </c>
      <c r="E3397">
        <v>1299</v>
      </c>
      <c r="F3397" t="s">
        <v>3295</v>
      </c>
      <c r="G3397" t="str">
        <f t="shared" si="105"/>
        <v>iiif_url</v>
      </c>
    </row>
    <row r="3398" spans="1:7" x14ac:dyDescent="0.2">
      <c r="A3398" t="s">
        <v>3211</v>
      </c>
      <c r="B3398" t="s">
        <v>3275</v>
      </c>
      <c r="C3398" t="s">
        <v>11</v>
      </c>
      <c r="D3398">
        <v>3755</v>
      </c>
      <c r="E3398">
        <v>1354</v>
      </c>
      <c r="F3398" t="s">
        <v>3296</v>
      </c>
      <c r="G3398" t="str">
        <f t="shared" si="105"/>
        <v>iiif_url</v>
      </c>
    </row>
    <row r="3399" spans="1:7" x14ac:dyDescent="0.2">
      <c r="A3399" t="s">
        <v>3211</v>
      </c>
      <c r="B3399" t="s">
        <v>3275</v>
      </c>
      <c r="C3399" t="s">
        <v>124</v>
      </c>
      <c r="D3399">
        <v>3629</v>
      </c>
      <c r="E3399">
        <v>1397</v>
      </c>
      <c r="F3399" t="s">
        <v>3297</v>
      </c>
      <c r="G3399" t="str">
        <f t="shared" si="105"/>
        <v>iiif_url</v>
      </c>
    </row>
    <row r="3400" spans="1:7" x14ac:dyDescent="0.2">
      <c r="A3400" t="s">
        <v>3211</v>
      </c>
      <c r="B3400" t="s">
        <v>3275</v>
      </c>
      <c r="C3400" t="s">
        <v>11</v>
      </c>
      <c r="D3400">
        <v>3753</v>
      </c>
      <c r="E3400">
        <v>1443</v>
      </c>
      <c r="F3400" t="s">
        <v>3298</v>
      </c>
      <c r="G3400" t="str">
        <f t="shared" si="105"/>
        <v>iiif_url</v>
      </c>
    </row>
    <row r="3401" spans="1:7" x14ac:dyDescent="0.2">
      <c r="A3401" t="s">
        <v>3211</v>
      </c>
      <c r="B3401" t="s">
        <v>3275</v>
      </c>
      <c r="C3401" t="s">
        <v>124</v>
      </c>
      <c r="D3401">
        <v>3629</v>
      </c>
      <c r="E3401">
        <v>1500</v>
      </c>
      <c r="F3401" t="s">
        <v>3299</v>
      </c>
      <c r="G3401" t="str">
        <f t="shared" si="105"/>
        <v>iiif_url</v>
      </c>
    </row>
    <row r="3402" spans="1:7" x14ac:dyDescent="0.2">
      <c r="A3402" t="s">
        <v>3211</v>
      </c>
      <c r="B3402" t="s">
        <v>3275</v>
      </c>
      <c r="C3402" t="s">
        <v>37</v>
      </c>
      <c r="D3402">
        <v>3751</v>
      </c>
      <c r="E3402">
        <v>1544</v>
      </c>
      <c r="F3402" t="s">
        <v>3300</v>
      </c>
      <c r="G3402" t="str">
        <f t="shared" si="105"/>
        <v>iiif_url</v>
      </c>
    </row>
    <row r="3403" spans="1:7" x14ac:dyDescent="0.2">
      <c r="A3403" t="s">
        <v>3211</v>
      </c>
      <c r="B3403" t="s">
        <v>3275</v>
      </c>
      <c r="C3403" t="s">
        <v>124</v>
      </c>
      <c r="D3403">
        <v>3633</v>
      </c>
      <c r="E3403">
        <v>1589</v>
      </c>
      <c r="F3403" t="s">
        <v>3301</v>
      </c>
      <c r="G3403" t="str">
        <f t="shared" si="105"/>
        <v>iiif_url</v>
      </c>
    </row>
    <row r="3404" spans="1:7" x14ac:dyDescent="0.2">
      <c r="A3404" t="s">
        <v>3211</v>
      </c>
      <c r="B3404" t="s">
        <v>3275</v>
      </c>
      <c r="C3404" t="s">
        <v>124</v>
      </c>
      <c r="D3404">
        <v>3633</v>
      </c>
      <c r="E3404">
        <v>1635</v>
      </c>
      <c r="F3404" t="s">
        <v>3302</v>
      </c>
      <c r="G3404" t="str">
        <f t="shared" si="105"/>
        <v>iiif_url</v>
      </c>
    </row>
    <row r="3405" spans="1:7" x14ac:dyDescent="0.2">
      <c r="A3405" t="s">
        <v>3211</v>
      </c>
      <c r="B3405" t="s">
        <v>3275</v>
      </c>
      <c r="C3405" t="s">
        <v>37</v>
      </c>
      <c r="D3405">
        <v>3746</v>
      </c>
      <c r="E3405">
        <v>1684</v>
      </c>
      <c r="F3405" t="s">
        <v>2863</v>
      </c>
      <c r="G3405" t="str">
        <f t="shared" si="105"/>
        <v>iiif_url</v>
      </c>
    </row>
    <row r="3406" spans="1:7" x14ac:dyDescent="0.2">
      <c r="A3406" t="s">
        <v>3211</v>
      </c>
      <c r="B3406" t="s">
        <v>3275</v>
      </c>
      <c r="C3406" t="s">
        <v>124</v>
      </c>
      <c r="D3406">
        <v>3636</v>
      </c>
      <c r="E3406">
        <v>1735</v>
      </c>
      <c r="F3406" t="s">
        <v>3303</v>
      </c>
      <c r="G3406" t="str">
        <f t="shared" si="105"/>
        <v>iiif_url</v>
      </c>
    </row>
    <row r="3407" spans="1:7" x14ac:dyDescent="0.2">
      <c r="A3407" t="s">
        <v>3211</v>
      </c>
      <c r="B3407" t="s">
        <v>3275</v>
      </c>
      <c r="C3407" t="s">
        <v>37</v>
      </c>
      <c r="D3407">
        <v>3751</v>
      </c>
      <c r="E3407">
        <v>1780</v>
      </c>
      <c r="F3407" t="s">
        <v>2884</v>
      </c>
      <c r="G3407" t="str">
        <f t="shared" si="105"/>
        <v>iiif_url</v>
      </c>
    </row>
    <row r="3408" spans="1:7" x14ac:dyDescent="0.2">
      <c r="A3408" t="s">
        <v>3211</v>
      </c>
      <c r="B3408" t="s">
        <v>3275</v>
      </c>
      <c r="C3408" t="s">
        <v>124</v>
      </c>
      <c r="D3408">
        <v>3638</v>
      </c>
      <c r="E3408">
        <v>1830</v>
      </c>
      <c r="F3408" t="s">
        <v>3304</v>
      </c>
      <c r="G3408" t="str">
        <f t="shared" si="105"/>
        <v>iiif_url</v>
      </c>
    </row>
    <row r="3409" spans="1:7" x14ac:dyDescent="0.2">
      <c r="A3409" t="s">
        <v>3211</v>
      </c>
      <c r="B3409" t="s">
        <v>3275</v>
      </c>
      <c r="C3409" t="s">
        <v>37</v>
      </c>
      <c r="D3409">
        <v>3762</v>
      </c>
      <c r="E3409">
        <v>1872</v>
      </c>
      <c r="F3409" t="s">
        <v>3305</v>
      </c>
      <c r="G3409" t="str">
        <f t="shared" si="105"/>
        <v>iiif_url</v>
      </c>
    </row>
    <row r="3410" spans="1:7" x14ac:dyDescent="0.2">
      <c r="A3410" t="s">
        <v>3211</v>
      </c>
      <c r="B3410" t="s">
        <v>3275</v>
      </c>
      <c r="C3410" t="s">
        <v>26</v>
      </c>
      <c r="D3410">
        <v>3636</v>
      </c>
      <c r="E3410">
        <v>1927</v>
      </c>
      <c r="F3410" t="s">
        <v>3306</v>
      </c>
      <c r="G3410" t="str">
        <f t="shared" ref="G3410:G3439" si="106">HYPERLINK("https://images.diginfra.net/iiif/NL-HaNA_1.01.02/3779/NL-HaNA_1.01.02_3779_0018.jpg/3472,299,1153,3166/full/0/default.jpg", "iiif_url")</f>
        <v>iiif_url</v>
      </c>
    </row>
    <row r="3411" spans="1:7" x14ac:dyDescent="0.2">
      <c r="A3411" t="s">
        <v>3211</v>
      </c>
      <c r="B3411" t="s">
        <v>3275</v>
      </c>
      <c r="C3411" t="s">
        <v>37</v>
      </c>
      <c r="D3411">
        <v>3756</v>
      </c>
      <c r="E3411">
        <v>1973</v>
      </c>
      <c r="F3411" t="s">
        <v>3307</v>
      </c>
      <c r="G3411" t="str">
        <f t="shared" si="106"/>
        <v>iiif_url</v>
      </c>
    </row>
    <row r="3412" spans="1:7" x14ac:dyDescent="0.2">
      <c r="A3412" t="s">
        <v>3211</v>
      </c>
      <c r="B3412" t="s">
        <v>3275</v>
      </c>
      <c r="C3412" t="s">
        <v>37</v>
      </c>
      <c r="D3412">
        <v>3760</v>
      </c>
      <c r="E3412">
        <v>2022</v>
      </c>
      <c r="F3412" t="s">
        <v>3308</v>
      </c>
      <c r="G3412" t="str">
        <f t="shared" si="106"/>
        <v>iiif_url</v>
      </c>
    </row>
    <row r="3413" spans="1:7" x14ac:dyDescent="0.2">
      <c r="A3413" t="s">
        <v>3211</v>
      </c>
      <c r="B3413" t="s">
        <v>3275</v>
      </c>
      <c r="C3413" t="s">
        <v>26</v>
      </c>
      <c r="D3413">
        <v>3645</v>
      </c>
      <c r="E3413">
        <v>2080</v>
      </c>
      <c r="F3413" t="s">
        <v>3309</v>
      </c>
      <c r="G3413" t="str">
        <f t="shared" si="106"/>
        <v>iiif_url</v>
      </c>
    </row>
    <row r="3414" spans="1:7" x14ac:dyDescent="0.2">
      <c r="A3414" t="s">
        <v>3211</v>
      </c>
      <c r="B3414" t="s">
        <v>3275</v>
      </c>
      <c r="C3414" t="s">
        <v>11</v>
      </c>
      <c r="D3414">
        <v>3765</v>
      </c>
      <c r="E3414">
        <v>2114</v>
      </c>
      <c r="F3414" t="s">
        <v>3310</v>
      </c>
      <c r="G3414" t="str">
        <f t="shared" si="106"/>
        <v>iiif_url</v>
      </c>
    </row>
    <row r="3415" spans="1:7" x14ac:dyDescent="0.2">
      <c r="A3415" t="s">
        <v>3211</v>
      </c>
      <c r="B3415" t="s">
        <v>3275</v>
      </c>
      <c r="C3415" t="s">
        <v>26</v>
      </c>
      <c r="D3415">
        <v>3645</v>
      </c>
      <c r="E3415">
        <v>2171</v>
      </c>
      <c r="F3415" t="s">
        <v>3311</v>
      </c>
      <c r="G3415" t="str">
        <f t="shared" si="106"/>
        <v>iiif_url</v>
      </c>
    </row>
    <row r="3416" spans="1:7" x14ac:dyDescent="0.2">
      <c r="A3416" t="s">
        <v>3211</v>
      </c>
      <c r="B3416" t="s">
        <v>3275</v>
      </c>
      <c r="C3416" t="s">
        <v>11</v>
      </c>
      <c r="D3416">
        <v>3767</v>
      </c>
      <c r="E3416">
        <v>2214</v>
      </c>
      <c r="F3416" t="s">
        <v>3312</v>
      </c>
      <c r="G3416" t="str">
        <f t="shared" si="106"/>
        <v>iiif_url</v>
      </c>
    </row>
    <row r="3417" spans="1:7" x14ac:dyDescent="0.2">
      <c r="A3417" t="s">
        <v>3211</v>
      </c>
      <c r="B3417" t="s">
        <v>3275</v>
      </c>
      <c r="C3417" t="s">
        <v>26</v>
      </c>
      <c r="D3417">
        <v>3645</v>
      </c>
      <c r="E3417">
        <v>2273</v>
      </c>
      <c r="F3417" t="s">
        <v>3313</v>
      </c>
      <c r="G3417" t="str">
        <f t="shared" si="106"/>
        <v>iiif_url</v>
      </c>
    </row>
    <row r="3418" spans="1:7" x14ac:dyDescent="0.2">
      <c r="A3418" t="s">
        <v>3211</v>
      </c>
      <c r="B3418" t="s">
        <v>3275</v>
      </c>
      <c r="C3418" t="s">
        <v>26</v>
      </c>
      <c r="D3418">
        <v>3762</v>
      </c>
      <c r="E3418">
        <v>2272</v>
      </c>
      <c r="F3418" t="s">
        <v>3314</v>
      </c>
      <c r="G3418" t="str">
        <f t="shared" si="106"/>
        <v>iiif_url</v>
      </c>
    </row>
    <row r="3419" spans="1:7" x14ac:dyDescent="0.2">
      <c r="A3419" t="s">
        <v>3211</v>
      </c>
      <c r="B3419" t="s">
        <v>3275</v>
      </c>
      <c r="C3419" t="s">
        <v>11</v>
      </c>
      <c r="D3419">
        <v>3765</v>
      </c>
      <c r="E3419">
        <v>2307</v>
      </c>
      <c r="F3419" t="s">
        <v>3315</v>
      </c>
      <c r="G3419" t="str">
        <f t="shared" si="106"/>
        <v>iiif_url</v>
      </c>
    </row>
    <row r="3420" spans="1:7" x14ac:dyDescent="0.2">
      <c r="A3420" t="s">
        <v>3211</v>
      </c>
      <c r="B3420" t="s">
        <v>3275</v>
      </c>
      <c r="C3420" t="s">
        <v>26</v>
      </c>
      <c r="D3420">
        <v>3652</v>
      </c>
      <c r="E3420">
        <v>2367</v>
      </c>
      <c r="F3420" t="s">
        <v>3314</v>
      </c>
      <c r="G3420" t="str">
        <f t="shared" si="106"/>
        <v>iiif_url</v>
      </c>
    </row>
    <row r="3421" spans="1:7" x14ac:dyDescent="0.2">
      <c r="A3421" t="s">
        <v>3211</v>
      </c>
      <c r="B3421" t="s">
        <v>3275</v>
      </c>
      <c r="C3421" t="s">
        <v>11</v>
      </c>
      <c r="D3421">
        <v>3769</v>
      </c>
      <c r="E3421">
        <v>2399</v>
      </c>
      <c r="F3421" t="s">
        <v>3316</v>
      </c>
      <c r="G3421" t="str">
        <f t="shared" si="106"/>
        <v>iiif_url</v>
      </c>
    </row>
    <row r="3422" spans="1:7" x14ac:dyDescent="0.2">
      <c r="A3422" t="s">
        <v>3211</v>
      </c>
      <c r="B3422" t="s">
        <v>3275</v>
      </c>
      <c r="C3422" t="s">
        <v>26</v>
      </c>
      <c r="D3422">
        <v>3650</v>
      </c>
      <c r="E3422">
        <v>2452</v>
      </c>
      <c r="F3422" t="s">
        <v>3317</v>
      </c>
      <c r="G3422" t="str">
        <f t="shared" si="106"/>
        <v>iiif_url</v>
      </c>
    </row>
    <row r="3423" spans="1:7" x14ac:dyDescent="0.2">
      <c r="A3423" t="s">
        <v>3211</v>
      </c>
      <c r="B3423" t="s">
        <v>3275</v>
      </c>
      <c r="C3423" t="s">
        <v>26</v>
      </c>
      <c r="D3423">
        <v>3657</v>
      </c>
      <c r="E3423">
        <v>2499</v>
      </c>
      <c r="F3423" t="s">
        <v>3318</v>
      </c>
      <c r="G3423" t="str">
        <f t="shared" si="106"/>
        <v>iiif_url</v>
      </c>
    </row>
    <row r="3424" spans="1:7" x14ac:dyDescent="0.2">
      <c r="A3424" t="s">
        <v>3211</v>
      </c>
      <c r="B3424" t="s">
        <v>3275</v>
      </c>
      <c r="C3424" t="s">
        <v>26</v>
      </c>
      <c r="D3424">
        <v>3652</v>
      </c>
      <c r="E3424">
        <v>2545</v>
      </c>
      <c r="F3424" t="s">
        <v>3319</v>
      </c>
      <c r="G3424" t="str">
        <f t="shared" si="106"/>
        <v>iiif_url</v>
      </c>
    </row>
    <row r="3425" spans="1:7" x14ac:dyDescent="0.2">
      <c r="A3425" t="s">
        <v>3211</v>
      </c>
      <c r="B3425" t="s">
        <v>3275</v>
      </c>
      <c r="C3425" t="s">
        <v>26</v>
      </c>
      <c r="D3425">
        <v>3654</v>
      </c>
      <c r="E3425">
        <v>2592</v>
      </c>
      <c r="F3425" t="s">
        <v>3320</v>
      </c>
      <c r="G3425" t="str">
        <f t="shared" si="106"/>
        <v>iiif_url</v>
      </c>
    </row>
    <row r="3426" spans="1:7" x14ac:dyDescent="0.2">
      <c r="A3426" t="s">
        <v>3211</v>
      </c>
      <c r="B3426" t="s">
        <v>3275</v>
      </c>
      <c r="C3426" t="s">
        <v>26</v>
      </c>
      <c r="D3426">
        <v>3659</v>
      </c>
      <c r="E3426">
        <v>2650</v>
      </c>
      <c r="F3426" t="s">
        <v>3321</v>
      </c>
      <c r="G3426" t="str">
        <f t="shared" si="106"/>
        <v>iiif_url</v>
      </c>
    </row>
    <row r="3427" spans="1:7" x14ac:dyDescent="0.2">
      <c r="A3427" t="s">
        <v>3211</v>
      </c>
      <c r="B3427" t="s">
        <v>3275</v>
      </c>
      <c r="C3427" t="s">
        <v>11</v>
      </c>
      <c r="D3427">
        <v>3779</v>
      </c>
      <c r="E3427">
        <v>2681</v>
      </c>
      <c r="F3427" t="s">
        <v>3322</v>
      </c>
      <c r="G3427" t="str">
        <f t="shared" si="106"/>
        <v>iiif_url</v>
      </c>
    </row>
    <row r="3428" spans="1:7" x14ac:dyDescent="0.2">
      <c r="A3428" t="s">
        <v>3211</v>
      </c>
      <c r="B3428" t="s">
        <v>3275</v>
      </c>
      <c r="C3428" t="s">
        <v>26</v>
      </c>
      <c r="D3428">
        <v>3659</v>
      </c>
      <c r="E3428">
        <v>2737</v>
      </c>
      <c r="F3428" t="s">
        <v>3041</v>
      </c>
      <c r="G3428" t="str">
        <f t="shared" si="106"/>
        <v>iiif_url</v>
      </c>
    </row>
    <row r="3429" spans="1:7" x14ac:dyDescent="0.2">
      <c r="A3429" t="s">
        <v>3211</v>
      </c>
      <c r="B3429" t="s">
        <v>3275</v>
      </c>
      <c r="C3429" t="s">
        <v>26</v>
      </c>
      <c r="D3429">
        <v>3661</v>
      </c>
      <c r="E3429">
        <v>2790</v>
      </c>
      <c r="F3429" t="s">
        <v>3323</v>
      </c>
      <c r="G3429" t="str">
        <f t="shared" si="106"/>
        <v>iiif_url</v>
      </c>
    </row>
    <row r="3430" spans="1:7" x14ac:dyDescent="0.2">
      <c r="A3430" t="s">
        <v>3211</v>
      </c>
      <c r="B3430" t="s">
        <v>3275</v>
      </c>
      <c r="C3430" t="s">
        <v>11</v>
      </c>
      <c r="D3430">
        <v>3788</v>
      </c>
      <c r="E3430">
        <v>2825</v>
      </c>
      <c r="F3430" t="s">
        <v>3324</v>
      </c>
      <c r="G3430" t="str">
        <f t="shared" si="106"/>
        <v>iiif_url</v>
      </c>
    </row>
    <row r="3431" spans="1:7" x14ac:dyDescent="0.2">
      <c r="A3431" t="s">
        <v>3211</v>
      </c>
      <c r="B3431" t="s">
        <v>3275</v>
      </c>
      <c r="C3431" t="s">
        <v>26</v>
      </c>
      <c r="D3431">
        <v>3666</v>
      </c>
      <c r="E3431">
        <v>2882</v>
      </c>
      <c r="F3431" t="s">
        <v>3325</v>
      </c>
      <c r="G3431" t="str">
        <f t="shared" si="106"/>
        <v>iiif_url</v>
      </c>
    </row>
    <row r="3432" spans="1:7" x14ac:dyDescent="0.2">
      <c r="A3432" t="s">
        <v>3211</v>
      </c>
      <c r="B3432" t="s">
        <v>3275</v>
      </c>
      <c r="C3432" t="s">
        <v>11</v>
      </c>
      <c r="D3432">
        <v>3781</v>
      </c>
      <c r="E3432">
        <v>2925</v>
      </c>
      <c r="F3432" t="s">
        <v>3326</v>
      </c>
      <c r="G3432" t="str">
        <f t="shared" si="106"/>
        <v>iiif_url</v>
      </c>
    </row>
    <row r="3433" spans="1:7" x14ac:dyDescent="0.2">
      <c r="A3433" t="s">
        <v>3211</v>
      </c>
      <c r="B3433" t="s">
        <v>3275</v>
      </c>
      <c r="C3433" t="s">
        <v>26</v>
      </c>
      <c r="D3433">
        <v>3666</v>
      </c>
      <c r="E3433">
        <v>2979</v>
      </c>
      <c r="F3433" t="s">
        <v>3327</v>
      </c>
      <c r="G3433" t="str">
        <f t="shared" si="106"/>
        <v>iiif_url</v>
      </c>
    </row>
    <row r="3434" spans="1:7" x14ac:dyDescent="0.2">
      <c r="A3434" t="s">
        <v>3211</v>
      </c>
      <c r="B3434" t="s">
        <v>3275</v>
      </c>
      <c r="C3434" t="s">
        <v>11</v>
      </c>
      <c r="D3434">
        <v>3798</v>
      </c>
      <c r="E3434">
        <v>3033</v>
      </c>
      <c r="F3434" t="s">
        <v>3328</v>
      </c>
      <c r="G3434" t="str">
        <f t="shared" si="106"/>
        <v>iiif_url</v>
      </c>
    </row>
    <row r="3435" spans="1:7" x14ac:dyDescent="0.2">
      <c r="A3435" t="s">
        <v>3211</v>
      </c>
      <c r="B3435" t="s">
        <v>3275</v>
      </c>
      <c r="C3435" t="s">
        <v>26</v>
      </c>
      <c r="D3435">
        <v>3668</v>
      </c>
      <c r="E3435">
        <v>3079</v>
      </c>
      <c r="F3435" t="s">
        <v>3329</v>
      </c>
      <c r="G3435" t="str">
        <f t="shared" si="106"/>
        <v>iiif_url</v>
      </c>
    </row>
    <row r="3436" spans="1:7" x14ac:dyDescent="0.2">
      <c r="A3436" t="s">
        <v>3211</v>
      </c>
      <c r="B3436" t="s">
        <v>3275</v>
      </c>
      <c r="C3436" t="s">
        <v>37</v>
      </c>
      <c r="D3436">
        <v>3753</v>
      </c>
      <c r="E3436">
        <v>3128</v>
      </c>
      <c r="F3436" t="s">
        <v>3330</v>
      </c>
      <c r="G3436" t="str">
        <f t="shared" si="106"/>
        <v>iiif_url</v>
      </c>
    </row>
    <row r="3437" spans="1:7" x14ac:dyDescent="0.2">
      <c r="A3437" t="s">
        <v>3211</v>
      </c>
      <c r="B3437" t="s">
        <v>3275</v>
      </c>
      <c r="C3437" t="s">
        <v>26</v>
      </c>
      <c r="D3437">
        <v>3680</v>
      </c>
      <c r="E3437">
        <v>3179</v>
      </c>
      <c r="F3437" t="s">
        <v>2431</v>
      </c>
      <c r="G3437" t="str">
        <f t="shared" si="106"/>
        <v>iiif_url</v>
      </c>
    </row>
    <row r="3438" spans="1:7" x14ac:dyDescent="0.2">
      <c r="A3438" t="s">
        <v>3211</v>
      </c>
      <c r="B3438" t="s">
        <v>3275</v>
      </c>
      <c r="C3438" t="s">
        <v>11</v>
      </c>
      <c r="D3438">
        <v>3802</v>
      </c>
      <c r="E3438">
        <v>3220</v>
      </c>
      <c r="F3438" t="s">
        <v>3331</v>
      </c>
      <c r="G3438" t="str">
        <f t="shared" si="106"/>
        <v>iiif_url</v>
      </c>
    </row>
    <row r="3439" spans="1:7" x14ac:dyDescent="0.2">
      <c r="A3439" t="s">
        <v>3211</v>
      </c>
      <c r="B3439" t="s">
        <v>3275</v>
      </c>
      <c r="C3439" t="s">
        <v>26</v>
      </c>
      <c r="D3439">
        <v>3683</v>
      </c>
      <c r="E3439">
        <v>3270</v>
      </c>
      <c r="F3439" t="s">
        <v>3332</v>
      </c>
      <c r="G3439" t="str">
        <f t="shared" si="106"/>
        <v>iiif_url</v>
      </c>
    </row>
    <row r="3443" spans="1:7" x14ac:dyDescent="0.2">
      <c r="A3443" t="s">
        <v>3333</v>
      </c>
      <c r="B3443" t="s">
        <v>3334</v>
      </c>
      <c r="C3443" t="s">
        <v>11</v>
      </c>
      <c r="D3443">
        <v>561</v>
      </c>
      <c r="E3443">
        <v>363</v>
      </c>
      <c r="F3443" t="s">
        <v>2884</v>
      </c>
      <c r="G3443" t="str">
        <f t="shared" ref="G3443:G3474" si="107">HYPERLINK("https://images.diginfra.net/iiif/NL-HaNA_1.01.02/3779/NL-HaNA_1.01.02_3779_0019.jpg/234,283,1120,3176/full/0/default.jpg", "iiif_url")</f>
        <v>iiif_url</v>
      </c>
    </row>
    <row r="3444" spans="1:7" x14ac:dyDescent="0.2">
      <c r="A3444" t="s">
        <v>3333</v>
      </c>
      <c r="B3444" t="s">
        <v>3334</v>
      </c>
      <c r="C3444" t="s">
        <v>26</v>
      </c>
      <c r="D3444">
        <v>440</v>
      </c>
      <c r="E3444">
        <v>418</v>
      </c>
      <c r="F3444" t="s">
        <v>3335</v>
      </c>
      <c r="G3444" t="str">
        <f t="shared" si="107"/>
        <v>iiif_url</v>
      </c>
    </row>
    <row r="3445" spans="1:7" x14ac:dyDescent="0.2">
      <c r="A3445" t="s">
        <v>3333</v>
      </c>
      <c r="B3445" t="s">
        <v>3334</v>
      </c>
      <c r="C3445" t="s">
        <v>26</v>
      </c>
      <c r="D3445">
        <v>437</v>
      </c>
      <c r="E3445">
        <v>464</v>
      </c>
      <c r="F3445" t="s">
        <v>3336</v>
      </c>
      <c r="G3445" t="str">
        <f t="shared" si="107"/>
        <v>iiif_url</v>
      </c>
    </row>
    <row r="3446" spans="1:7" x14ac:dyDescent="0.2">
      <c r="A3446" t="s">
        <v>3333</v>
      </c>
      <c r="B3446" t="s">
        <v>3334</v>
      </c>
      <c r="C3446" t="s">
        <v>26</v>
      </c>
      <c r="D3446">
        <v>444</v>
      </c>
      <c r="E3446">
        <v>525</v>
      </c>
      <c r="F3446" t="s">
        <v>3337</v>
      </c>
      <c r="G3446" t="str">
        <f t="shared" si="107"/>
        <v>iiif_url</v>
      </c>
    </row>
    <row r="3447" spans="1:7" x14ac:dyDescent="0.2">
      <c r="A3447" t="s">
        <v>3333</v>
      </c>
      <c r="B3447" t="s">
        <v>3334</v>
      </c>
      <c r="C3447" t="s">
        <v>11</v>
      </c>
      <c r="D3447">
        <v>559</v>
      </c>
      <c r="E3447">
        <v>563</v>
      </c>
      <c r="F3447" t="s">
        <v>3338</v>
      </c>
      <c r="G3447" t="str">
        <f t="shared" si="107"/>
        <v>iiif_url</v>
      </c>
    </row>
    <row r="3448" spans="1:7" x14ac:dyDescent="0.2">
      <c r="A3448" t="s">
        <v>3333</v>
      </c>
      <c r="B3448" t="s">
        <v>3334</v>
      </c>
      <c r="C3448" t="s">
        <v>26</v>
      </c>
      <c r="D3448">
        <v>437</v>
      </c>
      <c r="E3448">
        <v>612</v>
      </c>
      <c r="F3448" t="s">
        <v>3339</v>
      </c>
      <c r="G3448" t="str">
        <f t="shared" si="107"/>
        <v>iiif_url</v>
      </c>
    </row>
    <row r="3449" spans="1:7" x14ac:dyDescent="0.2">
      <c r="A3449" t="s">
        <v>3333</v>
      </c>
      <c r="B3449" t="s">
        <v>3334</v>
      </c>
      <c r="C3449" t="s">
        <v>11</v>
      </c>
      <c r="D3449">
        <v>559</v>
      </c>
      <c r="E3449">
        <v>659</v>
      </c>
      <c r="F3449" t="s">
        <v>3340</v>
      </c>
      <c r="G3449" t="str">
        <f t="shared" si="107"/>
        <v>iiif_url</v>
      </c>
    </row>
    <row r="3450" spans="1:7" x14ac:dyDescent="0.2">
      <c r="A3450" t="s">
        <v>3333</v>
      </c>
      <c r="B3450" t="s">
        <v>3334</v>
      </c>
      <c r="C3450" t="s">
        <v>26</v>
      </c>
      <c r="D3450">
        <v>435</v>
      </c>
      <c r="E3450">
        <v>708</v>
      </c>
      <c r="F3450" t="s">
        <v>3341</v>
      </c>
      <c r="G3450" t="str">
        <f t="shared" si="107"/>
        <v>iiif_url</v>
      </c>
    </row>
    <row r="3451" spans="1:7" x14ac:dyDescent="0.2">
      <c r="A3451" t="s">
        <v>3333</v>
      </c>
      <c r="B3451" t="s">
        <v>3334</v>
      </c>
      <c r="C3451" t="s">
        <v>11</v>
      </c>
      <c r="D3451">
        <v>557</v>
      </c>
      <c r="E3451">
        <v>757</v>
      </c>
      <c r="F3451" t="s">
        <v>3342</v>
      </c>
      <c r="G3451" t="str">
        <f t="shared" si="107"/>
        <v>iiif_url</v>
      </c>
    </row>
    <row r="3452" spans="1:7" x14ac:dyDescent="0.2">
      <c r="A3452" t="s">
        <v>3333</v>
      </c>
      <c r="B3452" t="s">
        <v>3334</v>
      </c>
      <c r="C3452" t="s">
        <v>26</v>
      </c>
      <c r="D3452">
        <v>435</v>
      </c>
      <c r="E3452">
        <v>800</v>
      </c>
      <c r="F3452" t="s">
        <v>3343</v>
      </c>
      <c r="G3452" t="str">
        <f t="shared" si="107"/>
        <v>iiif_url</v>
      </c>
    </row>
    <row r="3453" spans="1:7" x14ac:dyDescent="0.2">
      <c r="A3453" t="s">
        <v>3333</v>
      </c>
      <c r="B3453" t="s">
        <v>3334</v>
      </c>
      <c r="C3453" t="s">
        <v>26</v>
      </c>
      <c r="D3453">
        <v>433</v>
      </c>
      <c r="E3453">
        <v>852</v>
      </c>
      <c r="F3453" t="s">
        <v>3344</v>
      </c>
      <c r="G3453" t="str">
        <f t="shared" si="107"/>
        <v>iiif_url</v>
      </c>
    </row>
    <row r="3454" spans="1:7" x14ac:dyDescent="0.2">
      <c r="A3454" t="s">
        <v>3333</v>
      </c>
      <c r="B3454" t="s">
        <v>3334</v>
      </c>
      <c r="C3454" t="s">
        <v>26</v>
      </c>
      <c r="D3454">
        <v>433</v>
      </c>
      <c r="E3454">
        <v>895</v>
      </c>
      <c r="F3454" t="s">
        <v>3345</v>
      </c>
      <c r="G3454" t="str">
        <f t="shared" si="107"/>
        <v>iiif_url</v>
      </c>
    </row>
    <row r="3455" spans="1:7" x14ac:dyDescent="0.2">
      <c r="A3455" t="s">
        <v>3333</v>
      </c>
      <c r="B3455" t="s">
        <v>3334</v>
      </c>
      <c r="C3455" t="s">
        <v>26</v>
      </c>
      <c r="D3455">
        <v>433</v>
      </c>
      <c r="E3455">
        <v>942</v>
      </c>
      <c r="F3455" t="s">
        <v>3346</v>
      </c>
      <c r="G3455" t="str">
        <f t="shared" si="107"/>
        <v>iiif_url</v>
      </c>
    </row>
    <row r="3456" spans="1:7" x14ac:dyDescent="0.2">
      <c r="A3456" t="s">
        <v>3333</v>
      </c>
      <c r="B3456" t="s">
        <v>3334</v>
      </c>
      <c r="C3456" t="s">
        <v>11</v>
      </c>
      <c r="D3456">
        <v>557</v>
      </c>
      <c r="E3456">
        <v>995</v>
      </c>
      <c r="F3456" t="s">
        <v>3347</v>
      </c>
      <c r="G3456" t="str">
        <f t="shared" si="107"/>
        <v>iiif_url</v>
      </c>
    </row>
    <row r="3457" spans="1:7" x14ac:dyDescent="0.2">
      <c r="A3457" t="s">
        <v>3333</v>
      </c>
      <c r="B3457" t="s">
        <v>3334</v>
      </c>
      <c r="C3457" t="s">
        <v>26</v>
      </c>
      <c r="D3457">
        <v>430</v>
      </c>
      <c r="E3457">
        <v>1037</v>
      </c>
      <c r="F3457" t="s">
        <v>3348</v>
      </c>
      <c r="G3457" t="str">
        <f t="shared" si="107"/>
        <v>iiif_url</v>
      </c>
    </row>
    <row r="3458" spans="1:7" x14ac:dyDescent="0.2">
      <c r="A3458" t="s">
        <v>3333</v>
      </c>
      <c r="B3458" t="s">
        <v>3334</v>
      </c>
      <c r="C3458" t="s">
        <v>26</v>
      </c>
      <c r="D3458">
        <v>426</v>
      </c>
      <c r="E3458">
        <v>1087</v>
      </c>
      <c r="F3458" t="s">
        <v>3349</v>
      </c>
      <c r="G3458" t="str">
        <f t="shared" si="107"/>
        <v>iiif_url</v>
      </c>
    </row>
    <row r="3459" spans="1:7" x14ac:dyDescent="0.2">
      <c r="A3459" t="s">
        <v>3333</v>
      </c>
      <c r="B3459" t="s">
        <v>3334</v>
      </c>
      <c r="C3459" t="s">
        <v>26</v>
      </c>
      <c r="D3459">
        <v>423</v>
      </c>
      <c r="E3459">
        <v>1145</v>
      </c>
      <c r="F3459" t="s">
        <v>3350</v>
      </c>
      <c r="G3459" t="str">
        <f t="shared" si="107"/>
        <v>iiif_url</v>
      </c>
    </row>
    <row r="3460" spans="1:7" x14ac:dyDescent="0.2">
      <c r="A3460" t="s">
        <v>3333</v>
      </c>
      <c r="B3460" t="s">
        <v>3334</v>
      </c>
      <c r="C3460" t="s">
        <v>11</v>
      </c>
      <c r="D3460">
        <v>554</v>
      </c>
      <c r="E3460">
        <v>1178</v>
      </c>
      <c r="F3460" t="s">
        <v>3351</v>
      </c>
      <c r="G3460" t="str">
        <f t="shared" si="107"/>
        <v>iiif_url</v>
      </c>
    </row>
    <row r="3461" spans="1:7" x14ac:dyDescent="0.2">
      <c r="A3461" t="s">
        <v>3333</v>
      </c>
      <c r="B3461" t="s">
        <v>3334</v>
      </c>
      <c r="C3461" t="s">
        <v>26</v>
      </c>
      <c r="D3461">
        <v>428</v>
      </c>
      <c r="E3461">
        <v>1234</v>
      </c>
      <c r="F3461" t="s">
        <v>3352</v>
      </c>
      <c r="G3461" t="str">
        <f t="shared" si="107"/>
        <v>iiif_url</v>
      </c>
    </row>
    <row r="3462" spans="1:7" x14ac:dyDescent="0.2">
      <c r="A3462" t="s">
        <v>3333</v>
      </c>
      <c r="B3462" t="s">
        <v>3334</v>
      </c>
      <c r="C3462" t="s">
        <v>26</v>
      </c>
      <c r="D3462">
        <v>426</v>
      </c>
      <c r="E3462">
        <v>1282</v>
      </c>
      <c r="F3462" t="s">
        <v>3353</v>
      </c>
      <c r="G3462" t="str">
        <f t="shared" si="107"/>
        <v>iiif_url</v>
      </c>
    </row>
    <row r="3463" spans="1:7" x14ac:dyDescent="0.2">
      <c r="A3463" t="s">
        <v>3333</v>
      </c>
      <c r="B3463" t="s">
        <v>3334</v>
      </c>
      <c r="C3463" t="s">
        <v>11</v>
      </c>
      <c r="D3463">
        <v>547</v>
      </c>
      <c r="E3463">
        <v>1331</v>
      </c>
      <c r="F3463" t="s">
        <v>3354</v>
      </c>
      <c r="G3463" t="str">
        <f t="shared" si="107"/>
        <v>iiif_url</v>
      </c>
    </row>
    <row r="3464" spans="1:7" x14ac:dyDescent="0.2">
      <c r="A3464" t="s">
        <v>3333</v>
      </c>
      <c r="B3464" t="s">
        <v>3334</v>
      </c>
      <c r="C3464" t="s">
        <v>26</v>
      </c>
      <c r="D3464">
        <v>421</v>
      </c>
      <c r="E3464">
        <v>1377</v>
      </c>
      <c r="F3464" t="s">
        <v>3355</v>
      </c>
      <c r="G3464" t="str">
        <f t="shared" si="107"/>
        <v>iiif_url</v>
      </c>
    </row>
    <row r="3465" spans="1:7" x14ac:dyDescent="0.2">
      <c r="A3465" t="s">
        <v>3333</v>
      </c>
      <c r="B3465" t="s">
        <v>3334</v>
      </c>
      <c r="C3465" t="s">
        <v>11</v>
      </c>
      <c r="D3465">
        <v>547</v>
      </c>
      <c r="E3465">
        <v>1423</v>
      </c>
      <c r="F3465" t="s">
        <v>3356</v>
      </c>
      <c r="G3465" t="str">
        <f t="shared" si="107"/>
        <v>iiif_url</v>
      </c>
    </row>
    <row r="3466" spans="1:7" x14ac:dyDescent="0.2">
      <c r="A3466" t="s">
        <v>3333</v>
      </c>
      <c r="B3466" t="s">
        <v>3334</v>
      </c>
      <c r="C3466" t="s">
        <v>26</v>
      </c>
      <c r="D3466">
        <v>423</v>
      </c>
      <c r="E3466">
        <v>1473</v>
      </c>
      <c r="F3466" t="s">
        <v>3357</v>
      </c>
      <c r="G3466" t="str">
        <f t="shared" si="107"/>
        <v>iiif_url</v>
      </c>
    </row>
    <row r="3467" spans="1:7" x14ac:dyDescent="0.2">
      <c r="A3467" t="s">
        <v>3333</v>
      </c>
      <c r="B3467" t="s">
        <v>3334</v>
      </c>
      <c r="C3467" t="s">
        <v>11</v>
      </c>
      <c r="D3467">
        <v>538</v>
      </c>
      <c r="E3467">
        <v>1522</v>
      </c>
      <c r="F3467" t="s">
        <v>2863</v>
      </c>
      <c r="G3467" t="str">
        <f t="shared" si="107"/>
        <v>iiif_url</v>
      </c>
    </row>
    <row r="3468" spans="1:7" x14ac:dyDescent="0.2">
      <c r="A3468" t="s">
        <v>3333</v>
      </c>
      <c r="B3468" t="s">
        <v>3334</v>
      </c>
      <c r="C3468" t="s">
        <v>26</v>
      </c>
      <c r="D3468">
        <v>419</v>
      </c>
      <c r="E3468">
        <v>1571</v>
      </c>
      <c r="F3468" t="s">
        <v>3358</v>
      </c>
      <c r="G3468" t="str">
        <f t="shared" si="107"/>
        <v>iiif_url</v>
      </c>
    </row>
    <row r="3469" spans="1:7" x14ac:dyDescent="0.2">
      <c r="A3469" t="s">
        <v>3333</v>
      </c>
      <c r="B3469" t="s">
        <v>3334</v>
      </c>
      <c r="C3469" t="s">
        <v>11</v>
      </c>
      <c r="D3469">
        <v>545</v>
      </c>
      <c r="E3469">
        <v>1617</v>
      </c>
      <c r="F3469" t="s">
        <v>3359</v>
      </c>
      <c r="G3469" t="str">
        <f t="shared" si="107"/>
        <v>iiif_url</v>
      </c>
    </row>
    <row r="3470" spans="1:7" x14ac:dyDescent="0.2">
      <c r="A3470" t="s">
        <v>3333</v>
      </c>
      <c r="B3470" t="s">
        <v>3334</v>
      </c>
      <c r="C3470" t="s">
        <v>26</v>
      </c>
      <c r="D3470">
        <v>412</v>
      </c>
      <c r="E3470">
        <v>1668</v>
      </c>
      <c r="F3470" t="s">
        <v>3360</v>
      </c>
      <c r="G3470" t="str">
        <f t="shared" si="107"/>
        <v>iiif_url</v>
      </c>
    </row>
    <row r="3471" spans="1:7" x14ac:dyDescent="0.2">
      <c r="A3471" t="s">
        <v>3333</v>
      </c>
      <c r="B3471" t="s">
        <v>3334</v>
      </c>
      <c r="C3471" t="s">
        <v>11</v>
      </c>
      <c r="D3471">
        <v>536</v>
      </c>
      <c r="E3471">
        <v>1715</v>
      </c>
      <c r="F3471" t="s">
        <v>3361</v>
      </c>
      <c r="G3471" t="str">
        <f t="shared" si="107"/>
        <v>iiif_url</v>
      </c>
    </row>
    <row r="3472" spans="1:7" x14ac:dyDescent="0.2">
      <c r="A3472" t="s">
        <v>3333</v>
      </c>
      <c r="B3472" t="s">
        <v>3334</v>
      </c>
      <c r="C3472" t="s">
        <v>26</v>
      </c>
      <c r="D3472">
        <v>409</v>
      </c>
      <c r="E3472">
        <v>1757</v>
      </c>
      <c r="F3472" t="s">
        <v>3362</v>
      </c>
      <c r="G3472" t="str">
        <f t="shared" si="107"/>
        <v>iiif_url</v>
      </c>
    </row>
    <row r="3473" spans="1:7" x14ac:dyDescent="0.2">
      <c r="A3473" t="s">
        <v>3333</v>
      </c>
      <c r="B3473" t="s">
        <v>3334</v>
      </c>
      <c r="C3473" t="s">
        <v>26</v>
      </c>
      <c r="D3473">
        <v>409</v>
      </c>
      <c r="E3473">
        <v>1810</v>
      </c>
      <c r="F3473" t="s">
        <v>3363</v>
      </c>
      <c r="G3473" t="str">
        <f t="shared" si="107"/>
        <v>iiif_url</v>
      </c>
    </row>
    <row r="3474" spans="1:7" x14ac:dyDescent="0.2">
      <c r="A3474" t="s">
        <v>3333</v>
      </c>
      <c r="B3474" t="s">
        <v>3334</v>
      </c>
      <c r="C3474" t="s">
        <v>124</v>
      </c>
      <c r="D3474">
        <v>363</v>
      </c>
      <c r="E3474">
        <v>1853</v>
      </c>
      <c r="F3474" t="s">
        <v>3364</v>
      </c>
      <c r="G3474" t="str">
        <f t="shared" si="107"/>
        <v>iiif_url</v>
      </c>
    </row>
    <row r="3475" spans="1:7" x14ac:dyDescent="0.2">
      <c r="A3475" t="s">
        <v>3333</v>
      </c>
      <c r="B3475" t="s">
        <v>3334</v>
      </c>
      <c r="C3475" t="s">
        <v>26</v>
      </c>
      <c r="D3475">
        <v>405</v>
      </c>
      <c r="E3475">
        <v>1897</v>
      </c>
      <c r="F3475" t="s">
        <v>3365</v>
      </c>
      <c r="G3475" t="str">
        <f t="shared" ref="G3475:G3504" si="108">HYPERLINK("https://images.diginfra.net/iiif/NL-HaNA_1.01.02/3779/NL-HaNA_1.01.02_3779_0019.jpg/234,283,1120,3176/full/0/default.jpg", "iiif_url")</f>
        <v>iiif_url</v>
      </c>
    </row>
    <row r="3476" spans="1:7" x14ac:dyDescent="0.2">
      <c r="A3476" t="s">
        <v>3333</v>
      </c>
      <c r="B3476" t="s">
        <v>3334</v>
      </c>
      <c r="C3476" t="s">
        <v>26</v>
      </c>
      <c r="D3476">
        <v>407</v>
      </c>
      <c r="E3476">
        <v>1951</v>
      </c>
      <c r="F3476" t="s">
        <v>3366</v>
      </c>
      <c r="G3476" t="str">
        <f t="shared" si="108"/>
        <v>iiif_url</v>
      </c>
    </row>
    <row r="3477" spans="1:7" x14ac:dyDescent="0.2">
      <c r="A3477" t="s">
        <v>3333</v>
      </c>
      <c r="B3477" t="s">
        <v>3334</v>
      </c>
      <c r="C3477" t="s">
        <v>11</v>
      </c>
      <c r="D3477">
        <v>526</v>
      </c>
      <c r="E3477">
        <v>1996</v>
      </c>
      <c r="F3477" t="s">
        <v>3367</v>
      </c>
      <c r="G3477" t="str">
        <f t="shared" si="108"/>
        <v>iiif_url</v>
      </c>
    </row>
    <row r="3478" spans="1:7" x14ac:dyDescent="0.2">
      <c r="A3478" t="s">
        <v>3333</v>
      </c>
      <c r="B3478" t="s">
        <v>3334</v>
      </c>
      <c r="C3478" t="s">
        <v>26</v>
      </c>
      <c r="D3478">
        <v>400</v>
      </c>
      <c r="E3478">
        <v>2046</v>
      </c>
      <c r="F3478" t="s">
        <v>3368</v>
      </c>
      <c r="G3478" t="str">
        <f t="shared" si="108"/>
        <v>iiif_url</v>
      </c>
    </row>
    <row r="3479" spans="1:7" x14ac:dyDescent="0.2">
      <c r="A3479" t="s">
        <v>3333</v>
      </c>
      <c r="B3479" t="s">
        <v>3334</v>
      </c>
      <c r="C3479" t="s">
        <v>26</v>
      </c>
      <c r="D3479">
        <v>400</v>
      </c>
      <c r="E3479">
        <v>2094</v>
      </c>
      <c r="F3479" t="s">
        <v>3369</v>
      </c>
      <c r="G3479" t="str">
        <f t="shared" si="108"/>
        <v>iiif_url</v>
      </c>
    </row>
    <row r="3480" spans="1:7" x14ac:dyDescent="0.2">
      <c r="A3480" t="s">
        <v>3333</v>
      </c>
      <c r="B3480" t="s">
        <v>3334</v>
      </c>
      <c r="C3480" t="s">
        <v>11</v>
      </c>
      <c r="D3480">
        <v>529</v>
      </c>
      <c r="E3480">
        <v>2137</v>
      </c>
      <c r="F3480" t="s">
        <v>3370</v>
      </c>
      <c r="G3480" t="str">
        <f t="shared" si="108"/>
        <v>iiif_url</v>
      </c>
    </row>
    <row r="3481" spans="1:7" x14ac:dyDescent="0.2">
      <c r="A3481" t="s">
        <v>3333</v>
      </c>
      <c r="B3481" t="s">
        <v>3334</v>
      </c>
      <c r="C3481" t="s">
        <v>26</v>
      </c>
      <c r="D3481">
        <v>402</v>
      </c>
      <c r="E3481">
        <v>2184</v>
      </c>
      <c r="F3481" t="s">
        <v>3371</v>
      </c>
      <c r="G3481" t="str">
        <f t="shared" si="108"/>
        <v>iiif_url</v>
      </c>
    </row>
    <row r="3482" spans="1:7" x14ac:dyDescent="0.2">
      <c r="A3482" t="s">
        <v>3333</v>
      </c>
      <c r="B3482" t="s">
        <v>3334</v>
      </c>
      <c r="C3482" t="s">
        <v>26</v>
      </c>
      <c r="D3482">
        <v>400</v>
      </c>
      <c r="E3482">
        <v>2238</v>
      </c>
      <c r="F3482" t="s">
        <v>3372</v>
      </c>
      <c r="G3482" t="str">
        <f t="shared" si="108"/>
        <v>iiif_url</v>
      </c>
    </row>
    <row r="3483" spans="1:7" x14ac:dyDescent="0.2">
      <c r="A3483" t="s">
        <v>3333</v>
      </c>
      <c r="B3483" t="s">
        <v>3334</v>
      </c>
      <c r="C3483" t="s">
        <v>37</v>
      </c>
      <c r="D3483">
        <v>517</v>
      </c>
      <c r="E3483">
        <v>2285</v>
      </c>
      <c r="F3483" t="s">
        <v>3373</v>
      </c>
      <c r="G3483" t="str">
        <f t="shared" si="108"/>
        <v>iiif_url</v>
      </c>
    </row>
    <row r="3484" spans="1:7" x14ac:dyDescent="0.2">
      <c r="A3484" t="s">
        <v>3333</v>
      </c>
      <c r="B3484" t="s">
        <v>3334</v>
      </c>
      <c r="C3484" t="s">
        <v>26</v>
      </c>
      <c r="D3484">
        <v>407</v>
      </c>
      <c r="E3484">
        <v>2335</v>
      </c>
      <c r="F3484" t="s">
        <v>2956</v>
      </c>
      <c r="G3484" t="str">
        <f t="shared" si="108"/>
        <v>iiif_url</v>
      </c>
    </row>
    <row r="3485" spans="1:7" x14ac:dyDescent="0.2">
      <c r="A3485" t="s">
        <v>3333</v>
      </c>
      <c r="B3485" t="s">
        <v>3334</v>
      </c>
      <c r="C3485" t="s">
        <v>124</v>
      </c>
      <c r="D3485">
        <v>348</v>
      </c>
      <c r="E3485">
        <v>2380</v>
      </c>
      <c r="F3485" t="s">
        <v>3374</v>
      </c>
      <c r="G3485" t="str">
        <f t="shared" si="108"/>
        <v>iiif_url</v>
      </c>
    </row>
    <row r="3486" spans="1:7" x14ac:dyDescent="0.2">
      <c r="A3486" t="s">
        <v>3333</v>
      </c>
      <c r="B3486" t="s">
        <v>3334</v>
      </c>
      <c r="C3486" t="s">
        <v>26</v>
      </c>
      <c r="D3486">
        <v>393</v>
      </c>
      <c r="E3486">
        <v>2428</v>
      </c>
      <c r="F3486" t="s">
        <v>3375</v>
      </c>
      <c r="G3486" t="str">
        <f t="shared" si="108"/>
        <v>iiif_url</v>
      </c>
    </row>
    <row r="3487" spans="1:7" x14ac:dyDescent="0.2">
      <c r="A3487" t="s">
        <v>3333</v>
      </c>
      <c r="B3487" t="s">
        <v>3334</v>
      </c>
      <c r="C3487" t="s">
        <v>26</v>
      </c>
      <c r="D3487">
        <v>388</v>
      </c>
      <c r="E3487">
        <v>2479</v>
      </c>
      <c r="F3487" t="s">
        <v>3376</v>
      </c>
      <c r="G3487" t="str">
        <f t="shared" si="108"/>
        <v>iiif_url</v>
      </c>
    </row>
    <row r="3488" spans="1:7" x14ac:dyDescent="0.2">
      <c r="A3488" t="s">
        <v>3333</v>
      </c>
      <c r="B3488" t="s">
        <v>3334</v>
      </c>
      <c r="C3488" t="s">
        <v>37</v>
      </c>
      <c r="D3488">
        <v>508</v>
      </c>
      <c r="E3488">
        <v>2528</v>
      </c>
      <c r="F3488" t="s">
        <v>3377</v>
      </c>
      <c r="G3488" t="str">
        <f t="shared" si="108"/>
        <v>iiif_url</v>
      </c>
    </row>
    <row r="3489" spans="1:7" x14ac:dyDescent="0.2">
      <c r="A3489" t="s">
        <v>3333</v>
      </c>
      <c r="B3489" t="s">
        <v>3334</v>
      </c>
      <c r="C3489" t="s">
        <v>124</v>
      </c>
      <c r="D3489">
        <v>344</v>
      </c>
      <c r="E3489">
        <v>2569</v>
      </c>
      <c r="F3489" t="s">
        <v>3378</v>
      </c>
      <c r="G3489" t="str">
        <f t="shared" si="108"/>
        <v>iiif_url</v>
      </c>
    </row>
    <row r="3490" spans="1:7" x14ac:dyDescent="0.2">
      <c r="A3490" t="s">
        <v>3333</v>
      </c>
      <c r="B3490" t="s">
        <v>3334</v>
      </c>
      <c r="C3490" t="s">
        <v>26</v>
      </c>
      <c r="D3490">
        <v>393</v>
      </c>
      <c r="E3490">
        <v>2634</v>
      </c>
      <c r="F3490" t="s">
        <v>3379</v>
      </c>
      <c r="G3490" t="str">
        <f t="shared" si="108"/>
        <v>iiif_url</v>
      </c>
    </row>
    <row r="3491" spans="1:7" x14ac:dyDescent="0.2">
      <c r="A3491" t="s">
        <v>3333</v>
      </c>
      <c r="B3491" t="s">
        <v>3334</v>
      </c>
      <c r="C3491" t="s">
        <v>124</v>
      </c>
      <c r="D3491">
        <v>341</v>
      </c>
      <c r="E3491">
        <v>2664</v>
      </c>
      <c r="F3491" t="s">
        <v>3380</v>
      </c>
      <c r="G3491" t="str">
        <f t="shared" si="108"/>
        <v>iiif_url</v>
      </c>
    </row>
    <row r="3492" spans="1:7" x14ac:dyDescent="0.2">
      <c r="A3492" t="s">
        <v>3333</v>
      </c>
      <c r="B3492" t="s">
        <v>3334</v>
      </c>
      <c r="C3492" t="s">
        <v>26</v>
      </c>
      <c r="D3492">
        <v>386</v>
      </c>
      <c r="E3492">
        <v>2717</v>
      </c>
      <c r="F3492" t="s">
        <v>3381</v>
      </c>
      <c r="G3492" t="str">
        <f t="shared" si="108"/>
        <v>iiif_url</v>
      </c>
    </row>
    <row r="3493" spans="1:7" x14ac:dyDescent="0.2">
      <c r="A3493" t="s">
        <v>3333</v>
      </c>
      <c r="B3493" t="s">
        <v>3334</v>
      </c>
      <c r="C3493" t="s">
        <v>26</v>
      </c>
      <c r="D3493">
        <v>386</v>
      </c>
      <c r="E3493">
        <v>2767</v>
      </c>
      <c r="F3493" t="s">
        <v>3382</v>
      </c>
      <c r="G3493" t="str">
        <f t="shared" si="108"/>
        <v>iiif_url</v>
      </c>
    </row>
    <row r="3494" spans="1:7" x14ac:dyDescent="0.2">
      <c r="A3494" t="s">
        <v>3333</v>
      </c>
      <c r="B3494" t="s">
        <v>3334</v>
      </c>
      <c r="C3494" t="s">
        <v>124</v>
      </c>
      <c r="D3494">
        <v>339</v>
      </c>
      <c r="E3494">
        <v>2813</v>
      </c>
      <c r="F3494" t="s">
        <v>3383</v>
      </c>
      <c r="G3494" t="str">
        <f t="shared" si="108"/>
        <v>iiif_url</v>
      </c>
    </row>
    <row r="3495" spans="1:7" x14ac:dyDescent="0.2">
      <c r="A3495" t="s">
        <v>3333</v>
      </c>
      <c r="B3495" t="s">
        <v>3334</v>
      </c>
      <c r="C3495" t="s">
        <v>26</v>
      </c>
      <c r="D3495">
        <v>384</v>
      </c>
      <c r="E3495">
        <v>2861</v>
      </c>
      <c r="F3495" t="s">
        <v>3384</v>
      </c>
      <c r="G3495" t="str">
        <f t="shared" si="108"/>
        <v>iiif_url</v>
      </c>
    </row>
    <row r="3496" spans="1:7" x14ac:dyDescent="0.2">
      <c r="A3496" t="s">
        <v>3333</v>
      </c>
      <c r="B3496" t="s">
        <v>3334</v>
      </c>
      <c r="C3496" t="s">
        <v>37</v>
      </c>
      <c r="D3496">
        <v>505</v>
      </c>
      <c r="E3496">
        <v>2910</v>
      </c>
      <c r="F3496" t="s">
        <v>3385</v>
      </c>
      <c r="G3496" t="str">
        <f t="shared" si="108"/>
        <v>iiif_url</v>
      </c>
    </row>
    <row r="3497" spans="1:7" x14ac:dyDescent="0.2">
      <c r="A3497" t="s">
        <v>3333</v>
      </c>
      <c r="B3497" t="s">
        <v>3334</v>
      </c>
      <c r="C3497" t="s">
        <v>26</v>
      </c>
      <c r="D3497">
        <v>381</v>
      </c>
      <c r="E3497">
        <v>2957</v>
      </c>
      <c r="F3497" t="s">
        <v>3386</v>
      </c>
      <c r="G3497" t="str">
        <f t="shared" si="108"/>
        <v>iiif_url</v>
      </c>
    </row>
    <row r="3498" spans="1:7" x14ac:dyDescent="0.2">
      <c r="A3498" t="s">
        <v>3333</v>
      </c>
      <c r="B3498" t="s">
        <v>3334</v>
      </c>
      <c r="C3498" t="s">
        <v>26</v>
      </c>
      <c r="D3498">
        <v>379</v>
      </c>
      <c r="E3498">
        <v>3007</v>
      </c>
      <c r="F3498" t="s">
        <v>3387</v>
      </c>
      <c r="G3498" t="str">
        <f t="shared" si="108"/>
        <v>iiif_url</v>
      </c>
    </row>
    <row r="3499" spans="1:7" x14ac:dyDescent="0.2">
      <c r="A3499" t="s">
        <v>3333</v>
      </c>
      <c r="B3499" t="s">
        <v>3334</v>
      </c>
      <c r="C3499" t="s">
        <v>37</v>
      </c>
      <c r="D3499">
        <v>503</v>
      </c>
      <c r="E3499">
        <v>3053</v>
      </c>
      <c r="F3499" t="s">
        <v>3388</v>
      </c>
      <c r="G3499" t="str">
        <f t="shared" si="108"/>
        <v>iiif_url</v>
      </c>
    </row>
    <row r="3500" spans="1:7" x14ac:dyDescent="0.2">
      <c r="A3500" t="s">
        <v>3333</v>
      </c>
      <c r="B3500" t="s">
        <v>3334</v>
      </c>
      <c r="C3500" t="s">
        <v>37</v>
      </c>
      <c r="D3500">
        <v>503</v>
      </c>
      <c r="E3500">
        <v>3098</v>
      </c>
      <c r="F3500" t="s">
        <v>3389</v>
      </c>
      <c r="G3500" t="str">
        <f t="shared" si="108"/>
        <v>iiif_url</v>
      </c>
    </row>
    <row r="3501" spans="1:7" x14ac:dyDescent="0.2">
      <c r="A3501" t="s">
        <v>3333</v>
      </c>
      <c r="B3501" t="s">
        <v>3334</v>
      </c>
      <c r="C3501" t="s">
        <v>124</v>
      </c>
      <c r="D3501">
        <v>377</v>
      </c>
      <c r="E3501">
        <v>3148</v>
      </c>
      <c r="F3501" t="s">
        <v>3390</v>
      </c>
      <c r="G3501" t="str">
        <f t="shared" si="108"/>
        <v>iiif_url</v>
      </c>
    </row>
    <row r="3502" spans="1:7" x14ac:dyDescent="0.2">
      <c r="A3502" t="s">
        <v>3333</v>
      </c>
      <c r="B3502" t="s">
        <v>3334</v>
      </c>
      <c r="C3502" t="s">
        <v>37</v>
      </c>
      <c r="D3502">
        <v>498</v>
      </c>
      <c r="E3502">
        <v>3199</v>
      </c>
      <c r="F3502" t="s">
        <v>3391</v>
      </c>
      <c r="G3502" t="str">
        <f t="shared" si="108"/>
        <v>iiif_url</v>
      </c>
    </row>
    <row r="3503" spans="1:7" x14ac:dyDescent="0.2">
      <c r="A3503" t="s">
        <v>3333</v>
      </c>
      <c r="B3503" t="s">
        <v>3334</v>
      </c>
      <c r="C3503" t="s">
        <v>124</v>
      </c>
      <c r="D3503">
        <v>325</v>
      </c>
      <c r="E3503">
        <v>3246</v>
      </c>
      <c r="F3503" t="s">
        <v>3392</v>
      </c>
      <c r="G3503" t="str">
        <f t="shared" si="108"/>
        <v>iiif_url</v>
      </c>
    </row>
    <row r="3504" spans="1:7" x14ac:dyDescent="0.2">
      <c r="A3504" t="s">
        <v>3333</v>
      </c>
      <c r="B3504" t="s">
        <v>3334</v>
      </c>
      <c r="C3504" t="s">
        <v>26</v>
      </c>
      <c r="D3504">
        <v>372</v>
      </c>
      <c r="E3504">
        <v>3295</v>
      </c>
      <c r="F3504" t="s">
        <v>3393</v>
      </c>
      <c r="G3504" t="str">
        <f t="shared" si="108"/>
        <v>iiif_url</v>
      </c>
    </row>
    <row r="3506" spans="1:7" x14ac:dyDescent="0.2">
      <c r="A3506" t="s">
        <v>3333</v>
      </c>
      <c r="B3506" t="s">
        <v>3394</v>
      </c>
      <c r="C3506" t="s">
        <v>11</v>
      </c>
      <c r="D3506">
        <v>1672</v>
      </c>
      <c r="E3506">
        <v>321</v>
      </c>
      <c r="F3506" t="s">
        <v>3395</v>
      </c>
      <c r="G3506" t="str">
        <f t="shared" ref="G3506:G3537" si="109">HYPERLINK("https://images.diginfra.net/iiif/NL-HaNA_1.01.02/3779/NL-HaNA_1.01.02_3779_0019.jpg/1226,298,1157,3181/full/0/default.jpg", "iiif_url")</f>
        <v>iiif_url</v>
      </c>
    </row>
    <row r="3507" spans="1:7" x14ac:dyDescent="0.2">
      <c r="A3507" t="s">
        <v>3333</v>
      </c>
      <c r="B3507" t="s">
        <v>3394</v>
      </c>
      <c r="C3507" t="s">
        <v>11</v>
      </c>
      <c r="D3507">
        <v>1532</v>
      </c>
      <c r="E3507">
        <v>388</v>
      </c>
      <c r="F3507" t="s">
        <v>3396</v>
      </c>
      <c r="G3507" t="str">
        <f t="shared" si="109"/>
        <v>iiif_url</v>
      </c>
    </row>
    <row r="3508" spans="1:7" x14ac:dyDescent="0.2">
      <c r="A3508" t="s">
        <v>3333</v>
      </c>
      <c r="B3508" t="s">
        <v>3394</v>
      </c>
      <c r="C3508" t="s">
        <v>1170</v>
      </c>
      <c r="D3508">
        <v>1411</v>
      </c>
      <c r="E3508">
        <v>433</v>
      </c>
      <c r="F3508" t="s">
        <v>3397</v>
      </c>
      <c r="G3508" t="str">
        <f t="shared" si="109"/>
        <v>iiif_url</v>
      </c>
    </row>
    <row r="3509" spans="1:7" x14ac:dyDescent="0.2">
      <c r="A3509" t="s">
        <v>3333</v>
      </c>
      <c r="B3509" t="s">
        <v>3394</v>
      </c>
      <c r="C3509" t="s">
        <v>11</v>
      </c>
      <c r="D3509">
        <v>1535</v>
      </c>
      <c r="E3509">
        <v>482</v>
      </c>
      <c r="F3509" t="s">
        <v>3398</v>
      </c>
      <c r="G3509" t="str">
        <f t="shared" si="109"/>
        <v>iiif_url</v>
      </c>
    </row>
    <row r="3510" spans="1:7" x14ac:dyDescent="0.2">
      <c r="A3510" t="s">
        <v>3333</v>
      </c>
      <c r="B3510" t="s">
        <v>3394</v>
      </c>
      <c r="C3510" t="s">
        <v>1170</v>
      </c>
      <c r="D3510">
        <v>1408</v>
      </c>
      <c r="E3510">
        <v>534</v>
      </c>
      <c r="F3510" t="s">
        <v>3399</v>
      </c>
      <c r="G3510" t="str">
        <f t="shared" si="109"/>
        <v>iiif_url</v>
      </c>
    </row>
    <row r="3511" spans="1:7" x14ac:dyDescent="0.2">
      <c r="A3511" t="s">
        <v>3333</v>
      </c>
      <c r="B3511" t="s">
        <v>3394</v>
      </c>
      <c r="C3511" t="s">
        <v>11</v>
      </c>
      <c r="D3511">
        <v>1754</v>
      </c>
      <c r="E3511">
        <v>548</v>
      </c>
      <c r="F3511" t="s">
        <v>3400</v>
      </c>
      <c r="G3511" t="str">
        <f t="shared" si="109"/>
        <v>iiif_url</v>
      </c>
    </row>
    <row r="3512" spans="1:7" x14ac:dyDescent="0.2">
      <c r="A3512" t="s">
        <v>3333</v>
      </c>
      <c r="B3512" t="s">
        <v>3394</v>
      </c>
      <c r="C3512" t="s">
        <v>11</v>
      </c>
      <c r="D3512">
        <v>1532</v>
      </c>
      <c r="E3512">
        <v>577</v>
      </c>
      <c r="F3512" t="s">
        <v>3401</v>
      </c>
      <c r="G3512" t="str">
        <f t="shared" si="109"/>
        <v>iiif_url</v>
      </c>
    </row>
    <row r="3513" spans="1:7" x14ac:dyDescent="0.2">
      <c r="A3513" t="s">
        <v>3333</v>
      </c>
      <c r="B3513" t="s">
        <v>3394</v>
      </c>
      <c r="C3513" t="s">
        <v>1170</v>
      </c>
      <c r="D3513">
        <v>1406</v>
      </c>
      <c r="E3513">
        <v>625</v>
      </c>
      <c r="F3513" t="s">
        <v>3402</v>
      </c>
      <c r="G3513" t="str">
        <f t="shared" si="109"/>
        <v>iiif_url</v>
      </c>
    </row>
    <row r="3514" spans="1:7" x14ac:dyDescent="0.2">
      <c r="A3514" t="s">
        <v>3333</v>
      </c>
      <c r="B3514" t="s">
        <v>3394</v>
      </c>
      <c r="C3514" t="s">
        <v>11</v>
      </c>
      <c r="D3514">
        <v>1528</v>
      </c>
      <c r="E3514">
        <v>674</v>
      </c>
      <c r="F3514" t="s">
        <v>3403</v>
      </c>
      <c r="G3514" t="str">
        <f t="shared" si="109"/>
        <v>iiif_url</v>
      </c>
    </row>
    <row r="3515" spans="1:7" x14ac:dyDescent="0.2">
      <c r="A3515" t="s">
        <v>3333</v>
      </c>
      <c r="B3515" t="s">
        <v>3394</v>
      </c>
      <c r="C3515" t="s">
        <v>1170</v>
      </c>
      <c r="D3515">
        <v>1406</v>
      </c>
      <c r="E3515">
        <v>722</v>
      </c>
      <c r="F3515" t="s">
        <v>3404</v>
      </c>
      <c r="G3515" t="str">
        <f t="shared" si="109"/>
        <v>iiif_url</v>
      </c>
    </row>
    <row r="3516" spans="1:7" x14ac:dyDescent="0.2">
      <c r="A3516" t="s">
        <v>3333</v>
      </c>
      <c r="B3516" t="s">
        <v>3394</v>
      </c>
      <c r="C3516" t="s">
        <v>1170</v>
      </c>
      <c r="D3516">
        <v>1406</v>
      </c>
      <c r="E3516">
        <v>768</v>
      </c>
      <c r="F3516" t="s">
        <v>3405</v>
      </c>
      <c r="G3516" t="str">
        <f t="shared" si="109"/>
        <v>iiif_url</v>
      </c>
    </row>
    <row r="3517" spans="1:7" x14ac:dyDescent="0.2">
      <c r="A3517" t="s">
        <v>3333</v>
      </c>
      <c r="B3517" t="s">
        <v>3394</v>
      </c>
      <c r="C3517" t="s">
        <v>124</v>
      </c>
      <c r="D3517">
        <v>1357</v>
      </c>
      <c r="E3517">
        <v>816</v>
      </c>
      <c r="F3517" t="s">
        <v>3406</v>
      </c>
      <c r="G3517" t="str">
        <f t="shared" si="109"/>
        <v>iiif_url</v>
      </c>
    </row>
    <row r="3518" spans="1:7" x14ac:dyDescent="0.2">
      <c r="A3518" t="s">
        <v>3333</v>
      </c>
      <c r="B3518" t="s">
        <v>3394</v>
      </c>
      <c r="C3518" t="s">
        <v>26</v>
      </c>
      <c r="D3518">
        <v>1404</v>
      </c>
      <c r="E3518">
        <v>867</v>
      </c>
      <c r="F3518" t="s">
        <v>3407</v>
      </c>
      <c r="G3518" t="str">
        <f t="shared" si="109"/>
        <v>iiif_url</v>
      </c>
    </row>
    <row r="3519" spans="1:7" x14ac:dyDescent="0.2">
      <c r="A3519" t="s">
        <v>3333</v>
      </c>
      <c r="B3519" t="s">
        <v>3394</v>
      </c>
      <c r="C3519" t="s">
        <v>26</v>
      </c>
      <c r="D3519">
        <v>1404</v>
      </c>
      <c r="E3519">
        <v>919</v>
      </c>
      <c r="F3519" t="s">
        <v>3408</v>
      </c>
      <c r="G3519" t="str">
        <f t="shared" si="109"/>
        <v>iiif_url</v>
      </c>
    </row>
    <row r="3520" spans="1:7" x14ac:dyDescent="0.2">
      <c r="A3520" t="s">
        <v>3333</v>
      </c>
      <c r="B3520" t="s">
        <v>3394</v>
      </c>
      <c r="C3520" t="s">
        <v>11</v>
      </c>
      <c r="D3520">
        <v>1523</v>
      </c>
      <c r="E3520">
        <v>963</v>
      </c>
      <c r="F3520" t="s">
        <v>3409</v>
      </c>
      <c r="G3520" t="str">
        <f t="shared" si="109"/>
        <v>iiif_url</v>
      </c>
    </row>
    <row r="3521" spans="1:7" x14ac:dyDescent="0.2">
      <c r="A3521" t="s">
        <v>3333</v>
      </c>
      <c r="B3521" t="s">
        <v>3394</v>
      </c>
      <c r="C3521" t="s">
        <v>26</v>
      </c>
      <c r="D3521">
        <v>1401</v>
      </c>
      <c r="E3521">
        <v>1009</v>
      </c>
      <c r="F3521" t="s">
        <v>3410</v>
      </c>
      <c r="G3521" t="str">
        <f t="shared" si="109"/>
        <v>iiif_url</v>
      </c>
    </row>
    <row r="3522" spans="1:7" x14ac:dyDescent="0.2">
      <c r="A3522" t="s">
        <v>3333</v>
      </c>
      <c r="B3522" t="s">
        <v>3394</v>
      </c>
      <c r="C3522" t="s">
        <v>26</v>
      </c>
      <c r="D3522">
        <v>1404</v>
      </c>
      <c r="E3522">
        <v>1061</v>
      </c>
      <c r="F3522" t="s">
        <v>3411</v>
      </c>
      <c r="G3522" t="str">
        <f t="shared" si="109"/>
        <v>iiif_url</v>
      </c>
    </row>
    <row r="3523" spans="1:7" x14ac:dyDescent="0.2">
      <c r="A3523" t="s">
        <v>3333</v>
      </c>
      <c r="B3523" t="s">
        <v>3394</v>
      </c>
      <c r="C3523" t="s">
        <v>124</v>
      </c>
      <c r="D3523">
        <v>1352</v>
      </c>
      <c r="E3523">
        <v>1109</v>
      </c>
      <c r="F3523" t="s">
        <v>3412</v>
      </c>
      <c r="G3523" t="str">
        <f t="shared" si="109"/>
        <v>iiif_url</v>
      </c>
    </row>
    <row r="3524" spans="1:7" x14ac:dyDescent="0.2">
      <c r="A3524" t="s">
        <v>3333</v>
      </c>
      <c r="B3524" t="s">
        <v>3394</v>
      </c>
      <c r="C3524" t="s">
        <v>26</v>
      </c>
      <c r="D3524">
        <v>1401</v>
      </c>
      <c r="E3524">
        <v>1154</v>
      </c>
      <c r="F3524" t="s">
        <v>3413</v>
      </c>
      <c r="G3524" t="str">
        <f t="shared" si="109"/>
        <v>iiif_url</v>
      </c>
    </row>
    <row r="3525" spans="1:7" x14ac:dyDescent="0.2">
      <c r="A3525" t="s">
        <v>3333</v>
      </c>
      <c r="B3525" t="s">
        <v>3394</v>
      </c>
      <c r="C3525" t="s">
        <v>124</v>
      </c>
      <c r="D3525">
        <v>1352</v>
      </c>
      <c r="E3525">
        <v>1202</v>
      </c>
      <c r="F3525" t="s">
        <v>3414</v>
      </c>
      <c r="G3525" t="str">
        <f t="shared" si="109"/>
        <v>iiif_url</v>
      </c>
    </row>
    <row r="3526" spans="1:7" x14ac:dyDescent="0.2">
      <c r="A3526" t="s">
        <v>3333</v>
      </c>
      <c r="B3526" t="s">
        <v>3394</v>
      </c>
      <c r="C3526" t="s">
        <v>26</v>
      </c>
      <c r="D3526">
        <v>1397</v>
      </c>
      <c r="E3526">
        <v>1250</v>
      </c>
      <c r="F3526" t="s">
        <v>3415</v>
      </c>
      <c r="G3526" t="str">
        <f t="shared" si="109"/>
        <v>iiif_url</v>
      </c>
    </row>
    <row r="3527" spans="1:7" x14ac:dyDescent="0.2">
      <c r="A3527" t="s">
        <v>3333</v>
      </c>
      <c r="B3527" t="s">
        <v>3394</v>
      </c>
      <c r="C3527" t="s">
        <v>26</v>
      </c>
      <c r="D3527">
        <v>1397</v>
      </c>
      <c r="E3527">
        <v>1297</v>
      </c>
      <c r="F3527" t="s">
        <v>3416</v>
      </c>
      <c r="G3527" t="str">
        <f t="shared" si="109"/>
        <v>iiif_url</v>
      </c>
    </row>
    <row r="3528" spans="1:7" x14ac:dyDescent="0.2">
      <c r="A3528" t="s">
        <v>3333</v>
      </c>
      <c r="B3528" t="s">
        <v>3394</v>
      </c>
      <c r="C3528" t="s">
        <v>124</v>
      </c>
      <c r="D3528">
        <v>1348</v>
      </c>
      <c r="E3528">
        <v>1344</v>
      </c>
      <c r="F3528" t="s">
        <v>3417</v>
      </c>
      <c r="G3528" t="str">
        <f t="shared" si="109"/>
        <v>iiif_url</v>
      </c>
    </row>
    <row r="3529" spans="1:7" x14ac:dyDescent="0.2">
      <c r="A3529" t="s">
        <v>3333</v>
      </c>
      <c r="B3529" t="s">
        <v>3394</v>
      </c>
      <c r="C3529" t="s">
        <v>26</v>
      </c>
      <c r="D3529">
        <v>1397</v>
      </c>
      <c r="E3529">
        <v>1391</v>
      </c>
      <c r="F3529" t="s">
        <v>3418</v>
      </c>
      <c r="G3529" t="str">
        <f t="shared" si="109"/>
        <v>iiif_url</v>
      </c>
    </row>
    <row r="3530" spans="1:7" x14ac:dyDescent="0.2">
      <c r="A3530" t="s">
        <v>3333</v>
      </c>
      <c r="B3530" t="s">
        <v>3394</v>
      </c>
      <c r="C3530" t="s">
        <v>26</v>
      </c>
      <c r="D3530">
        <v>1394</v>
      </c>
      <c r="E3530">
        <v>1435</v>
      </c>
      <c r="F3530" t="s">
        <v>3419</v>
      </c>
      <c r="G3530" t="str">
        <f t="shared" si="109"/>
        <v>iiif_url</v>
      </c>
    </row>
    <row r="3531" spans="1:7" x14ac:dyDescent="0.2">
      <c r="A3531" t="s">
        <v>3333</v>
      </c>
      <c r="B3531" t="s">
        <v>3394</v>
      </c>
      <c r="C3531" t="s">
        <v>37</v>
      </c>
      <c r="D3531">
        <v>1516</v>
      </c>
      <c r="E3531">
        <v>1487</v>
      </c>
      <c r="F3531" t="s">
        <v>3420</v>
      </c>
      <c r="G3531" t="str">
        <f t="shared" si="109"/>
        <v>iiif_url</v>
      </c>
    </row>
    <row r="3532" spans="1:7" x14ac:dyDescent="0.2">
      <c r="A3532" t="s">
        <v>3333</v>
      </c>
      <c r="B3532" t="s">
        <v>3394</v>
      </c>
      <c r="C3532" t="s">
        <v>26</v>
      </c>
      <c r="D3532">
        <v>1387</v>
      </c>
      <c r="E3532">
        <v>1537</v>
      </c>
      <c r="F3532" t="s">
        <v>3421</v>
      </c>
      <c r="G3532" t="str">
        <f t="shared" si="109"/>
        <v>iiif_url</v>
      </c>
    </row>
    <row r="3533" spans="1:7" x14ac:dyDescent="0.2">
      <c r="A3533" t="s">
        <v>3333</v>
      </c>
      <c r="B3533" t="s">
        <v>3394</v>
      </c>
      <c r="C3533" t="s">
        <v>26</v>
      </c>
      <c r="D3533">
        <v>1387</v>
      </c>
      <c r="E3533">
        <v>1581</v>
      </c>
      <c r="F3533" t="s">
        <v>3422</v>
      </c>
      <c r="G3533" t="str">
        <f t="shared" si="109"/>
        <v>iiif_url</v>
      </c>
    </row>
    <row r="3534" spans="1:7" x14ac:dyDescent="0.2">
      <c r="A3534" t="s">
        <v>3333</v>
      </c>
      <c r="B3534" t="s">
        <v>3394</v>
      </c>
      <c r="C3534" t="s">
        <v>37</v>
      </c>
      <c r="D3534">
        <v>1511</v>
      </c>
      <c r="E3534">
        <v>1611</v>
      </c>
      <c r="F3534" t="s">
        <v>3423</v>
      </c>
      <c r="G3534" t="str">
        <f t="shared" si="109"/>
        <v>iiif_url</v>
      </c>
    </row>
    <row r="3535" spans="1:7" x14ac:dyDescent="0.2">
      <c r="A3535" t="s">
        <v>3333</v>
      </c>
      <c r="B3535" t="s">
        <v>3394</v>
      </c>
      <c r="C3535" t="s">
        <v>26</v>
      </c>
      <c r="D3535">
        <v>1390</v>
      </c>
      <c r="E3535">
        <v>1676</v>
      </c>
      <c r="F3535" t="s">
        <v>3424</v>
      </c>
      <c r="G3535" t="str">
        <f t="shared" si="109"/>
        <v>iiif_url</v>
      </c>
    </row>
    <row r="3536" spans="1:7" x14ac:dyDescent="0.2">
      <c r="A3536" t="s">
        <v>3333</v>
      </c>
      <c r="B3536" t="s">
        <v>3394</v>
      </c>
      <c r="C3536" t="s">
        <v>124</v>
      </c>
      <c r="D3536">
        <v>1338</v>
      </c>
      <c r="E3536">
        <v>1727</v>
      </c>
      <c r="F3536" t="s">
        <v>3425</v>
      </c>
      <c r="G3536" t="str">
        <f t="shared" si="109"/>
        <v>iiif_url</v>
      </c>
    </row>
    <row r="3537" spans="1:7" x14ac:dyDescent="0.2">
      <c r="A3537" t="s">
        <v>3333</v>
      </c>
      <c r="B3537" t="s">
        <v>3394</v>
      </c>
      <c r="C3537" t="s">
        <v>26</v>
      </c>
      <c r="D3537">
        <v>1387</v>
      </c>
      <c r="E3537">
        <v>1778</v>
      </c>
      <c r="F3537" t="s">
        <v>3426</v>
      </c>
      <c r="G3537" t="str">
        <f t="shared" si="109"/>
        <v>iiif_url</v>
      </c>
    </row>
    <row r="3538" spans="1:7" x14ac:dyDescent="0.2">
      <c r="A3538" t="s">
        <v>3333</v>
      </c>
      <c r="B3538" t="s">
        <v>3394</v>
      </c>
      <c r="C3538" t="s">
        <v>26</v>
      </c>
      <c r="D3538">
        <v>1385</v>
      </c>
      <c r="E3538">
        <v>1814</v>
      </c>
      <c r="F3538" t="s">
        <v>3427</v>
      </c>
      <c r="G3538" t="str">
        <f t="shared" ref="G3538:G3570" si="110">HYPERLINK("https://images.diginfra.net/iiif/NL-HaNA_1.01.02/3779/NL-HaNA_1.01.02_3779_0019.jpg/1226,298,1157,3181/full/0/default.jpg", "iiif_url")</f>
        <v>iiif_url</v>
      </c>
    </row>
    <row r="3539" spans="1:7" x14ac:dyDescent="0.2">
      <c r="A3539" t="s">
        <v>3333</v>
      </c>
      <c r="B3539" t="s">
        <v>3394</v>
      </c>
      <c r="C3539" t="s">
        <v>124</v>
      </c>
      <c r="D3539">
        <v>1334</v>
      </c>
      <c r="E3539">
        <v>1873</v>
      </c>
      <c r="F3539" t="s">
        <v>3428</v>
      </c>
      <c r="G3539" t="str">
        <f t="shared" si="110"/>
        <v>iiif_url</v>
      </c>
    </row>
    <row r="3540" spans="1:7" x14ac:dyDescent="0.2">
      <c r="A3540" t="s">
        <v>3333</v>
      </c>
      <c r="B3540" t="s">
        <v>3394</v>
      </c>
      <c r="C3540" t="s">
        <v>124</v>
      </c>
      <c r="D3540">
        <v>1334</v>
      </c>
      <c r="E3540">
        <v>1911</v>
      </c>
      <c r="F3540" t="s">
        <v>3429</v>
      </c>
      <c r="G3540" t="str">
        <f t="shared" si="110"/>
        <v>iiif_url</v>
      </c>
    </row>
    <row r="3541" spans="1:7" x14ac:dyDescent="0.2">
      <c r="A3541" t="s">
        <v>3333</v>
      </c>
      <c r="B3541" t="s">
        <v>3394</v>
      </c>
      <c r="C3541" t="s">
        <v>124</v>
      </c>
      <c r="D3541">
        <v>1334</v>
      </c>
      <c r="E3541">
        <v>1966</v>
      </c>
      <c r="F3541" t="s">
        <v>3430</v>
      </c>
      <c r="G3541" t="str">
        <f t="shared" si="110"/>
        <v>iiif_url</v>
      </c>
    </row>
    <row r="3542" spans="1:7" x14ac:dyDescent="0.2">
      <c r="A3542" t="s">
        <v>3333</v>
      </c>
      <c r="B3542" t="s">
        <v>3394</v>
      </c>
      <c r="C3542" t="s">
        <v>26</v>
      </c>
      <c r="D3542">
        <v>1380</v>
      </c>
      <c r="E3542">
        <v>2010</v>
      </c>
      <c r="F3542" t="s">
        <v>3431</v>
      </c>
      <c r="G3542" t="str">
        <f t="shared" si="110"/>
        <v>iiif_url</v>
      </c>
    </row>
    <row r="3543" spans="1:7" x14ac:dyDescent="0.2">
      <c r="A3543" t="s">
        <v>3333</v>
      </c>
      <c r="B3543" t="s">
        <v>3394</v>
      </c>
      <c r="C3543" t="s">
        <v>11</v>
      </c>
      <c r="D3543">
        <v>2016</v>
      </c>
      <c r="E3543">
        <v>2037</v>
      </c>
      <c r="F3543" t="s">
        <v>285</v>
      </c>
      <c r="G3543" t="str">
        <f t="shared" si="110"/>
        <v>iiif_url</v>
      </c>
    </row>
    <row r="3544" spans="1:7" x14ac:dyDescent="0.2">
      <c r="A3544" t="s">
        <v>3333</v>
      </c>
      <c r="B3544" t="s">
        <v>3394</v>
      </c>
      <c r="C3544" t="s">
        <v>37</v>
      </c>
      <c r="D3544">
        <v>1500</v>
      </c>
      <c r="E3544">
        <v>2063</v>
      </c>
      <c r="F3544" t="s">
        <v>3432</v>
      </c>
      <c r="G3544" t="str">
        <f t="shared" si="110"/>
        <v>iiif_url</v>
      </c>
    </row>
    <row r="3545" spans="1:7" x14ac:dyDescent="0.2">
      <c r="A3545" t="s">
        <v>3333</v>
      </c>
      <c r="B3545" t="s">
        <v>3394</v>
      </c>
      <c r="C3545" t="s">
        <v>26</v>
      </c>
      <c r="D3545">
        <v>1373</v>
      </c>
      <c r="E3545">
        <v>2106</v>
      </c>
      <c r="F3545" t="s">
        <v>3433</v>
      </c>
      <c r="G3545" t="str">
        <f t="shared" si="110"/>
        <v>iiif_url</v>
      </c>
    </row>
    <row r="3546" spans="1:7" x14ac:dyDescent="0.2">
      <c r="A3546" t="s">
        <v>3333</v>
      </c>
      <c r="B3546" t="s">
        <v>3394</v>
      </c>
      <c r="C3546" t="s">
        <v>37</v>
      </c>
      <c r="D3546">
        <v>1495</v>
      </c>
      <c r="E3546">
        <v>2164</v>
      </c>
      <c r="F3546" t="s">
        <v>3434</v>
      </c>
      <c r="G3546" t="str">
        <f t="shared" si="110"/>
        <v>iiif_url</v>
      </c>
    </row>
    <row r="3547" spans="1:7" x14ac:dyDescent="0.2">
      <c r="A3547" t="s">
        <v>3333</v>
      </c>
      <c r="B3547" t="s">
        <v>3394</v>
      </c>
      <c r="C3547" t="s">
        <v>37</v>
      </c>
      <c r="D3547">
        <v>1493</v>
      </c>
      <c r="E3547">
        <v>2211</v>
      </c>
      <c r="F3547" t="s">
        <v>3435</v>
      </c>
      <c r="G3547" t="str">
        <f t="shared" si="110"/>
        <v>iiif_url</v>
      </c>
    </row>
    <row r="3548" spans="1:7" x14ac:dyDescent="0.2">
      <c r="A3548" t="s">
        <v>3333</v>
      </c>
      <c r="B3548" t="s">
        <v>3394</v>
      </c>
      <c r="C3548" t="s">
        <v>26</v>
      </c>
      <c r="D3548">
        <v>1378</v>
      </c>
      <c r="E3548">
        <v>2257</v>
      </c>
      <c r="F3548" t="s">
        <v>271</v>
      </c>
      <c r="G3548" t="str">
        <f t="shared" si="110"/>
        <v>iiif_url</v>
      </c>
    </row>
    <row r="3549" spans="1:7" x14ac:dyDescent="0.2">
      <c r="A3549" t="s">
        <v>3333</v>
      </c>
      <c r="B3549" t="s">
        <v>3394</v>
      </c>
      <c r="C3549" t="s">
        <v>37</v>
      </c>
      <c r="D3549">
        <v>1490</v>
      </c>
      <c r="E3549">
        <v>2290</v>
      </c>
      <c r="F3549" t="s">
        <v>3436</v>
      </c>
      <c r="G3549" t="str">
        <f t="shared" si="110"/>
        <v>iiif_url</v>
      </c>
    </row>
    <row r="3550" spans="1:7" x14ac:dyDescent="0.2">
      <c r="A3550" t="s">
        <v>3333</v>
      </c>
      <c r="B3550" t="s">
        <v>3394</v>
      </c>
      <c r="C3550" t="s">
        <v>26</v>
      </c>
      <c r="D3550">
        <v>1371</v>
      </c>
      <c r="E3550">
        <v>2349</v>
      </c>
      <c r="F3550" t="s">
        <v>3437</v>
      </c>
      <c r="G3550" t="str">
        <f t="shared" si="110"/>
        <v>iiif_url</v>
      </c>
    </row>
    <row r="3551" spans="1:7" x14ac:dyDescent="0.2">
      <c r="A3551" t="s">
        <v>3333</v>
      </c>
      <c r="B3551" t="s">
        <v>3394</v>
      </c>
      <c r="C3551" t="s">
        <v>26</v>
      </c>
      <c r="D3551">
        <v>1371</v>
      </c>
      <c r="E3551">
        <v>2400</v>
      </c>
      <c r="F3551" t="s">
        <v>3438</v>
      </c>
      <c r="G3551" t="str">
        <f t="shared" si="110"/>
        <v>iiif_url</v>
      </c>
    </row>
    <row r="3552" spans="1:7" x14ac:dyDescent="0.2">
      <c r="A3552" t="s">
        <v>3333</v>
      </c>
      <c r="B3552" t="s">
        <v>3394</v>
      </c>
      <c r="C3552" t="s">
        <v>26</v>
      </c>
      <c r="D3552">
        <v>1369</v>
      </c>
      <c r="E3552">
        <v>2443</v>
      </c>
      <c r="F3552" t="s">
        <v>3439</v>
      </c>
      <c r="G3552" t="str">
        <f t="shared" si="110"/>
        <v>iiif_url</v>
      </c>
    </row>
    <row r="3553" spans="1:7" x14ac:dyDescent="0.2">
      <c r="A3553" t="s">
        <v>3333</v>
      </c>
      <c r="B3553" t="s">
        <v>3394</v>
      </c>
      <c r="C3553" t="s">
        <v>37</v>
      </c>
      <c r="D3553">
        <v>1488</v>
      </c>
      <c r="E3553">
        <v>2494</v>
      </c>
      <c r="F3553" t="s">
        <v>3440</v>
      </c>
      <c r="G3553" t="str">
        <f t="shared" si="110"/>
        <v>iiif_url</v>
      </c>
    </row>
    <row r="3554" spans="1:7" x14ac:dyDescent="0.2">
      <c r="A3554" t="s">
        <v>3333</v>
      </c>
      <c r="B3554" t="s">
        <v>3394</v>
      </c>
      <c r="C3554" t="s">
        <v>26</v>
      </c>
      <c r="D3554">
        <v>1366</v>
      </c>
      <c r="E3554">
        <v>2547</v>
      </c>
      <c r="F3554" t="s">
        <v>3441</v>
      </c>
      <c r="G3554" t="str">
        <f t="shared" si="110"/>
        <v>iiif_url</v>
      </c>
    </row>
    <row r="3555" spans="1:7" x14ac:dyDescent="0.2">
      <c r="A3555" t="s">
        <v>3333</v>
      </c>
      <c r="B3555" t="s">
        <v>3394</v>
      </c>
      <c r="C3555" t="s">
        <v>37</v>
      </c>
      <c r="D3555">
        <v>1483</v>
      </c>
      <c r="E3555">
        <v>2592</v>
      </c>
      <c r="F3555" t="s">
        <v>3442</v>
      </c>
      <c r="G3555" t="str">
        <f t="shared" si="110"/>
        <v>iiif_url</v>
      </c>
    </row>
    <row r="3556" spans="1:7" x14ac:dyDescent="0.2">
      <c r="A3556" t="s">
        <v>3333</v>
      </c>
      <c r="B3556" t="s">
        <v>3394</v>
      </c>
      <c r="C3556" t="s">
        <v>26</v>
      </c>
      <c r="D3556">
        <v>1364</v>
      </c>
      <c r="E3556">
        <v>2635</v>
      </c>
      <c r="F3556" t="s">
        <v>3443</v>
      </c>
      <c r="G3556" t="str">
        <f t="shared" si="110"/>
        <v>iiif_url</v>
      </c>
    </row>
    <row r="3557" spans="1:7" x14ac:dyDescent="0.2">
      <c r="A3557" t="s">
        <v>3333</v>
      </c>
      <c r="B3557" t="s">
        <v>3394</v>
      </c>
      <c r="C3557" t="s">
        <v>37</v>
      </c>
      <c r="D3557">
        <v>1481</v>
      </c>
      <c r="E3557">
        <v>2691</v>
      </c>
      <c r="F3557" t="s">
        <v>3444</v>
      </c>
      <c r="G3557" t="str">
        <f t="shared" si="110"/>
        <v>iiif_url</v>
      </c>
    </row>
    <row r="3558" spans="1:7" x14ac:dyDescent="0.2">
      <c r="A3558" t="s">
        <v>3333</v>
      </c>
      <c r="B3558" t="s">
        <v>3394</v>
      </c>
      <c r="C3558" t="s">
        <v>124</v>
      </c>
      <c r="D3558">
        <v>1359</v>
      </c>
      <c r="E3558">
        <v>2738</v>
      </c>
      <c r="F3558" t="s">
        <v>3445</v>
      </c>
      <c r="G3558" t="str">
        <f t="shared" si="110"/>
        <v>iiif_url</v>
      </c>
    </row>
    <row r="3559" spans="1:7" x14ac:dyDescent="0.2">
      <c r="A3559" t="s">
        <v>3333</v>
      </c>
      <c r="B3559" t="s">
        <v>3394</v>
      </c>
      <c r="C3559" t="s">
        <v>26</v>
      </c>
      <c r="D3559">
        <v>1481</v>
      </c>
      <c r="E3559">
        <v>2782</v>
      </c>
      <c r="F3559" t="s">
        <v>3446</v>
      </c>
      <c r="G3559" t="str">
        <f t="shared" si="110"/>
        <v>iiif_url</v>
      </c>
    </row>
    <row r="3560" spans="1:7" x14ac:dyDescent="0.2">
      <c r="A3560" t="s">
        <v>3333</v>
      </c>
      <c r="B3560" t="s">
        <v>3394</v>
      </c>
      <c r="C3560" t="s">
        <v>26</v>
      </c>
      <c r="D3560">
        <v>1486</v>
      </c>
      <c r="E3560">
        <v>2833</v>
      </c>
      <c r="F3560" t="s">
        <v>3447</v>
      </c>
      <c r="G3560" t="str">
        <f t="shared" si="110"/>
        <v>iiif_url</v>
      </c>
    </row>
    <row r="3561" spans="1:7" x14ac:dyDescent="0.2">
      <c r="A3561" t="s">
        <v>3333</v>
      </c>
      <c r="B3561" t="s">
        <v>3394</v>
      </c>
      <c r="C3561" t="s">
        <v>26</v>
      </c>
      <c r="D3561">
        <v>1357</v>
      </c>
      <c r="E3561">
        <v>2880</v>
      </c>
      <c r="F3561" t="s">
        <v>3448</v>
      </c>
      <c r="G3561" t="str">
        <f t="shared" si="110"/>
        <v>iiif_url</v>
      </c>
    </row>
    <row r="3562" spans="1:7" x14ac:dyDescent="0.2">
      <c r="A3562" t="s">
        <v>3333</v>
      </c>
      <c r="B3562" t="s">
        <v>3394</v>
      </c>
      <c r="C3562" t="s">
        <v>26</v>
      </c>
      <c r="D3562">
        <v>1357</v>
      </c>
      <c r="E3562">
        <v>2928</v>
      </c>
      <c r="F3562" t="s">
        <v>3449</v>
      </c>
      <c r="G3562" t="str">
        <f t="shared" si="110"/>
        <v>iiif_url</v>
      </c>
    </row>
    <row r="3563" spans="1:7" x14ac:dyDescent="0.2">
      <c r="A3563" t="s">
        <v>3333</v>
      </c>
      <c r="B3563" t="s">
        <v>3394</v>
      </c>
      <c r="C3563" t="s">
        <v>26</v>
      </c>
      <c r="D3563">
        <v>1357</v>
      </c>
      <c r="E3563">
        <v>2976</v>
      </c>
      <c r="F3563" t="s">
        <v>3450</v>
      </c>
      <c r="G3563" t="str">
        <f t="shared" si="110"/>
        <v>iiif_url</v>
      </c>
    </row>
    <row r="3564" spans="1:7" x14ac:dyDescent="0.2">
      <c r="A3564" t="s">
        <v>3333</v>
      </c>
      <c r="B3564" t="s">
        <v>3394</v>
      </c>
      <c r="C3564" t="s">
        <v>26</v>
      </c>
      <c r="D3564">
        <v>1352</v>
      </c>
      <c r="E3564">
        <v>3020</v>
      </c>
      <c r="F3564" t="s">
        <v>3451</v>
      </c>
      <c r="G3564" t="str">
        <f t="shared" si="110"/>
        <v>iiif_url</v>
      </c>
    </row>
    <row r="3565" spans="1:7" x14ac:dyDescent="0.2">
      <c r="A3565" t="s">
        <v>3333</v>
      </c>
      <c r="B3565" t="s">
        <v>3394</v>
      </c>
      <c r="C3565" t="s">
        <v>37</v>
      </c>
      <c r="D3565">
        <v>1474</v>
      </c>
      <c r="E3565">
        <v>3078</v>
      </c>
      <c r="F3565" t="s">
        <v>3452</v>
      </c>
      <c r="G3565" t="str">
        <f t="shared" si="110"/>
        <v>iiif_url</v>
      </c>
    </row>
    <row r="3566" spans="1:7" x14ac:dyDescent="0.2">
      <c r="A3566" t="s">
        <v>3333</v>
      </c>
      <c r="B3566" t="s">
        <v>3394</v>
      </c>
      <c r="C3566" t="s">
        <v>37</v>
      </c>
      <c r="D3566">
        <v>1474</v>
      </c>
      <c r="E3566">
        <v>3122</v>
      </c>
      <c r="F3566" t="s">
        <v>3453</v>
      </c>
      <c r="G3566" t="str">
        <f t="shared" si="110"/>
        <v>iiif_url</v>
      </c>
    </row>
    <row r="3567" spans="1:7" x14ac:dyDescent="0.2">
      <c r="A3567" t="s">
        <v>3333</v>
      </c>
      <c r="B3567" t="s">
        <v>3394</v>
      </c>
      <c r="C3567" t="s">
        <v>37</v>
      </c>
      <c r="D3567">
        <v>1472</v>
      </c>
      <c r="E3567">
        <v>3171</v>
      </c>
      <c r="F3567" t="s">
        <v>3454</v>
      </c>
      <c r="G3567" t="str">
        <f t="shared" si="110"/>
        <v>iiif_url</v>
      </c>
    </row>
    <row r="3568" spans="1:7" x14ac:dyDescent="0.2">
      <c r="A3568" t="s">
        <v>3333</v>
      </c>
      <c r="B3568" t="s">
        <v>3394</v>
      </c>
      <c r="C3568" t="s">
        <v>124</v>
      </c>
      <c r="D3568">
        <v>1348</v>
      </c>
      <c r="E3568">
        <v>3220</v>
      </c>
      <c r="F3568" t="s">
        <v>3455</v>
      </c>
      <c r="G3568" t="str">
        <f t="shared" si="110"/>
        <v>iiif_url</v>
      </c>
    </row>
    <row r="3569" spans="1:7" x14ac:dyDescent="0.2">
      <c r="A3569" t="s">
        <v>3333</v>
      </c>
      <c r="B3569" t="s">
        <v>3394</v>
      </c>
      <c r="C3569" t="s">
        <v>124</v>
      </c>
      <c r="D3569">
        <v>1343</v>
      </c>
      <c r="E3569">
        <v>3270</v>
      </c>
      <c r="F3569" t="s">
        <v>3456</v>
      </c>
      <c r="G3569" t="str">
        <f t="shared" si="110"/>
        <v>iiif_url</v>
      </c>
    </row>
    <row r="3570" spans="1:7" x14ac:dyDescent="0.2">
      <c r="A3570" t="s">
        <v>3333</v>
      </c>
      <c r="B3570" t="s">
        <v>3394</v>
      </c>
      <c r="C3570" t="s">
        <v>37</v>
      </c>
      <c r="D3570">
        <v>1469</v>
      </c>
      <c r="E3570">
        <v>3317</v>
      </c>
      <c r="F3570" t="s">
        <v>3457</v>
      </c>
      <c r="G3570" t="str">
        <f t="shared" si="110"/>
        <v>iiif_url</v>
      </c>
    </row>
    <row r="3574" spans="1:7" x14ac:dyDescent="0.2">
      <c r="A3574" t="s">
        <v>3458</v>
      </c>
      <c r="B3574" t="s">
        <v>3459</v>
      </c>
      <c r="C3574" t="s">
        <v>26</v>
      </c>
      <c r="D3574">
        <v>2642</v>
      </c>
      <c r="E3574">
        <v>347</v>
      </c>
      <c r="F3574" t="s">
        <v>3460</v>
      </c>
      <c r="G3574" t="str">
        <f t="shared" ref="G3574:G3605" si="111">HYPERLINK("https://images.diginfra.net/iiif/NL-HaNA_1.01.02/3779/NL-HaNA_1.01.02_3779_0019.jpg/2513,263,1124,3181/full/0/default.jpg", "iiif_url")</f>
        <v>iiif_url</v>
      </c>
    </row>
    <row r="3575" spans="1:7" x14ac:dyDescent="0.2">
      <c r="A3575" t="s">
        <v>3458</v>
      </c>
      <c r="B3575" t="s">
        <v>3459</v>
      </c>
      <c r="C3575" t="s">
        <v>26</v>
      </c>
      <c r="D3575">
        <v>2644</v>
      </c>
      <c r="E3575">
        <v>417</v>
      </c>
      <c r="F3575" t="s">
        <v>3461</v>
      </c>
      <c r="G3575" t="str">
        <f t="shared" si="111"/>
        <v>iiif_url</v>
      </c>
    </row>
    <row r="3576" spans="1:7" x14ac:dyDescent="0.2">
      <c r="A3576" t="s">
        <v>3458</v>
      </c>
      <c r="B3576" t="s">
        <v>3459</v>
      </c>
      <c r="C3576" t="s">
        <v>37</v>
      </c>
      <c r="D3576">
        <v>2763</v>
      </c>
      <c r="E3576">
        <v>450</v>
      </c>
      <c r="F3576" t="s">
        <v>3462</v>
      </c>
      <c r="G3576" t="str">
        <f t="shared" si="111"/>
        <v>iiif_url</v>
      </c>
    </row>
    <row r="3577" spans="1:7" x14ac:dyDescent="0.2">
      <c r="A3577" t="s">
        <v>3458</v>
      </c>
      <c r="B3577" t="s">
        <v>3459</v>
      </c>
      <c r="C3577" t="s">
        <v>26</v>
      </c>
      <c r="D3577">
        <v>2653</v>
      </c>
      <c r="E3577">
        <v>504</v>
      </c>
      <c r="F3577" t="s">
        <v>3463</v>
      </c>
      <c r="G3577" t="str">
        <f t="shared" si="111"/>
        <v>iiif_url</v>
      </c>
    </row>
    <row r="3578" spans="1:7" x14ac:dyDescent="0.2">
      <c r="A3578" t="s">
        <v>3458</v>
      </c>
      <c r="B3578" t="s">
        <v>3459</v>
      </c>
      <c r="C3578" t="s">
        <v>124</v>
      </c>
      <c r="D3578">
        <v>2602</v>
      </c>
      <c r="E3578">
        <v>549</v>
      </c>
      <c r="F3578" t="s">
        <v>3464</v>
      </c>
      <c r="G3578" t="str">
        <f t="shared" si="111"/>
        <v>iiif_url</v>
      </c>
    </row>
    <row r="3579" spans="1:7" x14ac:dyDescent="0.2">
      <c r="A3579" t="s">
        <v>3458</v>
      </c>
      <c r="B3579" t="s">
        <v>3459</v>
      </c>
      <c r="C3579" t="s">
        <v>26</v>
      </c>
      <c r="D3579">
        <v>2644</v>
      </c>
      <c r="E3579">
        <v>595</v>
      </c>
      <c r="F3579" t="s">
        <v>3465</v>
      </c>
      <c r="G3579" t="str">
        <f t="shared" si="111"/>
        <v>iiif_url</v>
      </c>
    </row>
    <row r="3580" spans="1:7" x14ac:dyDescent="0.2">
      <c r="A3580" t="s">
        <v>3458</v>
      </c>
      <c r="B3580" t="s">
        <v>3459</v>
      </c>
      <c r="C3580" t="s">
        <v>26</v>
      </c>
      <c r="D3580">
        <v>2651</v>
      </c>
      <c r="E3580">
        <v>648</v>
      </c>
      <c r="F3580" t="s">
        <v>3466</v>
      </c>
      <c r="G3580" t="str">
        <f t="shared" si="111"/>
        <v>iiif_url</v>
      </c>
    </row>
    <row r="3581" spans="1:7" x14ac:dyDescent="0.2">
      <c r="A3581" t="s">
        <v>3458</v>
      </c>
      <c r="B3581" t="s">
        <v>3459</v>
      </c>
      <c r="C3581" t="s">
        <v>124</v>
      </c>
      <c r="D3581">
        <v>2604</v>
      </c>
      <c r="E3581">
        <v>694</v>
      </c>
      <c r="F3581" t="s">
        <v>3467</v>
      </c>
      <c r="G3581" t="str">
        <f t="shared" si="111"/>
        <v>iiif_url</v>
      </c>
    </row>
    <row r="3582" spans="1:7" x14ac:dyDescent="0.2">
      <c r="A3582" t="s">
        <v>3458</v>
      </c>
      <c r="B3582" t="s">
        <v>3459</v>
      </c>
      <c r="C3582" t="s">
        <v>26</v>
      </c>
      <c r="D3582">
        <v>2644</v>
      </c>
      <c r="E3582">
        <v>740</v>
      </c>
      <c r="F3582" t="s">
        <v>3468</v>
      </c>
      <c r="G3582" t="str">
        <f t="shared" si="111"/>
        <v>iiif_url</v>
      </c>
    </row>
    <row r="3583" spans="1:7" x14ac:dyDescent="0.2">
      <c r="A3583" t="s">
        <v>3458</v>
      </c>
      <c r="B3583" t="s">
        <v>3459</v>
      </c>
      <c r="C3583" t="s">
        <v>26</v>
      </c>
      <c r="D3583">
        <v>2649</v>
      </c>
      <c r="E3583">
        <v>799</v>
      </c>
      <c r="F3583" t="s">
        <v>3469</v>
      </c>
      <c r="G3583" t="str">
        <f t="shared" si="111"/>
        <v>iiif_url</v>
      </c>
    </row>
    <row r="3584" spans="1:7" x14ac:dyDescent="0.2">
      <c r="A3584" t="s">
        <v>3458</v>
      </c>
      <c r="B3584" t="s">
        <v>3459</v>
      </c>
      <c r="C3584" t="s">
        <v>37</v>
      </c>
      <c r="D3584">
        <v>2728</v>
      </c>
      <c r="E3584">
        <v>807</v>
      </c>
      <c r="F3584" t="s">
        <v>3470</v>
      </c>
      <c r="G3584" t="str">
        <f t="shared" si="111"/>
        <v>iiif_url</v>
      </c>
    </row>
    <row r="3585" spans="1:7" x14ac:dyDescent="0.2">
      <c r="A3585" t="s">
        <v>3458</v>
      </c>
      <c r="B3585" t="s">
        <v>3459</v>
      </c>
      <c r="C3585" t="s">
        <v>26</v>
      </c>
      <c r="D3585">
        <v>2773</v>
      </c>
      <c r="E3585">
        <v>830</v>
      </c>
      <c r="F3585" t="s">
        <v>3471</v>
      </c>
      <c r="G3585" t="str">
        <f t="shared" si="111"/>
        <v>iiif_url</v>
      </c>
    </row>
    <row r="3586" spans="1:7" x14ac:dyDescent="0.2">
      <c r="A3586" t="s">
        <v>3458</v>
      </c>
      <c r="B3586" t="s">
        <v>3459</v>
      </c>
      <c r="C3586" t="s">
        <v>26</v>
      </c>
      <c r="D3586">
        <v>2649</v>
      </c>
      <c r="E3586">
        <v>887</v>
      </c>
      <c r="F3586" t="s">
        <v>3472</v>
      </c>
      <c r="G3586" t="str">
        <f t="shared" si="111"/>
        <v>iiif_url</v>
      </c>
    </row>
    <row r="3587" spans="1:7" x14ac:dyDescent="0.2">
      <c r="A3587" t="s">
        <v>3458</v>
      </c>
      <c r="B3587" t="s">
        <v>3459</v>
      </c>
      <c r="C3587" t="s">
        <v>26</v>
      </c>
      <c r="D3587">
        <v>2653</v>
      </c>
      <c r="E3587">
        <v>934</v>
      </c>
      <c r="F3587" t="s">
        <v>3473</v>
      </c>
      <c r="G3587" t="str">
        <f t="shared" si="111"/>
        <v>iiif_url</v>
      </c>
    </row>
    <row r="3588" spans="1:7" x14ac:dyDescent="0.2">
      <c r="A3588" t="s">
        <v>3458</v>
      </c>
      <c r="B3588" t="s">
        <v>3459</v>
      </c>
      <c r="C3588" t="s">
        <v>26</v>
      </c>
      <c r="D3588">
        <v>2651</v>
      </c>
      <c r="E3588">
        <v>985</v>
      </c>
      <c r="F3588" t="s">
        <v>3474</v>
      </c>
      <c r="G3588" t="str">
        <f t="shared" si="111"/>
        <v>iiif_url</v>
      </c>
    </row>
    <row r="3589" spans="1:7" x14ac:dyDescent="0.2">
      <c r="A3589" t="s">
        <v>3458</v>
      </c>
      <c r="B3589" t="s">
        <v>3459</v>
      </c>
      <c r="C3589" t="s">
        <v>26</v>
      </c>
      <c r="D3589">
        <v>2777</v>
      </c>
      <c r="E3589">
        <v>1031</v>
      </c>
      <c r="F3589" t="s">
        <v>3475</v>
      </c>
      <c r="G3589" t="str">
        <f t="shared" si="111"/>
        <v>iiif_url</v>
      </c>
    </row>
    <row r="3590" spans="1:7" x14ac:dyDescent="0.2">
      <c r="A3590" t="s">
        <v>3458</v>
      </c>
      <c r="B3590" t="s">
        <v>3459</v>
      </c>
      <c r="C3590" t="s">
        <v>26</v>
      </c>
      <c r="D3590">
        <v>2656</v>
      </c>
      <c r="E3590">
        <v>1079</v>
      </c>
      <c r="F3590" t="s">
        <v>3476</v>
      </c>
      <c r="G3590" t="str">
        <f t="shared" si="111"/>
        <v>iiif_url</v>
      </c>
    </row>
    <row r="3591" spans="1:7" x14ac:dyDescent="0.2">
      <c r="A3591" t="s">
        <v>3458</v>
      </c>
      <c r="B3591" t="s">
        <v>3459</v>
      </c>
      <c r="C3591" t="s">
        <v>26</v>
      </c>
      <c r="D3591">
        <v>2653</v>
      </c>
      <c r="E3591">
        <v>1125</v>
      </c>
      <c r="F3591" t="s">
        <v>3477</v>
      </c>
      <c r="G3591" t="str">
        <f t="shared" si="111"/>
        <v>iiif_url</v>
      </c>
    </row>
    <row r="3592" spans="1:7" x14ac:dyDescent="0.2">
      <c r="A3592" t="s">
        <v>3458</v>
      </c>
      <c r="B3592" t="s">
        <v>3459</v>
      </c>
      <c r="C3592" t="s">
        <v>26</v>
      </c>
      <c r="D3592">
        <v>2653</v>
      </c>
      <c r="E3592">
        <v>1180</v>
      </c>
      <c r="F3592" t="s">
        <v>3478</v>
      </c>
      <c r="G3592" t="str">
        <f t="shared" si="111"/>
        <v>iiif_url</v>
      </c>
    </row>
    <row r="3593" spans="1:7" x14ac:dyDescent="0.2">
      <c r="A3593" t="s">
        <v>3458</v>
      </c>
      <c r="B3593" t="s">
        <v>3459</v>
      </c>
      <c r="C3593" t="s">
        <v>37</v>
      </c>
      <c r="D3593">
        <v>2775</v>
      </c>
      <c r="E3593">
        <v>1225</v>
      </c>
      <c r="F3593" t="s">
        <v>3479</v>
      </c>
      <c r="G3593" t="str">
        <f t="shared" si="111"/>
        <v>iiif_url</v>
      </c>
    </row>
    <row r="3594" spans="1:7" x14ac:dyDescent="0.2">
      <c r="A3594" t="s">
        <v>3458</v>
      </c>
      <c r="B3594" t="s">
        <v>3459</v>
      </c>
      <c r="C3594" t="s">
        <v>26</v>
      </c>
      <c r="D3594">
        <v>2656</v>
      </c>
      <c r="E3594">
        <v>1271</v>
      </c>
      <c r="F3594" t="s">
        <v>3480</v>
      </c>
      <c r="G3594" t="str">
        <f t="shared" si="111"/>
        <v>iiif_url</v>
      </c>
    </row>
    <row r="3595" spans="1:7" x14ac:dyDescent="0.2">
      <c r="A3595" t="s">
        <v>3458</v>
      </c>
      <c r="B3595" t="s">
        <v>3459</v>
      </c>
      <c r="C3595" t="s">
        <v>26</v>
      </c>
      <c r="D3595">
        <v>2656</v>
      </c>
      <c r="E3595">
        <v>1323</v>
      </c>
      <c r="F3595" t="s">
        <v>3481</v>
      </c>
      <c r="G3595" t="str">
        <f t="shared" si="111"/>
        <v>iiif_url</v>
      </c>
    </row>
    <row r="3596" spans="1:7" x14ac:dyDescent="0.2">
      <c r="A3596" t="s">
        <v>3458</v>
      </c>
      <c r="B3596" t="s">
        <v>3459</v>
      </c>
      <c r="C3596" t="s">
        <v>37</v>
      </c>
      <c r="D3596">
        <v>2780</v>
      </c>
      <c r="E3596">
        <v>1365</v>
      </c>
      <c r="F3596" t="s">
        <v>3482</v>
      </c>
      <c r="G3596" t="str">
        <f t="shared" si="111"/>
        <v>iiif_url</v>
      </c>
    </row>
    <row r="3597" spans="1:7" x14ac:dyDescent="0.2">
      <c r="A3597" t="s">
        <v>3458</v>
      </c>
      <c r="B3597" t="s">
        <v>3459</v>
      </c>
      <c r="C3597" t="s">
        <v>26</v>
      </c>
      <c r="D3597">
        <v>2660</v>
      </c>
      <c r="E3597">
        <v>1419</v>
      </c>
      <c r="F3597" t="s">
        <v>3483</v>
      </c>
      <c r="G3597" t="str">
        <f t="shared" si="111"/>
        <v>iiif_url</v>
      </c>
    </row>
    <row r="3598" spans="1:7" x14ac:dyDescent="0.2">
      <c r="A3598" t="s">
        <v>3458</v>
      </c>
      <c r="B3598" t="s">
        <v>3459</v>
      </c>
      <c r="C3598" t="s">
        <v>26</v>
      </c>
      <c r="D3598">
        <v>2658</v>
      </c>
      <c r="E3598">
        <v>1466</v>
      </c>
      <c r="F3598" t="s">
        <v>3484</v>
      </c>
      <c r="G3598" t="str">
        <f t="shared" si="111"/>
        <v>iiif_url</v>
      </c>
    </row>
    <row r="3599" spans="1:7" x14ac:dyDescent="0.2">
      <c r="A3599" t="s">
        <v>3458</v>
      </c>
      <c r="B3599" t="s">
        <v>3459</v>
      </c>
      <c r="C3599" t="s">
        <v>26</v>
      </c>
      <c r="D3599">
        <v>2764</v>
      </c>
      <c r="E3599">
        <v>1514</v>
      </c>
      <c r="F3599" t="s">
        <v>3485</v>
      </c>
      <c r="G3599" t="str">
        <f t="shared" si="111"/>
        <v>iiif_url</v>
      </c>
    </row>
    <row r="3600" spans="1:7" x14ac:dyDescent="0.2">
      <c r="A3600" t="s">
        <v>3458</v>
      </c>
      <c r="B3600" t="s">
        <v>3459</v>
      </c>
      <c r="C3600" t="s">
        <v>26</v>
      </c>
      <c r="D3600">
        <v>2660</v>
      </c>
      <c r="E3600">
        <v>1516</v>
      </c>
      <c r="F3600" t="s">
        <v>3486</v>
      </c>
      <c r="G3600" t="str">
        <f t="shared" si="111"/>
        <v>iiif_url</v>
      </c>
    </row>
    <row r="3601" spans="1:7" x14ac:dyDescent="0.2">
      <c r="A3601" t="s">
        <v>3458</v>
      </c>
      <c r="B3601" t="s">
        <v>3459</v>
      </c>
      <c r="C3601" t="s">
        <v>37</v>
      </c>
      <c r="D3601">
        <v>2780</v>
      </c>
      <c r="E3601">
        <v>1557</v>
      </c>
      <c r="F3601" t="s">
        <v>3487</v>
      </c>
      <c r="G3601" t="str">
        <f t="shared" si="111"/>
        <v>iiif_url</v>
      </c>
    </row>
    <row r="3602" spans="1:7" x14ac:dyDescent="0.2">
      <c r="A3602" t="s">
        <v>3458</v>
      </c>
      <c r="B3602" t="s">
        <v>3459</v>
      </c>
      <c r="C3602" t="s">
        <v>26</v>
      </c>
      <c r="D3602">
        <v>2665</v>
      </c>
      <c r="E3602">
        <v>1609</v>
      </c>
      <c r="F3602" t="s">
        <v>3488</v>
      </c>
      <c r="G3602" t="str">
        <f t="shared" si="111"/>
        <v>iiif_url</v>
      </c>
    </row>
    <row r="3603" spans="1:7" x14ac:dyDescent="0.2">
      <c r="A3603" t="s">
        <v>3458</v>
      </c>
      <c r="B3603" t="s">
        <v>3459</v>
      </c>
      <c r="C3603" t="s">
        <v>37</v>
      </c>
      <c r="D3603">
        <v>2782</v>
      </c>
      <c r="E3603">
        <v>1658</v>
      </c>
      <c r="F3603" t="s">
        <v>3489</v>
      </c>
      <c r="G3603" t="str">
        <f t="shared" si="111"/>
        <v>iiif_url</v>
      </c>
    </row>
    <row r="3604" spans="1:7" x14ac:dyDescent="0.2">
      <c r="A3604" t="s">
        <v>3458</v>
      </c>
      <c r="B3604" t="s">
        <v>3459</v>
      </c>
      <c r="C3604" t="s">
        <v>26</v>
      </c>
      <c r="D3604">
        <v>2670</v>
      </c>
      <c r="E3604">
        <v>1707</v>
      </c>
      <c r="F3604" t="s">
        <v>3490</v>
      </c>
      <c r="G3604" t="str">
        <f t="shared" si="111"/>
        <v>iiif_url</v>
      </c>
    </row>
    <row r="3605" spans="1:7" x14ac:dyDescent="0.2">
      <c r="A3605" t="s">
        <v>3458</v>
      </c>
      <c r="B3605" t="s">
        <v>3459</v>
      </c>
      <c r="C3605" t="s">
        <v>26</v>
      </c>
      <c r="D3605">
        <v>2667</v>
      </c>
      <c r="E3605">
        <v>1761</v>
      </c>
      <c r="F3605" t="s">
        <v>3491</v>
      </c>
      <c r="G3605" t="str">
        <f t="shared" si="111"/>
        <v>iiif_url</v>
      </c>
    </row>
    <row r="3606" spans="1:7" x14ac:dyDescent="0.2">
      <c r="A3606" t="s">
        <v>3458</v>
      </c>
      <c r="B3606" t="s">
        <v>3459</v>
      </c>
      <c r="C3606" t="s">
        <v>26</v>
      </c>
      <c r="D3606">
        <v>2791</v>
      </c>
      <c r="E3606">
        <v>1798</v>
      </c>
      <c r="F3606" t="s">
        <v>3492</v>
      </c>
      <c r="G3606" t="str">
        <f t="shared" ref="G3606:G3638" si="112">HYPERLINK("https://images.diginfra.net/iiif/NL-HaNA_1.01.02/3779/NL-HaNA_1.01.02_3779_0019.jpg/2513,263,1124,3181/full/0/default.jpg", "iiif_url")</f>
        <v>iiif_url</v>
      </c>
    </row>
    <row r="3607" spans="1:7" x14ac:dyDescent="0.2">
      <c r="A3607" t="s">
        <v>3458</v>
      </c>
      <c r="B3607" t="s">
        <v>3459</v>
      </c>
      <c r="C3607" t="s">
        <v>26</v>
      </c>
      <c r="D3607">
        <v>2667</v>
      </c>
      <c r="E3607">
        <v>1849</v>
      </c>
      <c r="F3607" t="s">
        <v>3493</v>
      </c>
      <c r="G3607" t="str">
        <f t="shared" si="112"/>
        <v>iiif_url</v>
      </c>
    </row>
    <row r="3608" spans="1:7" x14ac:dyDescent="0.2">
      <c r="A3608" t="s">
        <v>3458</v>
      </c>
      <c r="B3608" t="s">
        <v>3459</v>
      </c>
      <c r="C3608" t="s">
        <v>26</v>
      </c>
      <c r="D3608">
        <v>2667</v>
      </c>
      <c r="E3608">
        <v>1902</v>
      </c>
      <c r="F3608" t="s">
        <v>3494</v>
      </c>
      <c r="G3608" t="str">
        <f t="shared" si="112"/>
        <v>iiif_url</v>
      </c>
    </row>
    <row r="3609" spans="1:7" x14ac:dyDescent="0.2">
      <c r="A3609" t="s">
        <v>3458</v>
      </c>
      <c r="B3609" t="s">
        <v>3459</v>
      </c>
      <c r="C3609" t="s">
        <v>37</v>
      </c>
      <c r="D3609">
        <v>2794</v>
      </c>
      <c r="E3609">
        <v>1931</v>
      </c>
      <c r="F3609" t="s">
        <v>3495</v>
      </c>
      <c r="G3609" t="str">
        <f t="shared" si="112"/>
        <v>iiif_url</v>
      </c>
    </row>
    <row r="3610" spans="1:7" x14ac:dyDescent="0.2">
      <c r="A3610" t="s">
        <v>3458</v>
      </c>
      <c r="B3610" t="s">
        <v>3459</v>
      </c>
      <c r="C3610" t="s">
        <v>26</v>
      </c>
      <c r="D3610">
        <v>2672</v>
      </c>
      <c r="E3610">
        <v>1991</v>
      </c>
      <c r="F3610" t="s">
        <v>3496</v>
      </c>
      <c r="G3610" t="str">
        <f t="shared" si="112"/>
        <v>iiif_url</v>
      </c>
    </row>
    <row r="3611" spans="1:7" x14ac:dyDescent="0.2">
      <c r="A3611" t="s">
        <v>3458</v>
      </c>
      <c r="B3611" t="s">
        <v>3459</v>
      </c>
      <c r="C3611" t="s">
        <v>26</v>
      </c>
      <c r="D3611">
        <v>2672</v>
      </c>
      <c r="E3611">
        <v>2042</v>
      </c>
      <c r="F3611" t="s">
        <v>3497</v>
      </c>
      <c r="G3611" t="str">
        <f t="shared" si="112"/>
        <v>iiif_url</v>
      </c>
    </row>
    <row r="3612" spans="1:7" x14ac:dyDescent="0.2">
      <c r="A3612" t="s">
        <v>3458</v>
      </c>
      <c r="B3612" t="s">
        <v>3459</v>
      </c>
      <c r="C3612" t="s">
        <v>37</v>
      </c>
      <c r="D3612">
        <v>2794</v>
      </c>
      <c r="E3612">
        <v>2085</v>
      </c>
      <c r="F3612" t="s">
        <v>3498</v>
      </c>
      <c r="G3612" t="str">
        <f t="shared" si="112"/>
        <v>iiif_url</v>
      </c>
    </row>
    <row r="3613" spans="1:7" x14ac:dyDescent="0.2">
      <c r="A3613" t="s">
        <v>3458</v>
      </c>
      <c r="B3613" t="s">
        <v>3459</v>
      </c>
      <c r="C3613" t="s">
        <v>26</v>
      </c>
      <c r="D3613">
        <v>2674</v>
      </c>
      <c r="E3613">
        <v>2138</v>
      </c>
      <c r="F3613" t="s">
        <v>3499</v>
      </c>
      <c r="G3613" t="str">
        <f t="shared" si="112"/>
        <v>iiif_url</v>
      </c>
    </row>
    <row r="3614" spans="1:7" x14ac:dyDescent="0.2">
      <c r="A3614" t="s">
        <v>3458</v>
      </c>
      <c r="B3614" t="s">
        <v>3459</v>
      </c>
      <c r="C3614" t="s">
        <v>26</v>
      </c>
      <c r="D3614">
        <v>2801</v>
      </c>
      <c r="E3614">
        <v>2181</v>
      </c>
      <c r="F3614" t="s">
        <v>3500</v>
      </c>
      <c r="G3614" t="str">
        <f t="shared" si="112"/>
        <v>iiif_url</v>
      </c>
    </row>
    <row r="3615" spans="1:7" x14ac:dyDescent="0.2">
      <c r="A3615" t="s">
        <v>3458</v>
      </c>
      <c r="B3615" t="s">
        <v>3459</v>
      </c>
      <c r="C3615" t="s">
        <v>26</v>
      </c>
      <c r="D3615">
        <v>2679</v>
      </c>
      <c r="E3615">
        <v>2231</v>
      </c>
      <c r="F3615" t="s">
        <v>3501</v>
      </c>
      <c r="G3615" t="str">
        <f t="shared" si="112"/>
        <v>iiif_url</v>
      </c>
    </row>
    <row r="3616" spans="1:7" x14ac:dyDescent="0.2">
      <c r="A3616" t="s">
        <v>3458</v>
      </c>
      <c r="B3616" t="s">
        <v>3459</v>
      </c>
      <c r="C3616" t="s">
        <v>26</v>
      </c>
      <c r="D3616">
        <v>2679</v>
      </c>
      <c r="E3616">
        <v>2280</v>
      </c>
      <c r="F3616" t="s">
        <v>3502</v>
      </c>
      <c r="G3616" t="str">
        <f t="shared" si="112"/>
        <v>iiif_url</v>
      </c>
    </row>
    <row r="3617" spans="1:7" x14ac:dyDescent="0.2">
      <c r="A3617" t="s">
        <v>3458</v>
      </c>
      <c r="B3617" t="s">
        <v>3459</v>
      </c>
      <c r="C3617" t="s">
        <v>11</v>
      </c>
      <c r="D3617">
        <v>2805</v>
      </c>
      <c r="E3617">
        <v>2326</v>
      </c>
      <c r="F3617" t="s">
        <v>3503</v>
      </c>
      <c r="G3617" t="str">
        <f t="shared" si="112"/>
        <v>iiif_url</v>
      </c>
    </row>
    <row r="3618" spans="1:7" x14ac:dyDescent="0.2">
      <c r="A3618" t="s">
        <v>3458</v>
      </c>
      <c r="B3618" t="s">
        <v>3459</v>
      </c>
      <c r="C3618" t="s">
        <v>26</v>
      </c>
      <c r="D3618">
        <v>2681</v>
      </c>
      <c r="E3618">
        <v>2372</v>
      </c>
      <c r="F3618" t="s">
        <v>3504</v>
      </c>
      <c r="G3618" t="str">
        <f t="shared" si="112"/>
        <v>iiif_url</v>
      </c>
    </row>
    <row r="3619" spans="1:7" x14ac:dyDescent="0.2">
      <c r="A3619" t="s">
        <v>3458</v>
      </c>
      <c r="B3619" t="s">
        <v>3459</v>
      </c>
      <c r="C3619" t="s">
        <v>26</v>
      </c>
      <c r="D3619">
        <v>2688</v>
      </c>
      <c r="E3619">
        <v>2421</v>
      </c>
      <c r="F3619" t="s">
        <v>3505</v>
      </c>
      <c r="G3619" t="str">
        <f t="shared" si="112"/>
        <v>iiif_url</v>
      </c>
    </row>
    <row r="3620" spans="1:7" x14ac:dyDescent="0.2">
      <c r="A3620" t="s">
        <v>3458</v>
      </c>
      <c r="B3620" t="s">
        <v>3459</v>
      </c>
      <c r="C3620" t="s">
        <v>26</v>
      </c>
      <c r="D3620">
        <v>2686</v>
      </c>
      <c r="E3620">
        <v>2471</v>
      </c>
      <c r="F3620" t="s">
        <v>3506</v>
      </c>
      <c r="G3620" t="str">
        <f t="shared" si="112"/>
        <v>iiif_url</v>
      </c>
    </row>
    <row r="3621" spans="1:7" x14ac:dyDescent="0.2">
      <c r="A3621" t="s">
        <v>3458</v>
      </c>
      <c r="B3621" t="s">
        <v>3459</v>
      </c>
      <c r="C3621" t="s">
        <v>26</v>
      </c>
      <c r="D3621">
        <v>2686</v>
      </c>
      <c r="E3621">
        <v>2520</v>
      </c>
      <c r="F3621" t="s">
        <v>3507</v>
      </c>
      <c r="G3621" t="str">
        <f t="shared" si="112"/>
        <v>iiif_url</v>
      </c>
    </row>
    <row r="3622" spans="1:7" x14ac:dyDescent="0.2">
      <c r="A3622" t="s">
        <v>3458</v>
      </c>
      <c r="B3622" t="s">
        <v>3459</v>
      </c>
      <c r="C3622" t="s">
        <v>26</v>
      </c>
      <c r="D3622">
        <v>2686</v>
      </c>
      <c r="E3622">
        <v>2569</v>
      </c>
      <c r="F3622" t="s">
        <v>3508</v>
      </c>
      <c r="G3622" t="str">
        <f t="shared" si="112"/>
        <v>iiif_url</v>
      </c>
    </row>
    <row r="3623" spans="1:7" x14ac:dyDescent="0.2">
      <c r="A3623" t="s">
        <v>3458</v>
      </c>
      <c r="B3623" t="s">
        <v>3459</v>
      </c>
      <c r="C3623" t="s">
        <v>11</v>
      </c>
      <c r="D3623">
        <v>2812</v>
      </c>
      <c r="E3623">
        <v>2610</v>
      </c>
      <c r="F3623" t="s">
        <v>3509</v>
      </c>
      <c r="G3623" t="str">
        <f t="shared" si="112"/>
        <v>iiif_url</v>
      </c>
    </row>
    <row r="3624" spans="1:7" x14ac:dyDescent="0.2">
      <c r="A3624" t="s">
        <v>3458</v>
      </c>
      <c r="B3624" t="s">
        <v>3459</v>
      </c>
      <c r="C3624" t="s">
        <v>26</v>
      </c>
      <c r="D3624">
        <v>2688</v>
      </c>
      <c r="E3624">
        <v>2662</v>
      </c>
      <c r="F3624" t="s">
        <v>3510</v>
      </c>
      <c r="G3624" t="str">
        <f t="shared" si="112"/>
        <v>iiif_url</v>
      </c>
    </row>
    <row r="3625" spans="1:7" x14ac:dyDescent="0.2">
      <c r="A3625" t="s">
        <v>3458</v>
      </c>
      <c r="B3625" t="s">
        <v>3459</v>
      </c>
      <c r="C3625" t="s">
        <v>11</v>
      </c>
      <c r="D3625">
        <v>2812</v>
      </c>
      <c r="E3625">
        <v>2710</v>
      </c>
      <c r="F3625" t="s">
        <v>3511</v>
      </c>
      <c r="G3625" t="str">
        <f t="shared" si="112"/>
        <v>iiif_url</v>
      </c>
    </row>
    <row r="3626" spans="1:7" x14ac:dyDescent="0.2">
      <c r="A3626" t="s">
        <v>3458</v>
      </c>
      <c r="B3626" t="s">
        <v>3459</v>
      </c>
      <c r="C3626" t="s">
        <v>26</v>
      </c>
      <c r="D3626">
        <v>2693</v>
      </c>
      <c r="E3626">
        <v>2758</v>
      </c>
      <c r="F3626" t="s">
        <v>3512</v>
      </c>
      <c r="G3626" t="str">
        <f t="shared" si="112"/>
        <v>iiif_url</v>
      </c>
    </row>
    <row r="3627" spans="1:7" x14ac:dyDescent="0.2">
      <c r="A3627" t="s">
        <v>3458</v>
      </c>
      <c r="B3627" t="s">
        <v>3459</v>
      </c>
      <c r="C3627" t="s">
        <v>11</v>
      </c>
      <c r="D3627">
        <v>3214</v>
      </c>
      <c r="E3627">
        <v>2769</v>
      </c>
      <c r="F3627" t="s">
        <v>3513</v>
      </c>
      <c r="G3627" t="str">
        <f t="shared" si="112"/>
        <v>iiif_url</v>
      </c>
    </row>
    <row r="3628" spans="1:7" x14ac:dyDescent="0.2">
      <c r="A3628" t="s">
        <v>3458</v>
      </c>
      <c r="B3628" t="s">
        <v>3459</v>
      </c>
      <c r="C3628" t="s">
        <v>11</v>
      </c>
      <c r="D3628">
        <v>2815</v>
      </c>
      <c r="E3628">
        <v>2807</v>
      </c>
      <c r="F3628" t="s">
        <v>3514</v>
      </c>
      <c r="G3628" t="str">
        <f t="shared" si="112"/>
        <v>iiif_url</v>
      </c>
    </row>
    <row r="3629" spans="1:7" x14ac:dyDescent="0.2">
      <c r="A3629" t="s">
        <v>3458</v>
      </c>
      <c r="B3629" t="s">
        <v>3459</v>
      </c>
      <c r="C3629" t="s">
        <v>26</v>
      </c>
      <c r="D3629">
        <v>2695</v>
      </c>
      <c r="E3629">
        <v>2855</v>
      </c>
      <c r="F3629" t="s">
        <v>3515</v>
      </c>
      <c r="G3629" t="str">
        <f t="shared" si="112"/>
        <v>iiif_url</v>
      </c>
    </row>
    <row r="3630" spans="1:7" x14ac:dyDescent="0.2">
      <c r="A3630" t="s">
        <v>3458</v>
      </c>
      <c r="B3630" t="s">
        <v>3459</v>
      </c>
      <c r="C3630" t="s">
        <v>26</v>
      </c>
      <c r="D3630">
        <v>2695</v>
      </c>
      <c r="E3630">
        <v>2901</v>
      </c>
      <c r="F3630" t="s">
        <v>3516</v>
      </c>
      <c r="G3630" t="str">
        <f t="shared" si="112"/>
        <v>iiif_url</v>
      </c>
    </row>
    <row r="3631" spans="1:7" x14ac:dyDescent="0.2">
      <c r="A3631" t="s">
        <v>3458</v>
      </c>
      <c r="B3631" t="s">
        <v>3459</v>
      </c>
      <c r="C3631" t="s">
        <v>11</v>
      </c>
      <c r="D3631">
        <v>2815</v>
      </c>
      <c r="E3631">
        <v>2953</v>
      </c>
      <c r="F3631" t="s">
        <v>3517</v>
      </c>
      <c r="G3631" t="str">
        <f t="shared" si="112"/>
        <v>iiif_url</v>
      </c>
    </row>
    <row r="3632" spans="1:7" x14ac:dyDescent="0.2">
      <c r="A3632" t="s">
        <v>3458</v>
      </c>
      <c r="B3632" t="s">
        <v>3459</v>
      </c>
      <c r="C3632" t="s">
        <v>26</v>
      </c>
      <c r="D3632">
        <v>2700</v>
      </c>
      <c r="E3632">
        <v>2999</v>
      </c>
      <c r="F3632" t="s">
        <v>3518</v>
      </c>
      <c r="G3632" t="str">
        <f t="shared" si="112"/>
        <v>iiif_url</v>
      </c>
    </row>
    <row r="3633" spans="1:7" x14ac:dyDescent="0.2">
      <c r="A3633" t="s">
        <v>3458</v>
      </c>
      <c r="B3633" t="s">
        <v>3459</v>
      </c>
      <c r="C3633" t="s">
        <v>26</v>
      </c>
      <c r="D3633">
        <v>2698</v>
      </c>
      <c r="E3633">
        <v>3061</v>
      </c>
      <c r="F3633" t="s">
        <v>3519</v>
      </c>
      <c r="G3633" t="str">
        <f t="shared" si="112"/>
        <v>iiif_url</v>
      </c>
    </row>
    <row r="3634" spans="1:7" x14ac:dyDescent="0.2">
      <c r="A3634" t="s">
        <v>3458</v>
      </c>
      <c r="B3634" t="s">
        <v>3459</v>
      </c>
      <c r="C3634" t="s">
        <v>11</v>
      </c>
      <c r="D3634">
        <v>2822</v>
      </c>
      <c r="E3634">
        <v>3096</v>
      </c>
      <c r="F3634" t="s">
        <v>3520</v>
      </c>
      <c r="G3634" t="str">
        <f t="shared" si="112"/>
        <v>iiif_url</v>
      </c>
    </row>
    <row r="3635" spans="1:7" x14ac:dyDescent="0.2">
      <c r="A3635" t="s">
        <v>3458</v>
      </c>
      <c r="B3635" t="s">
        <v>3459</v>
      </c>
      <c r="C3635" t="s">
        <v>26</v>
      </c>
      <c r="D3635">
        <v>2702</v>
      </c>
      <c r="E3635">
        <v>3140</v>
      </c>
      <c r="F3635" t="s">
        <v>3521</v>
      </c>
      <c r="G3635" t="str">
        <f t="shared" si="112"/>
        <v>iiif_url</v>
      </c>
    </row>
    <row r="3636" spans="1:7" x14ac:dyDescent="0.2">
      <c r="A3636" t="s">
        <v>3458</v>
      </c>
      <c r="B3636" t="s">
        <v>3459</v>
      </c>
      <c r="C3636" t="s">
        <v>11</v>
      </c>
      <c r="D3636">
        <v>2819</v>
      </c>
      <c r="E3636">
        <v>3192</v>
      </c>
      <c r="F3636" t="s">
        <v>3522</v>
      </c>
      <c r="G3636" t="str">
        <f t="shared" si="112"/>
        <v>iiif_url</v>
      </c>
    </row>
    <row r="3637" spans="1:7" x14ac:dyDescent="0.2">
      <c r="A3637" t="s">
        <v>3458</v>
      </c>
      <c r="B3637" t="s">
        <v>3459</v>
      </c>
      <c r="C3637" t="s">
        <v>26</v>
      </c>
      <c r="D3637">
        <v>2702</v>
      </c>
      <c r="E3637">
        <v>3241</v>
      </c>
      <c r="F3637" t="s">
        <v>3523</v>
      </c>
      <c r="G3637" t="str">
        <f t="shared" si="112"/>
        <v>iiif_url</v>
      </c>
    </row>
    <row r="3638" spans="1:7" x14ac:dyDescent="0.2">
      <c r="A3638" t="s">
        <v>3458</v>
      </c>
      <c r="B3638" t="s">
        <v>3459</v>
      </c>
      <c r="C3638" t="s">
        <v>26</v>
      </c>
      <c r="D3638">
        <v>2707</v>
      </c>
      <c r="E3638">
        <v>3291</v>
      </c>
      <c r="F3638" t="s">
        <v>2226</v>
      </c>
      <c r="G3638" t="str">
        <f t="shared" si="112"/>
        <v>iiif_url</v>
      </c>
    </row>
    <row r="3640" spans="1:7" x14ac:dyDescent="0.2">
      <c r="A3640" t="s">
        <v>3458</v>
      </c>
      <c r="B3640" t="s">
        <v>3524</v>
      </c>
      <c r="C3640" t="s">
        <v>26</v>
      </c>
      <c r="D3640">
        <v>3741</v>
      </c>
      <c r="E3640">
        <v>341</v>
      </c>
      <c r="F3640" t="s">
        <v>3525</v>
      </c>
      <c r="G3640" t="str">
        <f t="shared" ref="G3640:G3671" si="113">HYPERLINK("https://images.diginfra.net/iiif/NL-HaNA_1.01.02/3779/NL-HaNA_1.01.02_3779_0019.jpg/3482,268,1157,3214/full/0/default.jpg", "iiif_url")</f>
        <v>iiif_url</v>
      </c>
    </row>
    <row r="3641" spans="1:7" x14ac:dyDescent="0.2">
      <c r="A3641" t="s">
        <v>3458</v>
      </c>
      <c r="B3641" t="s">
        <v>3524</v>
      </c>
      <c r="C3641" t="s">
        <v>26</v>
      </c>
      <c r="D3641">
        <v>3620</v>
      </c>
      <c r="E3641">
        <v>399</v>
      </c>
      <c r="F3641" t="s">
        <v>3526</v>
      </c>
      <c r="G3641" t="str">
        <f t="shared" si="113"/>
        <v>iiif_url</v>
      </c>
    </row>
    <row r="3642" spans="1:7" x14ac:dyDescent="0.2">
      <c r="A3642" t="s">
        <v>3458</v>
      </c>
      <c r="B3642" t="s">
        <v>3524</v>
      </c>
      <c r="C3642" t="s">
        <v>26</v>
      </c>
      <c r="D3642">
        <v>3627</v>
      </c>
      <c r="E3642">
        <v>450</v>
      </c>
      <c r="F3642" t="s">
        <v>3527</v>
      </c>
      <c r="G3642" t="str">
        <f t="shared" si="113"/>
        <v>iiif_url</v>
      </c>
    </row>
    <row r="3643" spans="1:7" x14ac:dyDescent="0.2">
      <c r="A3643" t="s">
        <v>3458</v>
      </c>
      <c r="B3643" t="s">
        <v>3524</v>
      </c>
      <c r="C3643" t="s">
        <v>26</v>
      </c>
      <c r="D3643">
        <v>3746</v>
      </c>
      <c r="E3643">
        <v>493</v>
      </c>
      <c r="F3643" t="s">
        <v>3528</v>
      </c>
      <c r="G3643" t="str">
        <f t="shared" si="113"/>
        <v>iiif_url</v>
      </c>
    </row>
    <row r="3644" spans="1:7" x14ac:dyDescent="0.2">
      <c r="A3644" t="s">
        <v>3458</v>
      </c>
      <c r="B3644" t="s">
        <v>3524</v>
      </c>
      <c r="C3644" t="s">
        <v>26</v>
      </c>
      <c r="D3644">
        <v>3622</v>
      </c>
      <c r="E3644">
        <v>544</v>
      </c>
      <c r="F3644" t="s">
        <v>3529</v>
      </c>
      <c r="G3644" t="str">
        <f t="shared" si="113"/>
        <v>iiif_url</v>
      </c>
    </row>
    <row r="3645" spans="1:7" x14ac:dyDescent="0.2">
      <c r="A3645" t="s">
        <v>3458</v>
      </c>
      <c r="B3645" t="s">
        <v>3524</v>
      </c>
      <c r="C3645" t="s">
        <v>26</v>
      </c>
      <c r="D3645">
        <v>3624</v>
      </c>
      <c r="E3645">
        <v>592</v>
      </c>
      <c r="F3645" t="s">
        <v>3530</v>
      </c>
      <c r="G3645" t="str">
        <f t="shared" si="113"/>
        <v>iiif_url</v>
      </c>
    </row>
    <row r="3646" spans="1:7" x14ac:dyDescent="0.2">
      <c r="A3646" t="s">
        <v>3458</v>
      </c>
      <c r="B3646" t="s">
        <v>3524</v>
      </c>
      <c r="C3646" t="s">
        <v>37</v>
      </c>
      <c r="D3646">
        <v>3746</v>
      </c>
      <c r="E3646">
        <v>638</v>
      </c>
      <c r="F3646" t="s">
        <v>3531</v>
      </c>
      <c r="G3646" t="str">
        <f t="shared" si="113"/>
        <v>iiif_url</v>
      </c>
    </row>
    <row r="3647" spans="1:7" x14ac:dyDescent="0.2">
      <c r="A3647" t="s">
        <v>3458</v>
      </c>
      <c r="B3647" t="s">
        <v>3524</v>
      </c>
      <c r="C3647" t="s">
        <v>26</v>
      </c>
      <c r="D3647">
        <v>3627</v>
      </c>
      <c r="E3647">
        <v>688</v>
      </c>
      <c r="F3647" t="s">
        <v>3532</v>
      </c>
      <c r="G3647" t="str">
        <f t="shared" si="113"/>
        <v>iiif_url</v>
      </c>
    </row>
    <row r="3648" spans="1:7" x14ac:dyDescent="0.2">
      <c r="A3648" t="s">
        <v>3458</v>
      </c>
      <c r="B3648" t="s">
        <v>3524</v>
      </c>
      <c r="C3648" t="s">
        <v>26</v>
      </c>
      <c r="D3648">
        <v>3622</v>
      </c>
      <c r="E3648">
        <v>738</v>
      </c>
      <c r="F3648" t="s">
        <v>3533</v>
      </c>
      <c r="G3648" t="str">
        <f t="shared" si="113"/>
        <v>iiif_url</v>
      </c>
    </row>
    <row r="3649" spans="1:7" x14ac:dyDescent="0.2">
      <c r="A3649" t="s">
        <v>3458</v>
      </c>
      <c r="B3649" t="s">
        <v>3524</v>
      </c>
      <c r="C3649" t="s">
        <v>37</v>
      </c>
      <c r="D3649">
        <v>3748</v>
      </c>
      <c r="E3649">
        <v>783</v>
      </c>
      <c r="F3649" t="s">
        <v>3534</v>
      </c>
      <c r="G3649" t="str">
        <f t="shared" si="113"/>
        <v>iiif_url</v>
      </c>
    </row>
    <row r="3650" spans="1:7" x14ac:dyDescent="0.2">
      <c r="A3650" t="s">
        <v>3458</v>
      </c>
      <c r="B3650" t="s">
        <v>3524</v>
      </c>
      <c r="C3650" t="s">
        <v>26</v>
      </c>
      <c r="D3650">
        <v>3624</v>
      </c>
      <c r="E3650">
        <v>834</v>
      </c>
      <c r="F3650" t="s">
        <v>3535</v>
      </c>
      <c r="G3650" t="str">
        <f t="shared" si="113"/>
        <v>iiif_url</v>
      </c>
    </row>
    <row r="3651" spans="1:7" x14ac:dyDescent="0.2">
      <c r="A3651" t="s">
        <v>3458</v>
      </c>
      <c r="B3651" t="s">
        <v>3524</v>
      </c>
      <c r="C3651" t="s">
        <v>26</v>
      </c>
      <c r="D3651">
        <v>3624</v>
      </c>
      <c r="E3651">
        <v>881</v>
      </c>
      <c r="F3651" t="s">
        <v>3536</v>
      </c>
      <c r="G3651" t="str">
        <f t="shared" si="113"/>
        <v>iiif_url</v>
      </c>
    </row>
    <row r="3652" spans="1:7" x14ac:dyDescent="0.2">
      <c r="A3652" t="s">
        <v>3458</v>
      </c>
      <c r="B3652" t="s">
        <v>3524</v>
      </c>
      <c r="C3652" t="s">
        <v>26</v>
      </c>
      <c r="D3652">
        <v>3624</v>
      </c>
      <c r="E3652">
        <v>934</v>
      </c>
      <c r="F3652" t="s">
        <v>3537</v>
      </c>
      <c r="G3652" t="str">
        <f t="shared" si="113"/>
        <v>iiif_url</v>
      </c>
    </row>
    <row r="3653" spans="1:7" x14ac:dyDescent="0.2">
      <c r="A3653" t="s">
        <v>3458</v>
      </c>
      <c r="B3653" t="s">
        <v>3524</v>
      </c>
      <c r="C3653" t="s">
        <v>37</v>
      </c>
      <c r="D3653">
        <v>3755</v>
      </c>
      <c r="E3653">
        <v>981</v>
      </c>
      <c r="F3653" t="s">
        <v>3538</v>
      </c>
      <c r="G3653" t="str">
        <f t="shared" si="113"/>
        <v>iiif_url</v>
      </c>
    </row>
    <row r="3654" spans="1:7" x14ac:dyDescent="0.2">
      <c r="A3654" t="s">
        <v>3458</v>
      </c>
      <c r="B3654" t="s">
        <v>3524</v>
      </c>
      <c r="C3654" t="s">
        <v>26</v>
      </c>
      <c r="D3654">
        <v>3629</v>
      </c>
      <c r="E3654">
        <v>1030</v>
      </c>
      <c r="F3654" t="s">
        <v>3539</v>
      </c>
      <c r="G3654" t="str">
        <f t="shared" si="113"/>
        <v>iiif_url</v>
      </c>
    </row>
    <row r="3655" spans="1:7" x14ac:dyDescent="0.2">
      <c r="A3655" t="s">
        <v>3458</v>
      </c>
      <c r="B3655" t="s">
        <v>3524</v>
      </c>
      <c r="C3655" t="s">
        <v>37</v>
      </c>
      <c r="D3655">
        <v>3755</v>
      </c>
      <c r="E3655">
        <v>1073</v>
      </c>
      <c r="F3655" t="s">
        <v>3540</v>
      </c>
      <c r="G3655" t="str">
        <f t="shared" si="113"/>
        <v>iiif_url</v>
      </c>
    </row>
    <row r="3656" spans="1:7" x14ac:dyDescent="0.2">
      <c r="A3656" t="s">
        <v>3458</v>
      </c>
      <c r="B3656" t="s">
        <v>3524</v>
      </c>
      <c r="C3656" t="s">
        <v>26</v>
      </c>
      <c r="D3656">
        <v>3629</v>
      </c>
      <c r="E3656">
        <v>1120</v>
      </c>
      <c r="F3656" t="s">
        <v>3541</v>
      </c>
      <c r="G3656" t="str">
        <f t="shared" si="113"/>
        <v>iiif_url</v>
      </c>
    </row>
    <row r="3657" spans="1:7" x14ac:dyDescent="0.2">
      <c r="A3657" t="s">
        <v>3458</v>
      </c>
      <c r="B3657" t="s">
        <v>3524</v>
      </c>
      <c r="C3657" t="s">
        <v>37</v>
      </c>
      <c r="D3657">
        <v>3751</v>
      </c>
      <c r="E3657">
        <v>1173</v>
      </c>
      <c r="F3657" t="s">
        <v>3542</v>
      </c>
      <c r="G3657" t="str">
        <f t="shared" si="113"/>
        <v>iiif_url</v>
      </c>
    </row>
    <row r="3658" spans="1:7" x14ac:dyDescent="0.2">
      <c r="A3658" t="s">
        <v>3458</v>
      </c>
      <c r="B3658" t="s">
        <v>3524</v>
      </c>
      <c r="C3658" t="s">
        <v>26</v>
      </c>
      <c r="D3658">
        <v>3631</v>
      </c>
      <c r="E3658">
        <v>1220</v>
      </c>
      <c r="F3658" t="s">
        <v>3543</v>
      </c>
      <c r="G3658" t="str">
        <f t="shared" si="113"/>
        <v>iiif_url</v>
      </c>
    </row>
    <row r="3659" spans="1:7" x14ac:dyDescent="0.2">
      <c r="A3659" t="s">
        <v>3458</v>
      </c>
      <c r="B3659" t="s">
        <v>3524</v>
      </c>
      <c r="C3659" t="s">
        <v>26</v>
      </c>
      <c r="D3659">
        <v>3629</v>
      </c>
      <c r="E3659">
        <v>1264</v>
      </c>
      <c r="F3659" t="s">
        <v>3544</v>
      </c>
      <c r="G3659" t="str">
        <f t="shared" si="113"/>
        <v>iiif_url</v>
      </c>
    </row>
    <row r="3660" spans="1:7" x14ac:dyDescent="0.2">
      <c r="A3660" t="s">
        <v>3458</v>
      </c>
      <c r="B3660" t="s">
        <v>3524</v>
      </c>
      <c r="C3660" t="s">
        <v>26</v>
      </c>
      <c r="D3660">
        <v>3636</v>
      </c>
      <c r="E3660">
        <v>1323</v>
      </c>
      <c r="F3660" t="s">
        <v>3545</v>
      </c>
      <c r="G3660" t="str">
        <f t="shared" si="113"/>
        <v>iiif_url</v>
      </c>
    </row>
    <row r="3661" spans="1:7" x14ac:dyDescent="0.2">
      <c r="A3661" t="s">
        <v>3458</v>
      </c>
      <c r="B3661" t="s">
        <v>3524</v>
      </c>
      <c r="C3661" t="s">
        <v>37</v>
      </c>
      <c r="D3661">
        <v>3762</v>
      </c>
      <c r="E3661">
        <v>1365</v>
      </c>
      <c r="F3661" t="s">
        <v>3546</v>
      </c>
      <c r="G3661" t="str">
        <f t="shared" si="113"/>
        <v>iiif_url</v>
      </c>
    </row>
    <row r="3662" spans="1:7" x14ac:dyDescent="0.2">
      <c r="A3662" t="s">
        <v>3458</v>
      </c>
      <c r="B3662" t="s">
        <v>3524</v>
      </c>
      <c r="C3662" t="s">
        <v>26</v>
      </c>
      <c r="D3662">
        <v>3634</v>
      </c>
      <c r="E3662">
        <v>1415</v>
      </c>
      <c r="F3662" t="s">
        <v>3547</v>
      </c>
      <c r="G3662" t="str">
        <f t="shared" si="113"/>
        <v>iiif_url</v>
      </c>
    </row>
    <row r="3663" spans="1:7" x14ac:dyDescent="0.2">
      <c r="A3663" t="s">
        <v>3458</v>
      </c>
      <c r="B3663" t="s">
        <v>3524</v>
      </c>
      <c r="C3663" t="s">
        <v>26</v>
      </c>
      <c r="D3663">
        <v>3641</v>
      </c>
      <c r="E3663">
        <v>1468</v>
      </c>
      <c r="F3663" t="s">
        <v>3548</v>
      </c>
      <c r="G3663" t="str">
        <f t="shared" si="113"/>
        <v>iiif_url</v>
      </c>
    </row>
    <row r="3664" spans="1:7" x14ac:dyDescent="0.2">
      <c r="A3664" t="s">
        <v>3458</v>
      </c>
      <c r="B3664" t="s">
        <v>3524</v>
      </c>
      <c r="C3664" t="s">
        <v>37</v>
      </c>
      <c r="D3664">
        <v>3755</v>
      </c>
      <c r="E3664">
        <v>1505</v>
      </c>
      <c r="F3664" t="s">
        <v>3549</v>
      </c>
      <c r="G3664" t="str">
        <f t="shared" si="113"/>
        <v>iiif_url</v>
      </c>
    </row>
    <row r="3665" spans="1:7" x14ac:dyDescent="0.2">
      <c r="A3665" t="s">
        <v>3458</v>
      </c>
      <c r="B3665" t="s">
        <v>3524</v>
      </c>
      <c r="C3665" t="s">
        <v>26</v>
      </c>
      <c r="D3665">
        <v>3641</v>
      </c>
      <c r="E3665">
        <v>1557</v>
      </c>
      <c r="F3665" t="s">
        <v>3550</v>
      </c>
      <c r="G3665" t="str">
        <f t="shared" si="113"/>
        <v>iiif_url</v>
      </c>
    </row>
    <row r="3666" spans="1:7" x14ac:dyDescent="0.2">
      <c r="A3666" t="s">
        <v>3458</v>
      </c>
      <c r="B3666" t="s">
        <v>3524</v>
      </c>
      <c r="C3666" t="s">
        <v>37</v>
      </c>
      <c r="D3666">
        <v>3760</v>
      </c>
      <c r="E3666">
        <v>1600</v>
      </c>
      <c r="F3666" t="s">
        <v>3551</v>
      </c>
      <c r="G3666" t="str">
        <f t="shared" si="113"/>
        <v>iiif_url</v>
      </c>
    </row>
    <row r="3667" spans="1:7" x14ac:dyDescent="0.2">
      <c r="A3667" t="s">
        <v>3458</v>
      </c>
      <c r="B3667" t="s">
        <v>3524</v>
      </c>
      <c r="C3667" t="s">
        <v>26</v>
      </c>
      <c r="D3667">
        <v>3650</v>
      </c>
      <c r="E3667">
        <v>1659</v>
      </c>
      <c r="F3667" t="s">
        <v>148</v>
      </c>
      <c r="G3667" t="str">
        <f t="shared" si="113"/>
        <v>iiif_url</v>
      </c>
    </row>
    <row r="3668" spans="1:7" x14ac:dyDescent="0.2">
      <c r="A3668" t="s">
        <v>3458</v>
      </c>
      <c r="B3668" t="s">
        <v>3524</v>
      </c>
      <c r="C3668" t="s">
        <v>37</v>
      </c>
      <c r="D3668">
        <v>3765</v>
      </c>
      <c r="E3668">
        <v>1690</v>
      </c>
      <c r="F3668" t="s">
        <v>3552</v>
      </c>
      <c r="G3668" t="str">
        <f t="shared" si="113"/>
        <v>iiif_url</v>
      </c>
    </row>
    <row r="3669" spans="1:7" x14ac:dyDescent="0.2">
      <c r="A3669" t="s">
        <v>3458</v>
      </c>
      <c r="B3669" t="s">
        <v>3524</v>
      </c>
      <c r="C3669" t="s">
        <v>26</v>
      </c>
      <c r="D3669">
        <v>3641</v>
      </c>
      <c r="E3669">
        <v>1751</v>
      </c>
      <c r="F3669" t="s">
        <v>3553</v>
      </c>
      <c r="G3669" t="str">
        <f t="shared" si="113"/>
        <v>iiif_url</v>
      </c>
    </row>
    <row r="3670" spans="1:7" x14ac:dyDescent="0.2">
      <c r="A3670" t="s">
        <v>3458</v>
      </c>
      <c r="B3670" t="s">
        <v>3524</v>
      </c>
      <c r="C3670" t="s">
        <v>26</v>
      </c>
      <c r="D3670">
        <v>3645</v>
      </c>
      <c r="E3670">
        <v>1801</v>
      </c>
      <c r="F3670" t="s">
        <v>3554</v>
      </c>
      <c r="G3670" t="str">
        <f t="shared" si="113"/>
        <v>iiif_url</v>
      </c>
    </row>
    <row r="3671" spans="1:7" x14ac:dyDescent="0.2">
      <c r="A3671" t="s">
        <v>3458</v>
      </c>
      <c r="B3671" t="s">
        <v>3524</v>
      </c>
      <c r="C3671" t="s">
        <v>37</v>
      </c>
      <c r="D3671">
        <v>3765</v>
      </c>
      <c r="E3671">
        <v>1844</v>
      </c>
      <c r="F3671" t="s">
        <v>3555</v>
      </c>
      <c r="G3671" t="str">
        <f t="shared" si="113"/>
        <v>iiif_url</v>
      </c>
    </row>
    <row r="3672" spans="1:7" x14ac:dyDescent="0.2">
      <c r="A3672" t="s">
        <v>3458</v>
      </c>
      <c r="B3672" t="s">
        <v>3524</v>
      </c>
      <c r="C3672" t="s">
        <v>26</v>
      </c>
      <c r="D3672">
        <v>3652</v>
      </c>
      <c r="E3672">
        <v>1897</v>
      </c>
      <c r="F3672" t="s">
        <v>3556</v>
      </c>
      <c r="G3672" t="str">
        <f t="shared" ref="G3672:G3702" si="114">HYPERLINK("https://images.diginfra.net/iiif/NL-HaNA_1.01.02/3779/NL-HaNA_1.01.02_3779_0019.jpg/3482,268,1157,3214/full/0/default.jpg", "iiif_url")</f>
        <v>iiif_url</v>
      </c>
    </row>
    <row r="3673" spans="1:7" x14ac:dyDescent="0.2">
      <c r="A3673" t="s">
        <v>3458</v>
      </c>
      <c r="B3673" t="s">
        <v>3524</v>
      </c>
      <c r="C3673" t="s">
        <v>26</v>
      </c>
      <c r="D3673">
        <v>3767</v>
      </c>
      <c r="E3673">
        <v>1940</v>
      </c>
      <c r="F3673" t="s">
        <v>3557</v>
      </c>
      <c r="G3673" t="str">
        <f t="shared" si="114"/>
        <v>iiif_url</v>
      </c>
    </row>
    <row r="3674" spans="1:7" x14ac:dyDescent="0.2">
      <c r="A3674" t="s">
        <v>3458</v>
      </c>
      <c r="B3674" t="s">
        <v>3524</v>
      </c>
      <c r="C3674" t="s">
        <v>26</v>
      </c>
      <c r="D3674">
        <v>3645</v>
      </c>
      <c r="E3674">
        <v>1985</v>
      </c>
      <c r="F3674" t="s">
        <v>3558</v>
      </c>
      <c r="G3674" t="str">
        <f t="shared" si="114"/>
        <v>iiif_url</v>
      </c>
    </row>
    <row r="3675" spans="1:7" x14ac:dyDescent="0.2">
      <c r="A3675" t="s">
        <v>3458</v>
      </c>
      <c r="B3675" t="s">
        <v>3524</v>
      </c>
      <c r="C3675" t="s">
        <v>26</v>
      </c>
      <c r="D3675">
        <v>3648</v>
      </c>
      <c r="E3675">
        <v>2041</v>
      </c>
      <c r="F3675" t="s">
        <v>3559</v>
      </c>
      <c r="G3675" t="str">
        <f t="shared" si="114"/>
        <v>iiif_url</v>
      </c>
    </row>
    <row r="3676" spans="1:7" x14ac:dyDescent="0.2">
      <c r="A3676" t="s">
        <v>3458</v>
      </c>
      <c r="B3676" t="s">
        <v>3524</v>
      </c>
      <c r="C3676" t="s">
        <v>11</v>
      </c>
      <c r="D3676">
        <v>3793</v>
      </c>
      <c r="E3676">
        <v>2040</v>
      </c>
      <c r="F3676" t="s">
        <v>3560</v>
      </c>
      <c r="G3676" t="str">
        <f t="shared" si="114"/>
        <v>iiif_url</v>
      </c>
    </row>
    <row r="3677" spans="1:7" x14ac:dyDescent="0.2">
      <c r="A3677" t="s">
        <v>3458</v>
      </c>
      <c r="B3677" t="s">
        <v>3524</v>
      </c>
      <c r="C3677" t="s">
        <v>26</v>
      </c>
      <c r="D3677">
        <v>3772</v>
      </c>
      <c r="E3677">
        <v>2083</v>
      </c>
      <c r="F3677" t="s">
        <v>3561</v>
      </c>
      <c r="G3677" t="str">
        <f t="shared" si="114"/>
        <v>iiif_url</v>
      </c>
    </row>
    <row r="3678" spans="1:7" x14ac:dyDescent="0.2">
      <c r="A3678" t="s">
        <v>3458</v>
      </c>
      <c r="B3678" t="s">
        <v>3524</v>
      </c>
      <c r="C3678" t="s">
        <v>26</v>
      </c>
      <c r="D3678">
        <v>3652</v>
      </c>
      <c r="E3678">
        <v>2132</v>
      </c>
      <c r="F3678" t="s">
        <v>3562</v>
      </c>
      <c r="G3678" t="str">
        <f t="shared" si="114"/>
        <v>iiif_url</v>
      </c>
    </row>
    <row r="3679" spans="1:7" x14ac:dyDescent="0.2">
      <c r="A3679" t="s">
        <v>3458</v>
      </c>
      <c r="B3679" t="s">
        <v>3524</v>
      </c>
      <c r="C3679" t="s">
        <v>26</v>
      </c>
      <c r="D3679">
        <v>3655</v>
      </c>
      <c r="E3679">
        <v>2179</v>
      </c>
      <c r="F3679" t="s">
        <v>3563</v>
      </c>
      <c r="G3679" t="str">
        <f t="shared" si="114"/>
        <v>iiif_url</v>
      </c>
    </row>
    <row r="3680" spans="1:7" x14ac:dyDescent="0.2">
      <c r="A3680" t="s">
        <v>3458</v>
      </c>
      <c r="B3680" t="s">
        <v>3524</v>
      </c>
      <c r="C3680" t="s">
        <v>26</v>
      </c>
      <c r="D3680">
        <v>3655</v>
      </c>
      <c r="E3680">
        <v>2228</v>
      </c>
      <c r="F3680" t="s">
        <v>3564</v>
      </c>
      <c r="G3680" t="str">
        <f t="shared" si="114"/>
        <v>iiif_url</v>
      </c>
    </row>
    <row r="3681" spans="1:7" x14ac:dyDescent="0.2">
      <c r="A3681" t="s">
        <v>3458</v>
      </c>
      <c r="B3681" t="s">
        <v>3524</v>
      </c>
      <c r="C3681" t="s">
        <v>37</v>
      </c>
      <c r="D3681">
        <v>3772</v>
      </c>
      <c r="E3681">
        <v>2280</v>
      </c>
      <c r="F3681" t="s">
        <v>3514</v>
      </c>
      <c r="G3681" t="str">
        <f t="shared" si="114"/>
        <v>iiif_url</v>
      </c>
    </row>
    <row r="3682" spans="1:7" x14ac:dyDescent="0.2">
      <c r="A3682" t="s">
        <v>3458</v>
      </c>
      <c r="B3682" t="s">
        <v>3524</v>
      </c>
      <c r="C3682" t="s">
        <v>26</v>
      </c>
      <c r="D3682">
        <v>3659</v>
      </c>
      <c r="E3682">
        <v>2326</v>
      </c>
      <c r="F3682" t="s">
        <v>3565</v>
      </c>
      <c r="G3682" t="str">
        <f t="shared" si="114"/>
        <v>iiif_url</v>
      </c>
    </row>
    <row r="3683" spans="1:7" x14ac:dyDescent="0.2">
      <c r="A3683" t="s">
        <v>3458</v>
      </c>
      <c r="B3683" t="s">
        <v>3524</v>
      </c>
      <c r="C3683" t="s">
        <v>26</v>
      </c>
      <c r="D3683">
        <v>3659</v>
      </c>
      <c r="E3683">
        <v>2372</v>
      </c>
      <c r="F3683" t="s">
        <v>3566</v>
      </c>
      <c r="G3683" t="str">
        <f t="shared" si="114"/>
        <v>iiif_url</v>
      </c>
    </row>
    <row r="3684" spans="1:7" x14ac:dyDescent="0.2">
      <c r="A3684" t="s">
        <v>3458</v>
      </c>
      <c r="B3684" t="s">
        <v>3524</v>
      </c>
      <c r="C3684" t="s">
        <v>26</v>
      </c>
      <c r="D3684">
        <v>3659</v>
      </c>
      <c r="E3684">
        <v>2424</v>
      </c>
      <c r="F3684" t="s">
        <v>3567</v>
      </c>
      <c r="G3684" t="str">
        <f t="shared" si="114"/>
        <v>iiif_url</v>
      </c>
    </row>
    <row r="3685" spans="1:7" x14ac:dyDescent="0.2">
      <c r="A3685" t="s">
        <v>3458</v>
      </c>
      <c r="B3685" t="s">
        <v>3524</v>
      </c>
      <c r="C3685" t="s">
        <v>26</v>
      </c>
      <c r="D3685">
        <v>3662</v>
      </c>
      <c r="E3685">
        <v>2471</v>
      </c>
      <c r="F3685" t="s">
        <v>3568</v>
      </c>
      <c r="G3685" t="str">
        <f t="shared" si="114"/>
        <v>iiif_url</v>
      </c>
    </row>
    <row r="3686" spans="1:7" x14ac:dyDescent="0.2">
      <c r="A3686" t="s">
        <v>3458</v>
      </c>
      <c r="B3686" t="s">
        <v>3524</v>
      </c>
      <c r="C3686" t="s">
        <v>26</v>
      </c>
      <c r="D3686">
        <v>3662</v>
      </c>
      <c r="E3686">
        <v>2521</v>
      </c>
      <c r="F3686" t="s">
        <v>3569</v>
      </c>
      <c r="G3686" t="str">
        <f t="shared" si="114"/>
        <v>iiif_url</v>
      </c>
    </row>
    <row r="3687" spans="1:7" x14ac:dyDescent="0.2">
      <c r="A3687" t="s">
        <v>3458</v>
      </c>
      <c r="B3687" t="s">
        <v>3524</v>
      </c>
      <c r="C3687" t="s">
        <v>11</v>
      </c>
      <c r="D3687">
        <v>3781</v>
      </c>
      <c r="E3687">
        <v>2566</v>
      </c>
      <c r="F3687" t="s">
        <v>3570</v>
      </c>
      <c r="G3687" t="str">
        <f t="shared" si="114"/>
        <v>iiif_url</v>
      </c>
    </row>
    <row r="3688" spans="1:7" x14ac:dyDescent="0.2">
      <c r="A3688" t="s">
        <v>3458</v>
      </c>
      <c r="B3688" t="s">
        <v>3524</v>
      </c>
      <c r="C3688" t="s">
        <v>26</v>
      </c>
      <c r="D3688">
        <v>3664</v>
      </c>
      <c r="E3688">
        <v>2615</v>
      </c>
      <c r="F3688" t="s">
        <v>3571</v>
      </c>
      <c r="G3688" t="str">
        <f t="shared" si="114"/>
        <v>iiif_url</v>
      </c>
    </row>
    <row r="3689" spans="1:7" x14ac:dyDescent="0.2">
      <c r="A3689" t="s">
        <v>3458</v>
      </c>
      <c r="B3689" t="s">
        <v>3524</v>
      </c>
      <c r="C3689" t="s">
        <v>26</v>
      </c>
      <c r="D3689">
        <v>3666</v>
      </c>
      <c r="E3689">
        <v>2669</v>
      </c>
      <c r="F3689" t="s">
        <v>3572</v>
      </c>
      <c r="G3689" t="str">
        <f t="shared" si="114"/>
        <v>iiif_url</v>
      </c>
    </row>
    <row r="3690" spans="1:7" x14ac:dyDescent="0.2">
      <c r="A3690" t="s">
        <v>3458</v>
      </c>
      <c r="B3690" t="s">
        <v>3524</v>
      </c>
      <c r="C3690" t="s">
        <v>11</v>
      </c>
      <c r="D3690">
        <v>3788</v>
      </c>
      <c r="E3690">
        <v>2713</v>
      </c>
      <c r="F3690" t="s">
        <v>3573</v>
      </c>
      <c r="G3690" t="str">
        <f t="shared" si="114"/>
        <v>iiif_url</v>
      </c>
    </row>
    <row r="3691" spans="1:7" x14ac:dyDescent="0.2">
      <c r="A3691" t="s">
        <v>3458</v>
      </c>
      <c r="B3691" t="s">
        <v>3524</v>
      </c>
      <c r="C3691" t="s">
        <v>26</v>
      </c>
      <c r="D3691">
        <v>3669</v>
      </c>
      <c r="E3691">
        <v>2763</v>
      </c>
      <c r="F3691" t="s">
        <v>3574</v>
      </c>
      <c r="G3691" t="str">
        <f t="shared" si="114"/>
        <v>iiif_url</v>
      </c>
    </row>
    <row r="3692" spans="1:7" x14ac:dyDescent="0.2">
      <c r="A3692" t="s">
        <v>3458</v>
      </c>
      <c r="B3692" t="s">
        <v>3524</v>
      </c>
      <c r="C3692" t="s">
        <v>11</v>
      </c>
      <c r="D3692">
        <v>3793</v>
      </c>
      <c r="E3692">
        <v>2807</v>
      </c>
      <c r="F3692" t="s">
        <v>3575</v>
      </c>
      <c r="G3692" t="str">
        <f t="shared" si="114"/>
        <v>iiif_url</v>
      </c>
    </row>
    <row r="3693" spans="1:7" x14ac:dyDescent="0.2">
      <c r="A3693" t="s">
        <v>3458</v>
      </c>
      <c r="B3693" t="s">
        <v>3524</v>
      </c>
      <c r="C3693" t="s">
        <v>26</v>
      </c>
      <c r="D3693">
        <v>3671</v>
      </c>
      <c r="E3693">
        <v>2856</v>
      </c>
      <c r="F3693" t="s">
        <v>3576</v>
      </c>
      <c r="G3693" t="str">
        <f t="shared" si="114"/>
        <v>iiif_url</v>
      </c>
    </row>
    <row r="3694" spans="1:7" x14ac:dyDescent="0.2">
      <c r="A3694" t="s">
        <v>3458</v>
      </c>
      <c r="B3694" t="s">
        <v>3524</v>
      </c>
      <c r="C3694" t="s">
        <v>11</v>
      </c>
      <c r="D3694">
        <v>3793</v>
      </c>
      <c r="E3694">
        <v>2902</v>
      </c>
      <c r="F3694" t="s">
        <v>3577</v>
      </c>
      <c r="G3694" t="str">
        <f t="shared" si="114"/>
        <v>iiif_url</v>
      </c>
    </row>
    <row r="3695" spans="1:7" x14ac:dyDescent="0.2">
      <c r="A3695" t="s">
        <v>3458</v>
      </c>
      <c r="B3695" t="s">
        <v>3524</v>
      </c>
      <c r="C3695" t="s">
        <v>26</v>
      </c>
      <c r="D3695">
        <v>3673</v>
      </c>
      <c r="E3695">
        <v>2954</v>
      </c>
      <c r="F3695" t="s">
        <v>3578</v>
      </c>
      <c r="G3695" t="str">
        <f t="shared" si="114"/>
        <v>iiif_url</v>
      </c>
    </row>
    <row r="3696" spans="1:7" x14ac:dyDescent="0.2">
      <c r="A3696" t="s">
        <v>3458</v>
      </c>
      <c r="B3696" t="s">
        <v>3524</v>
      </c>
      <c r="C3696" t="s">
        <v>26</v>
      </c>
      <c r="D3696">
        <v>3673</v>
      </c>
      <c r="E3696">
        <v>3005</v>
      </c>
      <c r="F3696" t="s">
        <v>3579</v>
      </c>
      <c r="G3696" t="str">
        <f t="shared" si="114"/>
        <v>iiif_url</v>
      </c>
    </row>
    <row r="3697" spans="1:7" x14ac:dyDescent="0.2">
      <c r="A3697" t="s">
        <v>3458</v>
      </c>
      <c r="B3697" t="s">
        <v>3524</v>
      </c>
      <c r="C3697" t="s">
        <v>11</v>
      </c>
      <c r="D3697">
        <v>3797</v>
      </c>
      <c r="E3697">
        <v>3053</v>
      </c>
      <c r="F3697" t="s">
        <v>3577</v>
      </c>
      <c r="G3697" t="str">
        <f t="shared" si="114"/>
        <v>iiif_url</v>
      </c>
    </row>
    <row r="3698" spans="1:7" x14ac:dyDescent="0.2">
      <c r="A3698" t="s">
        <v>3458</v>
      </c>
      <c r="B3698" t="s">
        <v>3524</v>
      </c>
      <c r="C3698" t="s">
        <v>26</v>
      </c>
      <c r="D3698">
        <v>3676</v>
      </c>
      <c r="E3698">
        <v>3101</v>
      </c>
      <c r="F3698" t="s">
        <v>3580</v>
      </c>
      <c r="G3698" t="str">
        <f t="shared" si="114"/>
        <v>iiif_url</v>
      </c>
    </row>
    <row r="3699" spans="1:7" x14ac:dyDescent="0.2">
      <c r="A3699" t="s">
        <v>3458</v>
      </c>
      <c r="B3699" t="s">
        <v>3524</v>
      </c>
      <c r="C3699" t="s">
        <v>26</v>
      </c>
      <c r="D3699">
        <v>3678</v>
      </c>
      <c r="E3699">
        <v>3150</v>
      </c>
      <c r="F3699" t="s">
        <v>3581</v>
      </c>
      <c r="G3699" t="str">
        <f t="shared" si="114"/>
        <v>iiif_url</v>
      </c>
    </row>
    <row r="3700" spans="1:7" x14ac:dyDescent="0.2">
      <c r="A3700" t="s">
        <v>3458</v>
      </c>
      <c r="B3700" t="s">
        <v>3524</v>
      </c>
      <c r="C3700" t="s">
        <v>11</v>
      </c>
      <c r="D3700">
        <v>3807</v>
      </c>
      <c r="E3700">
        <v>3200</v>
      </c>
      <c r="F3700" t="s">
        <v>3582</v>
      </c>
      <c r="G3700" t="str">
        <f t="shared" si="114"/>
        <v>iiif_url</v>
      </c>
    </row>
    <row r="3701" spans="1:7" x14ac:dyDescent="0.2">
      <c r="A3701" t="s">
        <v>3458</v>
      </c>
      <c r="B3701" t="s">
        <v>3524</v>
      </c>
      <c r="C3701" t="s">
        <v>26</v>
      </c>
      <c r="D3701">
        <v>3683</v>
      </c>
      <c r="E3701">
        <v>3245</v>
      </c>
      <c r="F3701" t="s">
        <v>3583</v>
      </c>
      <c r="G3701" t="str">
        <f t="shared" si="114"/>
        <v>iiif_url</v>
      </c>
    </row>
    <row r="3702" spans="1:7" x14ac:dyDescent="0.2">
      <c r="A3702" t="s">
        <v>3458</v>
      </c>
      <c r="B3702" t="s">
        <v>3524</v>
      </c>
      <c r="C3702" t="s">
        <v>26</v>
      </c>
      <c r="D3702">
        <v>3680</v>
      </c>
      <c r="E3702">
        <v>3307</v>
      </c>
      <c r="F3702" t="s">
        <v>3584</v>
      </c>
      <c r="G3702" t="str">
        <f t="shared" si="114"/>
        <v>iiif_url</v>
      </c>
    </row>
    <row r="3706" spans="1:7" x14ac:dyDescent="0.2">
      <c r="A3706" t="s">
        <v>3585</v>
      </c>
      <c r="B3706" t="s">
        <v>3586</v>
      </c>
      <c r="C3706" t="s">
        <v>26</v>
      </c>
      <c r="D3706">
        <v>556</v>
      </c>
      <c r="E3706">
        <v>374</v>
      </c>
      <c r="F3706" t="s">
        <v>3587</v>
      </c>
      <c r="G3706" t="str">
        <f t="shared" ref="G3706:G3737" si="115">HYPERLINK("https://images.diginfra.net/iiif/NL-HaNA_1.01.02/3779/NL-HaNA_1.01.02_3779_0020.jpg/272,270,1094,3166/full/0/default.jpg", "iiif_url")</f>
        <v>iiif_url</v>
      </c>
    </row>
    <row r="3707" spans="1:7" x14ac:dyDescent="0.2">
      <c r="A3707" t="s">
        <v>3585</v>
      </c>
      <c r="B3707" t="s">
        <v>3586</v>
      </c>
      <c r="C3707" t="s">
        <v>26</v>
      </c>
      <c r="D3707">
        <v>431</v>
      </c>
      <c r="E3707">
        <v>419</v>
      </c>
      <c r="F3707" t="s">
        <v>3588</v>
      </c>
      <c r="G3707" t="str">
        <f t="shared" si="115"/>
        <v>iiif_url</v>
      </c>
    </row>
    <row r="3708" spans="1:7" x14ac:dyDescent="0.2">
      <c r="A3708" t="s">
        <v>3585</v>
      </c>
      <c r="B3708" t="s">
        <v>3586</v>
      </c>
      <c r="C3708" t="s">
        <v>26</v>
      </c>
      <c r="D3708">
        <v>436</v>
      </c>
      <c r="E3708">
        <v>471</v>
      </c>
      <c r="F3708" t="s">
        <v>3589</v>
      </c>
      <c r="G3708" t="str">
        <f t="shared" si="115"/>
        <v>iiif_url</v>
      </c>
    </row>
    <row r="3709" spans="1:7" x14ac:dyDescent="0.2">
      <c r="A3709" t="s">
        <v>3585</v>
      </c>
      <c r="B3709" t="s">
        <v>3586</v>
      </c>
      <c r="C3709" t="s">
        <v>26</v>
      </c>
      <c r="D3709">
        <v>556</v>
      </c>
      <c r="E3709">
        <v>518</v>
      </c>
      <c r="F3709" t="s">
        <v>3590</v>
      </c>
      <c r="G3709" t="str">
        <f t="shared" si="115"/>
        <v>iiif_url</v>
      </c>
    </row>
    <row r="3710" spans="1:7" x14ac:dyDescent="0.2">
      <c r="A3710" t="s">
        <v>3585</v>
      </c>
      <c r="B3710" t="s">
        <v>3586</v>
      </c>
      <c r="C3710" t="s">
        <v>26</v>
      </c>
      <c r="D3710">
        <v>431</v>
      </c>
      <c r="E3710">
        <v>566</v>
      </c>
      <c r="F3710" t="s">
        <v>3591</v>
      </c>
      <c r="G3710" t="str">
        <f t="shared" si="115"/>
        <v>iiif_url</v>
      </c>
    </row>
    <row r="3711" spans="1:7" x14ac:dyDescent="0.2">
      <c r="A3711" t="s">
        <v>3585</v>
      </c>
      <c r="B3711" t="s">
        <v>3586</v>
      </c>
      <c r="C3711" t="s">
        <v>26</v>
      </c>
      <c r="D3711">
        <v>434</v>
      </c>
      <c r="E3711">
        <v>620</v>
      </c>
      <c r="F3711" t="s">
        <v>3592</v>
      </c>
      <c r="G3711" t="str">
        <f t="shared" si="115"/>
        <v>iiif_url</v>
      </c>
    </row>
    <row r="3712" spans="1:7" x14ac:dyDescent="0.2">
      <c r="A3712" t="s">
        <v>3585</v>
      </c>
      <c r="B3712" t="s">
        <v>3586</v>
      </c>
      <c r="C3712" t="s">
        <v>37</v>
      </c>
      <c r="D3712">
        <v>553</v>
      </c>
      <c r="E3712">
        <v>657</v>
      </c>
      <c r="F3712" t="s">
        <v>3593</v>
      </c>
      <c r="G3712" t="str">
        <f t="shared" si="115"/>
        <v>iiif_url</v>
      </c>
    </row>
    <row r="3713" spans="1:7" x14ac:dyDescent="0.2">
      <c r="A3713" t="s">
        <v>3585</v>
      </c>
      <c r="B3713" t="s">
        <v>3586</v>
      </c>
      <c r="C3713" t="s">
        <v>26</v>
      </c>
      <c r="D3713">
        <v>431</v>
      </c>
      <c r="E3713">
        <v>703</v>
      </c>
      <c r="F3713" t="s">
        <v>3594</v>
      </c>
      <c r="G3713" t="str">
        <f t="shared" si="115"/>
        <v>iiif_url</v>
      </c>
    </row>
    <row r="3714" spans="1:7" x14ac:dyDescent="0.2">
      <c r="A3714" t="s">
        <v>3585</v>
      </c>
      <c r="B3714" t="s">
        <v>3586</v>
      </c>
      <c r="C3714" t="s">
        <v>26</v>
      </c>
      <c r="D3714">
        <v>551</v>
      </c>
      <c r="E3714">
        <v>758</v>
      </c>
      <c r="F3714" t="s">
        <v>3595</v>
      </c>
      <c r="G3714" t="str">
        <f t="shared" si="115"/>
        <v>iiif_url</v>
      </c>
    </row>
    <row r="3715" spans="1:7" x14ac:dyDescent="0.2">
      <c r="A3715" t="s">
        <v>3585</v>
      </c>
      <c r="B3715" t="s">
        <v>3586</v>
      </c>
      <c r="C3715" t="s">
        <v>26</v>
      </c>
      <c r="D3715">
        <v>429</v>
      </c>
      <c r="E3715">
        <v>807</v>
      </c>
      <c r="F3715" t="s">
        <v>3596</v>
      </c>
      <c r="G3715" t="str">
        <f t="shared" si="115"/>
        <v>iiif_url</v>
      </c>
    </row>
    <row r="3716" spans="1:7" x14ac:dyDescent="0.2">
      <c r="A3716" t="s">
        <v>3585</v>
      </c>
      <c r="B3716" t="s">
        <v>3586</v>
      </c>
      <c r="C3716" t="s">
        <v>26</v>
      </c>
      <c r="D3716">
        <v>429</v>
      </c>
      <c r="E3716">
        <v>856</v>
      </c>
      <c r="F3716" t="s">
        <v>3597</v>
      </c>
      <c r="G3716" t="str">
        <f t="shared" si="115"/>
        <v>iiif_url</v>
      </c>
    </row>
    <row r="3717" spans="1:7" x14ac:dyDescent="0.2">
      <c r="A3717" t="s">
        <v>3585</v>
      </c>
      <c r="B3717" t="s">
        <v>3586</v>
      </c>
      <c r="C3717" t="s">
        <v>26</v>
      </c>
      <c r="D3717">
        <v>427</v>
      </c>
      <c r="E3717">
        <v>906</v>
      </c>
      <c r="F3717" t="s">
        <v>3598</v>
      </c>
      <c r="G3717" t="str">
        <f t="shared" si="115"/>
        <v>iiif_url</v>
      </c>
    </row>
    <row r="3718" spans="1:7" x14ac:dyDescent="0.2">
      <c r="A3718" t="s">
        <v>3585</v>
      </c>
      <c r="B3718" t="s">
        <v>3586</v>
      </c>
      <c r="C3718" t="s">
        <v>37</v>
      </c>
      <c r="D3718">
        <v>551</v>
      </c>
      <c r="E3718">
        <v>953</v>
      </c>
      <c r="F3718" t="s">
        <v>2339</v>
      </c>
      <c r="G3718" t="str">
        <f t="shared" si="115"/>
        <v>iiif_url</v>
      </c>
    </row>
    <row r="3719" spans="1:7" x14ac:dyDescent="0.2">
      <c r="A3719" t="s">
        <v>3585</v>
      </c>
      <c r="B3719" t="s">
        <v>3586</v>
      </c>
      <c r="C3719" t="s">
        <v>26</v>
      </c>
      <c r="D3719">
        <v>429</v>
      </c>
      <c r="E3719">
        <v>1000</v>
      </c>
      <c r="F3719" t="s">
        <v>3599</v>
      </c>
      <c r="G3719" t="str">
        <f t="shared" si="115"/>
        <v>iiif_url</v>
      </c>
    </row>
    <row r="3720" spans="1:7" x14ac:dyDescent="0.2">
      <c r="A3720" t="s">
        <v>3585</v>
      </c>
      <c r="B3720" t="s">
        <v>3586</v>
      </c>
      <c r="C3720" t="s">
        <v>37</v>
      </c>
      <c r="D3720">
        <v>549</v>
      </c>
      <c r="E3720">
        <v>1048</v>
      </c>
      <c r="F3720" t="s">
        <v>3600</v>
      </c>
      <c r="G3720" t="str">
        <f t="shared" si="115"/>
        <v>iiif_url</v>
      </c>
    </row>
    <row r="3721" spans="1:7" x14ac:dyDescent="0.2">
      <c r="A3721" t="s">
        <v>3585</v>
      </c>
      <c r="B3721" t="s">
        <v>3586</v>
      </c>
      <c r="C3721" t="s">
        <v>37</v>
      </c>
      <c r="D3721">
        <v>551</v>
      </c>
      <c r="E3721">
        <v>1097</v>
      </c>
      <c r="F3721" t="s">
        <v>3601</v>
      </c>
      <c r="G3721" t="str">
        <f t="shared" si="115"/>
        <v>iiif_url</v>
      </c>
    </row>
    <row r="3722" spans="1:7" x14ac:dyDescent="0.2">
      <c r="A3722" t="s">
        <v>3585</v>
      </c>
      <c r="B3722" t="s">
        <v>3586</v>
      </c>
      <c r="C3722" t="s">
        <v>124</v>
      </c>
      <c r="D3722">
        <v>431</v>
      </c>
      <c r="E3722">
        <v>1152</v>
      </c>
      <c r="F3722" t="s">
        <v>3602</v>
      </c>
      <c r="G3722" t="str">
        <f t="shared" si="115"/>
        <v>iiif_url</v>
      </c>
    </row>
    <row r="3723" spans="1:7" x14ac:dyDescent="0.2">
      <c r="A3723" t="s">
        <v>3585</v>
      </c>
      <c r="B3723" t="s">
        <v>3586</v>
      </c>
      <c r="C3723" t="s">
        <v>26</v>
      </c>
      <c r="D3723">
        <v>554</v>
      </c>
      <c r="E3723">
        <v>1151</v>
      </c>
      <c r="F3723" t="s">
        <v>1635</v>
      </c>
      <c r="G3723" t="str">
        <f t="shared" si="115"/>
        <v>iiif_url</v>
      </c>
    </row>
    <row r="3724" spans="1:7" x14ac:dyDescent="0.2">
      <c r="A3724" t="s">
        <v>3585</v>
      </c>
      <c r="B3724" t="s">
        <v>3586</v>
      </c>
      <c r="C3724" t="s">
        <v>37</v>
      </c>
      <c r="D3724">
        <v>551</v>
      </c>
      <c r="E3724">
        <v>1188</v>
      </c>
      <c r="F3724" t="s">
        <v>3603</v>
      </c>
      <c r="G3724" t="str">
        <f t="shared" si="115"/>
        <v>iiif_url</v>
      </c>
    </row>
    <row r="3725" spans="1:7" x14ac:dyDescent="0.2">
      <c r="A3725" t="s">
        <v>3585</v>
      </c>
      <c r="B3725" t="s">
        <v>3586</v>
      </c>
      <c r="C3725" t="s">
        <v>124</v>
      </c>
      <c r="D3725">
        <v>424</v>
      </c>
      <c r="E3725">
        <v>1239</v>
      </c>
      <c r="F3725" t="s">
        <v>3604</v>
      </c>
      <c r="G3725" t="str">
        <f t="shared" si="115"/>
        <v>iiif_url</v>
      </c>
    </row>
    <row r="3726" spans="1:7" x14ac:dyDescent="0.2">
      <c r="A3726" t="s">
        <v>3585</v>
      </c>
      <c r="B3726" t="s">
        <v>3586</v>
      </c>
      <c r="C3726" t="s">
        <v>26</v>
      </c>
      <c r="D3726">
        <v>549</v>
      </c>
      <c r="E3726">
        <v>1289</v>
      </c>
      <c r="F3726" t="s">
        <v>3605</v>
      </c>
      <c r="G3726" t="str">
        <f t="shared" si="115"/>
        <v>iiif_url</v>
      </c>
    </row>
    <row r="3727" spans="1:7" x14ac:dyDescent="0.2">
      <c r="A3727" t="s">
        <v>3585</v>
      </c>
      <c r="B3727" t="s">
        <v>3586</v>
      </c>
      <c r="C3727" t="s">
        <v>124</v>
      </c>
      <c r="D3727">
        <v>424</v>
      </c>
      <c r="E3727">
        <v>1338</v>
      </c>
      <c r="F3727" t="s">
        <v>3606</v>
      </c>
      <c r="G3727" t="str">
        <f t="shared" si="115"/>
        <v>iiif_url</v>
      </c>
    </row>
    <row r="3728" spans="1:7" x14ac:dyDescent="0.2">
      <c r="A3728" t="s">
        <v>3585</v>
      </c>
      <c r="B3728" t="s">
        <v>3586</v>
      </c>
      <c r="C3728" t="s">
        <v>26</v>
      </c>
      <c r="D3728">
        <v>546</v>
      </c>
      <c r="E3728">
        <v>1383</v>
      </c>
      <c r="F3728" t="s">
        <v>3607</v>
      </c>
      <c r="G3728" t="str">
        <f t="shared" si="115"/>
        <v>iiif_url</v>
      </c>
    </row>
    <row r="3729" spans="1:7" x14ac:dyDescent="0.2">
      <c r="A3729" t="s">
        <v>3585</v>
      </c>
      <c r="B3729" t="s">
        <v>3586</v>
      </c>
      <c r="C3729" t="s">
        <v>124</v>
      </c>
      <c r="D3729">
        <v>422</v>
      </c>
      <c r="E3729">
        <v>1441</v>
      </c>
      <c r="F3729" t="s">
        <v>3608</v>
      </c>
      <c r="G3729" t="str">
        <f t="shared" si="115"/>
        <v>iiif_url</v>
      </c>
    </row>
    <row r="3730" spans="1:7" x14ac:dyDescent="0.2">
      <c r="A3730" t="s">
        <v>3585</v>
      </c>
      <c r="B3730" t="s">
        <v>3586</v>
      </c>
      <c r="C3730" t="s">
        <v>26</v>
      </c>
      <c r="D3730">
        <v>544</v>
      </c>
      <c r="E3730">
        <v>1477</v>
      </c>
      <c r="F3730" t="s">
        <v>3609</v>
      </c>
      <c r="G3730" t="str">
        <f t="shared" si="115"/>
        <v>iiif_url</v>
      </c>
    </row>
    <row r="3731" spans="1:7" x14ac:dyDescent="0.2">
      <c r="A3731" t="s">
        <v>3585</v>
      </c>
      <c r="B3731" t="s">
        <v>3586</v>
      </c>
      <c r="C3731" t="s">
        <v>37</v>
      </c>
      <c r="D3731">
        <v>422</v>
      </c>
      <c r="E3731">
        <v>1530</v>
      </c>
      <c r="F3731" t="s">
        <v>3610</v>
      </c>
      <c r="G3731" t="str">
        <f t="shared" si="115"/>
        <v>iiif_url</v>
      </c>
    </row>
    <row r="3732" spans="1:7" x14ac:dyDescent="0.2">
      <c r="A3732" t="s">
        <v>3585</v>
      </c>
      <c r="B3732" t="s">
        <v>3586</v>
      </c>
      <c r="C3732" t="s">
        <v>37</v>
      </c>
      <c r="D3732">
        <v>424</v>
      </c>
      <c r="E3732">
        <v>1580</v>
      </c>
      <c r="F3732" t="s">
        <v>3611</v>
      </c>
      <c r="G3732" t="str">
        <f t="shared" si="115"/>
        <v>iiif_url</v>
      </c>
    </row>
    <row r="3733" spans="1:7" x14ac:dyDescent="0.2">
      <c r="A3733" t="s">
        <v>3585</v>
      </c>
      <c r="B3733" t="s">
        <v>3586</v>
      </c>
      <c r="C3733" t="s">
        <v>26</v>
      </c>
      <c r="D3733">
        <v>542</v>
      </c>
      <c r="E3733">
        <v>1624</v>
      </c>
      <c r="F3733" t="s">
        <v>3612</v>
      </c>
      <c r="G3733" t="str">
        <f t="shared" si="115"/>
        <v>iiif_url</v>
      </c>
    </row>
    <row r="3734" spans="1:7" x14ac:dyDescent="0.2">
      <c r="A3734" t="s">
        <v>3585</v>
      </c>
      <c r="B3734" t="s">
        <v>3586</v>
      </c>
      <c r="C3734" t="s">
        <v>37</v>
      </c>
      <c r="D3734">
        <v>417</v>
      </c>
      <c r="E3734">
        <v>1678</v>
      </c>
      <c r="F3734" t="s">
        <v>3613</v>
      </c>
      <c r="G3734" t="str">
        <f t="shared" si="115"/>
        <v>iiif_url</v>
      </c>
    </row>
    <row r="3735" spans="1:7" x14ac:dyDescent="0.2">
      <c r="A3735" t="s">
        <v>3585</v>
      </c>
      <c r="B3735" t="s">
        <v>3586</v>
      </c>
      <c r="C3735" t="s">
        <v>37</v>
      </c>
      <c r="D3735">
        <v>413</v>
      </c>
      <c r="E3735">
        <v>1726</v>
      </c>
      <c r="F3735" t="s">
        <v>3614</v>
      </c>
      <c r="G3735" t="str">
        <f t="shared" si="115"/>
        <v>iiif_url</v>
      </c>
    </row>
    <row r="3736" spans="1:7" x14ac:dyDescent="0.2">
      <c r="A3736" t="s">
        <v>3585</v>
      </c>
      <c r="B3736" t="s">
        <v>3586</v>
      </c>
      <c r="C3736" t="s">
        <v>37</v>
      </c>
      <c r="D3736">
        <v>542</v>
      </c>
      <c r="E3736">
        <v>1772</v>
      </c>
      <c r="F3736" t="s">
        <v>3615</v>
      </c>
      <c r="G3736" t="str">
        <f t="shared" si="115"/>
        <v>iiif_url</v>
      </c>
    </row>
    <row r="3737" spans="1:7" x14ac:dyDescent="0.2">
      <c r="A3737" t="s">
        <v>3585</v>
      </c>
      <c r="B3737" t="s">
        <v>3586</v>
      </c>
      <c r="C3737" t="s">
        <v>37</v>
      </c>
      <c r="D3737">
        <v>415</v>
      </c>
      <c r="E3737">
        <v>1820</v>
      </c>
      <c r="F3737" t="s">
        <v>3616</v>
      </c>
      <c r="G3737" t="str">
        <f t="shared" si="115"/>
        <v>iiif_url</v>
      </c>
    </row>
    <row r="3738" spans="1:7" x14ac:dyDescent="0.2">
      <c r="A3738" t="s">
        <v>3585</v>
      </c>
      <c r="B3738" t="s">
        <v>3586</v>
      </c>
      <c r="C3738" t="s">
        <v>26</v>
      </c>
      <c r="D3738">
        <v>539</v>
      </c>
      <c r="E3738">
        <v>1867</v>
      </c>
      <c r="F3738" t="s">
        <v>3617</v>
      </c>
      <c r="G3738" t="str">
        <f t="shared" ref="G3738:G3767" si="116">HYPERLINK("https://images.diginfra.net/iiif/NL-HaNA_1.01.02/3779/NL-HaNA_1.01.02_3779_0020.jpg/272,270,1094,3166/full/0/default.jpg", "iiif_url")</f>
        <v>iiif_url</v>
      </c>
    </row>
    <row r="3739" spans="1:7" x14ac:dyDescent="0.2">
      <c r="A3739" t="s">
        <v>3585</v>
      </c>
      <c r="B3739" t="s">
        <v>3586</v>
      </c>
      <c r="C3739" t="s">
        <v>37</v>
      </c>
      <c r="D3739">
        <v>413</v>
      </c>
      <c r="E3739">
        <v>1920</v>
      </c>
      <c r="F3739" t="s">
        <v>3618</v>
      </c>
      <c r="G3739" t="str">
        <f t="shared" si="116"/>
        <v>iiif_url</v>
      </c>
    </row>
    <row r="3740" spans="1:7" x14ac:dyDescent="0.2">
      <c r="A3740" t="s">
        <v>3585</v>
      </c>
      <c r="B3740" t="s">
        <v>3586</v>
      </c>
      <c r="C3740" t="s">
        <v>37</v>
      </c>
      <c r="D3740">
        <v>415</v>
      </c>
      <c r="E3740">
        <v>1968</v>
      </c>
      <c r="F3740" t="s">
        <v>3619</v>
      </c>
      <c r="G3740" t="str">
        <f t="shared" si="116"/>
        <v>iiif_url</v>
      </c>
    </row>
    <row r="3741" spans="1:7" x14ac:dyDescent="0.2">
      <c r="A3741" t="s">
        <v>3585</v>
      </c>
      <c r="B3741" t="s">
        <v>3586</v>
      </c>
      <c r="C3741" t="s">
        <v>37</v>
      </c>
      <c r="D3741">
        <v>537</v>
      </c>
      <c r="E3741">
        <v>2013</v>
      </c>
      <c r="F3741" t="s">
        <v>3620</v>
      </c>
      <c r="G3741" t="str">
        <f t="shared" si="116"/>
        <v>iiif_url</v>
      </c>
    </row>
    <row r="3742" spans="1:7" x14ac:dyDescent="0.2">
      <c r="A3742" t="s">
        <v>3585</v>
      </c>
      <c r="B3742" t="s">
        <v>3586</v>
      </c>
      <c r="C3742" t="s">
        <v>37</v>
      </c>
      <c r="D3742">
        <v>415</v>
      </c>
      <c r="E3742">
        <v>2059</v>
      </c>
      <c r="F3742" t="s">
        <v>3621</v>
      </c>
      <c r="G3742" t="str">
        <f t="shared" si="116"/>
        <v>iiif_url</v>
      </c>
    </row>
    <row r="3743" spans="1:7" x14ac:dyDescent="0.2">
      <c r="A3743" t="s">
        <v>3585</v>
      </c>
      <c r="B3743" t="s">
        <v>3586</v>
      </c>
      <c r="C3743" t="s">
        <v>37</v>
      </c>
      <c r="D3743">
        <v>539</v>
      </c>
      <c r="E3743">
        <v>2110</v>
      </c>
      <c r="F3743" t="s">
        <v>3622</v>
      </c>
      <c r="G3743" t="str">
        <f t="shared" si="116"/>
        <v>iiif_url</v>
      </c>
    </row>
    <row r="3744" spans="1:7" x14ac:dyDescent="0.2">
      <c r="A3744" t="s">
        <v>3585</v>
      </c>
      <c r="B3744" t="s">
        <v>3586</v>
      </c>
      <c r="C3744" t="s">
        <v>37</v>
      </c>
      <c r="D3744">
        <v>417</v>
      </c>
      <c r="E3744">
        <v>2159</v>
      </c>
      <c r="F3744" t="s">
        <v>3623</v>
      </c>
      <c r="G3744" t="str">
        <f t="shared" si="116"/>
        <v>iiif_url</v>
      </c>
    </row>
    <row r="3745" spans="1:7" x14ac:dyDescent="0.2">
      <c r="A3745" t="s">
        <v>3585</v>
      </c>
      <c r="B3745" t="s">
        <v>3586</v>
      </c>
      <c r="C3745" t="s">
        <v>26</v>
      </c>
      <c r="D3745">
        <v>417</v>
      </c>
      <c r="E3745">
        <v>2222</v>
      </c>
      <c r="F3745" t="s">
        <v>3624</v>
      </c>
      <c r="G3745" t="str">
        <f t="shared" si="116"/>
        <v>iiif_url</v>
      </c>
    </row>
    <row r="3746" spans="1:7" x14ac:dyDescent="0.2">
      <c r="A3746" t="s">
        <v>3585</v>
      </c>
      <c r="B3746" t="s">
        <v>3586</v>
      </c>
      <c r="C3746" t="s">
        <v>37</v>
      </c>
      <c r="D3746">
        <v>532</v>
      </c>
      <c r="E3746">
        <v>2251</v>
      </c>
      <c r="F3746" t="s">
        <v>3625</v>
      </c>
      <c r="G3746" t="str">
        <f t="shared" si="116"/>
        <v>iiif_url</v>
      </c>
    </row>
    <row r="3747" spans="1:7" x14ac:dyDescent="0.2">
      <c r="A3747" t="s">
        <v>3585</v>
      </c>
      <c r="B3747" t="s">
        <v>3586</v>
      </c>
      <c r="C3747" t="s">
        <v>26</v>
      </c>
      <c r="D3747">
        <v>410</v>
      </c>
      <c r="E3747">
        <v>2303</v>
      </c>
      <c r="F3747" t="s">
        <v>3626</v>
      </c>
      <c r="G3747" t="str">
        <f t="shared" si="116"/>
        <v>iiif_url</v>
      </c>
    </row>
    <row r="3748" spans="1:7" x14ac:dyDescent="0.2">
      <c r="A3748" t="s">
        <v>3585</v>
      </c>
      <c r="B3748" t="s">
        <v>3586</v>
      </c>
      <c r="C3748" t="s">
        <v>26</v>
      </c>
      <c r="D3748">
        <v>408</v>
      </c>
      <c r="E3748">
        <v>2349</v>
      </c>
      <c r="F3748" t="s">
        <v>3627</v>
      </c>
      <c r="G3748" t="str">
        <f t="shared" si="116"/>
        <v>iiif_url</v>
      </c>
    </row>
    <row r="3749" spans="1:7" x14ac:dyDescent="0.2">
      <c r="A3749" t="s">
        <v>3585</v>
      </c>
      <c r="B3749" t="s">
        <v>3586</v>
      </c>
      <c r="C3749" t="s">
        <v>26</v>
      </c>
      <c r="D3749">
        <v>413</v>
      </c>
      <c r="E3749">
        <v>2412</v>
      </c>
      <c r="F3749" t="s">
        <v>3628</v>
      </c>
      <c r="G3749" t="str">
        <f t="shared" si="116"/>
        <v>iiif_url</v>
      </c>
    </row>
    <row r="3750" spans="1:7" x14ac:dyDescent="0.2">
      <c r="A3750" t="s">
        <v>3585</v>
      </c>
      <c r="B3750" t="s">
        <v>3586</v>
      </c>
      <c r="C3750" t="s">
        <v>37</v>
      </c>
      <c r="D3750">
        <v>530</v>
      </c>
      <c r="E3750">
        <v>2449</v>
      </c>
      <c r="F3750" t="s">
        <v>3629</v>
      </c>
      <c r="G3750" t="str">
        <f t="shared" si="116"/>
        <v>iiif_url</v>
      </c>
    </row>
    <row r="3751" spans="1:7" x14ac:dyDescent="0.2">
      <c r="A3751" t="s">
        <v>3585</v>
      </c>
      <c r="B3751" t="s">
        <v>3586</v>
      </c>
      <c r="C3751" t="s">
        <v>26</v>
      </c>
      <c r="D3751">
        <v>408</v>
      </c>
      <c r="E3751">
        <v>2496</v>
      </c>
      <c r="F3751" t="s">
        <v>3630</v>
      </c>
      <c r="G3751" t="str">
        <f t="shared" si="116"/>
        <v>iiif_url</v>
      </c>
    </row>
    <row r="3752" spans="1:7" x14ac:dyDescent="0.2">
      <c r="A3752" t="s">
        <v>3585</v>
      </c>
      <c r="B3752" t="s">
        <v>3586</v>
      </c>
      <c r="C3752" t="s">
        <v>37</v>
      </c>
      <c r="D3752">
        <v>532</v>
      </c>
      <c r="E3752">
        <v>2544</v>
      </c>
      <c r="F3752" t="s">
        <v>3631</v>
      </c>
      <c r="G3752" t="str">
        <f t="shared" si="116"/>
        <v>iiif_url</v>
      </c>
    </row>
    <row r="3753" spans="1:7" x14ac:dyDescent="0.2">
      <c r="A3753" t="s">
        <v>3585</v>
      </c>
      <c r="B3753" t="s">
        <v>3586</v>
      </c>
      <c r="C3753" t="s">
        <v>26</v>
      </c>
      <c r="D3753">
        <v>408</v>
      </c>
      <c r="E3753">
        <v>2592</v>
      </c>
      <c r="F3753" t="s">
        <v>3632</v>
      </c>
      <c r="G3753" t="str">
        <f t="shared" si="116"/>
        <v>iiif_url</v>
      </c>
    </row>
    <row r="3754" spans="1:7" x14ac:dyDescent="0.2">
      <c r="A3754" t="s">
        <v>3585</v>
      </c>
      <c r="B3754" t="s">
        <v>3586</v>
      </c>
      <c r="C3754" t="s">
        <v>26</v>
      </c>
      <c r="D3754">
        <v>406</v>
      </c>
      <c r="E3754">
        <v>2638</v>
      </c>
      <c r="F3754" t="s">
        <v>3633</v>
      </c>
      <c r="G3754" t="str">
        <f t="shared" si="116"/>
        <v>iiif_url</v>
      </c>
    </row>
    <row r="3755" spans="1:7" x14ac:dyDescent="0.2">
      <c r="A3755" t="s">
        <v>3585</v>
      </c>
      <c r="B3755" t="s">
        <v>3586</v>
      </c>
      <c r="C3755" t="s">
        <v>26</v>
      </c>
      <c r="D3755">
        <v>406</v>
      </c>
      <c r="E3755">
        <v>2693</v>
      </c>
      <c r="F3755" t="s">
        <v>3634</v>
      </c>
      <c r="G3755" t="str">
        <f t="shared" si="116"/>
        <v>iiif_url</v>
      </c>
    </row>
    <row r="3756" spans="1:7" x14ac:dyDescent="0.2">
      <c r="A3756" t="s">
        <v>3585</v>
      </c>
      <c r="B3756" t="s">
        <v>3586</v>
      </c>
      <c r="C3756" t="s">
        <v>26</v>
      </c>
      <c r="D3756">
        <v>406</v>
      </c>
      <c r="E3756">
        <v>2744</v>
      </c>
      <c r="F3756" t="s">
        <v>3635</v>
      </c>
      <c r="G3756" t="str">
        <f t="shared" si="116"/>
        <v>iiif_url</v>
      </c>
    </row>
    <row r="3757" spans="1:7" x14ac:dyDescent="0.2">
      <c r="A3757" t="s">
        <v>3585</v>
      </c>
      <c r="B3757" t="s">
        <v>3586</v>
      </c>
      <c r="C3757" t="s">
        <v>37</v>
      </c>
      <c r="D3757">
        <v>527</v>
      </c>
      <c r="E3757">
        <v>2778</v>
      </c>
      <c r="F3757" t="s">
        <v>3636</v>
      </c>
      <c r="G3757" t="str">
        <f t="shared" si="116"/>
        <v>iiif_url</v>
      </c>
    </row>
    <row r="3758" spans="1:7" x14ac:dyDescent="0.2">
      <c r="A3758" t="s">
        <v>3585</v>
      </c>
      <c r="B3758" t="s">
        <v>3586</v>
      </c>
      <c r="C3758" t="s">
        <v>26</v>
      </c>
      <c r="D3758">
        <v>406</v>
      </c>
      <c r="E3758">
        <v>2835</v>
      </c>
      <c r="F3758" t="s">
        <v>3637</v>
      </c>
      <c r="G3758" t="str">
        <f t="shared" si="116"/>
        <v>iiif_url</v>
      </c>
    </row>
    <row r="3759" spans="1:7" x14ac:dyDescent="0.2">
      <c r="A3759" t="s">
        <v>3585</v>
      </c>
      <c r="B3759" t="s">
        <v>3586</v>
      </c>
      <c r="C3759" t="s">
        <v>26</v>
      </c>
      <c r="D3759">
        <v>406</v>
      </c>
      <c r="E3759">
        <v>2884</v>
      </c>
      <c r="F3759" t="s">
        <v>3638</v>
      </c>
      <c r="G3759" t="str">
        <f t="shared" si="116"/>
        <v>iiif_url</v>
      </c>
    </row>
    <row r="3760" spans="1:7" x14ac:dyDescent="0.2">
      <c r="A3760" t="s">
        <v>3585</v>
      </c>
      <c r="B3760" t="s">
        <v>3586</v>
      </c>
      <c r="C3760" t="s">
        <v>26</v>
      </c>
      <c r="D3760">
        <v>406</v>
      </c>
      <c r="E3760">
        <v>2934</v>
      </c>
      <c r="F3760" t="s">
        <v>3639</v>
      </c>
      <c r="G3760" t="str">
        <f t="shared" si="116"/>
        <v>iiif_url</v>
      </c>
    </row>
    <row r="3761" spans="1:7" x14ac:dyDescent="0.2">
      <c r="A3761" t="s">
        <v>3585</v>
      </c>
      <c r="B3761" t="s">
        <v>3586</v>
      </c>
      <c r="C3761" t="s">
        <v>37</v>
      </c>
      <c r="D3761">
        <v>525</v>
      </c>
      <c r="E3761">
        <v>2976</v>
      </c>
      <c r="F3761" t="s">
        <v>3522</v>
      </c>
      <c r="G3761" t="str">
        <f t="shared" si="116"/>
        <v>iiif_url</v>
      </c>
    </row>
    <row r="3762" spans="1:7" x14ac:dyDescent="0.2">
      <c r="A3762" t="s">
        <v>3585</v>
      </c>
      <c r="B3762" t="s">
        <v>3586</v>
      </c>
      <c r="C3762" t="s">
        <v>26</v>
      </c>
      <c r="D3762">
        <v>401</v>
      </c>
      <c r="E3762">
        <v>3029</v>
      </c>
      <c r="F3762" t="s">
        <v>3640</v>
      </c>
      <c r="G3762" t="str">
        <f t="shared" si="116"/>
        <v>iiif_url</v>
      </c>
    </row>
    <row r="3763" spans="1:7" x14ac:dyDescent="0.2">
      <c r="A3763" t="s">
        <v>3585</v>
      </c>
      <c r="B3763" t="s">
        <v>3586</v>
      </c>
      <c r="C3763" t="s">
        <v>26</v>
      </c>
      <c r="D3763">
        <v>403</v>
      </c>
      <c r="E3763">
        <v>3083</v>
      </c>
      <c r="F3763" t="s">
        <v>3641</v>
      </c>
      <c r="G3763" t="str">
        <f t="shared" si="116"/>
        <v>iiif_url</v>
      </c>
    </row>
    <row r="3764" spans="1:7" x14ac:dyDescent="0.2">
      <c r="A3764" t="s">
        <v>3585</v>
      </c>
      <c r="B3764" t="s">
        <v>3586</v>
      </c>
      <c r="C3764" t="s">
        <v>37</v>
      </c>
      <c r="D3764">
        <v>523</v>
      </c>
      <c r="E3764">
        <v>3126</v>
      </c>
      <c r="F3764" t="s">
        <v>3642</v>
      </c>
      <c r="G3764" t="str">
        <f t="shared" si="116"/>
        <v>iiif_url</v>
      </c>
    </row>
    <row r="3765" spans="1:7" x14ac:dyDescent="0.2">
      <c r="A3765" t="s">
        <v>3585</v>
      </c>
      <c r="B3765" t="s">
        <v>3586</v>
      </c>
      <c r="C3765" t="s">
        <v>26</v>
      </c>
      <c r="D3765">
        <v>398</v>
      </c>
      <c r="E3765">
        <v>3176</v>
      </c>
      <c r="F3765" t="s">
        <v>3643</v>
      </c>
      <c r="G3765" t="str">
        <f t="shared" si="116"/>
        <v>iiif_url</v>
      </c>
    </row>
    <row r="3766" spans="1:7" x14ac:dyDescent="0.2">
      <c r="A3766" t="s">
        <v>3585</v>
      </c>
      <c r="B3766" t="s">
        <v>3586</v>
      </c>
      <c r="C3766" t="s">
        <v>26</v>
      </c>
      <c r="D3766">
        <v>403</v>
      </c>
      <c r="E3766">
        <v>3226</v>
      </c>
      <c r="F3766" t="s">
        <v>3644</v>
      </c>
      <c r="G3766" t="str">
        <f t="shared" si="116"/>
        <v>iiif_url</v>
      </c>
    </row>
    <row r="3767" spans="1:7" x14ac:dyDescent="0.2">
      <c r="A3767" t="s">
        <v>3585</v>
      </c>
      <c r="B3767" t="s">
        <v>3586</v>
      </c>
      <c r="C3767" t="s">
        <v>37</v>
      </c>
      <c r="D3767">
        <v>521</v>
      </c>
      <c r="E3767">
        <v>3270</v>
      </c>
      <c r="F3767" t="s">
        <v>3645</v>
      </c>
      <c r="G3767" t="str">
        <f t="shared" si="116"/>
        <v>iiif_url</v>
      </c>
    </row>
    <row r="3769" spans="1:7" x14ac:dyDescent="0.2">
      <c r="A3769" t="s">
        <v>3585</v>
      </c>
      <c r="B3769" t="s">
        <v>3646</v>
      </c>
      <c r="C3769" t="s">
        <v>26</v>
      </c>
      <c r="D3769">
        <v>1414</v>
      </c>
      <c r="E3769">
        <v>381</v>
      </c>
      <c r="F3769" t="s">
        <v>3647</v>
      </c>
      <c r="G3769" t="str">
        <f t="shared" ref="G3769:G3800" si="117">HYPERLINK("https://images.diginfra.net/iiif/NL-HaNA_1.01.02/3779/NL-HaNA_1.01.02_3779_0020.jpg/1248,282,1112,3177/full/0/default.jpg", "iiif_url")</f>
        <v>iiif_url</v>
      </c>
    </row>
    <row r="3770" spans="1:7" x14ac:dyDescent="0.2">
      <c r="A3770" t="s">
        <v>3585</v>
      </c>
      <c r="B3770" t="s">
        <v>3646</v>
      </c>
      <c r="C3770" t="s">
        <v>26</v>
      </c>
      <c r="D3770">
        <v>1414</v>
      </c>
      <c r="E3770">
        <v>431</v>
      </c>
      <c r="F3770" t="s">
        <v>3648</v>
      </c>
      <c r="G3770" t="str">
        <f t="shared" si="117"/>
        <v>iiif_url</v>
      </c>
    </row>
    <row r="3771" spans="1:7" x14ac:dyDescent="0.2">
      <c r="A3771" t="s">
        <v>3585</v>
      </c>
      <c r="B3771" t="s">
        <v>3646</v>
      </c>
      <c r="C3771" t="s">
        <v>11</v>
      </c>
      <c r="D3771">
        <v>1540</v>
      </c>
      <c r="E3771">
        <v>476</v>
      </c>
      <c r="F3771" t="s">
        <v>3649</v>
      </c>
      <c r="G3771" t="str">
        <f t="shared" si="117"/>
        <v>iiif_url</v>
      </c>
    </row>
    <row r="3772" spans="1:7" x14ac:dyDescent="0.2">
      <c r="A3772" t="s">
        <v>3585</v>
      </c>
      <c r="B3772" t="s">
        <v>3646</v>
      </c>
      <c r="C3772" t="s">
        <v>26</v>
      </c>
      <c r="D3772">
        <v>1416</v>
      </c>
      <c r="E3772">
        <v>527</v>
      </c>
      <c r="F3772" t="s">
        <v>3650</v>
      </c>
      <c r="G3772" t="str">
        <f t="shared" si="117"/>
        <v>iiif_url</v>
      </c>
    </row>
    <row r="3773" spans="1:7" x14ac:dyDescent="0.2">
      <c r="A3773" t="s">
        <v>3585</v>
      </c>
      <c r="B3773" t="s">
        <v>3646</v>
      </c>
      <c r="C3773" t="s">
        <v>26</v>
      </c>
      <c r="D3773">
        <v>1414</v>
      </c>
      <c r="E3773">
        <v>575</v>
      </c>
      <c r="F3773" t="s">
        <v>3651</v>
      </c>
      <c r="G3773" t="str">
        <f t="shared" si="117"/>
        <v>iiif_url</v>
      </c>
    </row>
    <row r="3774" spans="1:7" x14ac:dyDescent="0.2">
      <c r="A3774" t="s">
        <v>3585</v>
      </c>
      <c r="B3774" t="s">
        <v>3646</v>
      </c>
      <c r="C3774" t="s">
        <v>37</v>
      </c>
      <c r="D3774">
        <v>1538</v>
      </c>
      <c r="E3774">
        <v>623</v>
      </c>
      <c r="F3774" t="s">
        <v>3652</v>
      </c>
      <c r="G3774" t="str">
        <f t="shared" si="117"/>
        <v>iiif_url</v>
      </c>
    </row>
    <row r="3775" spans="1:7" x14ac:dyDescent="0.2">
      <c r="A3775" t="s">
        <v>3585</v>
      </c>
      <c r="B3775" t="s">
        <v>3646</v>
      </c>
      <c r="C3775" t="s">
        <v>26</v>
      </c>
      <c r="D3775">
        <v>1411</v>
      </c>
      <c r="E3775">
        <v>673</v>
      </c>
      <c r="F3775" t="s">
        <v>3653</v>
      </c>
      <c r="G3775" t="str">
        <f t="shared" si="117"/>
        <v>iiif_url</v>
      </c>
    </row>
    <row r="3776" spans="1:7" x14ac:dyDescent="0.2">
      <c r="A3776" t="s">
        <v>3585</v>
      </c>
      <c r="B3776" t="s">
        <v>3646</v>
      </c>
      <c r="C3776" t="s">
        <v>37</v>
      </c>
      <c r="D3776">
        <v>1536</v>
      </c>
      <c r="E3776">
        <v>722</v>
      </c>
      <c r="F3776" t="s">
        <v>3654</v>
      </c>
      <c r="G3776" t="str">
        <f t="shared" si="117"/>
        <v>iiif_url</v>
      </c>
    </row>
    <row r="3777" spans="1:7" x14ac:dyDescent="0.2">
      <c r="A3777" t="s">
        <v>3585</v>
      </c>
      <c r="B3777" t="s">
        <v>3646</v>
      </c>
      <c r="C3777" t="s">
        <v>26</v>
      </c>
      <c r="D3777">
        <v>1418</v>
      </c>
      <c r="E3777">
        <v>767</v>
      </c>
      <c r="F3777" t="s">
        <v>3655</v>
      </c>
      <c r="G3777" t="str">
        <f t="shared" si="117"/>
        <v>iiif_url</v>
      </c>
    </row>
    <row r="3778" spans="1:7" x14ac:dyDescent="0.2">
      <c r="A3778" t="s">
        <v>3585</v>
      </c>
      <c r="B3778" t="s">
        <v>3646</v>
      </c>
      <c r="C3778" t="s">
        <v>37</v>
      </c>
      <c r="D3778">
        <v>1536</v>
      </c>
      <c r="E3778">
        <v>820</v>
      </c>
      <c r="F3778" t="s">
        <v>3656</v>
      </c>
      <c r="G3778" t="str">
        <f t="shared" si="117"/>
        <v>iiif_url</v>
      </c>
    </row>
    <row r="3779" spans="1:7" x14ac:dyDescent="0.2">
      <c r="A3779" t="s">
        <v>3585</v>
      </c>
      <c r="B3779" t="s">
        <v>3646</v>
      </c>
      <c r="C3779" t="s">
        <v>26</v>
      </c>
      <c r="D3779">
        <v>1409</v>
      </c>
      <c r="E3779">
        <v>866</v>
      </c>
      <c r="F3779" t="s">
        <v>3657</v>
      </c>
      <c r="G3779" t="str">
        <f t="shared" si="117"/>
        <v>iiif_url</v>
      </c>
    </row>
    <row r="3780" spans="1:7" x14ac:dyDescent="0.2">
      <c r="A3780" t="s">
        <v>3585</v>
      </c>
      <c r="B3780" t="s">
        <v>3646</v>
      </c>
      <c r="C3780" t="s">
        <v>37</v>
      </c>
      <c r="D3780">
        <v>1531</v>
      </c>
      <c r="E3780">
        <v>913</v>
      </c>
      <c r="F3780" t="s">
        <v>3658</v>
      </c>
      <c r="G3780" t="str">
        <f t="shared" si="117"/>
        <v>iiif_url</v>
      </c>
    </row>
    <row r="3781" spans="1:7" x14ac:dyDescent="0.2">
      <c r="A3781" t="s">
        <v>3585</v>
      </c>
      <c r="B3781" t="s">
        <v>3646</v>
      </c>
      <c r="C3781" t="s">
        <v>26</v>
      </c>
      <c r="D3781">
        <v>1411</v>
      </c>
      <c r="E3781">
        <v>957</v>
      </c>
      <c r="F3781" t="s">
        <v>3659</v>
      </c>
      <c r="G3781" t="str">
        <f t="shared" si="117"/>
        <v>iiif_url</v>
      </c>
    </row>
    <row r="3782" spans="1:7" x14ac:dyDescent="0.2">
      <c r="A3782" t="s">
        <v>3585</v>
      </c>
      <c r="B3782" t="s">
        <v>3646</v>
      </c>
      <c r="C3782" t="s">
        <v>26</v>
      </c>
      <c r="D3782">
        <v>1404</v>
      </c>
      <c r="E3782">
        <v>1011</v>
      </c>
      <c r="F3782" t="s">
        <v>3660</v>
      </c>
      <c r="G3782" t="str">
        <f t="shared" si="117"/>
        <v>iiif_url</v>
      </c>
    </row>
    <row r="3783" spans="1:7" x14ac:dyDescent="0.2">
      <c r="A3783" t="s">
        <v>3585</v>
      </c>
      <c r="B3783" t="s">
        <v>3646</v>
      </c>
      <c r="C3783" t="s">
        <v>26</v>
      </c>
      <c r="D3783">
        <v>1409</v>
      </c>
      <c r="E3783">
        <v>1063</v>
      </c>
      <c r="F3783" t="s">
        <v>3661</v>
      </c>
      <c r="G3783" t="str">
        <f t="shared" si="117"/>
        <v>iiif_url</v>
      </c>
    </row>
    <row r="3784" spans="1:7" x14ac:dyDescent="0.2">
      <c r="A3784" t="s">
        <v>3585</v>
      </c>
      <c r="B3784" t="s">
        <v>3646</v>
      </c>
      <c r="C3784" t="s">
        <v>37</v>
      </c>
      <c r="D3784">
        <v>1527</v>
      </c>
      <c r="E3784">
        <v>1105</v>
      </c>
      <c r="F3784" t="s">
        <v>3662</v>
      </c>
      <c r="G3784" t="str">
        <f t="shared" si="117"/>
        <v>iiif_url</v>
      </c>
    </row>
    <row r="3785" spans="1:7" x14ac:dyDescent="0.2">
      <c r="A3785" t="s">
        <v>3585</v>
      </c>
      <c r="B3785" t="s">
        <v>3646</v>
      </c>
      <c r="C3785" t="s">
        <v>26</v>
      </c>
      <c r="D3785">
        <v>1411</v>
      </c>
      <c r="E3785">
        <v>1154</v>
      </c>
      <c r="F3785" t="s">
        <v>3663</v>
      </c>
      <c r="G3785" t="str">
        <f t="shared" si="117"/>
        <v>iiif_url</v>
      </c>
    </row>
    <row r="3786" spans="1:7" x14ac:dyDescent="0.2">
      <c r="A3786" t="s">
        <v>3585</v>
      </c>
      <c r="B3786" t="s">
        <v>3646</v>
      </c>
      <c r="C3786" t="s">
        <v>26</v>
      </c>
      <c r="D3786">
        <v>1404</v>
      </c>
      <c r="E3786">
        <v>1200</v>
      </c>
      <c r="F3786" t="s">
        <v>3664</v>
      </c>
      <c r="G3786" t="str">
        <f t="shared" si="117"/>
        <v>iiif_url</v>
      </c>
    </row>
    <row r="3787" spans="1:7" x14ac:dyDescent="0.2">
      <c r="A3787" t="s">
        <v>3585</v>
      </c>
      <c r="B3787" t="s">
        <v>3646</v>
      </c>
      <c r="C3787" t="s">
        <v>37</v>
      </c>
      <c r="D3787">
        <v>1526</v>
      </c>
      <c r="E3787">
        <v>1247</v>
      </c>
      <c r="F3787" t="s">
        <v>3665</v>
      </c>
      <c r="G3787" t="str">
        <f t="shared" si="117"/>
        <v>iiif_url</v>
      </c>
    </row>
    <row r="3788" spans="1:7" x14ac:dyDescent="0.2">
      <c r="A3788" t="s">
        <v>3585</v>
      </c>
      <c r="B3788" t="s">
        <v>3646</v>
      </c>
      <c r="C3788" t="s">
        <v>26</v>
      </c>
      <c r="D3788">
        <v>1407</v>
      </c>
      <c r="E3788">
        <v>1296</v>
      </c>
      <c r="F3788" t="s">
        <v>3666</v>
      </c>
      <c r="G3788" t="str">
        <f t="shared" si="117"/>
        <v>iiif_url</v>
      </c>
    </row>
    <row r="3789" spans="1:7" x14ac:dyDescent="0.2">
      <c r="A3789" t="s">
        <v>3585</v>
      </c>
      <c r="B3789" t="s">
        <v>3646</v>
      </c>
      <c r="C3789" t="s">
        <v>26</v>
      </c>
      <c r="D3789">
        <v>1526</v>
      </c>
      <c r="E3789">
        <v>1347</v>
      </c>
      <c r="F3789" t="s">
        <v>3667</v>
      </c>
      <c r="G3789" t="str">
        <f t="shared" si="117"/>
        <v>iiif_url</v>
      </c>
    </row>
    <row r="3790" spans="1:7" x14ac:dyDescent="0.2">
      <c r="A3790" t="s">
        <v>3585</v>
      </c>
      <c r="B3790" t="s">
        <v>3646</v>
      </c>
      <c r="C3790" t="s">
        <v>26</v>
      </c>
      <c r="D3790">
        <v>1402</v>
      </c>
      <c r="E3790">
        <v>1391</v>
      </c>
      <c r="F3790" t="s">
        <v>3668</v>
      </c>
      <c r="G3790" t="str">
        <f t="shared" si="117"/>
        <v>iiif_url</v>
      </c>
    </row>
    <row r="3791" spans="1:7" x14ac:dyDescent="0.2">
      <c r="A3791" t="s">
        <v>3585</v>
      </c>
      <c r="B3791" t="s">
        <v>3646</v>
      </c>
      <c r="C3791" t="s">
        <v>26</v>
      </c>
      <c r="D3791">
        <v>1407</v>
      </c>
      <c r="E3791">
        <v>1439</v>
      </c>
      <c r="F3791" t="s">
        <v>3669</v>
      </c>
      <c r="G3791" t="str">
        <f t="shared" si="117"/>
        <v>iiif_url</v>
      </c>
    </row>
    <row r="3792" spans="1:7" x14ac:dyDescent="0.2">
      <c r="A3792" t="s">
        <v>3585</v>
      </c>
      <c r="B3792" t="s">
        <v>3646</v>
      </c>
      <c r="C3792" t="s">
        <v>37</v>
      </c>
      <c r="D3792">
        <v>1522</v>
      </c>
      <c r="E3792">
        <v>1491</v>
      </c>
      <c r="F3792" t="s">
        <v>3670</v>
      </c>
      <c r="G3792" t="str">
        <f t="shared" si="117"/>
        <v>iiif_url</v>
      </c>
    </row>
    <row r="3793" spans="1:7" x14ac:dyDescent="0.2">
      <c r="A3793" t="s">
        <v>3585</v>
      </c>
      <c r="B3793" t="s">
        <v>3646</v>
      </c>
      <c r="C3793" t="s">
        <v>26</v>
      </c>
      <c r="D3793">
        <v>1397</v>
      </c>
      <c r="E3793">
        <v>1537</v>
      </c>
      <c r="F3793" t="s">
        <v>3671</v>
      </c>
      <c r="G3793" t="str">
        <f t="shared" si="117"/>
        <v>iiif_url</v>
      </c>
    </row>
    <row r="3794" spans="1:7" x14ac:dyDescent="0.2">
      <c r="A3794" t="s">
        <v>3585</v>
      </c>
      <c r="B3794" t="s">
        <v>3646</v>
      </c>
      <c r="C3794" t="s">
        <v>26</v>
      </c>
      <c r="D3794">
        <v>1397</v>
      </c>
      <c r="E3794">
        <v>1583</v>
      </c>
      <c r="F3794" t="s">
        <v>3672</v>
      </c>
      <c r="G3794" t="str">
        <f t="shared" si="117"/>
        <v>iiif_url</v>
      </c>
    </row>
    <row r="3795" spans="1:7" x14ac:dyDescent="0.2">
      <c r="A3795" t="s">
        <v>3585</v>
      </c>
      <c r="B3795" t="s">
        <v>3646</v>
      </c>
      <c r="C3795" t="s">
        <v>37</v>
      </c>
      <c r="D3795">
        <v>1524</v>
      </c>
      <c r="E3795">
        <v>1637</v>
      </c>
      <c r="F3795" t="s">
        <v>3673</v>
      </c>
      <c r="G3795" t="str">
        <f t="shared" si="117"/>
        <v>iiif_url</v>
      </c>
    </row>
    <row r="3796" spans="1:7" x14ac:dyDescent="0.2">
      <c r="A3796" t="s">
        <v>3585</v>
      </c>
      <c r="B3796" t="s">
        <v>3646</v>
      </c>
      <c r="C3796" t="s">
        <v>26</v>
      </c>
      <c r="D3796">
        <v>1402</v>
      </c>
      <c r="E3796">
        <v>1687</v>
      </c>
      <c r="F3796" t="s">
        <v>3674</v>
      </c>
      <c r="G3796" t="str">
        <f t="shared" si="117"/>
        <v>iiif_url</v>
      </c>
    </row>
    <row r="3797" spans="1:7" x14ac:dyDescent="0.2">
      <c r="A3797" t="s">
        <v>3585</v>
      </c>
      <c r="B3797" t="s">
        <v>3646</v>
      </c>
      <c r="C3797" t="s">
        <v>26</v>
      </c>
      <c r="D3797">
        <v>1404</v>
      </c>
      <c r="E3797">
        <v>1734</v>
      </c>
      <c r="F3797" t="s">
        <v>3675</v>
      </c>
      <c r="G3797" t="str">
        <f t="shared" si="117"/>
        <v>iiif_url</v>
      </c>
    </row>
    <row r="3798" spans="1:7" x14ac:dyDescent="0.2">
      <c r="A3798" t="s">
        <v>3585</v>
      </c>
      <c r="B3798" t="s">
        <v>3646</v>
      </c>
      <c r="C3798" t="s">
        <v>37</v>
      </c>
      <c r="D3798">
        <v>1477</v>
      </c>
      <c r="E3798">
        <v>1743</v>
      </c>
      <c r="F3798" t="s">
        <v>285</v>
      </c>
      <c r="G3798" t="str">
        <f t="shared" si="117"/>
        <v>iiif_url</v>
      </c>
    </row>
    <row r="3799" spans="1:7" x14ac:dyDescent="0.2">
      <c r="A3799" t="s">
        <v>3585</v>
      </c>
      <c r="B3799" t="s">
        <v>3646</v>
      </c>
      <c r="C3799" t="s">
        <v>37</v>
      </c>
      <c r="D3799">
        <v>1522</v>
      </c>
      <c r="E3799">
        <v>1781</v>
      </c>
      <c r="F3799" t="s">
        <v>3676</v>
      </c>
      <c r="G3799" t="str">
        <f t="shared" si="117"/>
        <v>iiif_url</v>
      </c>
    </row>
    <row r="3800" spans="1:7" x14ac:dyDescent="0.2">
      <c r="A3800" t="s">
        <v>3585</v>
      </c>
      <c r="B3800" t="s">
        <v>3646</v>
      </c>
      <c r="C3800" t="s">
        <v>26</v>
      </c>
      <c r="D3800">
        <v>1397</v>
      </c>
      <c r="E3800">
        <v>1829</v>
      </c>
      <c r="F3800" t="s">
        <v>3677</v>
      </c>
      <c r="G3800" t="str">
        <f t="shared" si="117"/>
        <v>iiif_url</v>
      </c>
    </row>
    <row r="3801" spans="1:7" x14ac:dyDescent="0.2">
      <c r="A3801" t="s">
        <v>3585</v>
      </c>
      <c r="B3801" t="s">
        <v>3646</v>
      </c>
      <c r="C3801" t="s">
        <v>26</v>
      </c>
      <c r="D3801">
        <v>1402</v>
      </c>
      <c r="E3801">
        <v>1885</v>
      </c>
      <c r="F3801" t="s">
        <v>3678</v>
      </c>
      <c r="G3801" t="str">
        <f t="shared" ref="G3801:G3830" si="118">HYPERLINK("https://images.diginfra.net/iiif/NL-HaNA_1.01.02/3779/NL-HaNA_1.01.02_3779_0020.jpg/1248,282,1112,3177/full/0/default.jpg", "iiif_url")</f>
        <v>iiif_url</v>
      </c>
    </row>
    <row r="3802" spans="1:7" x14ac:dyDescent="0.2">
      <c r="A3802" t="s">
        <v>3585</v>
      </c>
      <c r="B3802" t="s">
        <v>3646</v>
      </c>
      <c r="C3802" t="s">
        <v>26</v>
      </c>
      <c r="D3802">
        <v>1519</v>
      </c>
      <c r="E3802">
        <v>1920</v>
      </c>
      <c r="F3802" t="s">
        <v>3679</v>
      </c>
      <c r="G3802" t="str">
        <f t="shared" si="118"/>
        <v>iiif_url</v>
      </c>
    </row>
    <row r="3803" spans="1:7" x14ac:dyDescent="0.2">
      <c r="A3803" t="s">
        <v>3585</v>
      </c>
      <c r="B3803" t="s">
        <v>3646</v>
      </c>
      <c r="C3803" t="s">
        <v>26</v>
      </c>
      <c r="D3803">
        <v>1397</v>
      </c>
      <c r="E3803">
        <v>1971</v>
      </c>
      <c r="F3803" t="s">
        <v>3680</v>
      </c>
      <c r="G3803" t="str">
        <f t="shared" si="118"/>
        <v>iiif_url</v>
      </c>
    </row>
    <row r="3804" spans="1:7" x14ac:dyDescent="0.2">
      <c r="A3804" t="s">
        <v>3585</v>
      </c>
      <c r="B3804" t="s">
        <v>3646</v>
      </c>
      <c r="C3804" t="s">
        <v>26</v>
      </c>
      <c r="D3804">
        <v>1395</v>
      </c>
      <c r="E3804">
        <v>2017</v>
      </c>
      <c r="F3804" t="s">
        <v>3681</v>
      </c>
      <c r="G3804" t="str">
        <f t="shared" si="118"/>
        <v>iiif_url</v>
      </c>
    </row>
    <row r="3805" spans="1:7" x14ac:dyDescent="0.2">
      <c r="A3805" t="s">
        <v>3585</v>
      </c>
      <c r="B3805" t="s">
        <v>3646</v>
      </c>
      <c r="C3805" t="s">
        <v>37</v>
      </c>
      <c r="D3805">
        <v>1517</v>
      </c>
      <c r="E3805">
        <v>2065</v>
      </c>
      <c r="F3805" t="s">
        <v>3522</v>
      </c>
      <c r="G3805" t="str">
        <f t="shared" si="118"/>
        <v>iiif_url</v>
      </c>
    </row>
    <row r="3806" spans="1:7" x14ac:dyDescent="0.2">
      <c r="A3806" t="s">
        <v>3585</v>
      </c>
      <c r="B3806" t="s">
        <v>3646</v>
      </c>
      <c r="C3806" t="s">
        <v>26</v>
      </c>
      <c r="D3806">
        <v>1395</v>
      </c>
      <c r="E3806">
        <v>2115</v>
      </c>
      <c r="F3806" t="s">
        <v>3682</v>
      </c>
      <c r="G3806" t="str">
        <f t="shared" si="118"/>
        <v>iiif_url</v>
      </c>
    </row>
    <row r="3807" spans="1:7" x14ac:dyDescent="0.2">
      <c r="A3807" t="s">
        <v>3585</v>
      </c>
      <c r="B3807" t="s">
        <v>3646</v>
      </c>
      <c r="C3807" t="s">
        <v>37</v>
      </c>
      <c r="D3807">
        <v>1517</v>
      </c>
      <c r="E3807">
        <v>2165</v>
      </c>
      <c r="F3807" t="s">
        <v>3683</v>
      </c>
      <c r="G3807" t="str">
        <f t="shared" si="118"/>
        <v>iiif_url</v>
      </c>
    </row>
    <row r="3808" spans="1:7" x14ac:dyDescent="0.2">
      <c r="A3808" t="s">
        <v>3585</v>
      </c>
      <c r="B3808" t="s">
        <v>3646</v>
      </c>
      <c r="C3808" t="s">
        <v>26</v>
      </c>
      <c r="D3808">
        <v>1390</v>
      </c>
      <c r="E3808">
        <v>2215</v>
      </c>
      <c r="F3808" t="s">
        <v>3684</v>
      </c>
      <c r="G3808" t="str">
        <f t="shared" si="118"/>
        <v>iiif_url</v>
      </c>
    </row>
    <row r="3809" spans="1:7" x14ac:dyDescent="0.2">
      <c r="A3809" t="s">
        <v>3585</v>
      </c>
      <c r="B3809" t="s">
        <v>3646</v>
      </c>
      <c r="C3809" t="s">
        <v>26</v>
      </c>
      <c r="D3809">
        <v>1400</v>
      </c>
      <c r="E3809">
        <v>2263</v>
      </c>
      <c r="F3809" t="s">
        <v>3685</v>
      </c>
      <c r="G3809" t="str">
        <f t="shared" si="118"/>
        <v>iiif_url</v>
      </c>
    </row>
    <row r="3810" spans="1:7" x14ac:dyDescent="0.2">
      <c r="A3810" t="s">
        <v>3585</v>
      </c>
      <c r="B3810" t="s">
        <v>3646</v>
      </c>
      <c r="C3810" t="s">
        <v>37</v>
      </c>
      <c r="D3810">
        <v>1515</v>
      </c>
      <c r="E3810">
        <v>2294</v>
      </c>
      <c r="F3810" t="s">
        <v>3686</v>
      </c>
      <c r="G3810" t="str">
        <f t="shared" si="118"/>
        <v>iiif_url</v>
      </c>
    </row>
    <row r="3811" spans="1:7" x14ac:dyDescent="0.2">
      <c r="A3811" t="s">
        <v>3585</v>
      </c>
      <c r="B3811" t="s">
        <v>3646</v>
      </c>
      <c r="C3811" t="s">
        <v>26</v>
      </c>
      <c r="D3811">
        <v>1395</v>
      </c>
      <c r="E3811">
        <v>2352</v>
      </c>
      <c r="F3811" t="s">
        <v>3687</v>
      </c>
      <c r="G3811" t="str">
        <f t="shared" si="118"/>
        <v>iiif_url</v>
      </c>
    </row>
    <row r="3812" spans="1:7" x14ac:dyDescent="0.2">
      <c r="A3812" t="s">
        <v>3585</v>
      </c>
      <c r="B3812" t="s">
        <v>3646</v>
      </c>
      <c r="C3812" t="s">
        <v>37</v>
      </c>
      <c r="D3812">
        <v>1512</v>
      </c>
      <c r="E3812">
        <v>2408</v>
      </c>
      <c r="F3812" t="s">
        <v>3482</v>
      </c>
      <c r="G3812" t="str">
        <f t="shared" si="118"/>
        <v>iiif_url</v>
      </c>
    </row>
    <row r="3813" spans="1:7" x14ac:dyDescent="0.2">
      <c r="A3813" t="s">
        <v>3585</v>
      </c>
      <c r="B3813" t="s">
        <v>3646</v>
      </c>
      <c r="C3813" t="s">
        <v>26</v>
      </c>
      <c r="D3813">
        <v>1390</v>
      </c>
      <c r="E3813">
        <v>2453</v>
      </c>
      <c r="F3813" t="s">
        <v>3688</v>
      </c>
      <c r="G3813" t="str">
        <f t="shared" si="118"/>
        <v>iiif_url</v>
      </c>
    </row>
    <row r="3814" spans="1:7" x14ac:dyDescent="0.2">
      <c r="A3814" t="s">
        <v>3585</v>
      </c>
      <c r="B3814" t="s">
        <v>3646</v>
      </c>
      <c r="C3814" t="s">
        <v>26</v>
      </c>
      <c r="D3814">
        <v>1393</v>
      </c>
      <c r="E3814">
        <v>2509</v>
      </c>
      <c r="F3814" t="s">
        <v>3689</v>
      </c>
      <c r="G3814" t="str">
        <f t="shared" si="118"/>
        <v>iiif_url</v>
      </c>
    </row>
    <row r="3815" spans="1:7" x14ac:dyDescent="0.2">
      <c r="A3815" t="s">
        <v>3585</v>
      </c>
      <c r="B3815" t="s">
        <v>3646</v>
      </c>
      <c r="C3815" t="s">
        <v>26</v>
      </c>
      <c r="D3815">
        <v>1508</v>
      </c>
      <c r="E3815">
        <v>2552</v>
      </c>
      <c r="F3815" t="s">
        <v>3690</v>
      </c>
      <c r="G3815" t="str">
        <f t="shared" si="118"/>
        <v>iiif_url</v>
      </c>
    </row>
    <row r="3816" spans="1:7" x14ac:dyDescent="0.2">
      <c r="A3816" t="s">
        <v>3585</v>
      </c>
      <c r="B3816" t="s">
        <v>3646</v>
      </c>
      <c r="C3816" t="s">
        <v>26</v>
      </c>
      <c r="D3816">
        <v>1388</v>
      </c>
      <c r="E3816">
        <v>2600</v>
      </c>
      <c r="F3816" t="s">
        <v>3691</v>
      </c>
      <c r="G3816" t="str">
        <f t="shared" si="118"/>
        <v>iiif_url</v>
      </c>
    </row>
    <row r="3817" spans="1:7" x14ac:dyDescent="0.2">
      <c r="A3817" t="s">
        <v>3585</v>
      </c>
      <c r="B3817" t="s">
        <v>3646</v>
      </c>
      <c r="C3817" t="s">
        <v>26</v>
      </c>
      <c r="D3817">
        <v>1390</v>
      </c>
      <c r="E3817">
        <v>2646</v>
      </c>
      <c r="F3817" t="s">
        <v>3692</v>
      </c>
      <c r="G3817" t="str">
        <f t="shared" si="118"/>
        <v>iiif_url</v>
      </c>
    </row>
    <row r="3818" spans="1:7" x14ac:dyDescent="0.2">
      <c r="A3818" t="s">
        <v>3585</v>
      </c>
      <c r="B3818" t="s">
        <v>3646</v>
      </c>
      <c r="C3818" t="s">
        <v>26</v>
      </c>
      <c r="D3818">
        <v>1383</v>
      </c>
      <c r="E3818">
        <v>2693</v>
      </c>
      <c r="F3818" t="s">
        <v>3693</v>
      </c>
      <c r="G3818" t="str">
        <f t="shared" si="118"/>
        <v>iiif_url</v>
      </c>
    </row>
    <row r="3819" spans="1:7" x14ac:dyDescent="0.2">
      <c r="A3819" t="s">
        <v>3585</v>
      </c>
      <c r="B3819" t="s">
        <v>3646</v>
      </c>
      <c r="C3819" t="s">
        <v>37</v>
      </c>
      <c r="D3819">
        <v>1505</v>
      </c>
      <c r="E3819">
        <v>2744</v>
      </c>
      <c r="F3819" t="s">
        <v>3694</v>
      </c>
      <c r="G3819" t="str">
        <f t="shared" si="118"/>
        <v>iiif_url</v>
      </c>
    </row>
    <row r="3820" spans="1:7" x14ac:dyDescent="0.2">
      <c r="A3820" t="s">
        <v>3585</v>
      </c>
      <c r="B3820" t="s">
        <v>3646</v>
      </c>
      <c r="C3820" t="s">
        <v>26</v>
      </c>
      <c r="D3820">
        <v>1383</v>
      </c>
      <c r="E3820">
        <v>2793</v>
      </c>
      <c r="F3820" t="s">
        <v>3695</v>
      </c>
      <c r="G3820" t="str">
        <f t="shared" si="118"/>
        <v>iiif_url</v>
      </c>
    </row>
    <row r="3821" spans="1:7" x14ac:dyDescent="0.2">
      <c r="A3821" t="s">
        <v>3585</v>
      </c>
      <c r="B3821" t="s">
        <v>3646</v>
      </c>
      <c r="C3821" t="s">
        <v>37</v>
      </c>
      <c r="D3821">
        <v>1505</v>
      </c>
      <c r="E3821">
        <v>2841</v>
      </c>
      <c r="F3821" t="s">
        <v>3696</v>
      </c>
      <c r="G3821" t="str">
        <f t="shared" si="118"/>
        <v>iiif_url</v>
      </c>
    </row>
    <row r="3822" spans="1:7" x14ac:dyDescent="0.2">
      <c r="A3822" t="s">
        <v>3585</v>
      </c>
      <c r="B3822" t="s">
        <v>3646</v>
      </c>
      <c r="C3822" t="s">
        <v>26</v>
      </c>
      <c r="D3822">
        <v>1383</v>
      </c>
      <c r="E3822">
        <v>2891</v>
      </c>
      <c r="F3822" t="s">
        <v>3697</v>
      </c>
      <c r="G3822" t="str">
        <f t="shared" si="118"/>
        <v>iiif_url</v>
      </c>
    </row>
    <row r="3823" spans="1:7" x14ac:dyDescent="0.2">
      <c r="A3823" t="s">
        <v>3585</v>
      </c>
      <c r="B3823" t="s">
        <v>3646</v>
      </c>
      <c r="C3823" t="s">
        <v>26</v>
      </c>
      <c r="D3823">
        <v>1383</v>
      </c>
      <c r="E3823">
        <v>2936</v>
      </c>
      <c r="F3823" t="s">
        <v>3698</v>
      </c>
      <c r="G3823" t="str">
        <f t="shared" si="118"/>
        <v>iiif_url</v>
      </c>
    </row>
    <row r="3824" spans="1:7" x14ac:dyDescent="0.2">
      <c r="A3824" t="s">
        <v>3585</v>
      </c>
      <c r="B3824" t="s">
        <v>3646</v>
      </c>
      <c r="C3824" t="s">
        <v>37</v>
      </c>
      <c r="D3824">
        <v>1503</v>
      </c>
      <c r="E3824">
        <v>2987</v>
      </c>
      <c r="F3824" t="s">
        <v>2339</v>
      </c>
      <c r="G3824" t="str">
        <f t="shared" si="118"/>
        <v>iiif_url</v>
      </c>
    </row>
    <row r="3825" spans="1:7" x14ac:dyDescent="0.2">
      <c r="A3825" t="s">
        <v>3585</v>
      </c>
      <c r="B3825" t="s">
        <v>3646</v>
      </c>
      <c r="C3825" t="s">
        <v>26</v>
      </c>
      <c r="D3825">
        <v>1381</v>
      </c>
      <c r="E3825">
        <v>3031</v>
      </c>
      <c r="F3825" t="s">
        <v>3699</v>
      </c>
      <c r="G3825" t="str">
        <f t="shared" si="118"/>
        <v>iiif_url</v>
      </c>
    </row>
    <row r="3826" spans="1:7" x14ac:dyDescent="0.2">
      <c r="A3826" t="s">
        <v>3585</v>
      </c>
      <c r="B3826" t="s">
        <v>3646</v>
      </c>
      <c r="C3826" t="s">
        <v>37</v>
      </c>
      <c r="D3826">
        <v>1501</v>
      </c>
      <c r="E3826">
        <v>3087</v>
      </c>
      <c r="F3826" t="s">
        <v>3700</v>
      </c>
      <c r="G3826" t="str">
        <f t="shared" si="118"/>
        <v>iiif_url</v>
      </c>
    </row>
    <row r="3827" spans="1:7" x14ac:dyDescent="0.2">
      <c r="A3827" t="s">
        <v>3585</v>
      </c>
      <c r="B3827" t="s">
        <v>3646</v>
      </c>
      <c r="C3827" t="s">
        <v>26</v>
      </c>
      <c r="D3827">
        <v>1379</v>
      </c>
      <c r="E3827">
        <v>3133</v>
      </c>
      <c r="F3827" t="s">
        <v>3701</v>
      </c>
      <c r="G3827" t="str">
        <f t="shared" si="118"/>
        <v>iiif_url</v>
      </c>
    </row>
    <row r="3828" spans="1:7" x14ac:dyDescent="0.2">
      <c r="A3828" t="s">
        <v>3585</v>
      </c>
      <c r="B3828" t="s">
        <v>3646</v>
      </c>
      <c r="C3828" t="s">
        <v>26</v>
      </c>
      <c r="D3828">
        <v>1376</v>
      </c>
      <c r="E3828">
        <v>3181</v>
      </c>
      <c r="F3828" t="s">
        <v>3702</v>
      </c>
      <c r="G3828" t="str">
        <f t="shared" si="118"/>
        <v>iiif_url</v>
      </c>
    </row>
    <row r="3829" spans="1:7" x14ac:dyDescent="0.2">
      <c r="A3829" t="s">
        <v>3585</v>
      </c>
      <c r="B3829" t="s">
        <v>3646</v>
      </c>
      <c r="C3829" t="s">
        <v>37</v>
      </c>
      <c r="D3829">
        <v>1493</v>
      </c>
      <c r="E3829">
        <v>3227</v>
      </c>
      <c r="F3829" t="s">
        <v>3703</v>
      </c>
      <c r="G3829" t="str">
        <f t="shared" si="118"/>
        <v>iiif_url</v>
      </c>
    </row>
    <row r="3830" spans="1:7" x14ac:dyDescent="0.2">
      <c r="A3830" t="s">
        <v>3585</v>
      </c>
      <c r="B3830" t="s">
        <v>3646</v>
      </c>
      <c r="C3830" t="s">
        <v>26</v>
      </c>
      <c r="D3830">
        <v>1374</v>
      </c>
      <c r="E3830">
        <v>3280</v>
      </c>
      <c r="F3830" t="s">
        <v>3704</v>
      </c>
      <c r="G3830" t="str">
        <f t="shared" si="118"/>
        <v>iiif_url</v>
      </c>
    </row>
    <row r="3834" spans="1:7" x14ac:dyDescent="0.2">
      <c r="A3834" t="s">
        <v>3705</v>
      </c>
      <c r="B3834" t="s">
        <v>3706</v>
      </c>
      <c r="C3834" t="s">
        <v>26</v>
      </c>
      <c r="D3834">
        <v>2816</v>
      </c>
      <c r="E3834">
        <v>371</v>
      </c>
      <c r="F3834" t="s">
        <v>3707</v>
      </c>
      <c r="G3834" t="str">
        <f t="shared" ref="G3834:G3865" si="119">HYPERLINK("https://images.diginfra.net/iiif/NL-HaNA_1.01.02/3779/NL-HaNA_1.01.02_3779_0020.jpg/2554,287,1086,3177/full/0/default.jpg", "iiif_url")</f>
        <v>iiif_url</v>
      </c>
    </row>
    <row r="3835" spans="1:7" x14ac:dyDescent="0.2">
      <c r="A3835" t="s">
        <v>3705</v>
      </c>
      <c r="B3835" t="s">
        <v>3706</v>
      </c>
      <c r="C3835" t="s">
        <v>124</v>
      </c>
      <c r="D3835">
        <v>2699</v>
      </c>
      <c r="E3835">
        <v>432</v>
      </c>
      <c r="F3835" t="s">
        <v>3708</v>
      </c>
      <c r="G3835" t="str">
        <f t="shared" si="119"/>
        <v>iiif_url</v>
      </c>
    </row>
    <row r="3836" spans="1:7" x14ac:dyDescent="0.2">
      <c r="A3836" t="s">
        <v>3705</v>
      </c>
      <c r="B3836" t="s">
        <v>3706</v>
      </c>
      <c r="C3836" t="s">
        <v>26</v>
      </c>
      <c r="D3836">
        <v>2816</v>
      </c>
      <c r="E3836">
        <v>478</v>
      </c>
      <c r="F3836" t="s">
        <v>3709</v>
      </c>
      <c r="G3836" t="str">
        <f t="shared" si="119"/>
        <v>iiif_url</v>
      </c>
    </row>
    <row r="3837" spans="1:7" x14ac:dyDescent="0.2">
      <c r="A3837" t="s">
        <v>3705</v>
      </c>
      <c r="B3837" t="s">
        <v>3706</v>
      </c>
      <c r="C3837" t="s">
        <v>37</v>
      </c>
      <c r="D3837">
        <v>2696</v>
      </c>
      <c r="E3837">
        <v>523</v>
      </c>
      <c r="F3837" t="s">
        <v>3710</v>
      </c>
      <c r="G3837" t="str">
        <f t="shared" si="119"/>
        <v>iiif_url</v>
      </c>
    </row>
    <row r="3838" spans="1:7" x14ac:dyDescent="0.2">
      <c r="A3838" t="s">
        <v>3705</v>
      </c>
      <c r="B3838" t="s">
        <v>3706</v>
      </c>
      <c r="C3838" t="s">
        <v>37</v>
      </c>
      <c r="D3838">
        <v>2696</v>
      </c>
      <c r="E3838">
        <v>569</v>
      </c>
      <c r="F3838" t="s">
        <v>3711</v>
      </c>
      <c r="G3838" t="str">
        <f t="shared" si="119"/>
        <v>iiif_url</v>
      </c>
    </row>
    <row r="3839" spans="1:7" x14ac:dyDescent="0.2">
      <c r="A3839" t="s">
        <v>3705</v>
      </c>
      <c r="B3839" t="s">
        <v>3706</v>
      </c>
      <c r="C3839" t="s">
        <v>26</v>
      </c>
      <c r="D3839">
        <v>2809</v>
      </c>
      <c r="E3839">
        <v>620</v>
      </c>
      <c r="F3839" t="s">
        <v>3712</v>
      </c>
      <c r="G3839" t="str">
        <f t="shared" si="119"/>
        <v>iiif_url</v>
      </c>
    </row>
    <row r="3840" spans="1:7" x14ac:dyDescent="0.2">
      <c r="A3840" t="s">
        <v>3705</v>
      </c>
      <c r="B3840" t="s">
        <v>3706</v>
      </c>
      <c r="C3840" t="s">
        <v>37</v>
      </c>
      <c r="D3840">
        <v>2696</v>
      </c>
      <c r="E3840">
        <v>666</v>
      </c>
      <c r="F3840" t="s">
        <v>3713</v>
      </c>
      <c r="G3840" t="str">
        <f t="shared" si="119"/>
        <v>iiif_url</v>
      </c>
    </row>
    <row r="3841" spans="1:7" x14ac:dyDescent="0.2">
      <c r="A3841" t="s">
        <v>3705</v>
      </c>
      <c r="B3841" t="s">
        <v>3706</v>
      </c>
      <c r="C3841" t="s">
        <v>37</v>
      </c>
      <c r="D3841">
        <v>2692</v>
      </c>
      <c r="E3841">
        <v>719</v>
      </c>
      <c r="F3841" t="s">
        <v>3714</v>
      </c>
      <c r="G3841" t="str">
        <f t="shared" si="119"/>
        <v>iiif_url</v>
      </c>
    </row>
    <row r="3842" spans="1:7" x14ac:dyDescent="0.2">
      <c r="A3842" t="s">
        <v>3705</v>
      </c>
      <c r="B3842" t="s">
        <v>3706</v>
      </c>
      <c r="C3842" t="s">
        <v>37</v>
      </c>
      <c r="D3842">
        <v>2814</v>
      </c>
      <c r="E3842">
        <v>766</v>
      </c>
      <c r="F3842" t="s">
        <v>3522</v>
      </c>
      <c r="G3842" t="str">
        <f t="shared" si="119"/>
        <v>iiif_url</v>
      </c>
    </row>
    <row r="3843" spans="1:7" x14ac:dyDescent="0.2">
      <c r="A3843" t="s">
        <v>3705</v>
      </c>
      <c r="B3843" t="s">
        <v>3706</v>
      </c>
      <c r="C3843" t="s">
        <v>37</v>
      </c>
      <c r="D3843">
        <v>2694</v>
      </c>
      <c r="E3843">
        <v>811</v>
      </c>
      <c r="F3843" t="s">
        <v>3715</v>
      </c>
      <c r="G3843" t="str">
        <f t="shared" si="119"/>
        <v>iiif_url</v>
      </c>
    </row>
    <row r="3844" spans="1:7" x14ac:dyDescent="0.2">
      <c r="A3844" t="s">
        <v>3705</v>
      </c>
      <c r="B3844" t="s">
        <v>3706</v>
      </c>
      <c r="C3844" t="s">
        <v>37</v>
      </c>
      <c r="D3844">
        <v>2694</v>
      </c>
      <c r="E3844">
        <v>866</v>
      </c>
      <c r="F3844" t="s">
        <v>3716</v>
      </c>
      <c r="G3844" t="str">
        <f t="shared" si="119"/>
        <v>iiif_url</v>
      </c>
    </row>
    <row r="3845" spans="1:7" x14ac:dyDescent="0.2">
      <c r="A3845" t="s">
        <v>3705</v>
      </c>
      <c r="B3845" t="s">
        <v>3706</v>
      </c>
      <c r="C3845" t="s">
        <v>37</v>
      </c>
      <c r="D3845">
        <v>2818</v>
      </c>
      <c r="E3845">
        <v>910</v>
      </c>
      <c r="F3845" t="s">
        <v>3717</v>
      </c>
      <c r="G3845" t="str">
        <f t="shared" si="119"/>
        <v>iiif_url</v>
      </c>
    </row>
    <row r="3846" spans="1:7" x14ac:dyDescent="0.2">
      <c r="A3846" t="s">
        <v>3705</v>
      </c>
      <c r="B3846" t="s">
        <v>3706</v>
      </c>
      <c r="C3846" t="s">
        <v>37</v>
      </c>
      <c r="D3846">
        <v>2696</v>
      </c>
      <c r="E3846">
        <v>959</v>
      </c>
      <c r="F3846" t="s">
        <v>3718</v>
      </c>
      <c r="G3846" t="str">
        <f t="shared" si="119"/>
        <v>iiif_url</v>
      </c>
    </row>
    <row r="3847" spans="1:7" x14ac:dyDescent="0.2">
      <c r="A3847" t="s">
        <v>3705</v>
      </c>
      <c r="B3847" t="s">
        <v>3706</v>
      </c>
      <c r="C3847" t="s">
        <v>37</v>
      </c>
      <c r="D3847">
        <v>2694</v>
      </c>
      <c r="E3847">
        <v>1005</v>
      </c>
      <c r="F3847" t="s">
        <v>3719</v>
      </c>
      <c r="G3847" t="str">
        <f t="shared" si="119"/>
        <v>iiif_url</v>
      </c>
    </row>
    <row r="3848" spans="1:7" x14ac:dyDescent="0.2">
      <c r="A3848" t="s">
        <v>3705</v>
      </c>
      <c r="B3848" t="s">
        <v>3706</v>
      </c>
      <c r="C3848" t="s">
        <v>37</v>
      </c>
      <c r="D3848">
        <v>2699</v>
      </c>
      <c r="E3848">
        <v>1061</v>
      </c>
      <c r="F3848" t="s">
        <v>3720</v>
      </c>
      <c r="G3848" t="str">
        <f t="shared" si="119"/>
        <v>iiif_url</v>
      </c>
    </row>
    <row r="3849" spans="1:7" x14ac:dyDescent="0.2">
      <c r="A3849" t="s">
        <v>3705</v>
      </c>
      <c r="B3849" t="s">
        <v>3706</v>
      </c>
      <c r="C3849" t="s">
        <v>37</v>
      </c>
      <c r="D3849">
        <v>2816</v>
      </c>
      <c r="E3849">
        <v>1095</v>
      </c>
      <c r="F3849" t="s">
        <v>3721</v>
      </c>
      <c r="G3849" t="str">
        <f t="shared" si="119"/>
        <v>iiif_url</v>
      </c>
    </row>
    <row r="3850" spans="1:7" x14ac:dyDescent="0.2">
      <c r="A3850" t="s">
        <v>3705</v>
      </c>
      <c r="B3850" t="s">
        <v>3706</v>
      </c>
      <c r="C3850" t="s">
        <v>37</v>
      </c>
      <c r="D3850">
        <v>2696</v>
      </c>
      <c r="E3850">
        <v>1146</v>
      </c>
      <c r="F3850" t="s">
        <v>3722</v>
      </c>
      <c r="G3850" t="str">
        <f t="shared" si="119"/>
        <v>iiif_url</v>
      </c>
    </row>
    <row r="3851" spans="1:7" x14ac:dyDescent="0.2">
      <c r="A3851" t="s">
        <v>3705</v>
      </c>
      <c r="B3851" t="s">
        <v>3706</v>
      </c>
      <c r="C3851" t="s">
        <v>37</v>
      </c>
      <c r="D3851">
        <v>2696</v>
      </c>
      <c r="E3851">
        <v>1196</v>
      </c>
      <c r="F3851" t="s">
        <v>3723</v>
      </c>
      <c r="G3851" t="str">
        <f t="shared" si="119"/>
        <v>iiif_url</v>
      </c>
    </row>
    <row r="3852" spans="1:7" x14ac:dyDescent="0.2">
      <c r="A3852" t="s">
        <v>3705</v>
      </c>
      <c r="B3852" t="s">
        <v>3706</v>
      </c>
      <c r="C3852" t="s">
        <v>37</v>
      </c>
      <c r="D3852">
        <v>2696</v>
      </c>
      <c r="E3852">
        <v>1251</v>
      </c>
      <c r="F3852" t="s">
        <v>3724</v>
      </c>
      <c r="G3852" t="str">
        <f t="shared" si="119"/>
        <v>iiif_url</v>
      </c>
    </row>
    <row r="3853" spans="1:7" x14ac:dyDescent="0.2">
      <c r="A3853" t="s">
        <v>3705</v>
      </c>
      <c r="B3853" t="s">
        <v>3706</v>
      </c>
      <c r="C3853" t="s">
        <v>37</v>
      </c>
      <c r="D3853">
        <v>2821</v>
      </c>
      <c r="E3853">
        <v>1287</v>
      </c>
      <c r="F3853" t="s">
        <v>3725</v>
      </c>
      <c r="G3853" t="str">
        <f t="shared" si="119"/>
        <v>iiif_url</v>
      </c>
    </row>
    <row r="3854" spans="1:7" x14ac:dyDescent="0.2">
      <c r="A3854" t="s">
        <v>3705</v>
      </c>
      <c r="B3854" t="s">
        <v>3706</v>
      </c>
      <c r="C3854" t="s">
        <v>124</v>
      </c>
      <c r="D3854">
        <v>2696</v>
      </c>
      <c r="E3854">
        <v>1341</v>
      </c>
      <c r="F3854" t="s">
        <v>3726</v>
      </c>
      <c r="G3854" t="str">
        <f t="shared" si="119"/>
        <v>iiif_url</v>
      </c>
    </row>
    <row r="3855" spans="1:7" x14ac:dyDescent="0.2">
      <c r="A3855" t="s">
        <v>3705</v>
      </c>
      <c r="B3855" t="s">
        <v>3706</v>
      </c>
      <c r="C3855" t="s">
        <v>37</v>
      </c>
      <c r="D3855">
        <v>2821</v>
      </c>
      <c r="E3855">
        <v>1393</v>
      </c>
      <c r="F3855" t="s">
        <v>3727</v>
      </c>
      <c r="G3855" t="str">
        <f t="shared" si="119"/>
        <v>iiif_url</v>
      </c>
    </row>
    <row r="3856" spans="1:7" x14ac:dyDescent="0.2">
      <c r="A3856" t="s">
        <v>3705</v>
      </c>
      <c r="B3856" t="s">
        <v>3706</v>
      </c>
      <c r="C3856" t="s">
        <v>124</v>
      </c>
      <c r="D3856">
        <v>2701</v>
      </c>
      <c r="E3856">
        <v>1439</v>
      </c>
      <c r="F3856" t="s">
        <v>3728</v>
      </c>
      <c r="G3856" t="str">
        <f t="shared" si="119"/>
        <v>iiif_url</v>
      </c>
    </row>
    <row r="3857" spans="1:7" x14ac:dyDescent="0.2">
      <c r="A3857" t="s">
        <v>3705</v>
      </c>
      <c r="B3857" t="s">
        <v>3706</v>
      </c>
      <c r="C3857" t="s">
        <v>124</v>
      </c>
      <c r="D3857">
        <v>2699</v>
      </c>
      <c r="E3857">
        <v>1490</v>
      </c>
      <c r="F3857" t="s">
        <v>3729</v>
      </c>
      <c r="G3857" t="str">
        <f t="shared" si="119"/>
        <v>iiif_url</v>
      </c>
    </row>
    <row r="3858" spans="1:7" x14ac:dyDescent="0.2">
      <c r="A3858" t="s">
        <v>3705</v>
      </c>
      <c r="B3858" t="s">
        <v>3706</v>
      </c>
      <c r="C3858" t="s">
        <v>26</v>
      </c>
      <c r="D3858">
        <v>2821</v>
      </c>
      <c r="E3858">
        <v>1539</v>
      </c>
      <c r="F3858" t="s">
        <v>3730</v>
      </c>
      <c r="G3858" t="str">
        <f t="shared" si="119"/>
        <v>iiif_url</v>
      </c>
    </row>
    <row r="3859" spans="1:7" x14ac:dyDescent="0.2">
      <c r="A3859" t="s">
        <v>3705</v>
      </c>
      <c r="B3859" t="s">
        <v>3706</v>
      </c>
      <c r="C3859" t="s">
        <v>124</v>
      </c>
      <c r="D3859">
        <v>2696</v>
      </c>
      <c r="E3859">
        <v>1579</v>
      </c>
      <c r="F3859" t="s">
        <v>3731</v>
      </c>
      <c r="G3859" t="str">
        <f t="shared" si="119"/>
        <v>iiif_url</v>
      </c>
    </row>
    <row r="3860" spans="1:7" x14ac:dyDescent="0.2">
      <c r="A3860" t="s">
        <v>3705</v>
      </c>
      <c r="B3860" t="s">
        <v>3706</v>
      </c>
      <c r="C3860" t="s">
        <v>124</v>
      </c>
      <c r="D3860">
        <v>2699</v>
      </c>
      <c r="E3860">
        <v>1637</v>
      </c>
      <c r="F3860" t="s">
        <v>3732</v>
      </c>
      <c r="G3860" t="str">
        <f t="shared" si="119"/>
        <v>iiif_url</v>
      </c>
    </row>
    <row r="3861" spans="1:7" x14ac:dyDescent="0.2">
      <c r="A3861" t="s">
        <v>3705</v>
      </c>
      <c r="B3861" t="s">
        <v>3706</v>
      </c>
      <c r="C3861" t="s">
        <v>37</v>
      </c>
      <c r="D3861">
        <v>2818</v>
      </c>
      <c r="E3861">
        <v>1682</v>
      </c>
      <c r="F3861" t="s">
        <v>3733</v>
      </c>
      <c r="G3861" t="str">
        <f t="shared" si="119"/>
        <v>iiif_url</v>
      </c>
    </row>
    <row r="3862" spans="1:7" x14ac:dyDescent="0.2">
      <c r="A3862" t="s">
        <v>3705</v>
      </c>
      <c r="B3862" t="s">
        <v>3706</v>
      </c>
      <c r="C3862" t="s">
        <v>124</v>
      </c>
      <c r="D3862">
        <v>2696</v>
      </c>
      <c r="E3862">
        <v>1728</v>
      </c>
      <c r="F3862" t="s">
        <v>3734</v>
      </c>
      <c r="G3862" t="str">
        <f t="shared" si="119"/>
        <v>iiif_url</v>
      </c>
    </row>
    <row r="3863" spans="1:7" x14ac:dyDescent="0.2">
      <c r="A3863" t="s">
        <v>3705</v>
      </c>
      <c r="B3863" t="s">
        <v>3706</v>
      </c>
      <c r="C3863" t="s">
        <v>124</v>
      </c>
      <c r="D3863">
        <v>2694</v>
      </c>
      <c r="E3863">
        <v>1780</v>
      </c>
      <c r="F3863" t="s">
        <v>3735</v>
      </c>
      <c r="G3863" t="str">
        <f t="shared" si="119"/>
        <v>iiif_url</v>
      </c>
    </row>
    <row r="3864" spans="1:7" x14ac:dyDescent="0.2">
      <c r="A3864" t="s">
        <v>3705</v>
      </c>
      <c r="B3864" t="s">
        <v>3706</v>
      </c>
      <c r="C3864" t="s">
        <v>124</v>
      </c>
      <c r="D3864">
        <v>2696</v>
      </c>
      <c r="E3864">
        <v>1825</v>
      </c>
      <c r="F3864" t="s">
        <v>3736</v>
      </c>
      <c r="G3864" t="str">
        <f t="shared" si="119"/>
        <v>iiif_url</v>
      </c>
    </row>
    <row r="3865" spans="1:7" x14ac:dyDescent="0.2">
      <c r="A3865" t="s">
        <v>3705</v>
      </c>
      <c r="B3865" t="s">
        <v>3706</v>
      </c>
      <c r="C3865" t="s">
        <v>26</v>
      </c>
      <c r="D3865">
        <v>2696</v>
      </c>
      <c r="E3865">
        <v>1875</v>
      </c>
      <c r="F3865" t="s">
        <v>843</v>
      </c>
      <c r="G3865" t="str">
        <f t="shared" si="119"/>
        <v>iiif_url</v>
      </c>
    </row>
    <row r="3866" spans="1:7" x14ac:dyDescent="0.2">
      <c r="A3866" t="s">
        <v>3705</v>
      </c>
      <c r="B3866" t="s">
        <v>3706</v>
      </c>
      <c r="C3866" t="s">
        <v>37</v>
      </c>
      <c r="D3866">
        <v>2818</v>
      </c>
      <c r="E3866">
        <v>1919</v>
      </c>
      <c r="F3866" t="s">
        <v>3737</v>
      </c>
      <c r="G3866" t="str">
        <f t="shared" ref="G3866:G3895" si="120">HYPERLINK("https://images.diginfra.net/iiif/NL-HaNA_1.01.02/3779/NL-HaNA_1.01.02_3779_0020.jpg/2554,287,1086,3177/full/0/default.jpg", "iiif_url")</f>
        <v>iiif_url</v>
      </c>
    </row>
    <row r="3867" spans="1:7" x14ac:dyDescent="0.2">
      <c r="A3867" t="s">
        <v>3705</v>
      </c>
      <c r="B3867" t="s">
        <v>3706</v>
      </c>
      <c r="C3867" t="s">
        <v>124</v>
      </c>
      <c r="D3867">
        <v>2694</v>
      </c>
      <c r="E3867">
        <v>1964</v>
      </c>
      <c r="F3867" t="s">
        <v>3738</v>
      </c>
      <c r="G3867" t="str">
        <f t="shared" si="120"/>
        <v>iiif_url</v>
      </c>
    </row>
    <row r="3868" spans="1:7" x14ac:dyDescent="0.2">
      <c r="A3868" t="s">
        <v>3705</v>
      </c>
      <c r="B3868" t="s">
        <v>3706</v>
      </c>
      <c r="C3868" t="s">
        <v>37</v>
      </c>
      <c r="D3868">
        <v>2816</v>
      </c>
      <c r="E3868">
        <v>2018</v>
      </c>
      <c r="F3868" t="s">
        <v>3739</v>
      </c>
      <c r="G3868" t="str">
        <f t="shared" si="120"/>
        <v>iiif_url</v>
      </c>
    </row>
    <row r="3869" spans="1:7" x14ac:dyDescent="0.2">
      <c r="A3869" t="s">
        <v>3705</v>
      </c>
      <c r="B3869" t="s">
        <v>3706</v>
      </c>
      <c r="C3869" t="s">
        <v>124</v>
      </c>
      <c r="D3869">
        <v>2696</v>
      </c>
      <c r="E3869">
        <v>2066</v>
      </c>
      <c r="F3869" t="s">
        <v>3740</v>
      </c>
      <c r="G3869" t="str">
        <f t="shared" si="120"/>
        <v>iiif_url</v>
      </c>
    </row>
    <row r="3870" spans="1:7" x14ac:dyDescent="0.2">
      <c r="A3870" t="s">
        <v>3705</v>
      </c>
      <c r="B3870" t="s">
        <v>3706</v>
      </c>
      <c r="C3870" t="s">
        <v>124</v>
      </c>
      <c r="D3870">
        <v>2699</v>
      </c>
      <c r="E3870">
        <v>2113</v>
      </c>
      <c r="F3870" t="s">
        <v>3741</v>
      </c>
      <c r="G3870" t="str">
        <f t="shared" si="120"/>
        <v>iiif_url</v>
      </c>
    </row>
    <row r="3871" spans="1:7" x14ac:dyDescent="0.2">
      <c r="A3871" t="s">
        <v>3705</v>
      </c>
      <c r="B3871" t="s">
        <v>3706</v>
      </c>
      <c r="C3871" t="s">
        <v>26</v>
      </c>
      <c r="D3871">
        <v>2825</v>
      </c>
      <c r="E3871">
        <v>2161</v>
      </c>
      <c r="F3871" t="s">
        <v>3742</v>
      </c>
      <c r="G3871" t="str">
        <f t="shared" si="120"/>
        <v>iiif_url</v>
      </c>
    </row>
    <row r="3872" spans="1:7" x14ac:dyDescent="0.2">
      <c r="A3872" t="s">
        <v>3705</v>
      </c>
      <c r="B3872" t="s">
        <v>3706</v>
      </c>
      <c r="C3872" t="s">
        <v>124</v>
      </c>
      <c r="D3872">
        <v>2701</v>
      </c>
      <c r="E3872">
        <v>2215</v>
      </c>
      <c r="F3872" t="s">
        <v>3743</v>
      </c>
      <c r="G3872" t="str">
        <f t="shared" si="120"/>
        <v>iiif_url</v>
      </c>
    </row>
    <row r="3873" spans="1:7" x14ac:dyDescent="0.2">
      <c r="A3873" t="s">
        <v>3705</v>
      </c>
      <c r="B3873" t="s">
        <v>3706</v>
      </c>
      <c r="C3873" t="s">
        <v>37</v>
      </c>
      <c r="D3873">
        <v>2818</v>
      </c>
      <c r="E3873">
        <v>2260</v>
      </c>
      <c r="F3873" t="s">
        <v>3700</v>
      </c>
      <c r="G3873" t="str">
        <f t="shared" si="120"/>
        <v>iiif_url</v>
      </c>
    </row>
    <row r="3874" spans="1:7" x14ac:dyDescent="0.2">
      <c r="A3874" t="s">
        <v>3705</v>
      </c>
      <c r="B3874" t="s">
        <v>3706</v>
      </c>
      <c r="C3874" t="s">
        <v>124</v>
      </c>
      <c r="D3874">
        <v>2703</v>
      </c>
      <c r="E3874">
        <v>2306</v>
      </c>
      <c r="F3874" t="s">
        <v>3744</v>
      </c>
      <c r="G3874" t="str">
        <f t="shared" si="120"/>
        <v>iiif_url</v>
      </c>
    </row>
    <row r="3875" spans="1:7" x14ac:dyDescent="0.2">
      <c r="A3875" t="s">
        <v>3705</v>
      </c>
      <c r="B3875" t="s">
        <v>3706</v>
      </c>
      <c r="C3875" t="s">
        <v>124</v>
      </c>
      <c r="D3875">
        <v>2703</v>
      </c>
      <c r="E3875">
        <v>2356</v>
      </c>
      <c r="F3875" t="s">
        <v>3745</v>
      </c>
      <c r="G3875" t="str">
        <f t="shared" si="120"/>
        <v>iiif_url</v>
      </c>
    </row>
    <row r="3876" spans="1:7" x14ac:dyDescent="0.2">
      <c r="A3876" t="s">
        <v>3705</v>
      </c>
      <c r="B3876" t="s">
        <v>3706</v>
      </c>
      <c r="C3876" t="s">
        <v>124</v>
      </c>
      <c r="D3876">
        <v>2701</v>
      </c>
      <c r="E3876">
        <v>2403</v>
      </c>
      <c r="F3876" t="s">
        <v>3746</v>
      </c>
      <c r="G3876" t="str">
        <f t="shared" si="120"/>
        <v>iiif_url</v>
      </c>
    </row>
    <row r="3877" spans="1:7" x14ac:dyDescent="0.2">
      <c r="A3877" t="s">
        <v>3705</v>
      </c>
      <c r="B3877" t="s">
        <v>3706</v>
      </c>
      <c r="C3877" t="s">
        <v>124</v>
      </c>
      <c r="D3877">
        <v>2656</v>
      </c>
      <c r="E3877">
        <v>2442</v>
      </c>
      <c r="F3877" t="s">
        <v>3747</v>
      </c>
      <c r="G3877" t="str">
        <f t="shared" si="120"/>
        <v>iiif_url</v>
      </c>
    </row>
    <row r="3878" spans="1:7" x14ac:dyDescent="0.2">
      <c r="A3878" t="s">
        <v>3705</v>
      </c>
      <c r="B3878" t="s">
        <v>3706</v>
      </c>
      <c r="C3878" t="s">
        <v>124</v>
      </c>
      <c r="D3878">
        <v>2699</v>
      </c>
      <c r="E3878">
        <v>2500</v>
      </c>
      <c r="F3878" t="s">
        <v>3748</v>
      </c>
      <c r="G3878" t="str">
        <f t="shared" si="120"/>
        <v>iiif_url</v>
      </c>
    </row>
    <row r="3879" spans="1:7" x14ac:dyDescent="0.2">
      <c r="A3879" t="s">
        <v>3705</v>
      </c>
      <c r="B3879" t="s">
        <v>3706</v>
      </c>
      <c r="C3879" t="s">
        <v>124</v>
      </c>
      <c r="D3879">
        <v>2696</v>
      </c>
      <c r="E3879">
        <v>2549</v>
      </c>
      <c r="F3879" t="s">
        <v>3749</v>
      </c>
      <c r="G3879" t="str">
        <f t="shared" si="120"/>
        <v>iiif_url</v>
      </c>
    </row>
    <row r="3880" spans="1:7" x14ac:dyDescent="0.2">
      <c r="A3880" t="s">
        <v>3705</v>
      </c>
      <c r="B3880" t="s">
        <v>3706</v>
      </c>
      <c r="C3880" t="s">
        <v>124</v>
      </c>
      <c r="D3880">
        <v>2699</v>
      </c>
      <c r="E3880">
        <v>2599</v>
      </c>
      <c r="F3880" t="s">
        <v>3750</v>
      </c>
      <c r="G3880" t="str">
        <f t="shared" si="120"/>
        <v>iiif_url</v>
      </c>
    </row>
    <row r="3881" spans="1:7" x14ac:dyDescent="0.2">
      <c r="A3881" t="s">
        <v>3705</v>
      </c>
      <c r="B3881" t="s">
        <v>3706</v>
      </c>
      <c r="C3881" t="s">
        <v>124</v>
      </c>
      <c r="D3881">
        <v>2696</v>
      </c>
      <c r="E3881">
        <v>2643</v>
      </c>
      <c r="F3881" t="s">
        <v>3751</v>
      </c>
      <c r="G3881" t="str">
        <f t="shared" si="120"/>
        <v>iiif_url</v>
      </c>
    </row>
    <row r="3882" spans="1:7" x14ac:dyDescent="0.2">
      <c r="A3882" t="s">
        <v>3705</v>
      </c>
      <c r="B3882" t="s">
        <v>3706</v>
      </c>
      <c r="C3882" t="s">
        <v>124</v>
      </c>
      <c r="D3882">
        <v>2703</v>
      </c>
      <c r="E3882">
        <v>2692</v>
      </c>
      <c r="F3882" t="s">
        <v>3752</v>
      </c>
      <c r="G3882" t="str">
        <f t="shared" si="120"/>
        <v>iiif_url</v>
      </c>
    </row>
    <row r="3883" spans="1:7" x14ac:dyDescent="0.2">
      <c r="A3883" t="s">
        <v>3705</v>
      </c>
      <c r="B3883" t="s">
        <v>3706</v>
      </c>
      <c r="C3883" t="s">
        <v>37</v>
      </c>
      <c r="D3883">
        <v>2825</v>
      </c>
      <c r="E3883">
        <v>2742</v>
      </c>
      <c r="F3883" t="s">
        <v>3753</v>
      </c>
      <c r="G3883" t="str">
        <f t="shared" si="120"/>
        <v>iiif_url</v>
      </c>
    </row>
    <row r="3884" spans="1:7" x14ac:dyDescent="0.2">
      <c r="A3884" t="s">
        <v>3705</v>
      </c>
      <c r="B3884" t="s">
        <v>3706</v>
      </c>
      <c r="C3884" t="s">
        <v>37</v>
      </c>
      <c r="D3884">
        <v>2828</v>
      </c>
      <c r="E3884">
        <v>2791</v>
      </c>
      <c r="F3884" t="s">
        <v>3754</v>
      </c>
      <c r="G3884" t="str">
        <f t="shared" si="120"/>
        <v>iiif_url</v>
      </c>
    </row>
    <row r="3885" spans="1:7" x14ac:dyDescent="0.2">
      <c r="A3885" t="s">
        <v>3705</v>
      </c>
      <c r="B3885" t="s">
        <v>3706</v>
      </c>
      <c r="C3885" t="s">
        <v>124</v>
      </c>
      <c r="D3885">
        <v>2703</v>
      </c>
      <c r="E3885">
        <v>2838</v>
      </c>
      <c r="F3885" t="s">
        <v>3755</v>
      </c>
      <c r="G3885" t="str">
        <f t="shared" si="120"/>
        <v>iiif_url</v>
      </c>
    </row>
    <row r="3886" spans="1:7" x14ac:dyDescent="0.2">
      <c r="A3886" t="s">
        <v>3705</v>
      </c>
      <c r="B3886" t="s">
        <v>3706</v>
      </c>
      <c r="C3886" t="s">
        <v>124</v>
      </c>
      <c r="D3886">
        <v>2706</v>
      </c>
      <c r="E3886">
        <v>2886</v>
      </c>
      <c r="F3886" t="s">
        <v>3756</v>
      </c>
      <c r="G3886" t="str">
        <f t="shared" si="120"/>
        <v>iiif_url</v>
      </c>
    </row>
    <row r="3887" spans="1:7" x14ac:dyDescent="0.2">
      <c r="A3887" t="s">
        <v>3705</v>
      </c>
      <c r="B3887" t="s">
        <v>3706</v>
      </c>
      <c r="C3887" t="s">
        <v>124</v>
      </c>
      <c r="D3887">
        <v>2659</v>
      </c>
      <c r="E3887">
        <v>2927</v>
      </c>
      <c r="F3887" t="s">
        <v>3757</v>
      </c>
      <c r="G3887" t="str">
        <f t="shared" si="120"/>
        <v>iiif_url</v>
      </c>
    </row>
    <row r="3888" spans="1:7" x14ac:dyDescent="0.2">
      <c r="A3888" t="s">
        <v>3705</v>
      </c>
      <c r="B3888" t="s">
        <v>3706</v>
      </c>
      <c r="C3888" t="s">
        <v>37</v>
      </c>
      <c r="D3888">
        <v>2802</v>
      </c>
      <c r="E3888">
        <v>2985</v>
      </c>
      <c r="F3888" t="s">
        <v>3758</v>
      </c>
      <c r="G3888" t="str">
        <f t="shared" si="120"/>
        <v>iiif_url</v>
      </c>
    </row>
    <row r="3889" spans="1:7" x14ac:dyDescent="0.2">
      <c r="A3889" t="s">
        <v>3705</v>
      </c>
      <c r="B3889" t="s">
        <v>3706</v>
      </c>
      <c r="C3889" t="s">
        <v>124</v>
      </c>
      <c r="D3889">
        <v>2699</v>
      </c>
      <c r="E3889">
        <v>3031</v>
      </c>
      <c r="F3889" t="s">
        <v>3759</v>
      </c>
      <c r="G3889" t="str">
        <f t="shared" si="120"/>
        <v>iiif_url</v>
      </c>
    </row>
    <row r="3890" spans="1:7" x14ac:dyDescent="0.2">
      <c r="A3890" t="s">
        <v>3705</v>
      </c>
      <c r="B3890" t="s">
        <v>3706</v>
      </c>
      <c r="C3890" t="s">
        <v>124</v>
      </c>
      <c r="D3890">
        <v>2706</v>
      </c>
      <c r="E3890">
        <v>3079</v>
      </c>
      <c r="F3890" t="s">
        <v>3760</v>
      </c>
      <c r="G3890" t="str">
        <f t="shared" si="120"/>
        <v>iiif_url</v>
      </c>
    </row>
    <row r="3891" spans="1:7" x14ac:dyDescent="0.2">
      <c r="A3891" t="s">
        <v>3705</v>
      </c>
      <c r="B3891" t="s">
        <v>3706</v>
      </c>
      <c r="C3891" t="s">
        <v>37</v>
      </c>
      <c r="D3891">
        <v>2825</v>
      </c>
      <c r="E3891">
        <v>3126</v>
      </c>
      <c r="F3891" t="s">
        <v>3761</v>
      </c>
      <c r="G3891" t="str">
        <f t="shared" si="120"/>
        <v>iiif_url</v>
      </c>
    </row>
    <row r="3892" spans="1:7" x14ac:dyDescent="0.2">
      <c r="A3892" t="s">
        <v>3705</v>
      </c>
      <c r="B3892" t="s">
        <v>3706</v>
      </c>
      <c r="C3892" t="s">
        <v>124</v>
      </c>
      <c r="D3892">
        <v>2708</v>
      </c>
      <c r="E3892">
        <v>3182</v>
      </c>
      <c r="F3892" t="s">
        <v>3762</v>
      </c>
      <c r="G3892" t="str">
        <f t="shared" si="120"/>
        <v>iiif_url</v>
      </c>
    </row>
    <row r="3893" spans="1:7" x14ac:dyDescent="0.2">
      <c r="A3893" t="s">
        <v>3705</v>
      </c>
      <c r="B3893" t="s">
        <v>3706</v>
      </c>
      <c r="C3893" t="s">
        <v>26</v>
      </c>
      <c r="D3893">
        <v>2835</v>
      </c>
      <c r="E3893">
        <v>3215</v>
      </c>
      <c r="F3893" t="s">
        <v>3763</v>
      </c>
      <c r="G3893" t="str">
        <f t="shared" si="120"/>
        <v>iiif_url</v>
      </c>
    </row>
    <row r="3894" spans="1:7" x14ac:dyDescent="0.2">
      <c r="A3894" t="s">
        <v>3705</v>
      </c>
      <c r="B3894" t="s">
        <v>3706</v>
      </c>
      <c r="C3894" t="s">
        <v>124</v>
      </c>
      <c r="D3894">
        <v>2708</v>
      </c>
      <c r="E3894">
        <v>3272</v>
      </c>
      <c r="F3894" t="s">
        <v>3764</v>
      </c>
      <c r="G3894" t="str">
        <f t="shared" si="120"/>
        <v>iiif_url</v>
      </c>
    </row>
    <row r="3895" spans="1:7" x14ac:dyDescent="0.2">
      <c r="A3895" t="s">
        <v>3705</v>
      </c>
      <c r="B3895" t="s">
        <v>3706</v>
      </c>
      <c r="C3895" t="s">
        <v>124</v>
      </c>
      <c r="D3895">
        <v>2706</v>
      </c>
      <c r="E3895">
        <v>3315</v>
      </c>
      <c r="F3895" t="s">
        <v>3765</v>
      </c>
      <c r="G3895" t="str">
        <f t="shared" si="120"/>
        <v>iiif_url</v>
      </c>
    </row>
    <row r="3897" spans="1:7" x14ac:dyDescent="0.2">
      <c r="A3897" t="s">
        <v>3705</v>
      </c>
      <c r="B3897" t="s">
        <v>3766</v>
      </c>
      <c r="C3897" t="s">
        <v>37</v>
      </c>
      <c r="D3897">
        <v>3796</v>
      </c>
      <c r="E3897">
        <v>376</v>
      </c>
      <c r="F3897" t="s">
        <v>3767</v>
      </c>
      <c r="G3897" t="str">
        <f t="shared" ref="G3897:G3928" si="121">HYPERLINK("https://images.diginfra.net/iiif/NL-HaNA_1.01.02/3779/NL-HaNA_1.01.02_3779_0020.jpg/3543,282,1101,3192/full/0/default.jpg", "iiif_url")</f>
        <v>iiif_url</v>
      </c>
    </row>
    <row r="3898" spans="1:7" x14ac:dyDescent="0.2">
      <c r="A3898" t="s">
        <v>3705</v>
      </c>
      <c r="B3898" t="s">
        <v>3766</v>
      </c>
      <c r="C3898" t="s">
        <v>124</v>
      </c>
      <c r="D3898">
        <v>3627</v>
      </c>
      <c r="E3898">
        <v>424</v>
      </c>
      <c r="F3898" t="s">
        <v>3768</v>
      </c>
      <c r="G3898" t="str">
        <f t="shared" si="121"/>
        <v>iiif_url</v>
      </c>
    </row>
    <row r="3899" spans="1:7" x14ac:dyDescent="0.2">
      <c r="A3899" t="s">
        <v>3705</v>
      </c>
      <c r="B3899" t="s">
        <v>3766</v>
      </c>
      <c r="C3899" t="s">
        <v>26</v>
      </c>
      <c r="D3899">
        <v>3669</v>
      </c>
      <c r="E3899">
        <v>473</v>
      </c>
      <c r="F3899" t="s">
        <v>3769</v>
      </c>
      <c r="G3899" t="str">
        <f t="shared" si="121"/>
        <v>iiif_url</v>
      </c>
    </row>
    <row r="3900" spans="1:7" x14ac:dyDescent="0.2">
      <c r="A3900" t="s">
        <v>3705</v>
      </c>
      <c r="B3900" t="s">
        <v>3766</v>
      </c>
      <c r="C3900" t="s">
        <v>26</v>
      </c>
      <c r="D3900">
        <v>3667</v>
      </c>
      <c r="E3900">
        <v>522</v>
      </c>
      <c r="F3900" t="s">
        <v>3770</v>
      </c>
      <c r="G3900" t="str">
        <f t="shared" si="121"/>
        <v>iiif_url</v>
      </c>
    </row>
    <row r="3901" spans="1:7" x14ac:dyDescent="0.2">
      <c r="A3901" t="s">
        <v>3705</v>
      </c>
      <c r="B3901" t="s">
        <v>3766</v>
      </c>
      <c r="C3901" t="s">
        <v>124</v>
      </c>
      <c r="D3901">
        <v>3622</v>
      </c>
      <c r="E3901">
        <v>567</v>
      </c>
      <c r="F3901" t="s">
        <v>3771</v>
      </c>
      <c r="G3901" t="str">
        <f t="shared" si="121"/>
        <v>iiif_url</v>
      </c>
    </row>
    <row r="3902" spans="1:7" x14ac:dyDescent="0.2">
      <c r="A3902" t="s">
        <v>3705</v>
      </c>
      <c r="B3902" t="s">
        <v>3766</v>
      </c>
      <c r="C3902" t="s">
        <v>124</v>
      </c>
      <c r="D3902">
        <v>3627</v>
      </c>
      <c r="E3902">
        <v>616</v>
      </c>
      <c r="F3902" t="s">
        <v>3772</v>
      </c>
      <c r="G3902" t="str">
        <f t="shared" si="121"/>
        <v>iiif_url</v>
      </c>
    </row>
    <row r="3903" spans="1:7" x14ac:dyDescent="0.2">
      <c r="A3903" t="s">
        <v>3705</v>
      </c>
      <c r="B3903" t="s">
        <v>3766</v>
      </c>
      <c r="C3903" t="s">
        <v>26</v>
      </c>
      <c r="D3903">
        <v>3669</v>
      </c>
      <c r="E3903">
        <v>666</v>
      </c>
      <c r="F3903" t="s">
        <v>3773</v>
      </c>
      <c r="G3903" t="str">
        <f t="shared" si="121"/>
        <v>iiif_url</v>
      </c>
    </row>
    <row r="3904" spans="1:7" x14ac:dyDescent="0.2">
      <c r="A3904" t="s">
        <v>3705</v>
      </c>
      <c r="B3904" t="s">
        <v>3766</v>
      </c>
      <c r="C3904" t="s">
        <v>1155</v>
      </c>
      <c r="D3904">
        <v>3775</v>
      </c>
      <c r="E3904">
        <v>721</v>
      </c>
      <c r="G3904" t="str">
        <f t="shared" si="121"/>
        <v>iiif_url</v>
      </c>
    </row>
    <row r="3905" spans="1:7" x14ac:dyDescent="0.2">
      <c r="A3905" t="s">
        <v>3705</v>
      </c>
      <c r="B3905" t="s">
        <v>3766</v>
      </c>
      <c r="C3905" t="s">
        <v>37</v>
      </c>
      <c r="D3905">
        <v>3794</v>
      </c>
      <c r="E3905">
        <v>718</v>
      </c>
      <c r="F3905" t="s">
        <v>3774</v>
      </c>
      <c r="G3905" t="str">
        <f t="shared" si="121"/>
        <v>iiif_url</v>
      </c>
    </row>
    <row r="3906" spans="1:7" x14ac:dyDescent="0.2">
      <c r="A3906" t="s">
        <v>3705</v>
      </c>
      <c r="B3906" t="s">
        <v>3766</v>
      </c>
      <c r="C3906" t="s">
        <v>26</v>
      </c>
      <c r="D3906">
        <v>3679</v>
      </c>
      <c r="E3906">
        <v>766</v>
      </c>
      <c r="F3906" t="s">
        <v>3775</v>
      </c>
      <c r="G3906" t="str">
        <f t="shared" si="121"/>
        <v>iiif_url</v>
      </c>
    </row>
    <row r="3907" spans="1:7" x14ac:dyDescent="0.2">
      <c r="A3907" t="s">
        <v>3705</v>
      </c>
      <c r="B3907" t="s">
        <v>3766</v>
      </c>
      <c r="C3907" t="s">
        <v>37</v>
      </c>
      <c r="D3907">
        <v>3796</v>
      </c>
      <c r="E3907">
        <v>801</v>
      </c>
      <c r="F3907" t="s">
        <v>3776</v>
      </c>
      <c r="G3907" t="str">
        <f t="shared" si="121"/>
        <v>iiif_url</v>
      </c>
    </row>
    <row r="3908" spans="1:7" x14ac:dyDescent="0.2">
      <c r="A3908" t="s">
        <v>3705</v>
      </c>
      <c r="B3908" t="s">
        <v>3766</v>
      </c>
      <c r="C3908" t="s">
        <v>26</v>
      </c>
      <c r="D3908">
        <v>3674</v>
      </c>
      <c r="E3908">
        <v>864</v>
      </c>
      <c r="F3908" t="s">
        <v>3777</v>
      </c>
      <c r="G3908" t="str">
        <f t="shared" si="121"/>
        <v>iiif_url</v>
      </c>
    </row>
    <row r="3909" spans="1:7" x14ac:dyDescent="0.2">
      <c r="A3909" t="s">
        <v>3705</v>
      </c>
      <c r="B3909" t="s">
        <v>3766</v>
      </c>
      <c r="C3909" t="s">
        <v>26</v>
      </c>
      <c r="D3909">
        <v>3674</v>
      </c>
      <c r="E3909">
        <v>911</v>
      </c>
      <c r="F3909" t="s">
        <v>3778</v>
      </c>
      <c r="G3909" t="str">
        <f t="shared" si="121"/>
        <v>iiif_url</v>
      </c>
    </row>
    <row r="3910" spans="1:7" x14ac:dyDescent="0.2">
      <c r="A3910" t="s">
        <v>3705</v>
      </c>
      <c r="B3910" t="s">
        <v>3766</v>
      </c>
      <c r="C3910" t="s">
        <v>37</v>
      </c>
      <c r="D3910">
        <v>3796</v>
      </c>
      <c r="E3910">
        <v>958</v>
      </c>
      <c r="F3910" t="s">
        <v>3779</v>
      </c>
      <c r="G3910" t="str">
        <f t="shared" si="121"/>
        <v>iiif_url</v>
      </c>
    </row>
    <row r="3911" spans="1:7" x14ac:dyDescent="0.2">
      <c r="A3911" t="s">
        <v>3705</v>
      </c>
      <c r="B3911" t="s">
        <v>3766</v>
      </c>
      <c r="C3911" t="s">
        <v>26</v>
      </c>
      <c r="D3911">
        <v>3674</v>
      </c>
      <c r="E3911">
        <v>1001</v>
      </c>
      <c r="F3911" t="s">
        <v>3780</v>
      </c>
      <c r="G3911" t="str">
        <f t="shared" si="121"/>
        <v>iiif_url</v>
      </c>
    </row>
    <row r="3912" spans="1:7" x14ac:dyDescent="0.2">
      <c r="A3912" t="s">
        <v>3705</v>
      </c>
      <c r="B3912" t="s">
        <v>3766</v>
      </c>
      <c r="C3912" t="s">
        <v>124</v>
      </c>
      <c r="D3912">
        <v>3630</v>
      </c>
      <c r="E3912">
        <v>1052</v>
      </c>
      <c r="F3912" t="s">
        <v>3781</v>
      </c>
      <c r="G3912" t="str">
        <f t="shared" si="121"/>
        <v>iiif_url</v>
      </c>
    </row>
    <row r="3913" spans="1:7" x14ac:dyDescent="0.2">
      <c r="A3913" t="s">
        <v>3705</v>
      </c>
      <c r="B3913" t="s">
        <v>3766</v>
      </c>
      <c r="C3913" t="s">
        <v>124</v>
      </c>
      <c r="D3913">
        <v>3627</v>
      </c>
      <c r="E3913">
        <v>1100</v>
      </c>
      <c r="F3913" t="s">
        <v>3782</v>
      </c>
      <c r="G3913" t="str">
        <f t="shared" si="121"/>
        <v>iiif_url</v>
      </c>
    </row>
    <row r="3914" spans="1:7" x14ac:dyDescent="0.2">
      <c r="A3914" t="s">
        <v>3705</v>
      </c>
      <c r="B3914" t="s">
        <v>3766</v>
      </c>
      <c r="C3914" t="s">
        <v>26</v>
      </c>
      <c r="D3914">
        <v>3672</v>
      </c>
      <c r="E3914">
        <v>1150</v>
      </c>
      <c r="F3914" t="s">
        <v>3783</v>
      </c>
      <c r="G3914" t="str">
        <f t="shared" si="121"/>
        <v>iiif_url</v>
      </c>
    </row>
    <row r="3915" spans="1:7" x14ac:dyDescent="0.2">
      <c r="A3915" t="s">
        <v>3705</v>
      </c>
      <c r="B3915" t="s">
        <v>3766</v>
      </c>
      <c r="C3915" t="s">
        <v>124</v>
      </c>
      <c r="D3915">
        <v>3630</v>
      </c>
      <c r="E3915">
        <v>1197</v>
      </c>
      <c r="F3915" t="s">
        <v>3784</v>
      </c>
      <c r="G3915" t="str">
        <f t="shared" si="121"/>
        <v>iiif_url</v>
      </c>
    </row>
    <row r="3916" spans="1:7" x14ac:dyDescent="0.2">
      <c r="A3916" t="s">
        <v>3705</v>
      </c>
      <c r="B3916" t="s">
        <v>3766</v>
      </c>
      <c r="C3916" t="s">
        <v>26</v>
      </c>
      <c r="D3916">
        <v>3679</v>
      </c>
      <c r="E3916">
        <v>1249</v>
      </c>
      <c r="F3916" t="s">
        <v>3785</v>
      </c>
      <c r="G3916" t="str">
        <f t="shared" si="121"/>
        <v>iiif_url</v>
      </c>
    </row>
    <row r="3917" spans="1:7" x14ac:dyDescent="0.2">
      <c r="A3917" t="s">
        <v>3705</v>
      </c>
      <c r="B3917" t="s">
        <v>3766</v>
      </c>
      <c r="C3917" t="s">
        <v>26</v>
      </c>
      <c r="D3917">
        <v>3683</v>
      </c>
      <c r="E3917">
        <v>1297</v>
      </c>
      <c r="F3917" t="s">
        <v>3786</v>
      </c>
      <c r="G3917" t="str">
        <f t="shared" si="121"/>
        <v>iiif_url</v>
      </c>
    </row>
    <row r="3918" spans="1:7" x14ac:dyDescent="0.2">
      <c r="A3918" t="s">
        <v>3705</v>
      </c>
      <c r="B3918" t="s">
        <v>3766</v>
      </c>
      <c r="C3918" t="s">
        <v>26</v>
      </c>
      <c r="D3918">
        <v>3683</v>
      </c>
      <c r="E3918">
        <v>1345</v>
      </c>
      <c r="F3918" t="s">
        <v>3787</v>
      </c>
      <c r="G3918" t="str">
        <f t="shared" si="121"/>
        <v>iiif_url</v>
      </c>
    </row>
    <row r="3919" spans="1:7" x14ac:dyDescent="0.2">
      <c r="A3919" t="s">
        <v>3705</v>
      </c>
      <c r="B3919" t="s">
        <v>3766</v>
      </c>
      <c r="C3919" t="s">
        <v>26</v>
      </c>
      <c r="D3919">
        <v>3679</v>
      </c>
      <c r="E3919">
        <v>1398</v>
      </c>
      <c r="F3919" t="s">
        <v>3788</v>
      </c>
      <c r="G3919" t="str">
        <f t="shared" si="121"/>
        <v>iiif_url</v>
      </c>
    </row>
    <row r="3920" spans="1:7" x14ac:dyDescent="0.2">
      <c r="A3920" t="s">
        <v>3705</v>
      </c>
      <c r="B3920" t="s">
        <v>3766</v>
      </c>
      <c r="C3920" t="s">
        <v>26</v>
      </c>
      <c r="D3920">
        <v>3679</v>
      </c>
      <c r="E3920">
        <v>1439</v>
      </c>
      <c r="F3920" t="s">
        <v>3789</v>
      </c>
      <c r="G3920" t="str">
        <f t="shared" si="121"/>
        <v>iiif_url</v>
      </c>
    </row>
    <row r="3921" spans="1:7" x14ac:dyDescent="0.2">
      <c r="A3921" t="s">
        <v>3705</v>
      </c>
      <c r="B3921" t="s">
        <v>3766</v>
      </c>
      <c r="C3921" t="s">
        <v>26</v>
      </c>
      <c r="D3921">
        <v>3683</v>
      </c>
      <c r="E3921">
        <v>1491</v>
      </c>
      <c r="F3921" t="s">
        <v>3790</v>
      </c>
      <c r="G3921" t="str">
        <f t="shared" si="121"/>
        <v>iiif_url</v>
      </c>
    </row>
    <row r="3922" spans="1:7" x14ac:dyDescent="0.2">
      <c r="A3922" t="s">
        <v>3705</v>
      </c>
      <c r="B3922" t="s">
        <v>3766</v>
      </c>
      <c r="C3922" t="s">
        <v>26</v>
      </c>
      <c r="D3922">
        <v>3681</v>
      </c>
      <c r="E3922">
        <v>1538</v>
      </c>
      <c r="F3922" t="s">
        <v>3791</v>
      </c>
      <c r="G3922" t="str">
        <f t="shared" si="121"/>
        <v>iiif_url</v>
      </c>
    </row>
    <row r="3923" spans="1:7" x14ac:dyDescent="0.2">
      <c r="A3923" t="s">
        <v>3705</v>
      </c>
      <c r="B3923" t="s">
        <v>3766</v>
      </c>
      <c r="C3923" t="s">
        <v>26</v>
      </c>
      <c r="D3923">
        <v>3676</v>
      </c>
      <c r="E3923">
        <v>1589</v>
      </c>
      <c r="F3923" t="s">
        <v>3792</v>
      </c>
      <c r="G3923" t="str">
        <f t="shared" si="121"/>
        <v>iiif_url</v>
      </c>
    </row>
    <row r="3924" spans="1:7" x14ac:dyDescent="0.2">
      <c r="A3924" t="s">
        <v>3705</v>
      </c>
      <c r="B3924" t="s">
        <v>3766</v>
      </c>
      <c r="C3924" t="s">
        <v>26</v>
      </c>
      <c r="D3924">
        <v>3679</v>
      </c>
      <c r="E3924">
        <v>1637</v>
      </c>
      <c r="F3924" t="s">
        <v>3793</v>
      </c>
      <c r="G3924" t="str">
        <f t="shared" si="121"/>
        <v>iiif_url</v>
      </c>
    </row>
    <row r="3925" spans="1:7" x14ac:dyDescent="0.2">
      <c r="A3925" t="s">
        <v>3705</v>
      </c>
      <c r="B3925" t="s">
        <v>3766</v>
      </c>
      <c r="C3925" t="s">
        <v>37</v>
      </c>
      <c r="D3925">
        <v>3798</v>
      </c>
      <c r="E3925">
        <v>1687</v>
      </c>
      <c r="F3925" t="s">
        <v>3794</v>
      </c>
      <c r="G3925" t="str">
        <f t="shared" si="121"/>
        <v>iiif_url</v>
      </c>
    </row>
    <row r="3926" spans="1:7" x14ac:dyDescent="0.2">
      <c r="A3926" t="s">
        <v>3705</v>
      </c>
      <c r="B3926" t="s">
        <v>3766</v>
      </c>
      <c r="C3926" t="s">
        <v>26</v>
      </c>
      <c r="D3926">
        <v>3672</v>
      </c>
      <c r="E3926">
        <v>1730</v>
      </c>
      <c r="F3926" t="s">
        <v>3795</v>
      </c>
      <c r="G3926" t="str">
        <f t="shared" si="121"/>
        <v>iiif_url</v>
      </c>
    </row>
    <row r="3927" spans="1:7" x14ac:dyDescent="0.2">
      <c r="A3927" t="s">
        <v>3705</v>
      </c>
      <c r="B3927" t="s">
        <v>3766</v>
      </c>
      <c r="C3927" t="s">
        <v>26</v>
      </c>
      <c r="D3927">
        <v>3683</v>
      </c>
      <c r="E3927">
        <v>1780</v>
      </c>
      <c r="F3927" t="s">
        <v>1126</v>
      </c>
      <c r="G3927" t="str">
        <f t="shared" si="121"/>
        <v>iiif_url</v>
      </c>
    </row>
    <row r="3928" spans="1:7" x14ac:dyDescent="0.2">
      <c r="A3928" t="s">
        <v>3705</v>
      </c>
      <c r="B3928" t="s">
        <v>3766</v>
      </c>
      <c r="C3928" t="s">
        <v>37</v>
      </c>
      <c r="D3928">
        <v>3803</v>
      </c>
      <c r="E3928">
        <v>1827</v>
      </c>
      <c r="F3928" t="s">
        <v>3796</v>
      </c>
      <c r="G3928" t="str">
        <f t="shared" si="121"/>
        <v>iiif_url</v>
      </c>
    </row>
    <row r="3929" spans="1:7" x14ac:dyDescent="0.2">
      <c r="A3929" t="s">
        <v>3705</v>
      </c>
      <c r="B3929" t="s">
        <v>3766</v>
      </c>
      <c r="C3929" t="s">
        <v>37</v>
      </c>
      <c r="D3929">
        <v>3801</v>
      </c>
      <c r="E3929">
        <v>1878</v>
      </c>
      <c r="F3929" t="s">
        <v>3797</v>
      </c>
      <c r="G3929" t="str">
        <f t="shared" ref="G3929:G3959" si="122">HYPERLINK("https://images.diginfra.net/iiif/NL-HaNA_1.01.02/3779/NL-HaNA_1.01.02_3779_0020.jpg/3543,282,1101,3192/full/0/default.jpg", "iiif_url")</f>
        <v>iiif_url</v>
      </c>
    </row>
    <row r="3930" spans="1:7" x14ac:dyDescent="0.2">
      <c r="A3930" t="s">
        <v>3705</v>
      </c>
      <c r="B3930" t="s">
        <v>3766</v>
      </c>
      <c r="C3930" t="s">
        <v>26</v>
      </c>
      <c r="D3930">
        <v>3679</v>
      </c>
      <c r="E3930">
        <v>1924</v>
      </c>
      <c r="F3930" t="s">
        <v>3798</v>
      </c>
      <c r="G3930" t="str">
        <f t="shared" si="122"/>
        <v>iiif_url</v>
      </c>
    </row>
    <row r="3931" spans="1:7" x14ac:dyDescent="0.2">
      <c r="A3931" t="s">
        <v>3705</v>
      </c>
      <c r="B3931" t="s">
        <v>3766</v>
      </c>
      <c r="C3931" t="s">
        <v>26</v>
      </c>
      <c r="D3931">
        <v>3679</v>
      </c>
      <c r="E3931">
        <v>1977</v>
      </c>
      <c r="F3931" t="s">
        <v>3799</v>
      </c>
      <c r="G3931" t="str">
        <f t="shared" si="122"/>
        <v>iiif_url</v>
      </c>
    </row>
    <row r="3932" spans="1:7" x14ac:dyDescent="0.2">
      <c r="A3932" t="s">
        <v>3705</v>
      </c>
      <c r="B3932" t="s">
        <v>3766</v>
      </c>
      <c r="C3932" t="s">
        <v>26</v>
      </c>
      <c r="D3932">
        <v>3796</v>
      </c>
      <c r="E3932">
        <v>2020</v>
      </c>
      <c r="F3932" t="s">
        <v>3800</v>
      </c>
      <c r="G3932" t="str">
        <f t="shared" si="122"/>
        <v>iiif_url</v>
      </c>
    </row>
    <row r="3933" spans="1:7" x14ac:dyDescent="0.2">
      <c r="A3933" t="s">
        <v>3705</v>
      </c>
      <c r="B3933" t="s">
        <v>3766</v>
      </c>
      <c r="C3933" t="s">
        <v>26</v>
      </c>
      <c r="D3933">
        <v>3676</v>
      </c>
      <c r="E3933">
        <v>2069</v>
      </c>
      <c r="F3933" t="s">
        <v>3801</v>
      </c>
      <c r="G3933" t="str">
        <f t="shared" si="122"/>
        <v>iiif_url</v>
      </c>
    </row>
    <row r="3934" spans="1:7" x14ac:dyDescent="0.2">
      <c r="A3934" t="s">
        <v>3705</v>
      </c>
      <c r="B3934" t="s">
        <v>3766</v>
      </c>
      <c r="C3934" t="s">
        <v>26</v>
      </c>
      <c r="D3934">
        <v>3674</v>
      </c>
      <c r="E3934">
        <v>2116</v>
      </c>
      <c r="F3934" t="s">
        <v>3802</v>
      </c>
      <c r="G3934" t="str">
        <f t="shared" si="122"/>
        <v>iiif_url</v>
      </c>
    </row>
    <row r="3935" spans="1:7" x14ac:dyDescent="0.2">
      <c r="A3935" t="s">
        <v>3705</v>
      </c>
      <c r="B3935" t="s">
        <v>3766</v>
      </c>
      <c r="C3935" t="s">
        <v>37</v>
      </c>
      <c r="D3935">
        <v>3794</v>
      </c>
      <c r="E3935">
        <v>2166</v>
      </c>
      <c r="F3935" t="s">
        <v>3803</v>
      </c>
      <c r="G3935" t="str">
        <f t="shared" si="122"/>
        <v>iiif_url</v>
      </c>
    </row>
    <row r="3936" spans="1:7" x14ac:dyDescent="0.2">
      <c r="A3936" t="s">
        <v>3705</v>
      </c>
      <c r="B3936" t="s">
        <v>3766</v>
      </c>
      <c r="C3936" t="s">
        <v>26</v>
      </c>
      <c r="D3936">
        <v>3679</v>
      </c>
      <c r="E3936">
        <v>2212</v>
      </c>
      <c r="F3936" t="s">
        <v>3804</v>
      </c>
      <c r="G3936" t="str">
        <f t="shared" si="122"/>
        <v>iiif_url</v>
      </c>
    </row>
    <row r="3937" spans="1:7" x14ac:dyDescent="0.2">
      <c r="A3937" t="s">
        <v>3705</v>
      </c>
      <c r="B3937" t="s">
        <v>3766</v>
      </c>
      <c r="C3937" t="s">
        <v>26</v>
      </c>
      <c r="D3937">
        <v>3681</v>
      </c>
      <c r="E3937">
        <v>2261</v>
      </c>
      <c r="F3937" t="s">
        <v>3805</v>
      </c>
      <c r="G3937" t="str">
        <f t="shared" si="122"/>
        <v>iiif_url</v>
      </c>
    </row>
    <row r="3938" spans="1:7" x14ac:dyDescent="0.2">
      <c r="A3938" t="s">
        <v>3705</v>
      </c>
      <c r="B3938" t="s">
        <v>3766</v>
      </c>
      <c r="C3938" t="s">
        <v>37</v>
      </c>
      <c r="D3938">
        <v>3801</v>
      </c>
      <c r="E3938">
        <v>2307</v>
      </c>
      <c r="F3938" t="s">
        <v>3806</v>
      </c>
      <c r="G3938" t="str">
        <f t="shared" si="122"/>
        <v>iiif_url</v>
      </c>
    </row>
    <row r="3939" spans="1:7" x14ac:dyDescent="0.2">
      <c r="A3939" t="s">
        <v>3705</v>
      </c>
      <c r="B3939" t="s">
        <v>3766</v>
      </c>
      <c r="C3939" t="s">
        <v>26</v>
      </c>
      <c r="D3939">
        <v>3681</v>
      </c>
      <c r="E3939">
        <v>2353</v>
      </c>
      <c r="F3939" t="s">
        <v>3807</v>
      </c>
      <c r="G3939" t="str">
        <f t="shared" si="122"/>
        <v>iiif_url</v>
      </c>
    </row>
    <row r="3940" spans="1:7" x14ac:dyDescent="0.2">
      <c r="A3940" t="s">
        <v>3705</v>
      </c>
      <c r="B3940" t="s">
        <v>3766</v>
      </c>
      <c r="C3940" t="s">
        <v>26</v>
      </c>
      <c r="D3940">
        <v>3681</v>
      </c>
      <c r="E3940">
        <v>2406</v>
      </c>
      <c r="F3940" t="s">
        <v>3808</v>
      </c>
      <c r="G3940" t="str">
        <f t="shared" si="122"/>
        <v>iiif_url</v>
      </c>
    </row>
    <row r="3941" spans="1:7" x14ac:dyDescent="0.2">
      <c r="A3941" t="s">
        <v>3705</v>
      </c>
      <c r="B3941" t="s">
        <v>3766</v>
      </c>
      <c r="C3941" t="s">
        <v>26</v>
      </c>
      <c r="D3941">
        <v>3679</v>
      </c>
      <c r="E3941">
        <v>2449</v>
      </c>
      <c r="F3941" t="s">
        <v>3809</v>
      </c>
      <c r="G3941" t="str">
        <f t="shared" si="122"/>
        <v>iiif_url</v>
      </c>
    </row>
    <row r="3942" spans="1:7" x14ac:dyDescent="0.2">
      <c r="A3942" t="s">
        <v>3705</v>
      </c>
      <c r="B3942" t="s">
        <v>3766</v>
      </c>
      <c r="C3942" t="s">
        <v>26</v>
      </c>
      <c r="D3942">
        <v>3681</v>
      </c>
      <c r="E3942">
        <v>2503</v>
      </c>
      <c r="F3942" t="s">
        <v>3810</v>
      </c>
      <c r="G3942" t="str">
        <f t="shared" si="122"/>
        <v>iiif_url</v>
      </c>
    </row>
    <row r="3943" spans="1:7" x14ac:dyDescent="0.2">
      <c r="A3943" t="s">
        <v>3705</v>
      </c>
      <c r="B3943" t="s">
        <v>3766</v>
      </c>
      <c r="C3943" t="s">
        <v>37</v>
      </c>
      <c r="D3943">
        <v>3803</v>
      </c>
      <c r="E3943">
        <v>2551</v>
      </c>
      <c r="F3943" t="s">
        <v>3811</v>
      </c>
      <c r="G3943" t="str">
        <f t="shared" si="122"/>
        <v>iiif_url</v>
      </c>
    </row>
    <row r="3944" spans="1:7" x14ac:dyDescent="0.2">
      <c r="A3944" t="s">
        <v>3705</v>
      </c>
      <c r="B3944" t="s">
        <v>3766</v>
      </c>
      <c r="C3944" t="s">
        <v>26</v>
      </c>
      <c r="D3944">
        <v>3683</v>
      </c>
      <c r="E3944">
        <v>2595</v>
      </c>
      <c r="F3944" t="s">
        <v>3812</v>
      </c>
      <c r="G3944" t="str">
        <f t="shared" si="122"/>
        <v>iiif_url</v>
      </c>
    </row>
    <row r="3945" spans="1:7" x14ac:dyDescent="0.2">
      <c r="A3945" t="s">
        <v>3705</v>
      </c>
      <c r="B3945" t="s">
        <v>3766</v>
      </c>
      <c r="C3945" t="s">
        <v>26</v>
      </c>
      <c r="D3945">
        <v>3681</v>
      </c>
      <c r="E3945">
        <v>2652</v>
      </c>
      <c r="F3945" t="s">
        <v>3813</v>
      </c>
      <c r="G3945" t="str">
        <f t="shared" si="122"/>
        <v>iiif_url</v>
      </c>
    </row>
    <row r="3946" spans="1:7" x14ac:dyDescent="0.2">
      <c r="A3946" t="s">
        <v>3705</v>
      </c>
      <c r="B3946" t="s">
        <v>3766</v>
      </c>
      <c r="C3946" t="s">
        <v>26</v>
      </c>
      <c r="D3946">
        <v>3688</v>
      </c>
      <c r="E3946">
        <v>2696</v>
      </c>
      <c r="F3946" t="s">
        <v>3814</v>
      </c>
      <c r="G3946" t="str">
        <f t="shared" si="122"/>
        <v>iiif_url</v>
      </c>
    </row>
    <row r="3947" spans="1:7" x14ac:dyDescent="0.2">
      <c r="A3947" t="s">
        <v>3705</v>
      </c>
      <c r="B3947" t="s">
        <v>3766</v>
      </c>
      <c r="C3947" t="s">
        <v>37</v>
      </c>
      <c r="D3947">
        <v>3801</v>
      </c>
      <c r="E3947">
        <v>2746</v>
      </c>
      <c r="F3947" t="s">
        <v>3815</v>
      </c>
      <c r="G3947" t="str">
        <f t="shared" si="122"/>
        <v>iiif_url</v>
      </c>
    </row>
    <row r="3948" spans="1:7" x14ac:dyDescent="0.2">
      <c r="A3948" t="s">
        <v>3705</v>
      </c>
      <c r="B3948" t="s">
        <v>3766</v>
      </c>
      <c r="C3948" t="s">
        <v>26</v>
      </c>
      <c r="D3948">
        <v>3683</v>
      </c>
      <c r="E3948">
        <v>2790</v>
      </c>
      <c r="F3948" t="s">
        <v>3816</v>
      </c>
      <c r="G3948" t="str">
        <f t="shared" si="122"/>
        <v>iiif_url</v>
      </c>
    </row>
    <row r="3949" spans="1:7" x14ac:dyDescent="0.2">
      <c r="A3949" t="s">
        <v>3705</v>
      </c>
      <c r="B3949" t="s">
        <v>3766</v>
      </c>
      <c r="C3949" t="s">
        <v>37</v>
      </c>
      <c r="D3949">
        <v>3803</v>
      </c>
      <c r="E3949">
        <v>2837</v>
      </c>
      <c r="F3949" t="s">
        <v>3817</v>
      </c>
      <c r="G3949" t="str">
        <f t="shared" si="122"/>
        <v>iiif_url</v>
      </c>
    </row>
    <row r="3950" spans="1:7" x14ac:dyDescent="0.2">
      <c r="A3950" t="s">
        <v>3705</v>
      </c>
      <c r="B3950" t="s">
        <v>3766</v>
      </c>
      <c r="C3950" t="s">
        <v>26</v>
      </c>
      <c r="D3950">
        <v>3686</v>
      </c>
      <c r="E3950">
        <v>2892</v>
      </c>
      <c r="F3950" t="s">
        <v>3818</v>
      </c>
      <c r="G3950" t="str">
        <f t="shared" si="122"/>
        <v>iiif_url</v>
      </c>
    </row>
    <row r="3951" spans="1:7" x14ac:dyDescent="0.2">
      <c r="A3951" t="s">
        <v>3705</v>
      </c>
      <c r="B3951" t="s">
        <v>3766</v>
      </c>
      <c r="C3951" t="s">
        <v>26</v>
      </c>
      <c r="D3951">
        <v>3683</v>
      </c>
      <c r="E3951">
        <v>2939</v>
      </c>
      <c r="F3951" t="s">
        <v>3819</v>
      </c>
      <c r="G3951" t="str">
        <f t="shared" si="122"/>
        <v>iiif_url</v>
      </c>
    </row>
    <row r="3952" spans="1:7" x14ac:dyDescent="0.2">
      <c r="A3952" t="s">
        <v>3705</v>
      </c>
      <c r="B3952" t="s">
        <v>3766</v>
      </c>
      <c r="C3952" t="s">
        <v>37</v>
      </c>
      <c r="D3952">
        <v>3808</v>
      </c>
      <c r="E3952">
        <v>2987</v>
      </c>
      <c r="F3952" t="s">
        <v>3820</v>
      </c>
      <c r="G3952" t="str">
        <f t="shared" si="122"/>
        <v>iiif_url</v>
      </c>
    </row>
    <row r="3953" spans="1:7" x14ac:dyDescent="0.2">
      <c r="A3953" t="s">
        <v>3705</v>
      </c>
      <c r="B3953" t="s">
        <v>3766</v>
      </c>
      <c r="C3953" t="s">
        <v>26</v>
      </c>
      <c r="D3953">
        <v>3681</v>
      </c>
      <c r="E3953">
        <v>3039</v>
      </c>
      <c r="F3953" t="s">
        <v>3821</v>
      </c>
      <c r="G3953" t="str">
        <f t="shared" si="122"/>
        <v>iiif_url</v>
      </c>
    </row>
    <row r="3954" spans="1:7" x14ac:dyDescent="0.2">
      <c r="A3954" t="s">
        <v>3705</v>
      </c>
      <c r="B3954" t="s">
        <v>3766</v>
      </c>
      <c r="C3954" t="s">
        <v>26</v>
      </c>
      <c r="D3954">
        <v>3688</v>
      </c>
      <c r="E3954">
        <v>3090</v>
      </c>
      <c r="F3954" t="s">
        <v>3822</v>
      </c>
      <c r="G3954" t="str">
        <f t="shared" si="122"/>
        <v>iiif_url</v>
      </c>
    </row>
    <row r="3955" spans="1:7" x14ac:dyDescent="0.2">
      <c r="A3955" t="s">
        <v>3705</v>
      </c>
      <c r="B3955" t="s">
        <v>3766</v>
      </c>
      <c r="C3955" t="s">
        <v>37</v>
      </c>
      <c r="D3955">
        <v>3805</v>
      </c>
      <c r="E3955">
        <v>3133</v>
      </c>
      <c r="F3955" t="s">
        <v>3823</v>
      </c>
      <c r="G3955" t="str">
        <f t="shared" si="122"/>
        <v>iiif_url</v>
      </c>
    </row>
    <row r="3956" spans="1:7" x14ac:dyDescent="0.2">
      <c r="A3956" t="s">
        <v>3705</v>
      </c>
      <c r="B3956" t="s">
        <v>3766</v>
      </c>
      <c r="C3956" t="s">
        <v>26</v>
      </c>
      <c r="D3956">
        <v>3683</v>
      </c>
      <c r="E3956">
        <v>3180</v>
      </c>
      <c r="F3956" t="s">
        <v>3824</v>
      </c>
      <c r="G3956" t="str">
        <f t="shared" si="122"/>
        <v>iiif_url</v>
      </c>
    </row>
    <row r="3957" spans="1:7" x14ac:dyDescent="0.2">
      <c r="A3957" t="s">
        <v>3705</v>
      </c>
      <c r="B3957" t="s">
        <v>3766</v>
      </c>
      <c r="C3957" t="s">
        <v>26</v>
      </c>
      <c r="D3957">
        <v>3683</v>
      </c>
      <c r="E3957">
        <v>3231</v>
      </c>
      <c r="F3957" t="s">
        <v>3825</v>
      </c>
      <c r="G3957" t="str">
        <f t="shared" si="122"/>
        <v>iiif_url</v>
      </c>
    </row>
    <row r="3958" spans="1:7" x14ac:dyDescent="0.2">
      <c r="A3958" t="s">
        <v>3705</v>
      </c>
      <c r="B3958" t="s">
        <v>3766</v>
      </c>
      <c r="C3958" t="s">
        <v>37</v>
      </c>
      <c r="D3958">
        <v>3805</v>
      </c>
      <c r="E3958">
        <v>3281</v>
      </c>
      <c r="F3958" t="s">
        <v>3826</v>
      </c>
      <c r="G3958" t="str">
        <f t="shared" si="122"/>
        <v>iiif_url</v>
      </c>
    </row>
    <row r="3959" spans="1:7" x14ac:dyDescent="0.2">
      <c r="A3959" t="s">
        <v>3705</v>
      </c>
      <c r="B3959" t="s">
        <v>3766</v>
      </c>
      <c r="C3959" t="s">
        <v>124</v>
      </c>
      <c r="D3959">
        <v>3676</v>
      </c>
      <c r="E3959">
        <v>3331</v>
      </c>
      <c r="F3959" t="s">
        <v>3827</v>
      </c>
      <c r="G3959" t="str">
        <f t="shared" si="122"/>
        <v>iiif_url</v>
      </c>
    </row>
    <row r="3963" spans="1:7" x14ac:dyDescent="0.2">
      <c r="A3963" t="s">
        <v>3828</v>
      </c>
      <c r="B3963" t="s">
        <v>3829</v>
      </c>
      <c r="C3963" t="s">
        <v>26</v>
      </c>
      <c r="D3963">
        <v>437</v>
      </c>
      <c r="E3963">
        <v>362</v>
      </c>
      <c r="F3963" t="s">
        <v>3830</v>
      </c>
      <c r="G3963" t="str">
        <f t="shared" ref="G3963:G3994" si="123">HYPERLINK("https://images.diginfra.net/iiif/NL-HaNA_1.01.02/3779/NL-HaNA_1.01.02_3779_0021.jpg/283,269,1100,3184/full/0/default.jpg", "iiif_url")</f>
        <v>iiif_url</v>
      </c>
    </row>
    <row r="3964" spans="1:7" x14ac:dyDescent="0.2">
      <c r="A3964" t="s">
        <v>3828</v>
      </c>
      <c r="B3964" t="s">
        <v>3829</v>
      </c>
      <c r="C3964" t="s">
        <v>26</v>
      </c>
      <c r="D3964">
        <v>442</v>
      </c>
      <c r="E3964">
        <v>407</v>
      </c>
      <c r="F3964" t="s">
        <v>3831</v>
      </c>
      <c r="G3964" t="str">
        <f t="shared" si="123"/>
        <v>iiif_url</v>
      </c>
    </row>
    <row r="3965" spans="1:7" x14ac:dyDescent="0.2">
      <c r="A3965" t="s">
        <v>3828</v>
      </c>
      <c r="B3965" t="s">
        <v>3829</v>
      </c>
      <c r="C3965" t="s">
        <v>26</v>
      </c>
      <c r="D3965">
        <v>439</v>
      </c>
      <c r="E3965">
        <v>454</v>
      </c>
      <c r="F3965" t="s">
        <v>3832</v>
      </c>
      <c r="G3965" t="str">
        <f t="shared" si="123"/>
        <v>iiif_url</v>
      </c>
    </row>
    <row r="3966" spans="1:7" x14ac:dyDescent="0.2">
      <c r="A3966" t="s">
        <v>3828</v>
      </c>
      <c r="B3966" t="s">
        <v>3829</v>
      </c>
      <c r="C3966" t="s">
        <v>37</v>
      </c>
      <c r="D3966">
        <v>569</v>
      </c>
      <c r="E3966">
        <v>508</v>
      </c>
      <c r="F3966" t="s">
        <v>3833</v>
      </c>
      <c r="G3966" t="str">
        <f t="shared" si="123"/>
        <v>iiif_url</v>
      </c>
    </row>
    <row r="3967" spans="1:7" x14ac:dyDescent="0.2">
      <c r="A3967" t="s">
        <v>3828</v>
      </c>
      <c r="B3967" t="s">
        <v>3829</v>
      </c>
      <c r="C3967" t="s">
        <v>26</v>
      </c>
      <c r="D3967">
        <v>446</v>
      </c>
      <c r="E3967">
        <v>554</v>
      </c>
      <c r="F3967" t="s">
        <v>3834</v>
      </c>
      <c r="G3967" t="str">
        <f t="shared" si="123"/>
        <v>iiif_url</v>
      </c>
    </row>
    <row r="3968" spans="1:7" x14ac:dyDescent="0.2">
      <c r="A3968" t="s">
        <v>3828</v>
      </c>
      <c r="B3968" t="s">
        <v>3829</v>
      </c>
      <c r="C3968" t="s">
        <v>26</v>
      </c>
      <c r="D3968">
        <v>449</v>
      </c>
      <c r="E3968">
        <v>601</v>
      </c>
      <c r="F3968" t="s">
        <v>3835</v>
      </c>
      <c r="G3968" t="str">
        <f t="shared" si="123"/>
        <v>iiif_url</v>
      </c>
    </row>
    <row r="3969" spans="1:7" x14ac:dyDescent="0.2">
      <c r="A3969" t="s">
        <v>3828</v>
      </c>
      <c r="B3969" t="s">
        <v>3829</v>
      </c>
      <c r="C3969" t="s">
        <v>37</v>
      </c>
      <c r="D3969">
        <v>571</v>
      </c>
      <c r="E3969">
        <v>647</v>
      </c>
      <c r="F3969" t="s">
        <v>3836</v>
      </c>
      <c r="G3969" t="str">
        <f t="shared" si="123"/>
        <v>iiif_url</v>
      </c>
    </row>
    <row r="3970" spans="1:7" x14ac:dyDescent="0.2">
      <c r="A3970" t="s">
        <v>3828</v>
      </c>
      <c r="B3970" t="s">
        <v>3829</v>
      </c>
      <c r="C3970" t="s">
        <v>26</v>
      </c>
      <c r="D3970">
        <v>446</v>
      </c>
      <c r="E3970">
        <v>699</v>
      </c>
      <c r="F3970" t="s">
        <v>3837</v>
      </c>
      <c r="G3970" t="str">
        <f t="shared" si="123"/>
        <v>iiif_url</v>
      </c>
    </row>
    <row r="3971" spans="1:7" x14ac:dyDescent="0.2">
      <c r="A3971" t="s">
        <v>3828</v>
      </c>
      <c r="B3971" t="s">
        <v>3829</v>
      </c>
      <c r="C3971" t="s">
        <v>26</v>
      </c>
      <c r="D3971">
        <v>451</v>
      </c>
      <c r="E3971">
        <v>750</v>
      </c>
      <c r="F3971" t="s">
        <v>3548</v>
      </c>
      <c r="G3971" t="str">
        <f t="shared" si="123"/>
        <v>iiif_url</v>
      </c>
    </row>
    <row r="3972" spans="1:7" x14ac:dyDescent="0.2">
      <c r="A3972" t="s">
        <v>3828</v>
      </c>
      <c r="B3972" t="s">
        <v>3829</v>
      </c>
      <c r="C3972" t="s">
        <v>37</v>
      </c>
      <c r="D3972">
        <v>569</v>
      </c>
      <c r="E3972">
        <v>799</v>
      </c>
      <c r="F3972" t="s">
        <v>3838</v>
      </c>
      <c r="G3972" t="str">
        <f t="shared" si="123"/>
        <v>iiif_url</v>
      </c>
    </row>
    <row r="3973" spans="1:7" x14ac:dyDescent="0.2">
      <c r="A3973" t="s">
        <v>3828</v>
      </c>
      <c r="B3973" t="s">
        <v>3829</v>
      </c>
      <c r="C3973" t="s">
        <v>26</v>
      </c>
      <c r="D3973">
        <v>442</v>
      </c>
      <c r="E3973">
        <v>842</v>
      </c>
      <c r="F3973" t="s">
        <v>3839</v>
      </c>
      <c r="G3973" t="str">
        <f t="shared" si="123"/>
        <v>iiif_url</v>
      </c>
    </row>
    <row r="3974" spans="1:7" x14ac:dyDescent="0.2">
      <c r="A3974" t="s">
        <v>3828</v>
      </c>
      <c r="B3974" t="s">
        <v>3829</v>
      </c>
      <c r="C3974" t="s">
        <v>26</v>
      </c>
      <c r="D3974">
        <v>451</v>
      </c>
      <c r="E3974">
        <v>893</v>
      </c>
      <c r="F3974" t="s">
        <v>3840</v>
      </c>
      <c r="G3974" t="str">
        <f t="shared" si="123"/>
        <v>iiif_url</v>
      </c>
    </row>
    <row r="3975" spans="1:7" x14ac:dyDescent="0.2">
      <c r="A3975" t="s">
        <v>3828</v>
      </c>
      <c r="B3975" t="s">
        <v>3829</v>
      </c>
      <c r="C3975" t="s">
        <v>37</v>
      </c>
      <c r="D3975">
        <v>566</v>
      </c>
      <c r="E3975">
        <v>934</v>
      </c>
      <c r="F3975" t="s">
        <v>3841</v>
      </c>
      <c r="G3975" t="str">
        <f t="shared" si="123"/>
        <v>iiif_url</v>
      </c>
    </row>
    <row r="3976" spans="1:7" x14ac:dyDescent="0.2">
      <c r="A3976" t="s">
        <v>3828</v>
      </c>
      <c r="B3976" t="s">
        <v>3829</v>
      </c>
      <c r="C3976" t="s">
        <v>26</v>
      </c>
      <c r="D3976">
        <v>453</v>
      </c>
      <c r="E3976">
        <v>983</v>
      </c>
      <c r="F3976" t="s">
        <v>3842</v>
      </c>
      <c r="G3976" t="str">
        <f t="shared" si="123"/>
        <v>iiif_url</v>
      </c>
    </row>
    <row r="3977" spans="1:7" x14ac:dyDescent="0.2">
      <c r="A3977" t="s">
        <v>3828</v>
      </c>
      <c r="B3977" t="s">
        <v>3829</v>
      </c>
      <c r="C3977" t="s">
        <v>26</v>
      </c>
      <c r="D3977">
        <v>569</v>
      </c>
      <c r="E3977">
        <v>1036</v>
      </c>
      <c r="F3977" t="s">
        <v>3843</v>
      </c>
      <c r="G3977" t="str">
        <f t="shared" si="123"/>
        <v>iiif_url</v>
      </c>
    </row>
    <row r="3978" spans="1:7" x14ac:dyDescent="0.2">
      <c r="A3978" t="s">
        <v>3828</v>
      </c>
      <c r="B3978" t="s">
        <v>3829</v>
      </c>
      <c r="C3978" t="s">
        <v>26</v>
      </c>
      <c r="D3978">
        <v>446</v>
      </c>
      <c r="E3978">
        <v>1082</v>
      </c>
      <c r="F3978" t="s">
        <v>3844</v>
      </c>
      <c r="G3978" t="str">
        <f t="shared" si="123"/>
        <v>iiif_url</v>
      </c>
    </row>
    <row r="3979" spans="1:7" x14ac:dyDescent="0.2">
      <c r="A3979" t="s">
        <v>3828</v>
      </c>
      <c r="B3979" t="s">
        <v>3829</v>
      </c>
      <c r="C3979" t="s">
        <v>26</v>
      </c>
      <c r="D3979">
        <v>444</v>
      </c>
      <c r="E3979">
        <v>1130</v>
      </c>
      <c r="F3979" t="s">
        <v>3845</v>
      </c>
      <c r="G3979" t="str">
        <f t="shared" si="123"/>
        <v>iiif_url</v>
      </c>
    </row>
    <row r="3980" spans="1:7" x14ac:dyDescent="0.2">
      <c r="A3980" t="s">
        <v>3828</v>
      </c>
      <c r="B3980" t="s">
        <v>3829</v>
      </c>
      <c r="C3980" t="s">
        <v>26</v>
      </c>
      <c r="D3980">
        <v>569</v>
      </c>
      <c r="E3980">
        <v>1177</v>
      </c>
      <c r="F3980" t="s">
        <v>3846</v>
      </c>
      <c r="G3980" t="str">
        <f t="shared" si="123"/>
        <v>iiif_url</v>
      </c>
    </row>
    <row r="3981" spans="1:7" x14ac:dyDescent="0.2">
      <c r="A3981" t="s">
        <v>3828</v>
      </c>
      <c r="B3981" t="s">
        <v>3829</v>
      </c>
      <c r="C3981" t="s">
        <v>26</v>
      </c>
      <c r="D3981">
        <v>444</v>
      </c>
      <c r="E3981">
        <v>1222</v>
      </c>
      <c r="F3981" t="s">
        <v>3847</v>
      </c>
      <c r="G3981" t="str">
        <f t="shared" si="123"/>
        <v>iiif_url</v>
      </c>
    </row>
    <row r="3982" spans="1:7" x14ac:dyDescent="0.2">
      <c r="A3982" t="s">
        <v>3828</v>
      </c>
      <c r="B3982" t="s">
        <v>3829</v>
      </c>
      <c r="C3982" t="s">
        <v>26</v>
      </c>
      <c r="D3982">
        <v>446</v>
      </c>
      <c r="E3982">
        <v>1273</v>
      </c>
      <c r="F3982" t="s">
        <v>3848</v>
      </c>
      <c r="G3982" t="str">
        <f t="shared" si="123"/>
        <v>iiif_url</v>
      </c>
    </row>
    <row r="3983" spans="1:7" x14ac:dyDescent="0.2">
      <c r="A3983" t="s">
        <v>3828</v>
      </c>
      <c r="B3983" t="s">
        <v>3829</v>
      </c>
      <c r="C3983" t="s">
        <v>37</v>
      </c>
      <c r="D3983">
        <v>569</v>
      </c>
      <c r="E3983">
        <v>1323</v>
      </c>
      <c r="F3983" t="s">
        <v>3849</v>
      </c>
      <c r="G3983" t="str">
        <f t="shared" si="123"/>
        <v>iiif_url</v>
      </c>
    </row>
    <row r="3984" spans="1:7" x14ac:dyDescent="0.2">
      <c r="A3984" t="s">
        <v>3828</v>
      </c>
      <c r="B3984" t="s">
        <v>3829</v>
      </c>
      <c r="C3984" t="s">
        <v>26</v>
      </c>
      <c r="D3984">
        <v>446</v>
      </c>
      <c r="E3984">
        <v>1366</v>
      </c>
      <c r="F3984" t="s">
        <v>3850</v>
      </c>
      <c r="G3984" t="str">
        <f t="shared" si="123"/>
        <v>iiif_url</v>
      </c>
    </row>
    <row r="3985" spans="1:7" x14ac:dyDescent="0.2">
      <c r="A3985" t="s">
        <v>3828</v>
      </c>
      <c r="B3985" t="s">
        <v>3829</v>
      </c>
      <c r="C3985" t="s">
        <v>26</v>
      </c>
      <c r="D3985">
        <v>446</v>
      </c>
      <c r="E3985">
        <v>1420</v>
      </c>
      <c r="F3985" t="s">
        <v>3851</v>
      </c>
      <c r="G3985" t="str">
        <f t="shared" si="123"/>
        <v>iiif_url</v>
      </c>
    </row>
    <row r="3986" spans="1:7" x14ac:dyDescent="0.2">
      <c r="A3986" t="s">
        <v>3828</v>
      </c>
      <c r="B3986" t="s">
        <v>3829</v>
      </c>
      <c r="C3986" t="s">
        <v>37</v>
      </c>
      <c r="D3986">
        <v>569</v>
      </c>
      <c r="E3986">
        <v>1474</v>
      </c>
      <c r="F3986" t="s">
        <v>3852</v>
      </c>
      <c r="G3986" t="str">
        <f t="shared" si="123"/>
        <v>iiif_url</v>
      </c>
    </row>
    <row r="3987" spans="1:7" x14ac:dyDescent="0.2">
      <c r="A3987" t="s">
        <v>3828</v>
      </c>
      <c r="B3987" t="s">
        <v>3829</v>
      </c>
      <c r="C3987" t="s">
        <v>26</v>
      </c>
      <c r="D3987">
        <v>442</v>
      </c>
      <c r="E3987">
        <v>1518</v>
      </c>
      <c r="F3987" t="s">
        <v>3853</v>
      </c>
      <c r="G3987" t="str">
        <f t="shared" si="123"/>
        <v>iiif_url</v>
      </c>
    </row>
    <row r="3988" spans="1:7" x14ac:dyDescent="0.2">
      <c r="A3988" t="s">
        <v>3828</v>
      </c>
      <c r="B3988" t="s">
        <v>3829</v>
      </c>
      <c r="C3988" t="s">
        <v>37</v>
      </c>
      <c r="D3988">
        <v>569</v>
      </c>
      <c r="E3988">
        <v>1568</v>
      </c>
      <c r="F3988" t="s">
        <v>3854</v>
      </c>
      <c r="G3988" t="str">
        <f t="shared" si="123"/>
        <v>iiif_url</v>
      </c>
    </row>
    <row r="3989" spans="1:7" x14ac:dyDescent="0.2">
      <c r="A3989" t="s">
        <v>3828</v>
      </c>
      <c r="B3989" t="s">
        <v>3829</v>
      </c>
      <c r="C3989" t="s">
        <v>26</v>
      </c>
      <c r="D3989">
        <v>444</v>
      </c>
      <c r="E3989">
        <v>1613</v>
      </c>
      <c r="F3989" t="s">
        <v>3855</v>
      </c>
      <c r="G3989" t="str">
        <f t="shared" si="123"/>
        <v>iiif_url</v>
      </c>
    </row>
    <row r="3990" spans="1:7" x14ac:dyDescent="0.2">
      <c r="A3990" t="s">
        <v>3828</v>
      </c>
      <c r="B3990" t="s">
        <v>3829</v>
      </c>
      <c r="C3990" t="s">
        <v>37</v>
      </c>
      <c r="D3990">
        <v>564</v>
      </c>
      <c r="E3990">
        <v>1664</v>
      </c>
      <c r="F3990" t="s">
        <v>3856</v>
      </c>
      <c r="G3990" t="str">
        <f t="shared" si="123"/>
        <v>iiif_url</v>
      </c>
    </row>
    <row r="3991" spans="1:7" x14ac:dyDescent="0.2">
      <c r="A3991" t="s">
        <v>3828</v>
      </c>
      <c r="B3991" t="s">
        <v>3829</v>
      </c>
      <c r="C3991" t="s">
        <v>124</v>
      </c>
      <c r="D3991">
        <v>442</v>
      </c>
      <c r="E3991">
        <v>1710</v>
      </c>
      <c r="F3991" t="s">
        <v>3857</v>
      </c>
      <c r="G3991" t="str">
        <f t="shared" si="123"/>
        <v>iiif_url</v>
      </c>
    </row>
    <row r="3992" spans="1:7" x14ac:dyDescent="0.2">
      <c r="A3992" t="s">
        <v>3828</v>
      </c>
      <c r="B3992" t="s">
        <v>3829</v>
      </c>
      <c r="C3992" t="s">
        <v>37</v>
      </c>
      <c r="D3992">
        <v>562</v>
      </c>
      <c r="E3992">
        <v>1755</v>
      </c>
      <c r="F3992" t="s">
        <v>3858</v>
      </c>
      <c r="G3992" t="str">
        <f t="shared" si="123"/>
        <v>iiif_url</v>
      </c>
    </row>
    <row r="3993" spans="1:7" x14ac:dyDescent="0.2">
      <c r="A3993" t="s">
        <v>3828</v>
      </c>
      <c r="B3993" t="s">
        <v>3829</v>
      </c>
      <c r="C3993" t="s">
        <v>124</v>
      </c>
      <c r="D3993">
        <v>442</v>
      </c>
      <c r="E3993">
        <v>1807</v>
      </c>
      <c r="F3993" t="s">
        <v>3859</v>
      </c>
      <c r="G3993" t="str">
        <f t="shared" si="123"/>
        <v>iiif_url</v>
      </c>
    </row>
    <row r="3994" spans="1:7" x14ac:dyDescent="0.2">
      <c r="A3994" t="s">
        <v>3828</v>
      </c>
      <c r="B3994" t="s">
        <v>3829</v>
      </c>
      <c r="C3994" t="s">
        <v>26</v>
      </c>
      <c r="D3994">
        <v>442</v>
      </c>
      <c r="E3994">
        <v>1856</v>
      </c>
      <c r="F3994" t="s">
        <v>3860</v>
      </c>
      <c r="G3994" t="str">
        <f t="shared" si="123"/>
        <v>iiif_url</v>
      </c>
    </row>
    <row r="3995" spans="1:7" x14ac:dyDescent="0.2">
      <c r="A3995" t="s">
        <v>3828</v>
      </c>
      <c r="B3995" t="s">
        <v>3829</v>
      </c>
      <c r="C3995" t="s">
        <v>26</v>
      </c>
      <c r="D3995">
        <v>566</v>
      </c>
      <c r="E3995">
        <v>1894</v>
      </c>
      <c r="F3995" t="s">
        <v>3861</v>
      </c>
      <c r="G3995" t="str">
        <f t="shared" ref="G3995:G4024" si="124">HYPERLINK("https://images.diginfra.net/iiif/NL-HaNA_1.01.02/3779/NL-HaNA_1.01.02_3779_0021.jpg/283,269,1100,3184/full/0/default.jpg", "iiif_url")</f>
        <v>iiif_url</v>
      </c>
    </row>
    <row r="3996" spans="1:7" x14ac:dyDescent="0.2">
      <c r="A3996" t="s">
        <v>3828</v>
      </c>
      <c r="B3996" t="s">
        <v>3829</v>
      </c>
      <c r="C3996" t="s">
        <v>124</v>
      </c>
      <c r="D3996">
        <v>435</v>
      </c>
      <c r="E3996">
        <v>1948</v>
      </c>
      <c r="F3996" t="s">
        <v>3862</v>
      </c>
      <c r="G3996" t="str">
        <f t="shared" si="124"/>
        <v>iiif_url</v>
      </c>
    </row>
    <row r="3997" spans="1:7" x14ac:dyDescent="0.2">
      <c r="A3997" t="s">
        <v>3828</v>
      </c>
      <c r="B3997" t="s">
        <v>3829</v>
      </c>
      <c r="C3997" t="s">
        <v>124</v>
      </c>
      <c r="D3997">
        <v>435</v>
      </c>
      <c r="E3997">
        <v>2002</v>
      </c>
      <c r="F3997" t="s">
        <v>3863</v>
      </c>
      <c r="G3997" t="str">
        <f t="shared" si="124"/>
        <v>iiif_url</v>
      </c>
    </row>
    <row r="3998" spans="1:7" x14ac:dyDescent="0.2">
      <c r="A3998" t="s">
        <v>3828</v>
      </c>
      <c r="B3998" t="s">
        <v>3829</v>
      </c>
      <c r="C3998" t="s">
        <v>37</v>
      </c>
      <c r="D3998">
        <v>559</v>
      </c>
      <c r="E3998">
        <v>2051</v>
      </c>
      <c r="F3998" t="s">
        <v>3864</v>
      </c>
      <c r="G3998" t="str">
        <f t="shared" si="124"/>
        <v>iiif_url</v>
      </c>
    </row>
    <row r="3999" spans="1:7" x14ac:dyDescent="0.2">
      <c r="A3999" t="s">
        <v>3828</v>
      </c>
      <c r="B3999" t="s">
        <v>3829</v>
      </c>
      <c r="C3999" t="s">
        <v>124</v>
      </c>
      <c r="D3999">
        <v>435</v>
      </c>
      <c r="E3999">
        <v>2095</v>
      </c>
      <c r="F3999" t="s">
        <v>3865</v>
      </c>
      <c r="G3999" t="str">
        <f t="shared" si="124"/>
        <v>iiif_url</v>
      </c>
    </row>
    <row r="4000" spans="1:7" x14ac:dyDescent="0.2">
      <c r="A4000" t="s">
        <v>3828</v>
      </c>
      <c r="B4000" t="s">
        <v>3829</v>
      </c>
      <c r="C4000" t="s">
        <v>124</v>
      </c>
      <c r="D4000">
        <v>435</v>
      </c>
      <c r="E4000">
        <v>2143</v>
      </c>
      <c r="F4000" t="s">
        <v>3866</v>
      </c>
      <c r="G4000" t="str">
        <f t="shared" si="124"/>
        <v>iiif_url</v>
      </c>
    </row>
    <row r="4001" spans="1:7" x14ac:dyDescent="0.2">
      <c r="A4001" t="s">
        <v>3828</v>
      </c>
      <c r="B4001" t="s">
        <v>3829</v>
      </c>
      <c r="C4001" t="s">
        <v>37</v>
      </c>
      <c r="D4001">
        <v>557</v>
      </c>
      <c r="E4001">
        <v>2192</v>
      </c>
      <c r="F4001" t="s">
        <v>3867</v>
      </c>
      <c r="G4001" t="str">
        <f t="shared" si="124"/>
        <v>iiif_url</v>
      </c>
    </row>
    <row r="4002" spans="1:7" x14ac:dyDescent="0.2">
      <c r="A4002" t="s">
        <v>3828</v>
      </c>
      <c r="B4002" t="s">
        <v>3829</v>
      </c>
      <c r="C4002" t="s">
        <v>124</v>
      </c>
      <c r="D4002">
        <v>435</v>
      </c>
      <c r="E4002">
        <v>2239</v>
      </c>
      <c r="F4002" t="s">
        <v>3868</v>
      </c>
      <c r="G4002" t="str">
        <f t="shared" si="124"/>
        <v>iiif_url</v>
      </c>
    </row>
    <row r="4003" spans="1:7" x14ac:dyDescent="0.2">
      <c r="A4003" t="s">
        <v>3828</v>
      </c>
      <c r="B4003" t="s">
        <v>3829</v>
      </c>
      <c r="C4003" t="s">
        <v>124</v>
      </c>
      <c r="D4003">
        <v>432</v>
      </c>
      <c r="E4003">
        <v>2287</v>
      </c>
      <c r="F4003" t="s">
        <v>3869</v>
      </c>
      <c r="G4003" t="str">
        <f t="shared" si="124"/>
        <v>iiif_url</v>
      </c>
    </row>
    <row r="4004" spans="1:7" x14ac:dyDescent="0.2">
      <c r="A4004" t="s">
        <v>3828</v>
      </c>
      <c r="B4004" t="s">
        <v>3829</v>
      </c>
      <c r="C4004" t="s">
        <v>124</v>
      </c>
      <c r="D4004">
        <v>425</v>
      </c>
      <c r="E4004">
        <v>2338</v>
      </c>
      <c r="F4004" t="s">
        <v>3870</v>
      </c>
      <c r="G4004" t="str">
        <f t="shared" si="124"/>
        <v>iiif_url</v>
      </c>
    </row>
    <row r="4005" spans="1:7" x14ac:dyDescent="0.2">
      <c r="A4005" t="s">
        <v>3828</v>
      </c>
      <c r="B4005" t="s">
        <v>3829</v>
      </c>
      <c r="C4005" t="s">
        <v>37</v>
      </c>
      <c r="D4005">
        <v>552</v>
      </c>
      <c r="E4005">
        <v>2384</v>
      </c>
      <c r="F4005" t="s">
        <v>3871</v>
      </c>
      <c r="G4005" t="str">
        <f t="shared" si="124"/>
        <v>iiif_url</v>
      </c>
    </row>
    <row r="4006" spans="1:7" x14ac:dyDescent="0.2">
      <c r="A4006" t="s">
        <v>3828</v>
      </c>
      <c r="B4006" t="s">
        <v>3829</v>
      </c>
      <c r="C4006" t="s">
        <v>124</v>
      </c>
      <c r="D4006">
        <v>432</v>
      </c>
      <c r="E4006">
        <v>2431</v>
      </c>
      <c r="F4006" t="s">
        <v>3872</v>
      </c>
      <c r="G4006" t="str">
        <f t="shared" si="124"/>
        <v>iiif_url</v>
      </c>
    </row>
    <row r="4007" spans="1:7" x14ac:dyDescent="0.2">
      <c r="A4007" t="s">
        <v>3828</v>
      </c>
      <c r="B4007" t="s">
        <v>3829</v>
      </c>
      <c r="C4007" t="s">
        <v>26</v>
      </c>
      <c r="D4007">
        <v>432</v>
      </c>
      <c r="E4007">
        <v>2489</v>
      </c>
      <c r="F4007" t="s">
        <v>3873</v>
      </c>
      <c r="G4007" t="str">
        <f t="shared" si="124"/>
        <v>iiif_url</v>
      </c>
    </row>
    <row r="4008" spans="1:7" x14ac:dyDescent="0.2">
      <c r="A4008" t="s">
        <v>3828</v>
      </c>
      <c r="B4008" t="s">
        <v>3829</v>
      </c>
      <c r="C4008" t="s">
        <v>37</v>
      </c>
      <c r="D4008">
        <v>552</v>
      </c>
      <c r="E4008">
        <v>2531</v>
      </c>
      <c r="F4008" t="s">
        <v>3874</v>
      </c>
      <c r="G4008" t="str">
        <f t="shared" si="124"/>
        <v>iiif_url</v>
      </c>
    </row>
    <row r="4009" spans="1:7" x14ac:dyDescent="0.2">
      <c r="A4009" t="s">
        <v>3828</v>
      </c>
      <c r="B4009" t="s">
        <v>3829</v>
      </c>
      <c r="C4009" t="s">
        <v>124</v>
      </c>
      <c r="D4009">
        <v>432</v>
      </c>
      <c r="E4009">
        <v>2578</v>
      </c>
      <c r="F4009" t="s">
        <v>3875</v>
      </c>
      <c r="G4009" t="str">
        <f t="shared" si="124"/>
        <v>iiif_url</v>
      </c>
    </row>
    <row r="4010" spans="1:7" x14ac:dyDescent="0.2">
      <c r="A4010" t="s">
        <v>3828</v>
      </c>
      <c r="B4010" t="s">
        <v>3829</v>
      </c>
      <c r="C4010" t="s">
        <v>124</v>
      </c>
      <c r="D4010">
        <v>428</v>
      </c>
      <c r="E4010">
        <v>2629</v>
      </c>
      <c r="F4010" t="s">
        <v>3876</v>
      </c>
      <c r="G4010" t="str">
        <f t="shared" si="124"/>
        <v>iiif_url</v>
      </c>
    </row>
    <row r="4011" spans="1:7" x14ac:dyDescent="0.2">
      <c r="A4011" t="s">
        <v>3828</v>
      </c>
      <c r="B4011" t="s">
        <v>3829</v>
      </c>
      <c r="C4011" t="s">
        <v>37</v>
      </c>
      <c r="D4011">
        <v>552</v>
      </c>
      <c r="E4011">
        <v>2670</v>
      </c>
      <c r="F4011" t="s">
        <v>3877</v>
      </c>
      <c r="G4011" t="str">
        <f t="shared" si="124"/>
        <v>iiif_url</v>
      </c>
    </row>
    <row r="4012" spans="1:7" x14ac:dyDescent="0.2">
      <c r="A4012" t="s">
        <v>3828</v>
      </c>
      <c r="B4012" t="s">
        <v>3829</v>
      </c>
      <c r="C4012" t="s">
        <v>26</v>
      </c>
      <c r="D4012">
        <v>430</v>
      </c>
      <c r="E4012">
        <v>2726</v>
      </c>
      <c r="F4012" t="s">
        <v>3878</v>
      </c>
      <c r="G4012" t="str">
        <f t="shared" si="124"/>
        <v>iiif_url</v>
      </c>
    </row>
    <row r="4013" spans="1:7" x14ac:dyDescent="0.2">
      <c r="A4013" t="s">
        <v>3828</v>
      </c>
      <c r="B4013" t="s">
        <v>3829</v>
      </c>
      <c r="C4013" t="s">
        <v>37</v>
      </c>
      <c r="D4013">
        <v>552</v>
      </c>
      <c r="E4013">
        <v>2771</v>
      </c>
      <c r="F4013" t="s">
        <v>3879</v>
      </c>
      <c r="G4013" t="str">
        <f t="shared" si="124"/>
        <v>iiif_url</v>
      </c>
    </row>
    <row r="4014" spans="1:7" x14ac:dyDescent="0.2">
      <c r="A4014" t="s">
        <v>3828</v>
      </c>
      <c r="B4014" t="s">
        <v>3829</v>
      </c>
      <c r="C4014" t="s">
        <v>124</v>
      </c>
      <c r="D4014">
        <v>430</v>
      </c>
      <c r="E4014">
        <v>2817</v>
      </c>
      <c r="F4014" t="s">
        <v>3880</v>
      </c>
      <c r="G4014" t="str">
        <f t="shared" si="124"/>
        <v>iiif_url</v>
      </c>
    </row>
    <row r="4015" spans="1:7" x14ac:dyDescent="0.2">
      <c r="A4015" t="s">
        <v>3828</v>
      </c>
      <c r="B4015" t="s">
        <v>3829</v>
      </c>
      <c r="C4015" t="s">
        <v>26</v>
      </c>
      <c r="D4015">
        <v>428</v>
      </c>
      <c r="E4015">
        <v>2866</v>
      </c>
      <c r="F4015" t="s">
        <v>3881</v>
      </c>
      <c r="G4015" t="str">
        <f t="shared" si="124"/>
        <v>iiif_url</v>
      </c>
    </row>
    <row r="4016" spans="1:7" x14ac:dyDescent="0.2">
      <c r="A4016" t="s">
        <v>3828</v>
      </c>
      <c r="B4016" t="s">
        <v>3829</v>
      </c>
      <c r="C4016" t="s">
        <v>37</v>
      </c>
      <c r="D4016">
        <v>557</v>
      </c>
      <c r="E4016">
        <v>2912</v>
      </c>
      <c r="F4016" t="s">
        <v>3882</v>
      </c>
      <c r="G4016" t="str">
        <f t="shared" si="124"/>
        <v>iiif_url</v>
      </c>
    </row>
    <row r="4017" spans="1:7" x14ac:dyDescent="0.2">
      <c r="A4017" t="s">
        <v>3828</v>
      </c>
      <c r="B4017" t="s">
        <v>3829</v>
      </c>
      <c r="C4017" t="s">
        <v>37</v>
      </c>
      <c r="D4017">
        <v>550</v>
      </c>
      <c r="E4017">
        <v>2964</v>
      </c>
      <c r="F4017" t="s">
        <v>3883</v>
      </c>
      <c r="G4017" t="str">
        <f t="shared" si="124"/>
        <v>iiif_url</v>
      </c>
    </row>
    <row r="4018" spans="1:7" x14ac:dyDescent="0.2">
      <c r="A4018" t="s">
        <v>3828</v>
      </c>
      <c r="B4018" t="s">
        <v>3829</v>
      </c>
      <c r="C4018" t="s">
        <v>26</v>
      </c>
      <c r="D4018">
        <v>437</v>
      </c>
      <c r="E4018">
        <v>3021</v>
      </c>
      <c r="F4018" t="s">
        <v>271</v>
      </c>
      <c r="G4018" t="str">
        <f t="shared" si="124"/>
        <v>iiif_url</v>
      </c>
    </row>
    <row r="4019" spans="1:7" x14ac:dyDescent="0.2">
      <c r="A4019" t="s">
        <v>3828</v>
      </c>
      <c r="B4019" t="s">
        <v>3829</v>
      </c>
      <c r="C4019" t="s">
        <v>37</v>
      </c>
      <c r="D4019">
        <v>550</v>
      </c>
      <c r="E4019">
        <v>3059</v>
      </c>
      <c r="F4019" t="s">
        <v>3884</v>
      </c>
      <c r="G4019" t="str">
        <f t="shared" si="124"/>
        <v>iiif_url</v>
      </c>
    </row>
    <row r="4020" spans="1:7" x14ac:dyDescent="0.2">
      <c r="A4020" t="s">
        <v>3828</v>
      </c>
      <c r="B4020" t="s">
        <v>3829</v>
      </c>
      <c r="C4020" t="s">
        <v>124</v>
      </c>
      <c r="D4020">
        <v>430</v>
      </c>
      <c r="E4020">
        <v>3109</v>
      </c>
      <c r="F4020" t="s">
        <v>3885</v>
      </c>
      <c r="G4020" t="str">
        <f t="shared" si="124"/>
        <v>iiif_url</v>
      </c>
    </row>
    <row r="4021" spans="1:7" x14ac:dyDescent="0.2">
      <c r="A4021" t="s">
        <v>3828</v>
      </c>
      <c r="B4021" t="s">
        <v>3829</v>
      </c>
      <c r="C4021" t="s">
        <v>37</v>
      </c>
      <c r="D4021">
        <v>552</v>
      </c>
      <c r="E4021">
        <v>3158</v>
      </c>
      <c r="F4021" t="s">
        <v>3886</v>
      </c>
      <c r="G4021" t="str">
        <f t="shared" si="124"/>
        <v>iiif_url</v>
      </c>
    </row>
    <row r="4022" spans="1:7" x14ac:dyDescent="0.2">
      <c r="A4022" t="s">
        <v>3828</v>
      </c>
      <c r="B4022" t="s">
        <v>3829</v>
      </c>
      <c r="C4022" t="s">
        <v>124</v>
      </c>
      <c r="D4022">
        <v>425</v>
      </c>
      <c r="E4022">
        <v>3201</v>
      </c>
      <c r="F4022" t="s">
        <v>3887</v>
      </c>
      <c r="G4022" t="str">
        <f t="shared" si="124"/>
        <v>iiif_url</v>
      </c>
    </row>
    <row r="4023" spans="1:7" x14ac:dyDescent="0.2">
      <c r="A4023" t="s">
        <v>3828</v>
      </c>
      <c r="B4023" t="s">
        <v>3829</v>
      </c>
      <c r="C4023" t="s">
        <v>37</v>
      </c>
      <c r="D4023">
        <v>547</v>
      </c>
      <c r="E4023">
        <v>3253</v>
      </c>
      <c r="F4023" t="s">
        <v>3888</v>
      </c>
      <c r="G4023" t="str">
        <f t="shared" si="124"/>
        <v>iiif_url</v>
      </c>
    </row>
    <row r="4024" spans="1:7" x14ac:dyDescent="0.2">
      <c r="A4024" t="s">
        <v>3828</v>
      </c>
      <c r="B4024" t="s">
        <v>3829</v>
      </c>
      <c r="C4024" t="s">
        <v>124</v>
      </c>
      <c r="D4024">
        <v>428</v>
      </c>
      <c r="E4024">
        <v>3305</v>
      </c>
      <c r="F4024" t="s">
        <v>3889</v>
      </c>
      <c r="G4024" t="str">
        <f t="shared" si="124"/>
        <v>iiif_url</v>
      </c>
    </row>
    <row r="4026" spans="1:7" x14ac:dyDescent="0.2">
      <c r="A4026" t="s">
        <v>3828</v>
      </c>
      <c r="B4026" t="s">
        <v>3890</v>
      </c>
      <c r="C4026" t="s">
        <v>26</v>
      </c>
      <c r="D4026">
        <v>1549</v>
      </c>
      <c r="E4026">
        <v>378</v>
      </c>
      <c r="F4026" t="s">
        <v>3891</v>
      </c>
      <c r="G4026" t="str">
        <f t="shared" ref="G4026:G4057" si="125">HYPERLINK("https://images.diginfra.net/iiif/NL-HaNA_1.01.02/3779/NL-HaNA_1.01.02_3779_0021.jpg/1274,284,1133,3182/full/0/default.jpg", "iiif_url")</f>
        <v>iiif_url</v>
      </c>
    </row>
    <row r="4027" spans="1:7" x14ac:dyDescent="0.2">
      <c r="A4027" t="s">
        <v>3828</v>
      </c>
      <c r="B4027" t="s">
        <v>3890</v>
      </c>
      <c r="C4027" t="s">
        <v>37</v>
      </c>
      <c r="D4027">
        <v>1426</v>
      </c>
      <c r="E4027">
        <v>424</v>
      </c>
      <c r="F4027" t="s">
        <v>3892</v>
      </c>
      <c r="G4027" t="str">
        <f t="shared" si="125"/>
        <v>iiif_url</v>
      </c>
    </row>
    <row r="4028" spans="1:7" x14ac:dyDescent="0.2">
      <c r="A4028" t="s">
        <v>3828</v>
      </c>
      <c r="B4028" t="s">
        <v>3890</v>
      </c>
      <c r="C4028" t="s">
        <v>26</v>
      </c>
      <c r="D4028">
        <v>1433</v>
      </c>
      <c r="E4028">
        <v>481</v>
      </c>
      <c r="F4028" t="s">
        <v>1348</v>
      </c>
      <c r="G4028" t="str">
        <f t="shared" si="125"/>
        <v>iiif_url</v>
      </c>
    </row>
    <row r="4029" spans="1:7" x14ac:dyDescent="0.2">
      <c r="A4029" t="s">
        <v>3828</v>
      </c>
      <c r="B4029" t="s">
        <v>3890</v>
      </c>
      <c r="C4029" t="s">
        <v>26</v>
      </c>
      <c r="D4029">
        <v>1549</v>
      </c>
      <c r="E4029">
        <v>520</v>
      </c>
      <c r="F4029" t="s">
        <v>3893</v>
      </c>
      <c r="G4029" t="str">
        <f t="shared" si="125"/>
        <v>iiif_url</v>
      </c>
    </row>
    <row r="4030" spans="1:7" x14ac:dyDescent="0.2">
      <c r="A4030" t="s">
        <v>3828</v>
      </c>
      <c r="B4030" t="s">
        <v>3890</v>
      </c>
      <c r="C4030" t="s">
        <v>37</v>
      </c>
      <c r="D4030">
        <v>1429</v>
      </c>
      <c r="E4030">
        <v>566</v>
      </c>
      <c r="F4030" t="s">
        <v>3894</v>
      </c>
      <c r="G4030" t="str">
        <f t="shared" si="125"/>
        <v>iiif_url</v>
      </c>
    </row>
    <row r="4031" spans="1:7" x14ac:dyDescent="0.2">
      <c r="A4031" t="s">
        <v>3828</v>
      </c>
      <c r="B4031" t="s">
        <v>3890</v>
      </c>
      <c r="C4031" t="s">
        <v>37</v>
      </c>
      <c r="D4031">
        <v>1426</v>
      </c>
      <c r="E4031">
        <v>616</v>
      </c>
      <c r="F4031" t="s">
        <v>3895</v>
      </c>
      <c r="G4031" t="str">
        <f t="shared" si="125"/>
        <v>iiif_url</v>
      </c>
    </row>
    <row r="4032" spans="1:7" x14ac:dyDescent="0.2">
      <c r="A4032" t="s">
        <v>3828</v>
      </c>
      <c r="B4032" t="s">
        <v>3890</v>
      </c>
      <c r="C4032" t="s">
        <v>37</v>
      </c>
      <c r="D4032">
        <v>1426</v>
      </c>
      <c r="E4032">
        <v>665</v>
      </c>
      <c r="F4032" t="s">
        <v>3896</v>
      </c>
      <c r="G4032" t="str">
        <f t="shared" si="125"/>
        <v>iiif_url</v>
      </c>
    </row>
    <row r="4033" spans="1:7" x14ac:dyDescent="0.2">
      <c r="A4033" t="s">
        <v>3828</v>
      </c>
      <c r="B4033" t="s">
        <v>3890</v>
      </c>
      <c r="C4033" t="s">
        <v>37</v>
      </c>
      <c r="D4033">
        <v>1431</v>
      </c>
      <c r="E4033">
        <v>712</v>
      </c>
      <c r="F4033" t="s">
        <v>3897</v>
      </c>
      <c r="G4033" t="str">
        <f t="shared" si="125"/>
        <v>iiif_url</v>
      </c>
    </row>
    <row r="4034" spans="1:7" x14ac:dyDescent="0.2">
      <c r="A4034" t="s">
        <v>3828</v>
      </c>
      <c r="B4034" t="s">
        <v>3890</v>
      </c>
      <c r="C4034" t="s">
        <v>37</v>
      </c>
      <c r="D4034">
        <v>1551</v>
      </c>
      <c r="E4034">
        <v>762</v>
      </c>
      <c r="F4034" t="s">
        <v>3898</v>
      </c>
      <c r="G4034" t="str">
        <f t="shared" si="125"/>
        <v>iiif_url</v>
      </c>
    </row>
    <row r="4035" spans="1:7" x14ac:dyDescent="0.2">
      <c r="A4035" t="s">
        <v>3828</v>
      </c>
      <c r="B4035" t="s">
        <v>3890</v>
      </c>
      <c r="C4035" t="s">
        <v>37</v>
      </c>
      <c r="D4035">
        <v>1431</v>
      </c>
      <c r="E4035">
        <v>808</v>
      </c>
      <c r="F4035" t="s">
        <v>3899</v>
      </c>
      <c r="G4035" t="str">
        <f t="shared" si="125"/>
        <v>iiif_url</v>
      </c>
    </row>
    <row r="4036" spans="1:7" x14ac:dyDescent="0.2">
      <c r="A4036" t="s">
        <v>3828</v>
      </c>
      <c r="B4036" t="s">
        <v>3890</v>
      </c>
      <c r="C4036" t="s">
        <v>37</v>
      </c>
      <c r="D4036">
        <v>1431</v>
      </c>
      <c r="E4036">
        <v>856</v>
      </c>
      <c r="F4036" t="s">
        <v>3900</v>
      </c>
      <c r="G4036" t="str">
        <f t="shared" si="125"/>
        <v>iiif_url</v>
      </c>
    </row>
    <row r="4037" spans="1:7" x14ac:dyDescent="0.2">
      <c r="A4037" t="s">
        <v>3828</v>
      </c>
      <c r="B4037" t="s">
        <v>3890</v>
      </c>
      <c r="C4037" t="s">
        <v>37</v>
      </c>
      <c r="D4037">
        <v>1431</v>
      </c>
      <c r="E4037">
        <v>906</v>
      </c>
      <c r="F4037" t="s">
        <v>3901</v>
      </c>
      <c r="G4037" t="str">
        <f t="shared" si="125"/>
        <v>iiif_url</v>
      </c>
    </row>
    <row r="4038" spans="1:7" x14ac:dyDescent="0.2">
      <c r="A4038" t="s">
        <v>3828</v>
      </c>
      <c r="B4038" t="s">
        <v>3890</v>
      </c>
      <c r="C4038" t="s">
        <v>37</v>
      </c>
      <c r="D4038">
        <v>1549</v>
      </c>
      <c r="E4038">
        <v>954</v>
      </c>
      <c r="F4038" t="s">
        <v>3902</v>
      </c>
      <c r="G4038" t="str">
        <f t="shared" si="125"/>
        <v>iiif_url</v>
      </c>
    </row>
    <row r="4039" spans="1:7" x14ac:dyDescent="0.2">
      <c r="A4039" t="s">
        <v>3828</v>
      </c>
      <c r="B4039" t="s">
        <v>3890</v>
      </c>
      <c r="C4039" t="s">
        <v>26</v>
      </c>
      <c r="D4039">
        <v>1436</v>
      </c>
      <c r="E4039">
        <v>999</v>
      </c>
      <c r="F4039" t="s">
        <v>3903</v>
      </c>
      <c r="G4039" t="str">
        <f t="shared" si="125"/>
        <v>iiif_url</v>
      </c>
    </row>
    <row r="4040" spans="1:7" x14ac:dyDescent="0.2">
      <c r="A4040" t="s">
        <v>3828</v>
      </c>
      <c r="B4040" t="s">
        <v>3890</v>
      </c>
      <c r="C4040" t="s">
        <v>37</v>
      </c>
      <c r="D4040">
        <v>1546</v>
      </c>
      <c r="E4040">
        <v>1049</v>
      </c>
      <c r="F4040" t="s">
        <v>3904</v>
      </c>
      <c r="G4040" t="str">
        <f t="shared" si="125"/>
        <v>iiif_url</v>
      </c>
    </row>
    <row r="4041" spans="1:7" x14ac:dyDescent="0.2">
      <c r="A4041" t="s">
        <v>3828</v>
      </c>
      <c r="B4041" t="s">
        <v>3890</v>
      </c>
      <c r="C4041" t="s">
        <v>26</v>
      </c>
      <c r="D4041">
        <v>1426</v>
      </c>
      <c r="E4041">
        <v>1094</v>
      </c>
      <c r="F4041" t="s">
        <v>3905</v>
      </c>
      <c r="G4041" t="str">
        <f t="shared" si="125"/>
        <v>iiif_url</v>
      </c>
    </row>
    <row r="4042" spans="1:7" x14ac:dyDescent="0.2">
      <c r="A4042" t="s">
        <v>3828</v>
      </c>
      <c r="B4042" t="s">
        <v>3890</v>
      </c>
      <c r="C4042" t="s">
        <v>26</v>
      </c>
      <c r="D4042">
        <v>1429</v>
      </c>
      <c r="E4042">
        <v>1147</v>
      </c>
      <c r="F4042" t="s">
        <v>3906</v>
      </c>
      <c r="G4042" t="str">
        <f t="shared" si="125"/>
        <v>iiif_url</v>
      </c>
    </row>
    <row r="4043" spans="1:7" x14ac:dyDescent="0.2">
      <c r="A4043" t="s">
        <v>3828</v>
      </c>
      <c r="B4043" t="s">
        <v>3890</v>
      </c>
      <c r="C4043" t="s">
        <v>37</v>
      </c>
      <c r="D4043">
        <v>1546</v>
      </c>
      <c r="E4043">
        <v>1194</v>
      </c>
      <c r="F4043" t="s">
        <v>3907</v>
      </c>
      <c r="G4043" t="str">
        <f t="shared" si="125"/>
        <v>iiif_url</v>
      </c>
    </row>
    <row r="4044" spans="1:7" x14ac:dyDescent="0.2">
      <c r="A4044" t="s">
        <v>3828</v>
      </c>
      <c r="B4044" t="s">
        <v>3890</v>
      </c>
      <c r="C4044" t="s">
        <v>26</v>
      </c>
      <c r="D4044">
        <v>1429</v>
      </c>
      <c r="E4044">
        <v>1240</v>
      </c>
      <c r="F4044" t="s">
        <v>3908</v>
      </c>
      <c r="G4044" t="str">
        <f t="shared" si="125"/>
        <v>iiif_url</v>
      </c>
    </row>
    <row r="4045" spans="1:7" x14ac:dyDescent="0.2">
      <c r="A4045" t="s">
        <v>3828</v>
      </c>
      <c r="B4045" t="s">
        <v>3890</v>
      </c>
      <c r="C4045" t="s">
        <v>37</v>
      </c>
      <c r="D4045">
        <v>1520</v>
      </c>
      <c r="E4045">
        <v>1293</v>
      </c>
      <c r="F4045" t="s">
        <v>3909</v>
      </c>
      <c r="G4045" t="str">
        <f t="shared" si="125"/>
        <v>iiif_url</v>
      </c>
    </row>
    <row r="4046" spans="1:7" x14ac:dyDescent="0.2">
      <c r="A4046" t="s">
        <v>3828</v>
      </c>
      <c r="B4046" t="s">
        <v>3890</v>
      </c>
      <c r="C4046" t="s">
        <v>26</v>
      </c>
      <c r="D4046">
        <v>1436</v>
      </c>
      <c r="E4046">
        <v>1347</v>
      </c>
      <c r="F4046" t="s">
        <v>364</v>
      </c>
      <c r="G4046" t="str">
        <f t="shared" si="125"/>
        <v>iiif_url</v>
      </c>
    </row>
    <row r="4047" spans="1:7" x14ac:dyDescent="0.2">
      <c r="A4047" t="s">
        <v>3828</v>
      </c>
      <c r="B4047" t="s">
        <v>3890</v>
      </c>
      <c r="C4047" t="s">
        <v>37</v>
      </c>
      <c r="D4047">
        <v>1544</v>
      </c>
      <c r="E4047">
        <v>1379</v>
      </c>
      <c r="F4047" t="s">
        <v>3910</v>
      </c>
      <c r="G4047" t="str">
        <f t="shared" si="125"/>
        <v>iiif_url</v>
      </c>
    </row>
    <row r="4048" spans="1:7" x14ac:dyDescent="0.2">
      <c r="A4048" t="s">
        <v>3828</v>
      </c>
      <c r="B4048" t="s">
        <v>3890</v>
      </c>
      <c r="C4048" t="s">
        <v>26</v>
      </c>
      <c r="D4048">
        <v>1429</v>
      </c>
      <c r="E4048">
        <v>1433</v>
      </c>
      <c r="F4048" t="s">
        <v>3911</v>
      </c>
      <c r="G4048" t="str">
        <f t="shared" si="125"/>
        <v>iiif_url</v>
      </c>
    </row>
    <row r="4049" spans="1:7" x14ac:dyDescent="0.2">
      <c r="A4049" t="s">
        <v>3828</v>
      </c>
      <c r="B4049" t="s">
        <v>3890</v>
      </c>
      <c r="C4049" t="s">
        <v>26</v>
      </c>
      <c r="D4049">
        <v>1546</v>
      </c>
      <c r="E4049">
        <v>1484</v>
      </c>
      <c r="F4049" t="s">
        <v>3912</v>
      </c>
      <c r="G4049" t="str">
        <f t="shared" si="125"/>
        <v>iiif_url</v>
      </c>
    </row>
    <row r="4050" spans="1:7" x14ac:dyDescent="0.2">
      <c r="A4050" t="s">
        <v>3828</v>
      </c>
      <c r="B4050" t="s">
        <v>3890</v>
      </c>
      <c r="C4050" t="s">
        <v>26</v>
      </c>
      <c r="D4050">
        <v>1424</v>
      </c>
      <c r="E4050">
        <v>1524</v>
      </c>
      <c r="F4050" t="s">
        <v>3913</v>
      </c>
      <c r="G4050" t="str">
        <f t="shared" si="125"/>
        <v>iiif_url</v>
      </c>
    </row>
    <row r="4051" spans="1:7" x14ac:dyDescent="0.2">
      <c r="A4051" t="s">
        <v>3828</v>
      </c>
      <c r="B4051" t="s">
        <v>3890</v>
      </c>
      <c r="C4051" t="s">
        <v>26</v>
      </c>
      <c r="D4051">
        <v>1549</v>
      </c>
      <c r="E4051">
        <v>1577</v>
      </c>
      <c r="F4051" t="s">
        <v>3914</v>
      </c>
      <c r="G4051" t="str">
        <f t="shared" si="125"/>
        <v>iiif_url</v>
      </c>
    </row>
    <row r="4052" spans="1:7" x14ac:dyDescent="0.2">
      <c r="A4052" t="s">
        <v>3828</v>
      </c>
      <c r="B4052" t="s">
        <v>3890</v>
      </c>
      <c r="C4052" t="s">
        <v>124</v>
      </c>
      <c r="D4052">
        <v>1424</v>
      </c>
      <c r="E4052">
        <v>1629</v>
      </c>
      <c r="F4052" t="s">
        <v>3915</v>
      </c>
      <c r="G4052" t="str">
        <f t="shared" si="125"/>
        <v>iiif_url</v>
      </c>
    </row>
    <row r="4053" spans="1:7" x14ac:dyDescent="0.2">
      <c r="A4053" t="s">
        <v>3828</v>
      </c>
      <c r="B4053" t="s">
        <v>3890</v>
      </c>
      <c r="C4053" t="s">
        <v>26</v>
      </c>
      <c r="D4053">
        <v>1549</v>
      </c>
      <c r="E4053">
        <v>1668</v>
      </c>
      <c r="F4053" t="s">
        <v>3916</v>
      </c>
      <c r="G4053" t="str">
        <f t="shared" si="125"/>
        <v>iiif_url</v>
      </c>
    </row>
    <row r="4054" spans="1:7" x14ac:dyDescent="0.2">
      <c r="A4054" t="s">
        <v>3828</v>
      </c>
      <c r="B4054" t="s">
        <v>3890</v>
      </c>
      <c r="C4054" t="s">
        <v>37</v>
      </c>
      <c r="D4054">
        <v>1426</v>
      </c>
      <c r="E4054">
        <v>1720</v>
      </c>
      <c r="F4054" t="s">
        <v>3917</v>
      </c>
      <c r="G4054" t="str">
        <f t="shared" si="125"/>
        <v>iiif_url</v>
      </c>
    </row>
    <row r="4055" spans="1:7" x14ac:dyDescent="0.2">
      <c r="A4055" t="s">
        <v>3828</v>
      </c>
      <c r="B4055" t="s">
        <v>3890</v>
      </c>
      <c r="C4055" t="s">
        <v>26</v>
      </c>
      <c r="D4055">
        <v>1546</v>
      </c>
      <c r="E4055">
        <v>1771</v>
      </c>
      <c r="F4055" t="s">
        <v>3918</v>
      </c>
      <c r="G4055" t="str">
        <f t="shared" si="125"/>
        <v>iiif_url</v>
      </c>
    </row>
    <row r="4056" spans="1:7" x14ac:dyDescent="0.2">
      <c r="A4056" t="s">
        <v>3828</v>
      </c>
      <c r="B4056" t="s">
        <v>3890</v>
      </c>
      <c r="C4056" t="s">
        <v>37</v>
      </c>
      <c r="D4056">
        <v>1424</v>
      </c>
      <c r="E4056">
        <v>1813</v>
      </c>
      <c r="F4056" t="s">
        <v>3919</v>
      </c>
      <c r="G4056" t="str">
        <f t="shared" si="125"/>
        <v>iiif_url</v>
      </c>
    </row>
    <row r="4057" spans="1:7" x14ac:dyDescent="0.2">
      <c r="A4057" t="s">
        <v>3828</v>
      </c>
      <c r="B4057" t="s">
        <v>3890</v>
      </c>
      <c r="C4057" t="s">
        <v>37</v>
      </c>
      <c r="D4057">
        <v>1419</v>
      </c>
      <c r="E4057">
        <v>1866</v>
      </c>
      <c r="F4057" t="s">
        <v>3920</v>
      </c>
      <c r="G4057" t="str">
        <f t="shared" si="125"/>
        <v>iiif_url</v>
      </c>
    </row>
    <row r="4058" spans="1:7" x14ac:dyDescent="0.2">
      <c r="A4058" t="s">
        <v>3828</v>
      </c>
      <c r="B4058" t="s">
        <v>3890</v>
      </c>
      <c r="C4058" t="s">
        <v>37</v>
      </c>
      <c r="D4058">
        <v>1419</v>
      </c>
      <c r="E4058">
        <v>1911</v>
      </c>
      <c r="F4058" t="s">
        <v>3921</v>
      </c>
      <c r="G4058" t="str">
        <f t="shared" ref="G4058:G4087" si="126">HYPERLINK("https://images.diginfra.net/iiif/NL-HaNA_1.01.02/3779/NL-HaNA_1.01.02_3779_0021.jpg/1274,284,1133,3182/full/0/default.jpg", "iiif_url")</f>
        <v>iiif_url</v>
      </c>
    </row>
    <row r="4059" spans="1:7" x14ac:dyDescent="0.2">
      <c r="A4059" t="s">
        <v>3828</v>
      </c>
      <c r="B4059" t="s">
        <v>3890</v>
      </c>
      <c r="C4059" t="s">
        <v>37</v>
      </c>
      <c r="D4059">
        <v>1546</v>
      </c>
      <c r="E4059">
        <v>1959</v>
      </c>
      <c r="F4059" t="s">
        <v>3922</v>
      </c>
      <c r="G4059" t="str">
        <f t="shared" si="126"/>
        <v>iiif_url</v>
      </c>
    </row>
    <row r="4060" spans="1:7" x14ac:dyDescent="0.2">
      <c r="A4060" t="s">
        <v>3828</v>
      </c>
      <c r="B4060" t="s">
        <v>3890</v>
      </c>
      <c r="C4060" t="s">
        <v>37</v>
      </c>
      <c r="D4060">
        <v>1419</v>
      </c>
      <c r="E4060">
        <v>2010</v>
      </c>
      <c r="F4060" t="s">
        <v>3923</v>
      </c>
      <c r="G4060" t="str">
        <f t="shared" si="126"/>
        <v>iiif_url</v>
      </c>
    </row>
    <row r="4061" spans="1:7" x14ac:dyDescent="0.2">
      <c r="A4061" t="s">
        <v>3828</v>
      </c>
      <c r="B4061" t="s">
        <v>3890</v>
      </c>
      <c r="C4061" t="s">
        <v>37</v>
      </c>
      <c r="D4061">
        <v>1422</v>
      </c>
      <c r="E4061">
        <v>2053</v>
      </c>
      <c r="F4061" t="s">
        <v>3924</v>
      </c>
      <c r="G4061" t="str">
        <f t="shared" si="126"/>
        <v>iiif_url</v>
      </c>
    </row>
    <row r="4062" spans="1:7" x14ac:dyDescent="0.2">
      <c r="A4062" t="s">
        <v>3828</v>
      </c>
      <c r="B4062" t="s">
        <v>3890</v>
      </c>
      <c r="C4062" t="s">
        <v>26</v>
      </c>
      <c r="D4062">
        <v>1422</v>
      </c>
      <c r="E4062">
        <v>2116</v>
      </c>
      <c r="F4062" t="s">
        <v>1076</v>
      </c>
      <c r="G4062" t="str">
        <f t="shared" si="126"/>
        <v>iiif_url</v>
      </c>
    </row>
    <row r="4063" spans="1:7" x14ac:dyDescent="0.2">
      <c r="A4063" t="s">
        <v>3828</v>
      </c>
      <c r="B4063" t="s">
        <v>3890</v>
      </c>
      <c r="C4063" t="s">
        <v>37</v>
      </c>
      <c r="D4063">
        <v>1539</v>
      </c>
      <c r="E4063">
        <v>2153</v>
      </c>
      <c r="F4063" t="s">
        <v>3925</v>
      </c>
      <c r="G4063" t="str">
        <f t="shared" si="126"/>
        <v>iiif_url</v>
      </c>
    </row>
    <row r="4064" spans="1:7" x14ac:dyDescent="0.2">
      <c r="A4064" t="s">
        <v>3828</v>
      </c>
      <c r="B4064" t="s">
        <v>3890</v>
      </c>
      <c r="C4064" t="s">
        <v>124</v>
      </c>
      <c r="D4064">
        <v>1422</v>
      </c>
      <c r="E4064">
        <v>2198</v>
      </c>
      <c r="F4064" t="s">
        <v>3926</v>
      </c>
      <c r="G4064" t="str">
        <f t="shared" si="126"/>
        <v>iiif_url</v>
      </c>
    </row>
    <row r="4065" spans="1:7" x14ac:dyDescent="0.2">
      <c r="A4065" t="s">
        <v>3828</v>
      </c>
      <c r="B4065" t="s">
        <v>3890</v>
      </c>
      <c r="C4065" t="s">
        <v>37</v>
      </c>
      <c r="D4065">
        <v>1539</v>
      </c>
      <c r="E4065">
        <v>2250</v>
      </c>
      <c r="F4065" t="s">
        <v>3927</v>
      </c>
      <c r="G4065" t="str">
        <f t="shared" si="126"/>
        <v>iiif_url</v>
      </c>
    </row>
    <row r="4066" spans="1:7" x14ac:dyDescent="0.2">
      <c r="A4066" t="s">
        <v>3828</v>
      </c>
      <c r="B4066" t="s">
        <v>3890</v>
      </c>
      <c r="C4066" t="s">
        <v>26</v>
      </c>
      <c r="D4066">
        <v>1424</v>
      </c>
      <c r="E4066">
        <v>2297</v>
      </c>
      <c r="F4066" t="s">
        <v>3928</v>
      </c>
      <c r="G4066" t="str">
        <f t="shared" si="126"/>
        <v>iiif_url</v>
      </c>
    </row>
    <row r="4067" spans="1:7" x14ac:dyDescent="0.2">
      <c r="A4067" t="s">
        <v>3828</v>
      </c>
      <c r="B4067" t="s">
        <v>3890</v>
      </c>
      <c r="C4067" t="s">
        <v>124</v>
      </c>
      <c r="D4067">
        <v>1417</v>
      </c>
      <c r="E4067">
        <v>2353</v>
      </c>
      <c r="F4067" t="s">
        <v>3929</v>
      </c>
      <c r="G4067" t="str">
        <f t="shared" si="126"/>
        <v>iiif_url</v>
      </c>
    </row>
    <row r="4068" spans="1:7" x14ac:dyDescent="0.2">
      <c r="A4068" t="s">
        <v>3828</v>
      </c>
      <c r="B4068" t="s">
        <v>3890</v>
      </c>
      <c r="C4068" t="s">
        <v>26</v>
      </c>
      <c r="D4068">
        <v>1532</v>
      </c>
      <c r="E4068">
        <v>2395</v>
      </c>
      <c r="F4068" t="s">
        <v>3930</v>
      </c>
      <c r="G4068" t="str">
        <f t="shared" si="126"/>
        <v>iiif_url</v>
      </c>
    </row>
    <row r="4069" spans="1:7" x14ac:dyDescent="0.2">
      <c r="A4069" t="s">
        <v>3828</v>
      </c>
      <c r="B4069" t="s">
        <v>3890</v>
      </c>
      <c r="C4069" t="s">
        <v>124</v>
      </c>
      <c r="D4069">
        <v>1417</v>
      </c>
      <c r="E4069">
        <v>2443</v>
      </c>
      <c r="F4069" t="s">
        <v>3931</v>
      </c>
      <c r="G4069" t="str">
        <f t="shared" si="126"/>
        <v>iiif_url</v>
      </c>
    </row>
    <row r="4070" spans="1:7" x14ac:dyDescent="0.2">
      <c r="A4070" t="s">
        <v>3828</v>
      </c>
      <c r="B4070" t="s">
        <v>3890</v>
      </c>
      <c r="C4070" t="s">
        <v>37</v>
      </c>
      <c r="D4070">
        <v>1511</v>
      </c>
      <c r="E4070">
        <v>2488</v>
      </c>
      <c r="F4070" t="s">
        <v>3932</v>
      </c>
      <c r="G4070" t="str">
        <f t="shared" si="126"/>
        <v>iiif_url</v>
      </c>
    </row>
    <row r="4071" spans="1:7" x14ac:dyDescent="0.2">
      <c r="A4071" t="s">
        <v>3828</v>
      </c>
      <c r="B4071" t="s">
        <v>3890</v>
      </c>
      <c r="C4071" t="s">
        <v>26</v>
      </c>
      <c r="D4071">
        <v>1417</v>
      </c>
      <c r="E4071">
        <v>2540</v>
      </c>
      <c r="F4071" t="s">
        <v>3933</v>
      </c>
      <c r="G4071" t="str">
        <f t="shared" si="126"/>
        <v>iiif_url</v>
      </c>
    </row>
    <row r="4072" spans="1:7" x14ac:dyDescent="0.2">
      <c r="A4072" t="s">
        <v>3828</v>
      </c>
      <c r="B4072" t="s">
        <v>3890</v>
      </c>
      <c r="C4072" t="s">
        <v>26</v>
      </c>
      <c r="D4072">
        <v>1419</v>
      </c>
      <c r="E4072">
        <v>2582</v>
      </c>
      <c r="F4072" t="s">
        <v>3934</v>
      </c>
      <c r="G4072" t="str">
        <f t="shared" si="126"/>
        <v>iiif_url</v>
      </c>
    </row>
    <row r="4073" spans="1:7" x14ac:dyDescent="0.2">
      <c r="A4073" t="s">
        <v>3828</v>
      </c>
      <c r="B4073" t="s">
        <v>3890</v>
      </c>
      <c r="C4073" t="s">
        <v>26</v>
      </c>
      <c r="D4073">
        <v>1419</v>
      </c>
      <c r="E4073">
        <v>2636</v>
      </c>
      <c r="F4073" t="s">
        <v>3935</v>
      </c>
      <c r="G4073" t="str">
        <f t="shared" si="126"/>
        <v>iiif_url</v>
      </c>
    </row>
    <row r="4074" spans="1:7" x14ac:dyDescent="0.2">
      <c r="A4074" t="s">
        <v>3828</v>
      </c>
      <c r="B4074" t="s">
        <v>3890</v>
      </c>
      <c r="C4074" t="s">
        <v>37</v>
      </c>
      <c r="D4074">
        <v>1539</v>
      </c>
      <c r="E4074">
        <v>2685</v>
      </c>
      <c r="F4074" t="s">
        <v>3936</v>
      </c>
      <c r="G4074" t="str">
        <f t="shared" si="126"/>
        <v>iiif_url</v>
      </c>
    </row>
    <row r="4075" spans="1:7" x14ac:dyDescent="0.2">
      <c r="A4075" t="s">
        <v>3828</v>
      </c>
      <c r="B4075" t="s">
        <v>3890</v>
      </c>
      <c r="C4075" t="s">
        <v>26</v>
      </c>
      <c r="D4075">
        <v>1415</v>
      </c>
      <c r="E4075">
        <v>2727</v>
      </c>
      <c r="F4075" t="s">
        <v>3937</v>
      </c>
      <c r="G4075" t="str">
        <f t="shared" si="126"/>
        <v>iiif_url</v>
      </c>
    </row>
    <row r="4076" spans="1:7" x14ac:dyDescent="0.2">
      <c r="A4076" t="s">
        <v>3828</v>
      </c>
      <c r="B4076" t="s">
        <v>3890</v>
      </c>
      <c r="C4076" t="s">
        <v>37</v>
      </c>
      <c r="D4076">
        <v>1535</v>
      </c>
      <c r="E4076">
        <v>2781</v>
      </c>
      <c r="F4076" t="s">
        <v>3938</v>
      </c>
      <c r="G4076" t="str">
        <f t="shared" si="126"/>
        <v>iiif_url</v>
      </c>
    </row>
    <row r="4077" spans="1:7" x14ac:dyDescent="0.2">
      <c r="A4077" t="s">
        <v>3828</v>
      </c>
      <c r="B4077" t="s">
        <v>3890</v>
      </c>
      <c r="C4077" t="s">
        <v>26</v>
      </c>
      <c r="D4077">
        <v>1419</v>
      </c>
      <c r="E4077">
        <v>2827</v>
      </c>
      <c r="F4077" t="s">
        <v>3939</v>
      </c>
      <c r="G4077" t="str">
        <f t="shared" si="126"/>
        <v>iiif_url</v>
      </c>
    </row>
    <row r="4078" spans="1:7" x14ac:dyDescent="0.2">
      <c r="A4078" t="s">
        <v>3828</v>
      </c>
      <c r="B4078" t="s">
        <v>3890</v>
      </c>
      <c r="C4078" t="s">
        <v>37</v>
      </c>
      <c r="D4078">
        <v>1535</v>
      </c>
      <c r="E4078">
        <v>2878</v>
      </c>
      <c r="F4078" t="s">
        <v>3940</v>
      </c>
      <c r="G4078" t="str">
        <f t="shared" si="126"/>
        <v>iiif_url</v>
      </c>
    </row>
    <row r="4079" spans="1:7" x14ac:dyDescent="0.2">
      <c r="A4079" t="s">
        <v>3828</v>
      </c>
      <c r="B4079" t="s">
        <v>3890</v>
      </c>
      <c r="C4079" t="s">
        <v>26</v>
      </c>
      <c r="D4079">
        <v>1410</v>
      </c>
      <c r="E4079">
        <v>2920</v>
      </c>
      <c r="F4079" t="s">
        <v>3941</v>
      </c>
      <c r="G4079" t="str">
        <f t="shared" si="126"/>
        <v>iiif_url</v>
      </c>
    </row>
    <row r="4080" spans="1:7" x14ac:dyDescent="0.2">
      <c r="A4080" t="s">
        <v>3828</v>
      </c>
      <c r="B4080" t="s">
        <v>3890</v>
      </c>
      <c r="C4080" t="s">
        <v>37</v>
      </c>
      <c r="D4080">
        <v>1530</v>
      </c>
      <c r="E4080">
        <v>2974</v>
      </c>
      <c r="F4080" t="s">
        <v>3942</v>
      </c>
      <c r="G4080" t="str">
        <f t="shared" si="126"/>
        <v>iiif_url</v>
      </c>
    </row>
    <row r="4081" spans="1:7" x14ac:dyDescent="0.2">
      <c r="A4081" t="s">
        <v>3828</v>
      </c>
      <c r="B4081" t="s">
        <v>3890</v>
      </c>
      <c r="C4081" t="s">
        <v>37</v>
      </c>
      <c r="D4081">
        <v>1537</v>
      </c>
      <c r="E4081">
        <v>3025</v>
      </c>
      <c r="F4081" t="s">
        <v>3943</v>
      </c>
      <c r="G4081" t="str">
        <f t="shared" si="126"/>
        <v>iiif_url</v>
      </c>
    </row>
    <row r="4082" spans="1:7" x14ac:dyDescent="0.2">
      <c r="A4082" t="s">
        <v>3828</v>
      </c>
      <c r="B4082" t="s">
        <v>3890</v>
      </c>
      <c r="C4082" t="s">
        <v>26</v>
      </c>
      <c r="D4082">
        <v>1417</v>
      </c>
      <c r="E4082">
        <v>3067</v>
      </c>
      <c r="F4082" t="s">
        <v>3944</v>
      </c>
      <c r="G4082" t="str">
        <f t="shared" si="126"/>
        <v>iiif_url</v>
      </c>
    </row>
    <row r="4083" spans="1:7" x14ac:dyDescent="0.2">
      <c r="A4083" t="s">
        <v>3828</v>
      </c>
      <c r="B4083" t="s">
        <v>3890</v>
      </c>
      <c r="C4083" t="s">
        <v>37</v>
      </c>
      <c r="D4083">
        <v>1530</v>
      </c>
      <c r="E4083">
        <v>3121</v>
      </c>
      <c r="F4083" t="s">
        <v>3945</v>
      </c>
      <c r="G4083" t="str">
        <f t="shared" si="126"/>
        <v>iiif_url</v>
      </c>
    </row>
    <row r="4084" spans="1:7" x14ac:dyDescent="0.2">
      <c r="A4084" t="s">
        <v>3828</v>
      </c>
      <c r="B4084" t="s">
        <v>3890</v>
      </c>
      <c r="C4084" t="s">
        <v>124</v>
      </c>
      <c r="D4084">
        <v>1410</v>
      </c>
      <c r="E4084">
        <v>3165</v>
      </c>
      <c r="F4084" t="s">
        <v>3946</v>
      </c>
      <c r="G4084" t="str">
        <f t="shared" si="126"/>
        <v>iiif_url</v>
      </c>
    </row>
    <row r="4085" spans="1:7" x14ac:dyDescent="0.2">
      <c r="A4085" t="s">
        <v>3828</v>
      </c>
      <c r="B4085" t="s">
        <v>3890</v>
      </c>
      <c r="C4085" t="s">
        <v>37</v>
      </c>
      <c r="D4085">
        <v>1528</v>
      </c>
      <c r="E4085">
        <v>3211</v>
      </c>
      <c r="F4085" t="s">
        <v>3947</v>
      </c>
      <c r="G4085" t="str">
        <f t="shared" si="126"/>
        <v>iiif_url</v>
      </c>
    </row>
    <row r="4086" spans="1:7" x14ac:dyDescent="0.2">
      <c r="A4086" t="s">
        <v>3828</v>
      </c>
      <c r="B4086" t="s">
        <v>3890</v>
      </c>
      <c r="C4086" t="s">
        <v>124</v>
      </c>
      <c r="D4086">
        <v>1410</v>
      </c>
      <c r="E4086">
        <v>3267</v>
      </c>
      <c r="F4086" t="s">
        <v>3948</v>
      </c>
      <c r="G4086" t="str">
        <f t="shared" si="126"/>
        <v>iiif_url</v>
      </c>
    </row>
    <row r="4087" spans="1:7" x14ac:dyDescent="0.2">
      <c r="A4087" t="s">
        <v>3828</v>
      </c>
      <c r="B4087" t="s">
        <v>3890</v>
      </c>
      <c r="C4087" t="s">
        <v>124</v>
      </c>
      <c r="D4087">
        <v>1398</v>
      </c>
      <c r="E4087">
        <v>3308</v>
      </c>
      <c r="F4087" t="s">
        <v>3949</v>
      </c>
      <c r="G4087" t="str">
        <f t="shared" si="126"/>
        <v>iiif_url</v>
      </c>
    </row>
    <row r="4091" spans="1:7" x14ac:dyDescent="0.2">
      <c r="A4091" t="s">
        <v>3950</v>
      </c>
      <c r="B4091" t="s">
        <v>3951</v>
      </c>
      <c r="C4091" t="s">
        <v>26</v>
      </c>
      <c r="D4091">
        <v>2836</v>
      </c>
      <c r="E4091">
        <v>418</v>
      </c>
      <c r="F4091" t="s">
        <v>3952</v>
      </c>
      <c r="G4091" t="str">
        <f t="shared" ref="G4091:G4122" si="127">HYPERLINK("https://images.diginfra.net/iiif/NL-HaNA_1.01.02/3779/NL-HaNA_1.01.02_3779_0021.jpg/2576,329,1053,3170/full/0/default.jpg", "iiif_url")</f>
        <v>iiif_url</v>
      </c>
    </row>
    <row r="4092" spans="1:7" x14ac:dyDescent="0.2">
      <c r="A4092" t="s">
        <v>3950</v>
      </c>
      <c r="B4092" t="s">
        <v>3951</v>
      </c>
      <c r="C4092" t="s">
        <v>26</v>
      </c>
      <c r="D4092">
        <v>2714</v>
      </c>
      <c r="E4092">
        <v>468</v>
      </c>
      <c r="F4092" t="s">
        <v>3953</v>
      </c>
      <c r="G4092" t="str">
        <f t="shared" si="127"/>
        <v>iiif_url</v>
      </c>
    </row>
    <row r="4093" spans="1:7" x14ac:dyDescent="0.2">
      <c r="A4093" t="s">
        <v>3950</v>
      </c>
      <c r="B4093" t="s">
        <v>3951</v>
      </c>
      <c r="C4093" t="s">
        <v>26</v>
      </c>
      <c r="D4093">
        <v>2832</v>
      </c>
      <c r="E4093">
        <v>511</v>
      </c>
      <c r="F4093" t="s">
        <v>3954</v>
      </c>
      <c r="G4093" t="str">
        <f t="shared" si="127"/>
        <v>iiif_url</v>
      </c>
    </row>
    <row r="4094" spans="1:7" x14ac:dyDescent="0.2">
      <c r="A4094" t="s">
        <v>3950</v>
      </c>
      <c r="B4094" t="s">
        <v>3951</v>
      </c>
      <c r="C4094" t="s">
        <v>26</v>
      </c>
      <c r="D4094">
        <v>2712</v>
      </c>
      <c r="E4094">
        <v>560</v>
      </c>
      <c r="F4094" t="s">
        <v>3955</v>
      </c>
      <c r="G4094" t="str">
        <f t="shared" si="127"/>
        <v>iiif_url</v>
      </c>
    </row>
    <row r="4095" spans="1:7" x14ac:dyDescent="0.2">
      <c r="A4095" t="s">
        <v>3950</v>
      </c>
      <c r="B4095" t="s">
        <v>3951</v>
      </c>
      <c r="C4095" t="s">
        <v>26</v>
      </c>
      <c r="D4095">
        <v>2825</v>
      </c>
      <c r="E4095">
        <v>618</v>
      </c>
      <c r="F4095" t="s">
        <v>3956</v>
      </c>
      <c r="G4095" t="str">
        <f t="shared" si="127"/>
        <v>iiif_url</v>
      </c>
    </row>
    <row r="4096" spans="1:7" x14ac:dyDescent="0.2">
      <c r="A4096" t="s">
        <v>3950</v>
      </c>
      <c r="B4096" t="s">
        <v>3951</v>
      </c>
      <c r="C4096" t="s">
        <v>124</v>
      </c>
      <c r="D4096">
        <v>2710</v>
      </c>
      <c r="E4096">
        <v>657</v>
      </c>
      <c r="F4096" t="s">
        <v>3957</v>
      </c>
      <c r="G4096" t="str">
        <f t="shared" si="127"/>
        <v>iiif_url</v>
      </c>
    </row>
    <row r="4097" spans="1:7" x14ac:dyDescent="0.2">
      <c r="A4097" t="s">
        <v>3950</v>
      </c>
      <c r="B4097" t="s">
        <v>3951</v>
      </c>
      <c r="C4097" t="s">
        <v>26</v>
      </c>
      <c r="D4097">
        <v>2710</v>
      </c>
      <c r="E4097">
        <v>718</v>
      </c>
      <c r="F4097" t="s">
        <v>3958</v>
      </c>
      <c r="G4097" t="str">
        <f t="shared" si="127"/>
        <v>iiif_url</v>
      </c>
    </row>
    <row r="4098" spans="1:7" x14ac:dyDescent="0.2">
      <c r="A4098" t="s">
        <v>3950</v>
      </c>
      <c r="B4098" t="s">
        <v>3951</v>
      </c>
      <c r="C4098" t="s">
        <v>26</v>
      </c>
      <c r="D4098">
        <v>2827</v>
      </c>
      <c r="E4098">
        <v>757</v>
      </c>
      <c r="F4098" t="s">
        <v>3959</v>
      </c>
      <c r="G4098" t="str">
        <f t="shared" si="127"/>
        <v>iiif_url</v>
      </c>
    </row>
    <row r="4099" spans="1:7" x14ac:dyDescent="0.2">
      <c r="A4099" t="s">
        <v>3950</v>
      </c>
      <c r="B4099" t="s">
        <v>3951</v>
      </c>
      <c r="C4099" t="s">
        <v>26</v>
      </c>
      <c r="D4099">
        <v>2707</v>
      </c>
      <c r="E4099">
        <v>796</v>
      </c>
      <c r="F4099" t="s">
        <v>3960</v>
      </c>
      <c r="G4099" t="str">
        <f t="shared" si="127"/>
        <v>iiif_url</v>
      </c>
    </row>
    <row r="4100" spans="1:7" x14ac:dyDescent="0.2">
      <c r="A4100" t="s">
        <v>3950</v>
      </c>
      <c r="B4100" t="s">
        <v>3951</v>
      </c>
      <c r="C4100" t="s">
        <v>26</v>
      </c>
      <c r="D4100">
        <v>2837</v>
      </c>
      <c r="E4100">
        <v>814</v>
      </c>
      <c r="F4100" t="s">
        <v>907</v>
      </c>
      <c r="G4100" t="str">
        <f t="shared" si="127"/>
        <v>iiif_url</v>
      </c>
    </row>
    <row r="4101" spans="1:7" x14ac:dyDescent="0.2">
      <c r="A4101" t="s">
        <v>3950</v>
      </c>
      <c r="B4101" t="s">
        <v>3951</v>
      </c>
      <c r="C4101" t="s">
        <v>26</v>
      </c>
      <c r="D4101">
        <v>2827</v>
      </c>
      <c r="E4101">
        <v>859</v>
      </c>
      <c r="F4101" t="s">
        <v>3961</v>
      </c>
      <c r="G4101" t="str">
        <f t="shared" si="127"/>
        <v>iiif_url</v>
      </c>
    </row>
    <row r="4102" spans="1:7" x14ac:dyDescent="0.2">
      <c r="A4102" t="s">
        <v>3950</v>
      </c>
      <c r="B4102" t="s">
        <v>3951</v>
      </c>
      <c r="C4102" t="s">
        <v>26</v>
      </c>
      <c r="D4102">
        <v>2707</v>
      </c>
      <c r="E4102">
        <v>905</v>
      </c>
      <c r="F4102" t="s">
        <v>3962</v>
      </c>
      <c r="G4102" t="str">
        <f t="shared" si="127"/>
        <v>iiif_url</v>
      </c>
    </row>
    <row r="4103" spans="1:7" x14ac:dyDescent="0.2">
      <c r="A4103" t="s">
        <v>3950</v>
      </c>
      <c r="B4103" t="s">
        <v>3951</v>
      </c>
      <c r="C4103" t="s">
        <v>26</v>
      </c>
      <c r="D4103">
        <v>2829</v>
      </c>
      <c r="E4103">
        <v>950</v>
      </c>
      <c r="F4103" t="s">
        <v>3963</v>
      </c>
      <c r="G4103" t="str">
        <f t="shared" si="127"/>
        <v>iiif_url</v>
      </c>
    </row>
    <row r="4104" spans="1:7" x14ac:dyDescent="0.2">
      <c r="A4104" t="s">
        <v>3950</v>
      </c>
      <c r="B4104" t="s">
        <v>3951</v>
      </c>
      <c r="C4104" t="s">
        <v>26</v>
      </c>
      <c r="D4104">
        <v>2710</v>
      </c>
      <c r="E4104">
        <v>993</v>
      </c>
      <c r="F4104" t="s">
        <v>3964</v>
      </c>
      <c r="G4104" t="str">
        <f t="shared" si="127"/>
        <v>iiif_url</v>
      </c>
    </row>
    <row r="4105" spans="1:7" x14ac:dyDescent="0.2">
      <c r="A4105" t="s">
        <v>3950</v>
      </c>
      <c r="B4105" t="s">
        <v>3951</v>
      </c>
      <c r="C4105" t="s">
        <v>26</v>
      </c>
      <c r="D4105">
        <v>2825</v>
      </c>
      <c r="E4105">
        <v>1048</v>
      </c>
      <c r="F4105" t="s">
        <v>3965</v>
      </c>
      <c r="G4105" t="str">
        <f t="shared" si="127"/>
        <v>iiif_url</v>
      </c>
    </row>
    <row r="4106" spans="1:7" x14ac:dyDescent="0.2">
      <c r="A4106" t="s">
        <v>3950</v>
      </c>
      <c r="B4106" t="s">
        <v>3951</v>
      </c>
      <c r="C4106" t="s">
        <v>26</v>
      </c>
      <c r="D4106">
        <v>2707</v>
      </c>
      <c r="E4106">
        <v>1094</v>
      </c>
      <c r="F4106" t="s">
        <v>3966</v>
      </c>
      <c r="G4106" t="str">
        <f t="shared" si="127"/>
        <v>iiif_url</v>
      </c>
    </row>
    <row r="4107" spans="1:7" x14ac:dyDescent="0.2">
      <c r="A4107" t="s">
        <v>3950</v>
      </c>
      <c r="B4107" t="s">
        <v>3951</v>
      </c>
      <c r="C4107" t="s">
        <v>37</v>
      </c>
      <c r="D4107">
        <v>2825</v>
      </c>
      <c r="E4107">
        <v>1142</v>
      </c>
      <c r="F4107" t="s">
        <v>3967</v>
      </c>
      <c r="G4107" t="str">
        <f t="shared" si="127"/>
        <v>iiif_url</v>
      </c>
    </row>
    <row r="4108" spans="1:7" x14ac:dyDescent="0.2">
      <c r="A4108" t="s">
        <v>3950</v>
      </c>
      <c r="B4108" t="s">
        <v>3951</v>
      </c>
      <c r="C4108" t="s">
        <v>26</v>
      </c>
      <c r="D4108">
        <v>2827</v>
      </c>
      <c r="E4108">
        <v>1190</v>
      </c>
      <c r="F4108" t="s">
        <v>3968</v>
      </c>
      <c r="G4108" t="str">
        <f t="shared" si="127"/>
        <v>iiif_url</v>
      </c>
    </row>
    <row r="4109" spans="1:7" x14ac:dyDescent="0.2">
      <c r="A4109" t="s">
        <v>3950</v>
      </c>
      <c r="B4109" t="s">
        <v>3951</v>
      </c>
      <c r="C4109" t="s">
        <v>26</v>
      </c>
      <c r="D4109">
        <v>2700</v>
      </c>
      <c r="E4109">
        <v>1234</v>
      </c>
      <c r="F4109" t="s">
        <v>3969</v>
      </c>
      <c r="G4109" t="str">
        <f t="shared" si="127"/>
        <v>iiif_url</v>
      </c>
    </row>
    <row r="4110" spans="1:7" x14ac:dyDescent="0.2">
      <c r="A4110" t="s">
        <v>3950</v>
      </c>
      <c r="B4110" t="s">
        <v>3951</v>
      </c>
      <c r="C4110" t="s">
        <v>26</v>
      </c>
      <c r="D4110">
        <v>2827</v>
      </c>
      <c r="E4110">
        <v>1287</v>
      </c>
      <c r="F4110" t="s">
        <v>3970</v>
      </c>
      <c r="G4110" t="str">
        <f t="shared" si="127"/>
        <v>iiif_url</v>
      </c>
    </row>
    <row r="4111" spans="1:7" x14ac:dyDescent="0.2">
      <c r="A4111" t="s">
        <v>3950</v>
      </c>
      <c r="B4111" t="s">
        <v>3951</v>
      </c>
      <c r="C4111" t="s">
        <v>26</v>
      </c>
      <c r="D4111">
        <v>2707</v>
      </c>
      <c r="E4111">
        <v>1337</v>
      </c>
      <c r="F4111" t="s">
        <v>3971</v>
      </c>
      <c r="G4111" t="str">
        <f t="shared" si="127"/>
        <v>iiif_url</v>
      </c>
    </row>
    <row r="4112" spans="1:7" x14ac:dyDescent="0.2">
      <c r="A4112" t="s">
        <v>3950</v>
      </c>
      <c r="B4112" t="s">
        <v>3951</v>
      </c>
      <c r="C4112" t="s">
        <v>26</v>
      </c>
      <c r="D4112">
        <v>2703</v>
      </c>
      <c r="E4112">
        <v>1392</v>
      </c>
      <c r="F4112" t="s">
        <v>3972</v>
      </c>
      <c r="G4112" t="str">
        <f t="shared" si="127"/>
        <v>iiif_url</v>
      </c>
    </row>
    <row r="4113" spans="1:7" x14ac:dyDescent="0.2">
      <c r="A4113" t="s">
        <v>3950</v>
      </c>
      <c r="B4113" t="s">
        <v>3951</v>
      </c>
      <c r="C4113" t="s">
        <v>26</v>
      </c>
      <c r="D4113">
        <v>2825</v>
      </c>
      <c r="E4113">
        <v>1436</v>
      </c>
      <c r="F4113" t="s">
        <v>3973</v>
      </c>
      <c r="G4113" t="str">
        <f t="shared" si="127"/>
        <v>iiif_url</v>
      </c>
    </row>
    <row r="4114" spans="1:7" x14ac:dyDescent="0.2">
      <c r="A4114" t="s">
        <v>3950</v>
      </c>
      <c r="B4114" t="s">
        <v>3951</v>
      </c>
      <c r="C4114" t="s">
        <v>26</v>
      </c>
      <c r="D4114">
        <v>2700</v>
      </c>
      <c r="E4114">
        <v>1483</v>
      </c>
      <c r="F4114" t="s">
        <v>3974</v>
      </c>
      <c r="G4114" t="str">
        <f t="shared" si="127"/>
        <v>iiif_url</v>
      </c>
    </row>
    <row r="4115" spans="1:7" x14ac:dyDescent="0.2">
      <c r="A4115" t="s">
        <v>3950</v>
      </c>
      <c r="B4115" t="s">
        <v>3951</v>
      </c>
      <c r="C4115" t="s">
        <v>26</v>
      </c>
      <c r="D4115">
        <v>2700</v>
      </c>
      <c r="E4115">
        <v>1527</v>
      </c>
      <c r="F4115" t="s">
        <v>3975</v>
      </c>
      <c r="G4115" t="str">
        <f t="shared" si="127"/>
        <v>iiif_url</v>
      </c>
    </row>
    <row r="4116" spans="1:7" x14ac:dyDescent="0.2">
      <c r="A4116" t="s">
        <v>3950</v>
      </c>
      <c r="B4116" t="s">
        <v>3951</v>
      </c>
      <c r="C4116" t="s">
        <v>26</v>
      </c>
      <c r="D4116">
        <v>2703</v>
      </c>
      <c r="E4116">
        <v>1575</v>
      </c>
      <c r="F4116" t="s">
        <v>3976</v>
      </c>
      <c r="G4116" t="str">
        <f t="shared" si="127"/>
        <v>iiif_url</v>
      </c>
    </row>
    <row r="4117" spans="1:7" x14ac:dyDescent="0.2">
      <c r="A4117" t="s">
        <v>3950</v>
      </c>
      <c r="B4117" t="s">
        <v>3951</v>
      </c>
      <c r="C4117" t="s">
        <v>26</v>
      </c>
      <c r="D4117">
        <v>2698</v>
      </c>
      <c r="E4117">
        <v>1626</v>
      </c>
      <c r="F4117" t="s">
        <v>3977</v>
      </c>
      <c r="G4117" t="str">
        <f t="shared" si="127"/>
        <v>iiif_url</v>
      </c>
    </row>
    <row r="4118" spans="1:7" x14ac:dyDescent="0.2">
      <c r="A4118" t="s">
        <v>3950</v>
      </c>
      <c r="B4118" t="s">
        <v>3951</v>
      </c>
      <c r="C4118" t="s">
        <v>37</v>
      </c>
      <c r="D4118">
        <v>2822</v>
      </c>
      <c r="E4118">
        <v>1674</v>
      </c>
      <c r="F4118" t="s">
        <v>3978</v>
      </c>
      <c r="G4118" t="str">
        <f t="shared" si="127"/>
        <v>iiif_url</v>
      </c>
    </row>
    <row r="4119" spans="1:7" x14ac:dyDescent="0.2">
      <c r="A4119" t="s">
        <v>3950</v>
      </c>
      <c r="B4119" t="s">
        <v>3951</v>
      </c>
      <c r="C4119" t="s">
        <v>26</v>
      </c>
      <c r="D4119">
        <v>2700</v>
      </c>
      <c r="E4119">
        <v>1724</v>
      </c>
      <c r="F4119" t="s">
        <v>3979</v>
      </c>
      <c r="G4119" t="str">
        <f t="shared" si="127"/>
        <v>iiif_url</v>
      </c>
    </row>
    <row r="4120" spans="1:7" x14ac:dyDescent="0.2">
      <c r="A4120" t="s">
        <v>3950</v>
      </c>
      <c r="B4120" t="s">
        <v>3951</v>
      </c>
      <c r="C4120" t="s">
        <v>26</v>
      </c>
      <c r="D4120">
        <v>2695</v>
      </c>
      <c r="E4120">
        <v>1769</v>
      </c>
      <c r="F4120" t="s">
        <v>3980</v>
      </c>
      <c r="G4120" t="str">
        <f t="shared" si="127"/>
        <v>iiif_url</v>
      </c>
    </row>
    <row r="4121" spans="1:7" x14ac:dyDescent="0.2">
      <c r="A4121" t="s">
        <v>3950</v>
      </c>
      <c r="B4121" t="s">
        <v>3951</v>
      </c>
      <c r="C4121" t="s">
        <v>26</v>
      </c>
      <c r="D4121">
        <v>2703</v>
      </c>
      <c r="E4121">
        <v>1828</v>
      </c>
      <c r="F4121" t="s">
        <v>3981</v>
      </c>
      <c r="G4121" t="str">
        <f t="shared" si="127"/>
        <v>iiif_url</v>
      </c>
    </row>
    <row r="4122" spans="1:7" x14ac:dyDescent="0.2">
      <c r="A4122" t="s">
        <v>3950</v>
      </c>
      <c r="B4122" t="s">
        <v>3951</v>
      </c>
      <c r="C4122" t="s">
        <v>37</v>
      </c>
      <c r="D4122">
        <v>2818</v>
      </c>
      <c r="E4122">
        <v>1867</v>
      </c>
      <c r="F4122" t="s">
        <v>3982</v>
      </c>
      <c r="G4122" t="str">
        <f t="shared" si="127"/>
        <v>iiif_url</v>
      </c>
    </row>
    <row r="4123" spans="1:7" x14ac:dyDescent="0.2">
      <c r="A4123" t="s">
        <v>3950</v>
      </c>
      <c r="B4123" t="s">
        <v>3951</v>
      </c>
      <c r="C4123" t="s">
        <v>26</v>
      </c>
      <c r="D4123">
        <v>2693</v>
      </c>
      <c r="E4123">
        <v>1918</v>
      </c>
      <c r="F4123" t="s">
        <v>3983</v>
      </c>
      <c r="G4123" t="str">
        <f t="shared" ref="G4123:G4154" si="128">HYPERLINK("https://images.diginfra.net/iiif/NL-HaNA_1.01.02/3779/NL-HaNA_1.01.02_3779_0021.jpg/2576,329,1053,3170/full/0/default.jpg", "iiif_url")</f>
        <v>iiif_url</v>
      </c>
    </row>
    <row r="4124" spans="1:7" x14ac:dyDescent="0.2">
      <c r="A4124" t="s">
        <v>3950</v>
      </c>
      <c r="B4124" t="s">
        <v>3951</v>
      </c>
      <c r="C4124" t="s">
        <v>37</v>
      </c>
      <c r="D4124">
        <v>2818</v>
      </c>
      <c r="E4124">
        <v>1957</v>
      </c>
      <c r="F4124" t="s">
        <v>3984</v>
      </c>
      <c r="G4124" t="str">
        <f t="shared" si="128"/>
        <v>iiif_url</v>
      </c>
    </row>
    <row r="4125" spans="1:7" x14ac:dyDescent="0.2">
      <c r="A4125" t="s">
        <v>3950</v>
      </c>
      <c r="B4125" t="s">
        <v>3951</v>
      </c>
      <c r="C4125" t="s">
        <v>26</v>
      </c>
      <c r="D4125">
        <v>2693</v>
      </c>
      <c r="E4125">
        <v>2010</v>
      </c>
      <c r="F4125" t="s">
        <v>3985</v>
      </c>
      <c r="G4125" t="str">
        <f t="shared" si="128"/>
        <v>iiif_url</v>
      </c>
    </row>
    <row r="4126" spans="1:7" x14ac:dyDescent="0.2">
      <c r="A4126" t="s">
        <v>3950</v>
      </c>
      <c r="B4126" t="s">
        <v>3951</v>
      </c>
      <c r="C4126" t="s">
        <v>26</v>
      </c>
      <c r="D4126">
        <v>2695</v>
      </c>
      <c r="E4126">
        <v>2057</v>
      </c>
      <c r="F4126" t="s">
        <v>3986</v>
      </c>
      <c r="G4126" t="str">
        <f t="shared" si="128"/>
        <v>iiif_url</v>
      </c>
    </row>
    <row r="4127" spans="1:7" x14ac:dyDescent="0.2">
      <c r="A4127" t="s">
        <v>3950</v>
      </c>
      <c r="B4127" t="s">
        <v>3951</v>
      </c>
      <c r="C4127" t="s">
        <v>26</v>
      </c>
      <c r="D4127">
        <v>2820</v>
      </c>
      <c r="E4127">
        <v>2101</v>
      </c>
      <c r="F4127" t="s">
        <v>3987</v>
      </c>
      <c r="G4127" t="str">
        <f t="shared" si="128"/>
        <v>iiif_url</v>
      </c>
    </row>
    <row r="4128" spans="1:7" x14ac:dyDescent="0.2">
      <c r="A4128" t="s">
        <v>3950</v>
      </c>
      <c r="B4128" t="s">
        <v>3951</v>
      </c>
      <c r="C4128" t="s">
        <v>26</v>
      </c>
      <c r="D4128">
        <v>2695</v>
      </c>
      <c r="E4128">
        <v>2153</v>
      </c>
      <c r="F4128" t="s">
        <v>3988</v>
      </c>
      <c r="G4128" t="str">
        <f t="shared" si="128"/>
        <v>iiif_url</v>
      </c>
    </row>
    <row r="4129" spans="1:7" x14ac:dyDescent="0.2">
      <c r="A4129" t="s">
        <v>3950</v>
      </c>
      <c r="B4129" t="s">
        <v>3951</v>
      </c>
      <c r="C4129" t="s">
        <v>26</v>
      </c>
      <c r="D4129">
        <v>2695</v>
      </c>
      <c r="E4129">
        <v>2201</v>
      </c>
      <c r="F4129" t="s">
        <v>3989</v>
      </c>
      <c r="G4129" t="str">
        <f t="shared" si="128"/>
        <v>iiif_url</v>
      </c>
    </row>
    <row r="4130" spans="1:7" x14ac:dyDescent="0.2">
      <c r="A4130" t="s">
        <v>3950</v>
      </c>
      <c r="B4130" t="s">
        <v>3951</v>
      </c>
      <c r="C4130" t="s">
        <v>26</v>
      </c>
      <c r="D4130">
        <v>2695</v>
      </c>
      <c r="E4130">
        <v>2249</v>
      </c>
      <c r="F4130" t="s">
        <v>3990</v>
      </c>
      <c r="G4130" t="str">
        <f t="shared" si="128"/>
        <v>iiif_url</v>
      </c>
    </row>
    <row r="4131" spans="1:7" x14ac:dyDescent="0.2">
      <c r="A4131" t="s">
        <v>3950</v>
      </c>
      <c r="B4131" t="s">
        <v>3951</v>
      </c>
      <c r="C4131" t="s">
        <v>26</v>
      </c>
      <c r="D4131">
        <v>2695</v>
      </c>
      <c r="E4131">
        <v>2290</v>
      </c>
      <c r="F4131" t="s">
        <v>3991</v>
      </c>
      <c r="G4131" t="str">
        <f t="shared" si="128"/>
        <v>iiif_url</v>
      </c>
    </row>
    <row r="4132" spans="1:7" x14ac:dyDescent="0.2">
      <c r="A4132" t="s">
        <v>3950</v>
      </c>
      <c r="B4132" t="s">
        <v>3951</v>
      </c>
      <c r="C4132" t="s">
        <v>37</v>
      </c>
      <c r="D4132">
        <v>2818</v>
      </c>
      <c r="E4132">
        <v>2342</v>
      </c>
      <c r="F4132" t="s">
        <v>2173</v>
      </c>
      <c r="G4132" t="str">
        <f t="shared" si="128"/>
        <v>iiif_url</v>
      </c>
    </row>
    <row r="4133" spans="1:7" x14ac:dyDescent="0.2">
      <c r="A4133" t="s">
        <v>3950</v>
      </c>
      <c r="B4133" t="s">
        <v>3951</v>
      </c>
      <c r="C4133" t="s">
        <v>26</v>
      </c>
      <c r="D4133">
        <v>2695</v>
      </c>
      <c r="E4133">
        <v>2385</v>
      </c>
      <c r="F4133" t="s">
        <v>3992</v>
      </c>
      <c r="G4133" t="str">
        <f t="shared" si="128"/>
        <v>iiif_url</v>
      </c>
    </row>
    <row r="4134" spans="1:7" x14ac:dyDescent="0.2">
      <c r="A4134" t="s">
        <v>3950</v>
      </c>
      <c r="B4134" t="s">
        <v>3951</v>
      </c>
      <c r="C4134" t="s">
        <v>26</v>
      </c>
      <c r="D4134">
        <v>2832</v>
      </c>
      <c r="E4134">
        <v>2395</v>
      </c>
      <c r="F4134" t="s">
        <v>595</v>
      </c>
      <c r="G4134" t="str">
        <f t="shared" si="128"/>
        <v>iiif_url</v>
      </c>
    </row>
    <row r="4135" spans="1:7" x14ac:dyDescent="0.2">
      <c r="A4135" t="s">
        <v>3950</v>
      </c>
      <c r="B4135" t="s">
        <v>3951</v>
      </c>
      <c r="C4135" t="s">
        <v>37</v>
      </c>
      <c r="D4135">
        <v>2818</v>
      </c>
      <c r="E4135">
        <v>2443</v>
      </c>
      <c r="F4135" t="s">
        <v>3993</v>
      </c>
      <c r="G4135" t="str">
        <f t="shared" si="128"/>
        <v>iiif_url</v>
      </c>
    </row>
    <row r="4136" spans="1:7" x14ac:dyDescent="0.2">
      <c r="A4136" t="s">
        <v>3950</v>
      </c>
      <c r="B4136" t="s">
        <v>3951</v>
      </c>
      <c r="C4136" t="s">
        <v>26</v>
      </c>
      <c r="D4136">
        <v>2693</v>
      </c>
      <c r="E4136">
        <v>2486</v>
      </c>
      <c r="F4136" t="s">
        <v>3994</v>
      </c>
      <c r="G4136" t="str">
        <f t="shared" si="128"/>
        <v>iiif_url</v>
      </c>
    </row>
    <row r="4137" spans="1:7" x14ac:dyDescent="0.2">
      <c r="A4137" t="s">
        <v>3950</v>
      </c>
      <c r="B4137" t="s">
        <v>3951</v>
      </c>
      <c r="C4137" t="s">
        <v>26</v>
      </c>
      <c r="D4137">
        <v>2695</v>
      </c>
      <c r="E4137">
        <v>2539</v>
      </c>
      <c r="F4137" t="s">
        <v>3995</v>
      </c>
      <c r="G4137" t="str">
        <f t="shared" si="128"/>
        <v>iiif_url</v>
      </c>
    </row>
    <row r="4138" spans="1:7" x14ac:dyDescent="0.2">
      <c r="A4138" t="s">
        <v>3950</v>
      </c>
      <c r="B4138" t="s">
        <v>3951</v>
      </c>
      <c r="C4138" t="s">
        <v>26</v>
      </c>
      <c r="D4138">
        <v>2695</v>
      </c>
      <c r="E4138">
        <v>2589</v>
      </c>
      <c r="F4138" t="s">
        <v>3996</v>
      </c>
      <c r="G4138" t="str">
        <f t="shared" si="128"/>
        <v>iiif_url</v>
      </c>
    </row>
    <row r="4139" spans="1:7" x14ac:dyDescent="0.2">
      <c r="A4139" t="s">
        <v>3950</v>
      </c>
      <c r="B4139" t="s">
        <v>3951</v>
      </c>
      <c r="C4139" t="s">
        <v>37</v>
      </c>
      <c r="D4139">
        <v>2822</v>
      </c>
      <c r="E4139">
        <v>2627</v>
      </c>
      <c r="F4139" t="s">
        <v>3997</v>
      </c>
      <c r="G4139" t="str">
        <f t="shared" si="128"/>
        <v>iiif_url</v>
      </c>
    </row>
    <row r="4140" spans="1:7" x14ac:dyDescent="0.2">
      <c r="A4140" t="s">
        <v>3950</v>
      </c>
      <c r="B4140" t="s">
        <v>3951</v>
      </c>
      <c r="C4140" t="s">
        <v>26</v>
      </c>
      <c r="D4140">
        <v>2695</v>
      </c>
      <c r="E4140">
        <v>2688</v>
      </c>
      <c r="F4140" t="s">
        <v>3996</v>
      </c>
      <c r="G4140" t="str">
        <f t="shared" si="128"/>
        <v>iiif_url</v>
      </c>
    </row>
    <row r="4141" spans="1:7" x14ac:dyDescent="0.2">
      <c r="A4141" t="s">
        <v>3950</v>
      </c>
      <c r="B4141" t="s">
        <v>3951</v>
      </c>
      <c r="C4141" t="s">
        <v>37</v>
      </c>
      <c r="D4141">
        <v>2813</v>
      </c>
      <c r="E4141">
        <v>2719</v>
      </c>
      <c r="F4141" t="s">
        <v>3998</v>
      </c>
      <c r="G4141" t="str">
        <f t="shared" si="128"/>
        <v>iiif_url</v>
      </c>
    </row>
    <row r="4142" spans="1:7" x14ac:dyDescent="0.2">
      <c r="A4142" t="s">
        <v>3950</v>
      </c>
      <c r="B4142" t="s">
        <v>3951</v>
      </c>
      <c r="C4142" t="s">
        <v>26</v>
      </c>
      <c r="D4142">
        <v>2693</v>
      </c>
      <c r="E4142">
        <v>2781</v>
      </c>
      <c r="F4142" t="s">
        <v>3999</v>
      </c>
      <c r="G4142" t="str">
        <f t="shared" si="128"/>
        <v>iiif_url</v>
      </c>
    </row>
    <row r="4143" spans="1:7" x14ac:dyDescent="0.2">
      <c r="A4143" t="s">
        <v>3950</v>
      </c>
      <c r="B4143" t="s">
        <v>3951</v>
      </c>
      <c r="C4143" t="s">
        <v>124</v>
      </c>
      <c r="D4143">
        <v>2644</v>
      </c>
      <c r="E4143">
        <v>2829</v>
      </c>
      <c r="F4143" t="s">
        <v>4000</v>
      </c>
      <c r="G4143" t="str">
        <f t="shared" si="128"/>
        <v>iiif_url</v>
      </c>
    </row>
    <row r="4144" spans="1:7" x14ac:dyDescent="0.2">
      <c r="A4144" t="s">
        <v>3950</v>
      </c>
      <c r="B4144" t="s">
        <v>3951</v>
      </c>
      <c r="C4144" t="s">
        <v>26</v>
      </c>
      <c r="D4144">
        <v>2695</v>
      </c>
      <c r="E4144">
        <v>2879</v>
      </c>
      <c r="F4144" t="s">
        <v>4001</v>
      </c>
      <c r="G4144" t="str">
        <f t="shared" si="128"/>
        <v>iiif_url</v>
      </c>
    </row>
    <row r="4145" spans="1:7" x14ac:dyDescent="0.2">
      <c r="A4145" t="s">
        <v>3950</v>
      </c>
      <c r="B4145" t="s">
        <v>3951</v>
      </c>
      <c r="C4145" t="s">
        <v>26</v>
      </c>
      <c r="D4145">
        <v>2693</v>
      </c>
      <c r="E4145">
        <v>2925</v>
      </c>
      <c r="F4145" t="s">
        <v>4002</v>
      </c>
      <c r="G4145" t="str">
        <f t="shared" si="128"/>
        <v>iiif_url</v>
      </c>
    </row>
    <row r="4146" spans="1:7" x14ac:dyDescent="0.2">
      <c r="A4146" t="s">
        <v>3950</v>
      </c>
      <c r="B4146" t="s">
        <v>3951</v>
      </c>
      <c r="C4146" t="s">
        <v>26</v>
      </c>
      <c r="D4146">
        <v>2691</v>
      </c>
      <c r="E4146">
        <v>2975</v>
      </c>
      <c r="F4146" t="s">
        <v>4003</v>
      </c>
      <c r="G4146" t="str">
        <f t="shared" si="128"/>
        <v>iiif_url</v>
      </c>
    </row>
    <row r="4147" spans="1:7" x14ac:dyDescent="0.2">
      <c r="A4147" t="s">
        <v>3950</v>
      </c>
      <c r="B4147" t="s">
        <v>3951</v>
      </c>
      <c r="C4147" t="s">
        <v>26</v>
      </c>
      <c r="D4147">
        <v>2691</v>
      </c>
      <c r="E4147">
        <v>3026</v>
      </c>
      <c r="F4147" t="s">
        <v>4004</v>
      </c>
      <c r="G4147" t="str">
        <f t="shared" si="128"/>
        <v>iiif_url</v>
      </c>
    </row>
    <row r="4148" spans="1:7" x14ac:dyDescent="0.2">
      <c r="A4148" t="s">
        <v>3950</v>
      </c>
      <c r="B4148" t="s">
        <v>3951</v>
      </c>
      <c r="C4148" t="s">
        <v>26</v>
      </c>
      <c r="D4148">
        <v>2693</v>
      </c>
      <c r="E4148">
        <v>3070</v>
      </c>
      <c r="F4148" t="s">
        <v>4005</v>
      </c>
      <c r="G4148" t="str">
        <f t="shared" si="128"/>
        <v>iiif_url</v>
      </c>
    </row>
    <row r="4149" spans="1:7" x14ac:dyDescent="0.2">
      <c r="A4149" t="s">
        <v>3950</v>
      </c>
      <c r="B4149" t="s">
        <v>3951</v>
      </c>
      <c r="C4149" t="s">
        <v>26</v>
      </c>
      <c r="D4149">
        <v>2691</v>
      </c>
      <c r="E4149">
        <v>3119</v>
      </c>
      <c r="F4149" t="s">
        <v>4006</v>
      </c>
      <c r="G4149" t="str">
        <f t="shared" si="128"/>
        <v>iiif_url</v>
      </c>
    </row>
    <row r="4150" spans="1:7" x14ac:dyDescent="0.2">
      <c r="A4150" t="s">
        <v>3950</v>
      </c>
      <c r="B4150" t="s">
        <v>3951</v>
      </c>
      <c r="C4150" t="s">
        <v>26</v>
      </c>
      <c r="D4150">
        <v>2691</v>
      </c>
      <c r="E4150">
        <v>3168</v>
      </c>
      <c r="F4150" t="s">
        <v>4007</v>
      </c>
      <c r="G4150" t="str">
        <f t="shared" si="128"/>
        <v>iiif_url</v>
      </c>
    </row>
    <row r="4151" spans="1:7" x14ac:dyDescent="0.2">
      <c r="A4151" t="s">
        <v>3950</v>
      </c>
      <c r="B4151" t="s">
        <v>3951</v>
      </c>
      <c r="C4151" t="s">
        <v>26</v>
      </c>
      <c r="D4151">
        <v>2693</v>
      </c>
      <c r="E4151">
        <v>3217</v>
      </c>
      <c r="F4151" t="s">
        <v>4008</v>
      </c>
      <c r="G4151" t="str">
        <f t="shared" si="128"/>
        <v>iiif_url</v>
      </c>
    </row>
    <row r="4152" spans="1:7" x14ac:dyDescent="0.2">
      <c r="A4152" t="s">
        <v>3950</v>
      </c>
      <c r="B4152" t="s">
        <v>3951</v>
      </c>
      <c r="C4152" t="s">
        <v>26</v>
      </c>
      <c r="D4152">
        <v>2686</v>
      </c>
      <c r="E4152">
        <v>3264</v>
      </c>
      <c r="F4152" t="s">
        <v>4009</v>
      </c>
      <c r="G4152" t="str">
        <f t="shared" si="128"/>
        <v>iiif_url</v>
      </c>
    </row>
    <row r="4153" spans="1:7" x14ac:dyDescent="0.2">
      <c r="A4153" t="s">
        <v>3950</v>
      </c>
      <c r="B4153" t="s">
        <v>3951</v>
      </c>
      <c r="C4153" t="s">
        <v>26</v>
      </c>
      <c r="D4153">
        <v>2686</v>
      </c>
      <c r="E4153">
        <v>3313</v>
      </c>
      <c r="F4153" t="s">
        <v>4010</v>
      </c>
      <c r="G4153" t="str">
        <f t="shared" si="128"/>
        <v>iiif_url</v>
      </c>
    </row>
    <row r="4154" spans="1:7" x14ac:dyDescent="0.2">
      <c r="A4154" t="s">
        <v>3950</v>
      </c>
      <c r="B4154" t="s">
        <v>3951</v>
      </c>
      <c r="C4154" t="s">
        <v>26</v>
      </c>
      <c r="D4154">
        <v>2681</v>
      </c>
      <c r="E4154">
        <v>3353</v>
      </c>
      <c r="F4154" t="s">
        <v>4011</v>
      </c>
      <c r="G4154" t="str">
        <f t="shared" si="128"/>
        <v>iiif_url</v>
      </c>
    </row>
    <row r="4156" spans="1:7" x14ac:dyDescent="0.2">
      <c r="A4156" t="s">
        <v>3950</v>
      </c>
      <c r="B4156" t="s">
        <v>4012</v>
      </c>
      <c r="C4156" t="s">
        <v>26</v>
      </c>
      <c r="D4156">
        <v>3812</v>
      </c>
      <c r="E4156">
        <v>434</v>
      </c>
      <c r="F4156" t="s">
        <v>4013</v>
      </c>
      <c r="G4156" t="str">
        <f t="shared" ref="G4156:G4187" si="129">HYPERLINK("https://images.diginfra.net/iiif/NL-HaNA_1.01.02/3779/NL-HaNA_1.01.02_3779_0021.jpg/3526,334,1100,3140/full/0/default.jpg", "iiif_url")</f>
        <v>iiif_url</v>
      </c>
    </row>
    <row r="4157" spans="1:7" x14ac:dyDescent="0.2">
      <c r="A4157" t="s">
        <v>3950</v>
      </c>
      <c r="B4157" t="s">
        <v>4012</v>
      </c>
      <c r="C4157" t="s">
        <v>37</v>
      </c>
      <c r="D4157">
        <v>3683</v>
      </c>
      <c r="E4157">
        <v>486</v>
      </c>
      <c r="F4157" t="s">
        <v>4014</v>
      </c>
      <c r="G4157" t="str">
        <f t="shared" si="129"/>
        <v>iiif_url</v>
      </c>
    </row>
    <row r="4158" spans="1:7" x14ac:dyDescent="0.2">
      <c r="A4158" t="s">
        <v>3950</v>
      </c>
      <c r="B4158" t="s">
        <v>4012</v>
      </c>
      <c r="C4158" t="s">
        <v>37</v>
      </c>
      <c r="D4158">
        <v>3685</v>
      </c>
      <c r="E4158">
        <v>536</v>
      </c>
      <c r="F4158" t="s">
        <v>4015</v>
      </c>
      <c r="G4158" t="str">
        <f t="shared" si="129"/>
        <v>iiif_url</v>
      </c>
    </row>
    <row r="4159" spans="1:7" x14ac:dyDescent="0.2">
      <c r="A4159" t="s">
        <v>3950</v>
      </c>
      <c r="B4159" t="s">
        <v>4012</v>
      </c>
      <c r="C4159" t="s">
        <v>26</v>
      </c>
      <c r="D4159">
        <v>3805</v>
      </c>
      <c r="E4159">
        <v>582</v>
      </c>
      <c r="F4159" t="s">
        <v>4016</v>
      </c>
      <c r="G4159" t="str">
        <f t="shared" si="129"/>
        <v>iiif_url</v>
      </c>
    </row>
    <row r="4160" spans="1:7" x14ac:dyDescent="0.2">
      <c r="A4160" t="s">
        <v>3950</v>
      </c>
      <c r="B4160" t="s">
        <v>4012</v>
      </c>
      <c r="C4160" t="s">
        <v>37</v>
      </c>
      <c r="D4160">
        <v>3685</v>
      </c>
      <c r="E4160">
        <v>631</v>
      </c>
      <c r="F4160" t="s">
        <v>4017</v>
      </c>
      <c r="G4160" t="str">
        <f t="shared" si="129"/>
        <v>iiif_url</v>
      </c>
    </row>
    <row r="4161" spans="1:7" x14ac:dyDescent="0.2">
      <c r="A4161" t="s">
        <v>3950</v>
      </c>
      <c r="B4161" t="s">
        <v>4012</v>
      </c>
      <c r="C4161" t="s">
        <v>37</v>
      </c>
      <c r="D4161">
        <v>3685</v>
      </c>
      <c r="E4161">
        <v>677</v>
      </c>
      <c r="F4161" t="s">
        <v>4018</v>
      </c>
      <c r="G4161" t="str">
        <f t="shared" si="129"/>
        <v>iiif_url</v>
      </c>
    </row>
    <row r="4162" spans="1:7" x14ac:dyDescent="0.2">
      <c r="A4162" t="s">
        <v>3950</v>
      </c>
      <c r="B4162" t="s">
        <v>4012</v>
      </c>
      <c r="C4162" t="s">
        <v>37</v>
      </c>
      <c r="D4162">
        <v>3683</v>
      </c>
      <c r="E4162">
        <v>726</v>
      </c>
      <c r="F4162" t="s">
        <v>4019</v>
      </c>
      <c r="G4162" t="str">
        <f t="shared" si="129"/>
        <v>iiif_url</v>
      </c>
    </row>
    <row r="4163" spans="1:7" x14ac:dyDescent="0.2">
      <c r="A4163" t="s">
        <v>3950</v>
      </c>
      <c r="B4163" t="s">
        <v>4012</v>
      </c>
      <c r="C4163" t="s">
        <v>37</v>
      </c>
      <c r="D4163">
        <v>3685</v>
      </c>
      <c r="E4163">
        <v>769</v>
      </c>
      <c r="F4163" t="s">
        <v>4020</v>
      </c>
      <c r="G4163" t="str">
        <f t="shared" si="129"/>
        <v>iiif_url</v>
      </c>
    </row>
    <row r="4164" spans="1:7" x14ac:dyDescent="0.2">
      <c r="A4164" t="s">
        <v>3950</v>
      </c>
      <c r="B4164" t="s">
        <v>4012</v>
      </c>
      <c r="C4164" t="s">
        <v>37</v>
      </c>
      <c r="D4164">
        <v>3809</v>
      </c>
      <c r="E4164">
        <v>823</v>
      </c>
      <c r="F4164" t="s">
        <v>4021</v>
      </c>
      <c r="G4164" t="str">
        <f t="shared" si="129"/>
        <v>iiif_url</v>
      </c>
    </row>
    <row r="4165" spans="1:7" x14ac:dyDescent="0.2">
      <c r="A4165" t="s">
        <v>3950</v>
      </c>
      <c r="B4165" t="s">
        <v>4012</v>
      </c>
      <c r="C4165" t="s">
        <v>37</v>
      </c>
      <c r="D4165">
        <v>3685</v>
      </c>
      <c r="E4165">
        <v>869</v>
      </c>
      <c r="F4165" t="s">
        <v>4022</v>
      </c>
      <c r="G4165" t="str">
        <f t="shared" si="129"/>
        <v>iiif_url</v>
      </c>
    </row>
    <row r="4166" spans="1:7" x14ac:dyDescent="0.2">
      <c r="A4166" t="s">
        <v>3950</v>
      </c>
      <c r="B4166" t="s">
        <v>4012</v>
      </c>
      <c r="C4166" t="s">
        <v>37</v>
      </c>
      <c r="D4166">
        <v>3685</v>
      </c>
      <c r="E4166">
        <v>919</v>
      </c>
      <c r="F4166" t="s">
        <v>4023</v>
      </c>
      <c r="G4166" t="str">
        <f t="shared" si="129"/>
        <v>iiif_url</v>
      </c>
    </row>
    <row r="4167" spans="1:7" x14ac:dyDescent="0.2">
      <c r="A4167" t="s">
        <v>3950</v>
      </c>
      <c r="B4167" t="s">
        <v>4012</v>
      </c>
      <c r="C4167" t="s">
        <v>26</v>
      </c>
      <c r="D4167">
        <v>3803</v>
      </c>
      <c r="E4167">
        <v>967</v>
      </c>
      <c r="F4167" t="s">
        <v>4024</v>
      </c>
      <c r="G4167" t="str">
        <f t="shared" si="129"/>
        <v>iiif_url</v>
      </c>
    </row>
    <row r="4168" spans="1:7" x14ac:dyDescent="0.2">
      <c r="A4168" t="s">
        <v>3950</v>
      </c>
      <c r="B4168" t="s">
        <v>4012</v>
      </c>
      <c r="C4168" t="s">
        <v>37</v>
      </c>
      <c r="D4168">
        <v>3687</v>
      </c>
      <c r="E4168">
        <v>1014</v>
      </c>
      <c r="F4168" t="s">
        <v>4025</v>
      </c>
      <c r="G4168" t="str">
        <f t="shared" si="129"/>
        <v>iiif_url</v>
      </c>
    </row>
    <row r="4169" spans="1:7" x14ac:dyDescent="0.2">
      <c r="A4169" t="s">
        <v>3950</v>
      </c>
      <c r="B4169" t="s">
        <v>4012</v>
      </c>
      <c r="C4169" t="s">
        <v>37</v>
      </c>
      <c r="D4169">
        <v>3687</v>
      </c>
      <c r="E4169">
        <v>1060</v>
      </c>
      <c r="F4169" t="s">
        <v>4026</v>
      </c>
      <c r="G4169" t="str">
        <f t="shared" si="129"/>
        <v>iiif_url</v>
      </c>
    </row>
    <row r="4170" spans="1:7" x14ac:dyDescent="0.2">
      <c r="A4170" t="s">
        <v>3950</v>
      </c>
      <c r="B4170" t="s">
        <v>4012</v>
      </c>
      <c r="C4170" t="s">
        <v>37</v>
      </c>
      <c r="D4170">
        <v>3683</v>
      </c>
      <c r="E4170">
        <v>1110</v>
      </c>
      <c r="F4170" t="s">
        <v>4027</v>
      </c>
      <c r="G4170" t="str">
        <f t="shared" si="129"/>
        <v>iiif_url</v>
      </c>
    </row>
    <row r="4171" spans="1:7" x14ac:dyDescent="0.2">
      <c r="A4171" t="s">
        <v>3950</v>
      </c>
      <c r="B4171" t="s">
        <v>4012</v>
      </c>
      <c r="C4171" t="s">
        <v>37</v>
      </c>
      <c r="D4171">
        <v>3683</v>
      </c>
      <c r="E4171">
        <v>1158</v>
      </c>
      <c r="F4171" t="s">
        <v>4028</v>
      </c>
      <c r="G4171" t="str">
        <f t="shared" si="129"/>
        <v>iiif_url</v>
      </c>
    </row>
    <row r="4172" spans="1:7" x14ac:dyDescent="0.2">
      <c r="A4172" t="s">
        <v>3950</v>
      </c>
      <c r="B4172" t="s">
        <v>4012</v>
      </c>
      <c r="C4172" t="s">
        <v>37</v>
      </c>
      <c r="D4172">
        <v>3680</v>
      </c>
      <c r="E4172">
        <v>1207</v>
      </c>
      <c r="F4172" t="s">
        <v>4029</v>
      </c>
      <c r="G4172" t="str">
        <f t="shared" si="129"/>
        <v>iiif_url</v>
      </c>
    </row>
    <row r="4173" spans="1:7" x14ac:dyDescent="0.2">
      <c r="A4173" t="s">
        <v>3950</v>
      </c>
      <c r="B4173" t="s">
        <v>4012</v>
      </c>
      <c r="C4173" t="s">
        <v>26</v>
      </c>
      <c r="D4173">
        <v>3690</v>
      </c>
      <c r="E4173">
        <v>1261</v>
      </c>
      <c r="F4173" t="s">
        <v>2403</v>
      </c>
      <c r="G4173" t="str">
        <f t="shared" si="129"/>
        <v>iiif_url</v>
      </c>
    </row>
    <row r="4174" spans="1:7" x14ac:dyDescent="0.2">
      <c r="A4174" t="s">
        <v>3950</v>
      </c>
      <c r="B4174" t="s">
        <v>4012</v>
      </c>
      <c r="C4174" t="s">
        <v>37</v>
      </c>
      <c r="D4174">
        <v>3805</v>
      </c>
      <c r="E4174">
        <v>1299</v>
      </c>
      <c r="F4174" t="s">
        <v>4030</v>
      </c>
      <c r="G4174" t="str">
        <f t="shared" si="129"/>
        <v>iiif_url</v>
      </c>
    </row>
    <row r="4175" spans="1:7" x14ac:dyDescent="0.2">
      <c r="A4175" t="s">
        <v>3950</v>
      </c>
      <c r="B4175" t="s">
        <v>4012</v>
      </c>
      <c r="C4175" t="s">
        <v>37</v>
      </c>
      <c r="D4175">
        <v>3683</v>
      </c>
      <c r="E4175">
        <v>1350</v>
      </c>
      <c r="F4175" t="s">
        <v>4031</v>
      </c>
      <c r="G4175" t="str">
        <f t="shared" si="129"/>
        <v>iiif_url</v>
      </c>
    </row>
    <row r="4176" spans="1:7" x14ac:dyDescent="0.2">
      <c r="A4176" t="s">
        <v>3950</v>
      </c>
      <c r="B4176" t="s">
        <v>4012</v>
      </c>
      <c r="C4176" t="s">
        <v>37</v>
      </c>
      <c r="D4176">
        <v>3680</v>
      </c>
      <c r="E4176">
        <v>1401</v>
      </c>
      <c r="F4176" t="s">
        <v>4032</v>
      </c>
      <c r="G4176" t="str">
        <f t="shared" si="129"/>
        <v>iiif_url</v>
      </c>
    </row>
    <row r="4177" spans="1:7" x14ac:dyDescent="0.2">
      <c r="A4177" t="s">
        <v>3950</v>
      </c>
      <c r="B4177" t="s">
        <v>4012</v>
      </c>
      <c r="C4177" t="s">
        <v>37</v>
      </c>
      <c r="D4177">
        <v>3680</v>
      </c>
      <c r="E4177">
        <v>1452</v>
      </c>
      <c r="F4177" t="s">
        <v>4033</v>
      </c>
      <c r="G4177" t="str">
        <f t="shared" si="129"/>
        <v>iiif_url</v>
      </c>
    </row>
    <row r="4178" spans="1:7" x14ac:dyDescent="0.2">
      <c r="A4178" t="s">
        <v>3950</v>
      </c>
      <c r="B4178" t="s">
        <v>4012</v>
      </c>
      <c r="C4178" t="s">
        <v>37</v>
      </c>
      <c r="D4178">
        <v>3800</v>
      </c>
      <c r="E4178">
        <v>1494</v>
      </c>
      <c r="F4178" t="s">
        <v>4034</v>
      </c>
      <c r="G4178" t="str">
        <f t="shared" si="129"/>
        <v>iiif_url</v>
      </c>
    </row>
    <row r="4179" spans="1:7" x14ac:dyDescent="0.2">
      <c r="A4179" t="s">
        <v>3950</v>
      </c>
      <c r="B4179" t="s">
        <v>4012</v>
      </c>
      <c r="C4179" t="s">
        <v>37</v>
      </c>
      <c r="D4179">
        <v>3678</v>
      </c>
      <c r="E4179">
        <v>1544</v>
      </c>
      <c r="F4179" t="s">
        <v>4035</v>
      </c>
      <c r="G4179" t="str">
        <f t="shared" si="129"/>
        <v>iiif_url</v>
      </c>
    </row>
    <row r="4180" spans="1:7" x14ac:dyDescent="0.2">
      <c r="A4180" t="s">
        <v>3950</v>
      </c>
      <c r="B4180" t="s">
        <v>4012</v>
      </c>
      <c r="C4180" t="s">
        <v>37</v>
      </c>
      <c r="D4180">
        <v>3680</v>
      </c>
      <c r="E4180">
        <v>1592</v>
      </c>
      <c r="F4180" t="s">
        <v>4036</v>
      </c>
      <c r="G4180" t="str">
        <f t="shared" si="129"/>
        <v>iiif_url</v>
      </c>
    </row>
    <row r="4181" spans="1:7" x14ac:dyDescent="0.2">
      <c r="A4181" t="s">
        <v>3950</v>
      </c>
      <c r="B4181" t="s">
        <v>4012</v>
      </c>
      <c r="C4181" t="s">
        <v>37</v>
      </c>
      <c r="D4181">
        <v>3675</v>
      </c>
      <c r="E4181">
        <v>1642</v>
      </c>
      <c r="F4181" t="s">
        <v>4037</v>
      </c>
      <c r="G4181" t="str">
        <f t="shared" si="129"/>
        <v>iiif_url</v>
      </c>
    </row>
    <row r="4182" spans="1:7" x14ac:dyDescent="0.2">
      <c r="A4182" t="s">
        <v>3950</v>
      </c>
      <c r="B4182" t="s">
        <v>4012</v>
      </c>
      <c r="C4182" t="s">
        <v>37</v>
      </c>
      <c r="D4182">
        <v>3802</v>
      </c>
      <c r="E4182">
        <v>1693</v>
      </c>
      <c r="F4182" t="s">
        <v>4038</v>
      </c>
      <c r="G4182" t="str">
        <f t="shared" si="129"/>
        <v>iiif_url</v>
      </c>
    </row>
    <row r="4183" spans="1:7" x14ac:dyDescent="0.2">
      <c r="A4183" t="s">
        <v>3950</v>
      </c>
      <c r="B4183" t="s">
        <v>4012</v>
      </c>
      <c r="C4183" t="s">
        <v>37</v>
      </c>
      <c r="D4183">
        <v>3678</v>
      </c>
      <c r="E4183">
        <v>1741</v>
      </c>
      <c r="F4183" t="s">
        <v>4039</v>
      </c>
      <c r="G4183" t="str">
        <f t="shared" si="129"/>
        <v>iiif_url</v>
      </c>
    </row>
    <row r="4184" spans="1:7" x14ac:dyDescent="0.2">
      <c r="A4184" t="s">
        <v>3950</v>
      </c>
      <c r="B4184" t="s">
        <v>4012</v>
      </c>
      <c r="C4184" t="s">
        <v>37</v>
      </c>
      <c r="D4184">
        <v>3675</v>
      </c>
      <c r="E4184">
        <v>1785</v>
      </c>
      <c r="F4184" t="s">
        <v>4040</v>
      </c>
      <c r="G4184" t="str">
        <f t="shared" si="129"/>
        <v>iiif_url</v>
      </c>
    </row>
    <row r="4185" spans="1:7" x14ac:dyDescent="0.2">
      <c r="A4185" t="s">
        <v>3950</v>
      </c>
      <c r="B4185" t="s">
        <v>4012</v>
      </c>
      <c r="C4185" t="s">
        <v>37</v>
      </c>
      <c r="D4185">
        <v>3800</v>
      </c>
      <c r="E4185">
        <v>1836</v>
      </c>
      <c r="F4185" t="s">
        <v>4041</v>
      </c>
      <c r="G4185" t="str">
        <f t="shared" si="129"/>
        <v>iiif_url</v>
      </c>
    </row>
    <row r="4186" spans="1:7" x14ac:dyDescent="0.2">
      <c r="A4186" t="s">
        <v>3950</v>
      </c>
      <c r="B4186" t="s">
        <v>4012</v>
      </c>
      <c r="C4186" t="s">
        <v>37</v>
      </c>
      <c r="D4186">
        <v>3675</v>
      </c>
      <c r="E4186">
        <v>1884</v>
      </c>
      <c r="F4186" t="s">
        <v>4042</v>
      </c>
      <c r="G4186" t="str">
        <f t="shared" si="129"/>
        <v>iiif_url</v>
      </c>
    </row>
    <row r="4187" spans="1:7" x14ac:dyDescent="0.2">
      <c r="A4187" t="s">
        <v>3950</v>
      </c>
      <c r="B4187" t="s">
        <v>4012</v>
      </c>
      <c r="C4187" t="s">
        <v>11</v>
      </c>
      <c r="D4187">
        <v>3800</v>
      </c>
      <c r="E4187">
        <v>1932</v>
      </c>
      <c r="F4187" t="s">
        <v>4043</v>
      </c>
      <c r="G4187" t="str">
        <f t="shared" si="129"/>
        <v>iiif_url</v>
      </c>
    </row>
    <row r="4188" spans="1:7" x14ac:dyDescent="0.2">
      <c r="A4188" t="s">
        <v>3950</v>
      </c>
      <c r="B4188" t="s">
        <v>4012</v>
      </c>
      <c r="C4188" t="s">
        <v>37</v>
      </c>
      <c r="D4188">
        <v>3673</v>
      </c>
      <c r="E4188">
        <v>1980</v>
      </c>
      <c r="F4188" t="s">
        <v>4044</v>
      </c>
      <c r="G4188" t="str">
        <f t="shared" ref="G4188:G4217" si="130">HYPERLINK("https://images.diginfra.net/iiif/NL-HaNA_1.01.02/3779/NL-HaNA_1.01.02_3779_0021.jpg/3526,334,1100,3140/full/0/default.jpg", "iiif_url")</f>
        <v>iiif_url</v>
      </c>
    </row>
    <row r="4189" spans="1:7" x14ac:dyDescent="0.2">
      <c r="A4189" t="s">
        <v>3950</v>
      </c>
      <c r="B4189" t="s">
        <v>4012</v>
      </c>
      <c r="C4189" t="s">
        <v>37</v>
      </c>
      <c r="D4189">
        <v>3673</v>
      </c>
      <c r="E4189">
        <v>2028</v>
      </c>
      <c r="F4189" t="s">
        <v>4045</v>
      </c>
      <c r="G4189" t="str">
        <f t="shared" si="130"/>
        <v>iiif_url</v>
      </c>
    </row>
    <row r="4190" spans="1:7" x14ac:dyDescent="0.2">
      <c r="A4190" t="s">
        <v>3950</v>
      </c>
      <c r="B4190" t="s">
        <v>4012</v>
      </c>
      <c r="C4190" t="s">
        <v>11</v>
      </c>
      <c r="D4190">
        <v>3800</v>
      </c>
      <c r="E4190">
        <v>2075</v>
      </c>
      <c r="F4190" t="s">
        <v>4046</v>
      </c>
      <c r="G4190" t="str">
        <f t="shared" si="130"/>
        <v>iiif_url</v>
      </c>
    </row>
    <row r="4191" spans="1:7" x14ac:dyDescent="0.2">
      <c r="A4191" t="s">
        <v>3950</v>
      </c>
      <c r="B4191" t="s">
        <v>4012</v>
      </c>
      <c r="C4191" t="s">
        <v>37</v>
      </c>
      <c r="D4191">
        <v>3673</v>
      </c>
      <c r="E4191">
        <v>2125</v>
      </c>
      <c r="F4191" t="s">
        <v>4047</v>
      </c>
      <c r="G4191" t="str">
        <f t="shared" si="130"/>
        <v>iiif_url</v>
      </c>
    </row>
    <row r="4192" spans="1:7" x14ac:dyDescent="0.2">
      <c r="A4192" t="s">
        <v>3950</v>
      </c>
      <c r="B4192" t="s">
        <v>4012</v>
      </c>
      <c r="C4192" t="s">
        <v>37</v>
      </c>
      <c r="D4192">
        <v>3798</v>
      </c>
      <c r="E4192">
        <v>2168</v>
      </c>
      <c r="F4192" t="s">
        <v>4048</v>
      </c>
      <c r="G4192" t="str">
        <f t="shared" si="130"/>
        <v>iiif_url</v>
      </c>
    </row>
    <row r="4193" spans="1:7" x14ac:dyDescent="0.2">
      <c r="A4193" t="s">
        <v>3950</v>
      </c>
      <c r="B4193" t="s">
        <v>4012</v>
      </c>
      <c r="C4193" t="s">
        <v>37</v>
      </c>
      <c r="D4193">
        <v>3675</v>
      </c>
      <c r="E4193">
        <v>2221</v>
      </c>
      <c r="F4193" t="s">
        <v>4049</v>
      </c>
      <c r="G4193" t="str">
        <f t="shared" si="130"/>
        <v>iiif_url</v>
      </c>
    </row>
    <row r="4194" spans="1:7" x14ac:dyDescent="0.2">
      <c r="A4194" t="s">
        <v>3950</v>
      </c>
      <c r="B4194" t="s">
        <v>4012</v>
      </c>
      <c r="C4194" t="s">
        <v>26</v>
      </c>
      <c r="D4194">
        <v>3680</v>
      </c>
      <c r="E4194">
        <v>2265</v>
      </c>
      <c r="F4194" t="s">
        <v>1148</v>
      </c>
      <c r="G4194" t="str">
        <f t="shared" si="130"/>
        <v>iiif_url</v>
      </c>
    </row>
    <row r="4195" spans="1:7" x14ac:dyDescent="0.2">
      <c r="A4195" t="s">
        <v>3950</v>
      </c>
      <c r="B4195" t="s">
        <v>4012</v>
      </c>
      <c r="C4195" t="s">
        <v>26</v>
      </c>
      <c r="D4195">
        <v>3798</v>
      </c>
      <c r="E4195">
        <v>2317</v>
      </c>
      <c r="F4195" t="s">
        <v>4050</v>
      </c>
      <c r="G4195" t="str">
        <f t="shared" si="130"/>
        <v>iiif_url</v>
      </c>
    </row>
    <row r="4196" spans="1:7" x14ac:dyDescent="0.2">
      <c r="A4196" t="s">
        <v>3950</v>
      </c>
      <c r="B4196" t="s">
        <v>4012</v>
      </c>
      <c r="C4196" t="s">
        <v>37</v>
      </c>
      <c r="D4196">
        <v>3675</v>
      </c>
      <c r="E4196">
        <v>2363</v>
      </c>
      <c r="F4196" t="s">
        <v>4051</v>
      </c>
      <c r="G4196" t="str">
        <f t="shared" si="130"/>
        <v>iiif_url</v>
      </c>
    </row>
    <row r="4197" spans="1:7" x14ac:dyDescent="0.2">
      <c r="A4197" t="s">
        <v>3950</v>
      </c>
      <c r="B4197" t="s">
        <v>4012</v>
      </c>
      <c r="C4197" t="s">
        <v>37</v>
      </c>
      <c r="D4197">
        <v>3673</v>
      </c>
      <c r="E4197">
        <v>2410</v>
      </c>
      <c r="F4197" t="s">
        <v>4052</v>
      </c>
      <c r="G4197" t="str">
        <f t="shared" si="130"/>
        <v>iiif_url</v>
      </c>
    </row>
    <row r="4198" spans="1:7" x14ac:dyDescent="0.2">
      <c r="A4198" t="s">
        <v>3950</v>
      </c>
      <c r="B4198" t="s">
        <v>4012</v>
      </c>
      <c r="C4198" t="s">
        <v>37</v>
      </c>
      <c r="D4198">
        <v>3671</v>
      </c>
      <c r="E4198">
        <v>2459</v>
      </c>
      <c r="F4198" t="s">
        <v>4053</v>
      </c>
      <c r="G4198" t="str">
        <f t="shared" si="130"/>
        <v>iiif_url</v>
      </c>
    </row>
    <row r="4199" spans="1:7" x14ac:dyDescent="0.2">
      <c r="A4199" t="s">
        <v>3950</v>
      </c>
      <c r="B4199" t="s">
        <v>4012</v>
      </c>
      <c r="C4199" t="s">
        <v>37</v>
      </c>
      <c r="D4199">
        <v>3675</v>
      </c>
      <c r="E4199">
        <v>2507</v>
      </c>
      <c r="F4199" t="s">
        <v>4054</v>
      </c>
      <c r="G4199" t="str">
        <f t="shared" si="130"/>
        <v>iiif_url</v>
      </c>
    </row>
    <row r="4200" spans="1:7" x14ac:dyDescent="0.2">
      <c r="A4200" t="s">
        <v>3950</v>
      </c>
      <c r="B4200" t="s">
        <v>4012</v>
      </c>
      <c r="C4200" t="s">
        <v>37</v>
      </c>
      <c r="D4200">
        <v>3678</v>
      </c>
      <c r="E4200">
        <v>2554</v>
      </c>
      <c r="F4200" t="s">
        <v>4055</v>
      </c>
      <c r="G4200" t="str">
        <f t="shared" si="130"/>
        <v>iiif_url</v>
      </c>
    </row>
    <row r="4201" spans="1:7" x14ac:dyDescent="0.2">
      <c r="A4201" t="s">
        <v>3950</v>
      </c>
      <c r="B4201" t="s">
        <v>4012</v>
      </c>
      <c r="C4201" t="s">
        <v>37</v>
      </c>
      <c r="D4201">
        <v>3800</v>
      </c>
      <c r="E4201">
        <v>2604</v>
      </c>
      <c r="F4201" t="s">
        <v>4056</v>
      </c>
      <c r="G4201" t="str">
        <f t="shared" si="130"/>
        <v>iiif_url</v>
      </c>
    </row>
    <row r="4202" spans="1:7" x14ac:dyDescent="0.2">
      <c r="A4202" t="s">
        <v>3950</v>
      </c>
      <c r="B4202" t="s">
        <v>4012</v>
      </c>
      <c r="C4202" t="s">
        <v>37</v>
      </c>
      <c r="D4202">
        <v>3800</v>
      </c>
      <c r="E4202">
        <v>2655</v>
      </c>
      <c r="F4202" t="s">
        <v>4057</v>
      </c>
      <c r="G4202" t="str">
        <f t="shared" si="130"/>
        <v>iiif_url</v>
      </c>
    </row>
    <row r="4203" spans="1:7" x14ac:dyDescent="0.2">
      <c r="A4203" t="s">
        <v>3950</v>
      </c>
      <c r="B4203" t="s">
        <v>4012</v>
      </c>
      <c r="C4203" t="s">
        <v>37</v>
      </c>
      <c r="D4203">
        <v>3673</v>
      </c>
      <c r="E4203">
        <v>2699</v>
      </c>
      <c r="F4203" t="s">
        <v>4058</v>
      </c>
      <c r="G4203" t="str">
        <f t="shared" si="130"/>
        <v>iiif_url</v>
      </c>
    </row>
    <row r="4204" spans="1:7" x14ac:dyDescent="0.2">
      <c r="A4204" t="s">
        <v>3950</v>
      </c>
      <c r="B4204" t="s">
        <v>4012</v>
      </c>
      <c r="C4204" t="s">
        <v>124</v>
      </c>
      <c r="D4204">
        <v>3673</v>
      </c>
      <c r="E4204">
        <v>2755</v>
      </c>
      <c r="F4204" t="s">
        <v>4059</v>
      </c>
      <c r="G4204" t="str">
        <f t="shared" si="130"/>
        <v>iiif_url</v>
      </c>
    </row>
    <row r="4205" spans="1:7" x14ac:dyDescent="0.2">
      <c r="A4205" t="s">
        <v>3950</v>
      </c>
      <c r="B4205" t="s">
        <v>4012</v>
      </c>
      <c r="C4205" t="s">
        <v>37</v>
      </c>
      <c r="D4205">
        <v>3798</v>
      </c>
      <c r="E4205">
        <v>2797</v>
      </c>
      <c r="F4205" t="s">
        <v>4060</v>
      </c>
      <c r="G4205" t="str">
        <f t="shared" si="130"/>
        <v>iiif_url</v>
      </c>
    </row>
    <row r="4206" spans="1:7" x14ac:dyDescent="0.2">
      <c r="A4206" t="s">
        <v>3950</v>
      </c>
      <c r="B4206" t="s">
        <v>4012</v>
      </c>
      <c r="C4206" t="s">
        <v>124</v>
      </c>
      <c r="D4206">
        <v>3673</v>
      </c>
      <c r="E4206">
        <v>2845</v>
      </c>
      <c r="F4206" t="s">
        <v>4061</v>
      </c>
      <c r="G4206" t="str">
        <f t="shared" si="130"/>
        <v>iiif_url</v>
      </c>
    </row>
    <row r="4207" spans="1:7" x14ac:dyDescent="0.2">
      <c r="A4207" t="s">
        <v>3950</v>
      </c>
      <c r="B4207" t="s">
        <v>4012</v>
      </c>
      <c r="C4207" t="s">
        <v>124</v>
      </c>
      <c r="D4207">
        <v>3671</v>
      </c>
      <c r="E4207">
        <v>2902</v>
      </c>
      <c r="F4207" t="s">
        <v>3069</v>
      </c>
      <c r="G4207" t="str">
        <f t="shared" si="130"/>
        <v>iiif_url</v>
      </c>
    </row>
    <row r="4208" spans="1:7" x14ac:dyDescent="0.2">
      <c r="A4208" t="s">
        <v>3950</v>
      </c>
      <c r="B4208" t="s">
        <v>4012</v>
      </c>
      <c r="C4208" t="s">
        <v>26</v>
      </c>
      <c r="D4208">
        <v>3791</v>
      </c>
      <c r="E4208">
        <v>2904</v>
      </c>
      <c r="F4208" t="s">
        <v>4062</v>
      </c>
      <c r="G4208" t="str">
        <f t="shared" si="130"/>
        <v>iiif_url</v>
      </c>
    </row>
    <row r="4209" spans="1:7" x14ac:dyDescent="0.2">
      <c r="A4209" t="s">
        <v>3950</v>
      </c>
      <c r="B4209" t="s">
        <v>4012</v>
      </c>
      <c r="C4209" t="s">
        <v>37</v>
      </c>
      <c r="D4209">
        <v>3795</v>
      </c>
      <c r="E4209">
        <v>2946</v>
      </c>
      <c r="F4209" t="s">
        <v>4063</v>
      </c>
      <c r="G4209" t="str">
        <f t="shared" si="130"/>
        <v>iiif_url</v>
      </c>
    </row>
    <row r="4210" spans="1:7" x14ac:dyDescent="0.2">
      <c r="A4210" t="s">
        <v>3950</v>
      </c>
      <c r="B4210" t="s">
        <v>4012</v>
      </c>
      <c r="C4210" t="s">
        <v>26</v>
      </c>
      <c r="D4210">
        <v>3798</v>
      </c>
      <c r="E4210">
        <v>2994</v>
      </c>
      <c r="F4210" t="s">
        <v>4064</v>
      </c>
      <c r="G4210" t="str">
        <f t="shared" si="130"/>
        <v>iiif_url</v>
      </c>
    </row>
    <row r="4211" spans="1:7" x14ac:dyDescent="0.2">
      <c r="A4211" t="s">
        <v>3950</v>
      </c>
      <c r="B4211" t="s">
        <v>4012</v>
      </c>
      <c r="C4211" t="s">
        <v>124</v>
      </c>
      <c r="D4211">
        <v>3671</v>
      </c>
      <c r="E4211">
        <v>3036</v>
      </c>
      <c r="F4211" t="s">
        <v>4065</v>
      </c>
      <c r="G4211" t="str">
        <f t="shared" si="130"/>
        <v>iiif_url</v>
      </c>
    </row>
    <row r="4212" spans="1:7" x14ac:dyDescent="0.2">
      <c r="A4212" t="s">
        <v>3950</v>
      </c>
      <c r="B4212" t="s">
        <v>4012</v>
      </c>
      <c r="C4212" t="s">
        <v>124</v>
      </c>
      <c r="D4212">
        <v>3671</v>
      </c>
      <c r="E4212">
        <v>3092</v>
      </c>
      <c r="F4212" t="s">
        <v>4066</v>
      </c>
      <c r="G4212" t="str">
        <f t="shared" si="130"/>
        <v>iiif_url</v>
      </c>
    </row>
    <row r="4213" spans="1:7" x14ac:dyDescent="0.2">
      <c r="A4213" t="s">
        <v>3950</v>
      </c>
      <c r="B4213" t="s">
        <v>4012</v>
      </c>
      <c r="C4213" t="s">
        <v>26</v>
      </c>
      <c r="D4213">
        <v>3671</v>
      </c>
      <c r="E4213">
        <v>3134</v>
      </c>
      <c r="F4213" t="s">
        <v>3246</v>
      </c>
      <c r="G4213" t="str">
        <f t="shared" si="130"/>
        <v>iiif_url</v>
      </c>
    </row>
    <row r="4214" spans="1:7" x14ac:dyDescent="0.2">
      <c r="A4214" t="s">
        <v>3950</v>
      </c>
      <c r="B4214" t="s">
        <v>4012</v>
      </c>
      <c r="C4214" t="s">
        <v>37</v>
      </c>
      <c r="D4214">
        <v>3791</v>
      </c>
      <c r="E4214">
        <v>3181</v>
      </c>
      <c r="F4214" t="s">
        <v>4067</v>
      </c>
      <c r="G4214" t="str">
        <f t="shared" si="130"/>
        <v>iiif_url</v>
      </c>
    </row>
    <row r="4215" spans="1:7" x14ac:dyDescent="0.2">
      <c r="A4215" t="s">
        <v>3950</v>
      </c>
      <c r="B4215" t="s">
        <v>4012</v>
      </c>
      <c r="C4215" t="s">
        <v>124</v>
      </c>
      <c r="D4215">
        <v>3668</v>
      </c>
      <c r="E4215">
        <v>3233</v>
      </c>
      <c r="F4215" t="s">
        <v>4068</v>
      </c>
      <c r="G4215" t="str">
        <f t="shared" si="130"/>
        <v>iiif_url</v>
      </c>
    </row>
    <row r="4216" spans="1:7" x14ac:dyDescent="0.2">
      <c r="A4216" t="s">
        <v>3950</v>
      </c>
      <c r="B4216" t="s">
        <v>4012</v>
      </c>
      <c r="C4216" t="s">
        <v>124</v>
      </c>
      <c r="D4216">
        <v>3621</v>
      </c>
      <c r="E4216">
        <v>3278</v>
      </c>
      <c r="F4216" t="s">
        <v>4069</v>
      </c>
      <c r="G4216" t="str">
        <f t="shared" si="130"/>
        <v>iiif_url</v>
      </c>
    </row>
    <row r="4217" spans="1:7" x14ac:dyDescent="0.2">
      <c r="A4217" t="s">
        <v>3950</v>
      </c>
      <c r="B4217" t="s">
        <v>4012</v>
      </c>
      <c r="C4217" t="s">
        <v>124</v>
      </c>
      <c r="D4217">
        <v>3666</v>
      </c>
      <c r="E4217">
        <v>3331</v>
      </c>
      <c r="F4217" t="s">
        <v>4070</v>
      </c>
      <c r="G4217" t="str">
        <f t="shared" si="130"/>
        <v>iiif_url</v>
      </c>
    </row>
    <row r="4221" spans="1:7" x14ac:dyDescent="0.2">
      <c r="A4221" t="s">
        <v>4071</v>
      </c>
      <c r="B4221" t="s">
        <v>4072</v>
      </c>
      <c r="C4221" t="s">
        <v>1170</v>
      </c>
      <c r="D4221">
        <v>482</v>
      </c>
      <c r="E4221">
        <v>402</v>
      </c>
      <c r="F4221" t="s">
        <v>4073</v>
      </c>
      <c r="G4221" t="str">
        <f t="shared" ref="G4221:G4252" si="131">HYPERLINK("https://images.diginfra.net/iiif/NL-HaNA_1.01.02/3779/NL-HaNA_1.01.02_3779_0022.jpg/303,310,1100,3131/full/0/default.jpg", "iiif_url")</f>
        <v>iiif_url</v>
      </c>
    </row>
    <row r="4222" spans="1:7" x14ac:dyDescent="0.2">
      <c r="A4222" t="s">
        <v>4071</v>
      </c>
      <c r="B4222" t="s">
        <v>4072</v>
      </c>
      <c r="C4222" t="s">
        <v>1170</v>
      </c>
      <c r="D4222">
        <v>479</v>
      </c>
      <c r="E4222">
        <v>445</v>
      </c>
      <c r="F4222" t="s">
        <v>4074</v>
      </c>
      <c r="G4222" t="str">
        <f t="shared" si="131"/>
        <v>iiif_url</v>
      </c>
    </row>
    <row r="4223" spans="1:7" x14ac:dyDescent="0.2">
      <c r="A4223" t="s">
        <v>4071</v>
      </c>
      <c r="B4223" t="s">
        <v>4072</v>
      </c>
      <c r="C4223" t="s">
        <v>11</v>
      </c>
      <c r="D4223">
        <v>605</v>
      </c>
      <c r="E4223">
        <v>500</v>
      </c>
      <c r="F4223" t="s">
        <v>4075</v>
      </c>
      <c r="G4223" t="str">
        <f t="shared" si="131"/>
        <v>iiif_url</v>
      </c>
    </row>
    <row r="4224" spans="1:7" x14ac:dyDescent="0.2">
      <c r="A4224" t="s">
        <v>4071</v>
      </c>
      <c r="B4224" t="s">
        <v>4072</v>
      </c>
      <c r="C4224" t="s">
        <v>11</v>
      </c>
      <c r="D4224">
        <v>605</v>
      </c>
      <c r="E4224">
        <v>549</v>
      </c>
      <c r="F4224" t="s">
        <v>4076</v>
      </c>
      <c r="G4224" t="str">
        <f t="shared" si="131"/>
        <v>iiif_url</v>
      </c>
    </row>
    <row r="4225" spans="1:7" x14ac:dyDescent="0.2">
      <c r="A4225" t="s">
        <v>4071</v>
      </c>
      <c r="B4225" t="s">
        <v>4072</v>
      </c>
      <c r="C4225" t="s">
        <v>1170</v>
      </c>
      <c r="D4225">
        <v>482</v>
      </c>
      <c r="E4225">
        <v>592</v>
      </c>
      <c r="F4225" t="s">
        <v>4077</v>
      </c>
      <c r="G4225" t="str">
        <f t="shared" si="131"/>
        <v>iiif_url</v>
      </c>
    </row>
    <row r="4226" spans="1:7" x14ac:dyDescent="0.2">
      <c r="A4226" t="s">
        <v>4071</v>
      </c>
      <c r="B4226" t="s">
        <v>4072</v>
      </c>
      <c r="C4226" t="s">
        <v>11</v>
      </c>
      <c r="D4226">
        <v>602</v>
      </c>
      <c r="E4226">
        <v>643</v>
      </c>
      <c r="F4226" t="s">
        <v>4078</v>
      </c>
      <c r="G4226" t="str">
        <f t="shared" si="131"/>
        <v>iiif_url</v>
      </c>
    </row>
    <row r="4227" spans="1:7" x14ac:dyDescent="0.2">
      <c r="A4227" t="s">
        <v>4071</v>
      </c>
      <c r="B4227" t="s">
        <v>4072</v>
      </c>
      <c r="C4227" t="s">
        <v>11</v>
      </c>
      <c r="D4227">
        <v>602</v>
      </c>
      <c r="E4227">
        <v>694</v>
      </c>
      <c r="F4227" t="s">
        <v>4079</v>
      </c>
      <c r="G4227" t="str">
        <f t="shared" si="131"/>
        <v>iiif_url</v>
      </c>
    </row>
    <row r="4228" spans="1:7" x14ac:dyDescent="0.2">
      <c r="A4228" t="s">
        <v>4071</v>
      </c>
      <c r="B4228" t="s">
        <v>4072</v>
      </c>
      <c r="C4228" t="s">
        <v>1170</v>
      </c>
      <c r="D4228">
        <v>479</v>
      </c>
      <c r="E4228">
        <v>740</v>
      </c>
      <c r="F4228" t="s">
        <v>4080</v>
      </c>
      <c r="G4228" t="str">
        <f t="shared" si="131"/>
        <v>iiif_url</v>
      </c>
    </row>
    <row r="4229" spans="1:7" x14ac:dyDescent="0.2">
      <c r="A4229" t="s">
        <v>4071</v>
      </c>
      <c r="B4229" t="s">
        <v>4072</v>
      </c>
      <c r="C4229" t="s">
        <v>124</v>
      </c>
      <c r="D4229">
        <v>432</v>
      </c>
      <c r="E4229">
        <v>785</v>
      </c>
      <c r="F4229" t="s">
        <v>4081</v>
      </c>
      <c r="G4229" t="str">
        <f t="shared" si="131"/>
        <v>iiif_url</v>
      </c>
    </row>
    <row r="4230" spans="1:7" x14ac:dyDescent="0.2">
      <c r="A4230" t="s">
        <v>4071</v>
      </c>
      <c r="B4230" t="s">
        <v>4072</v>
      </c>
      <c r="C4230" t="s">
        <v>124</v>
      </c>
      <c r="D4230">
        <v>432</v>
      </c>
      <c r="E4230">
        <v>832</v>
      </c>
      <c r="F4230" t="s">
        <v>4082</v>
      </c>
      <c r="G4230" t="str">
        <f t="shared" si="131"/>
        <v>iiif_url</v>
      </c>
    </row>
    <row r="4231" spans="1:7" x14ac:dyDescent="0.2">
      <c r="A4231" t="s">
        <v>4071</v>
      </c>
      <c r="B4231" t="s">
        <v>4072</v>
      </c>
      <c r="C4231" t="s">
        <v>26</v>
      </c>
      <c r="D4231">
        <v>482</v>
      </c>
      <c r="E4231">
        <v>880</v>
      </c>
      <c r="F4231" t="s">
        <v>4083</v>
      </c>
      <c r="G4231" t="str">
        <f t="shared" si="131"/>
        <v>iiif_url</v>
      </c>
    </row>
    <row r="4232" spans="1:7" x14ac:dyDescent="0.2">
      <c r="A4232" t="s">
        <v>4071</v>
      </c>
      <c r="B4232" t="s">
        <v>4072</v>
      </c>
      <c r="C4232" t="s">
        <v>11</v>
      </c>
      <c r="D4232">
        <v>600</v>
      </c>
      <c r="E4232">
        <v>934</v>
      </c>
      <c r="F4232" t="s">
        <v>4084</v>
      </c>
      <c r="G4232" t="str">
        <f t="shared" si="131"/>
        <v>iiif_url</v>
      </c>
    </row>
    <row r="4233" spans="1:7" x14ac:dyDescent="0.2">
      <c r="A4233" t="s">
        <v>4071</v>
      </c>
      <c r="B4233" t="s">
        <v>4072</v>
      </c>
      <c r="C4233" t="s">
        <v>26</v>
      </c>
      <c r="D4233">
        <v>479</v>
      </c>
      <c r="E4233">
        <v>973</v>
      </c>
      <c r="F4233" t="s">
        <v>4085</v>
      </c>
      <c r="G4233" t="str">
        <f t="shared" si="131"/>
        <v>iiif_url</v>
      </c>
    </row>
    <row r="4234" spans="1:7" x14ac:dyDescent="0.2">
      <c r="A4234" t="s">
        <v>4071</v>
      </c>
      <c r="B4234" t="s">
        <v>4072</v>
      </c>
      <c r="C4234" t="s">
        <v>26</v>
      </c>
      <c r="D4234">
        <v>472</v>
      </c>
      <c r="E4234">
        <v>1033</v>
      </c>
      <c r="F4234" t="s">
        <v>4086</v>
      </c>
      <c r="G4234" t="str">
        <f t="shared" si="131"/>
        <v>iiif_url</v>
      </c>
    </row>
    <row r="4235" spans="1:7" x14ac:dyDescent="0.2">
      <c r="A4235" t="s">
        <v>4071</v>
      </c>
      <c r="B4235" t="s">
        <v>4072</v>
      </c>
      <c r="C4235" t="s">
        <v>26</v>
      </c>
      <c r="D4235">
        <v>482</v>
      </c>
      <c r="E4235">
        <v>1080</v>
      </c>
      <c r="F4235" t="s">
        <v>4087</v>
      </c>
      <c r="G4235" t="str">
        <f t="shared" si="131"/>
        <v>iiif_url</v>
      </c>
    </row>
    <row r="4236" spans="1:7" x14ac:dyDescent="0.2">
      <c r="A4236" t="s">
        <v>4071</v>
      </c>
      <c r="B4236" t="s">
        <v>4072</v>
      </c>
      <c r="C4236" t="s">
        <v>11</v>
      </c>
      <c r="D4236">
        <v>600</v>
      </c>
      <c r="E4236">
        <v>1127</v>
      </c>
      <c r="F4236" t="s">
        <v>4088</v>
      </c>
      <c r="G4236" t="str">
        <f t="shared" si="131"/>
        <v>iiif_url</v>
      </c>
    </row>
    <row r="4237" spans="1:7" x14ac:dyDescent="0.2">
      <c r="A4237" t="s">
        <v>4071</v>
      </c>
      <c r="B4237" t="s">
        <v>4072</v>
      </c>
      <c r="C4237" t="s">
        <v>26</v>
      </c>
      <c r="D4237">
        <v>468</v>
      </c>
      <c r="E4237">
        <v>1168</v>
      </c>
      <c r="F4237" t="s">
        <v>4089</v>
      </c>
      <c r="G4237" t="str">
        <f t="shared" si="131"/>
        <v>iiif_url</v>
      </c>
    </row>
    <row r="4238" spans="1:7" x14ac:dyDescent="0.2">
      <c r="A4238" t="s">
        <v>4071</v>
      </c>
      <c r="B4238" t="s">
        <v>4072</v>
      </c>
      <c r="C4238" t="s">
        <v>26</v>
      </c>
      <c r="D4238">
        <v>468</v>
      </c>
      <c r="E4238">
        <v>1218</v>
      </c>
      <c r="F4238" t="s">
        <v>4090</v>
      </c>
      <c r="G4238" t="str">
        <f t="shared" si="131"/>
        <v>iiif_url</v>
      </c>
    </row>
    <row r="4239" spans="1:7" x14ac:dyDescent="0.2">
      <c r="A4239" t="s">
        <v>4071</v>
      </c>
      <c r="B4239" t="s">
        <v>4072</v>
      </c>
      <c r="C4239" t="s">
        <v>11</v>
      </c>
      <c r="D4239">
        <v>597</v>
      </c>
      <c r="E4239">
        <v>1271</v>
      </c>
      <c r="F4239" t="s">
        <v>4091</v>
      </c>
      <c r="G4239" t="str">
        <f t="shared" si="131"/>
        <v>iiif_url</v>
      </c>
    </row>
    <row r="4240" spans="1:7" x14ac:dyDescent="0.2">
      <c r="A4240" t="s">
        <v>4071</v>
      </c>
      <c r="B4240" t="s">
        <v>4072</v>
      </c>
      <c r="C4240" t="s">
        <v>124</v>
      </c>
      <c r="D4240">
        <v>423</v>
      </c>
      <c r="E4240">
        <v>1309</v>
      </c>
      <c r="F4240" t="s">
        <v>4092</v>
      </c>
      <c r="G4240" t="str">
        <f t="shared" si="131"/>
        <v>iiif_url</v>
      </c>
    </row>
    <row r="4241" spans="1:7" x14ac:dyDescent="0.2">
      <c r="A4241" t="s">
        <v>4071</v>
      </c>
      <c r="B4241" t="s">
        <v>4072</v>
      </c>
      <c r="C4241" t="s">
        <v>26</v>
      </c>
      <c r="D4241">
        <v>472</v>
      </c>
      <c r="E4241">
        <v>1362</v>
      </c>
      <c r="F4241" t="s">
        <v>4093</v>
      </c>
      <c r="G4241" t="str">
        <f t="shared" si="131"/>
        <v>iiif_url</v>
      </c>
    </row>
    <row r="4242" spans="1:7" x14ac:dyDescent="0.2">
      <c r="A4242" t="s">
        <v>4071</v>
      </c>
      <c r="B4242" t="s">
        <v>4072</v>
      </c>
      <c r="C4242" t="s">
        <v>26</v>
      </c>
      <c r="D4242">
        <v>472</v>
      </c>
      <c r="E4242">
        <v>1418</v>
      </c>
      <c r="F4242" t="s">
        <v>3548</v>
      </c>
      <c r="G4242" t="str">
        <f t="shared" si="131"/>
        <v>iiif_url</v>
      </c>
    </row>
    <row r="4243" spans="1:7" x14ac:dyDescent="0.2">
      <c r="A4243" t="s">
        <v>4071</v>
      </c>
      <c r="B4243" t="s">
        <v>4072</v>
      </c>
      <c r="C4243" t="s">
        <v>124</v>
      </c>
      <c r="D4243">
        <v>420</v>
      </c>
      <c r="E4243">
        <v>1463</v>
      </c>
      <c r="F4243" t="s">
        <v>4094</v>
      </c>
      <c r="G4243" t="str">
        <f t="shared" si="131"/>
        <v>iiif_url</v>
      </c>
    </row>
    <row r="4244" spans="1:7" x14ac:dyDescent="0.2">
      <c r="A4244" t="s">
        <v>4071</v>
      </c>
      <c r="B4244" t="s">
        <v>4072</v>
      </c>
      <c r="C4244" t="s">
        <v>26</v>
      </c>
      <c r="D4244">
        <v>472</v>
      </c>
      <c r="E4244">
        <v>1517</v>
      </c>
      <c r="F4244" t="s">
        <v>4095</v>
      </c>
      <c r="G4244" t="str">
        <f t="shared" si="131"/>
        <v>iiif_url</v>
      </c>
    </row>
    <row r="4245" spans="1:7" x14ac:dyDescent="0.2">
      <c r="A4245" t="s">
        <v>4071</v>
      </c>
      <c r="B4245" t="s">
        <v>4072</v>
      </c>
      <c r="C4245" t="s">
        <v>26</v>
      </c>
      <c r="D4245">
        <v>470</v>
      </c>
      <c r="E4245">
        <v>1563</v>
      </c>
      <c r="F4245" t="s">
        <v>4096</v>
      </c>
      <c r="G4245" t="str">
        <f t="shared" si="131"/>
        <v>iiif_url</v>
      </c>
    </row>
    <row r="4246" spans="1:7" x14ac:dyDescent="0.2">
      <c r="A4246" t="s">
        <v>4071</v>
      </c>
      <c r="B4246" t="s">
        <v>4072</v>
      </c>
      <c r="C4246" t="s">
        <v>26</v>
      </c>
      <c r="D4246">
        <v>468</v>
      </c>
      <c r="E4246">
        <v>1614</v>
      </c>
      <c r="F4246" t="s">
        <v>4097</v>
      </c>
      <c r="G4246" t="str">
        <f t="shared" si="131"/>
        <v>iiif_url</v>
      </c>
    </row>
    <row r="4247" spans="1:7" x14ac:dyDescent="0.2">
      <c r="A4247" t="s">
        <v>4071</v>
      </c>
      <c r="B4247" t="s">
        <v>4072</v>
      </c>
      <c r="C4247" t="s">
        <v>37</v>
      </c>
      <c r="D4247">
        <v>588</v>
      </c>
      <c r="E4247">
        <v>1664</v>
      </c>
      <c r="F4247" t="s">
        <v>4098</v>
      </c>
      <c r="G4247" t="str">
        <f t="shared" si="131"/>
        <v>iiif_url</v>
      </c>
    </row>
    <row r="4248" spans="1:7" x14ac:dyDescent="0.2">
      <c r="A4248" t="s">
        <v>4071</v>
      </c>
      <c r="B4248" t="s">
        <v>4072</v>
      </c>
      <c r="C4248" t="s">
        <v>26</v>
      </c>
      <c r="D4248">
        <v>463</v>
      </c>
      <c r="E4248">
        <v>1705</v>
      </c>
      <c r="F4248" t="s">
        <v>4099</v>
      </c>
      <c r="G4248" t="str">
        <f t="shared" si="131"/>
        <v>iiif_url</v>
      </c>
    </row>
    <row r="4249" spans="1:7" x14ac:dyDescent="0.2">
      <c r="A4249" t="s">
        <v>4071</v>
      </c>
      <c r="B4249" t="s">
        <v>4072</v>
      </c>
      <c r="C4249" t="s">
        <v>26</v>
      </c>
      <c r="D4249">
        <v>465</v>
      </c>
      <c r="E4249">
        <v>1756</v>
      </c>
      <c r="F4249" t="s">
        <v>4100</v>
      </c>
      <c r="G4249" t="str">
        <f t="shared" si="131"/>
        <v>iiif_url</v>
      </c>
    </row>
    <row r="4250" spans="1:7" x14ac:dyDescent="0.2">
      <c r="A4250" t="s">
        <v>4071</v>
      </c>
      <c r="B4250" t="s">
        <v>4072</v>
      </c>
      <c r="C4250" t="s">
        <v>37</v>
      </c>
      <c r="D4250">
        <v>586</v>
      </c>
      <c r="E4250">
        <v>1804</v>
      </c>
      <c r="F4250" t="s">
        <v>4101</v>
      </c>
      <c r="G4250" t="str">
        <f t="shared" si="131"/>
        <v>iiif_url</v>
      </c>
    </row>
    <row r="4251" spans="1:7" x14ac:dyDescent="0.2">
      <c r="A4251" t="s">
        <v>4071</v>
      </c>
      <c r="B4251" t="s">
        <v>4072</v>
      </c>
      <c r="C4251" t="s">
        <v>26</v>
      </c>
      <c r="D4251">
        <v>461</v>
      </c>
      <c r="E4251">
        <v>1851</v>
      </c>
      <c r="F4251" t="s">
        <v>4102</v>
      </c>
      <c r="G4251" t="str">
        <f t="shared" si="131"/>
        <v>iiif_url</v>
      </c>
    </row>
    <row r="4252" spans="1:7" x14ac:dyDescent="0.2">
      <c r="A4252" t="s">
        <v>4071</v>
      </c>
      <c r="B4252" t="s">
        <v>4072</v>
      </c>
      <c r="C4252" t="s">
        <v>26</v>
      </c>
      <c r="D4252">
        <v>458</v>
      </c>
      <c r="E4252">
        <v>1896</v>
      </c>
      <c r="F4252" t="s">
        <v>4103</v>
      </c>
      <c r="G4252" t="str">
        <f t="shared" si="131"/>
        <v>iiif_url</v>
      </c>
    </row>
    <row r="4253" spans="1:7" x14ac:dyDescent="0.2">
      <c r="A4253" t="s">
        <v>4071</v>
      </c>
      <c r="B4253" t="s">
        <v>4072</v>
      </c>
      <c r="C4253" t="s">
        <v>37</v>
      </c>
      <c r="D4253">
        <v>581</v>
      </c>
      <c r="E4253">
        <v>1946</v>
      </c>
      <c r="F4253" t="s">
        <v>3852</v>
      </c>
      <c r="G4253" t="str">
        <f t="shared" ref="G4253:G4282" si="132">HYPERLINK("https://images.diginfra.net/iiif/NL-HaNA_1.01.02/3779/NL-HaNA_1.01.02_3779_0022.jpg/303,310,1100,3131/full/0/default.jpg", "iiif_url")</f>
        <v>iiif_url</v>
      </c>
    </row>
    <row r="4254" spans="1:7" x14ac:dyDescent="0.2">
      <c r="A4254" t="s">
        <v>4071</v>
      </c>
      <c r="B4254" t="s">
        <v>4072</v>
      </c>
      <c r="C4254" t="s">
        <v>26</v>
      </c>
      <c r="D4254">
        <v>456</v>
      </c>
      <c r="E4254">
        <v>1998</v>
      </c>
      <c r="F4254" t="s">
        <v>4104</v>
      </c>
      <c r="G4254" t="str">
        <f t="shared" si="132"/>
        <v>iiif_url</v>
      </c>
    </row>
    <row r="4255" spans="1:7" x14ac:dyDescent="0.2">
      <c r="A4255" t="s">
        <v>4071</v>
      </c>
      <c r="B4255" t="s">
        <v>4072</v>
      </c>
      <c r="C4255" t="s">
        <v>26</v>
      </c>
      <c r="D4255">
        <v>456</v>
      </c>
      <c r="E4255">
        <v>2037</v>
      </c>
      <c r="F4255" t="s">
        <v>4105</v>
      </c>
      <c r="G4255" t="str">
        <f t="shared" si="132"/>
        <v>iiif_url</v>
      </c>
    </row>
    <row r="4256" spans="1:7" x14ac:dyDescent="0.2">
      <c r="A4256" t="s">
        <v>4071</v>
      </c>
      <c r="B4256" t="s">
        <v>4072</v>
      </c>
      <c r="C4256" t="s">
        <v>37</v>
      </c>
      <c r="D4256">
        <v>581</v>
      </c>
      <c r="E4256">
        <v>2090</v>
      </c>
      <c r="F4256" t="s">
        <v>4106</v>
      </c>
      <c r="G4256" t="str">
        <f t="shared" si="132"/>
        <v>iiif_url</v>
      </c>
    </row>
    <row r="4257" spans="1:7" x14ac:dyDescent="0.2">
      <c r="A4257" t="s">
        <v>4071</v>
      </c>
      <c r="B4257" t="s">
        <v>4072</v>
      </c>
      <c r="C4257" t="s">
        <v>37</v>
      </c>
      <c r="D4257">
        <v>576</v>
      </c>
      <c r="E4257">
        <v>2141</v>
      </c>
      <c r="F4257" t="s">
        <v>4107</v>
      </c>
      <c r="G4257" t="str">
        <f t="shared" si="132"/>
        <v>iiif_url</v>
      </c>
    </row>
    <row r="4258" spans="1:7" x14ac:dyDescent="0.2">
      <c r="A4258" t="s">
        <v>4071</v>
      </c>
      <c r="B4258" t="s">
        <v>4072</v>
      </c>
      <c r="C4258" t="s">
        <v>26</v>
      </c>
      <c r="D4258">
        <v>453</v>
      </c>
      <c r="E4258">
        <v>2181</v>
      </c>
      <c r="F4258" t="s">
        <v>4108</v>
      </c>
      <c r="G4258" t="str">
        <f t="shared" si="132"/>
        <v>iiif_url</v>
      </c>
    </row>
    <row r="4259" spans="1:7" x14ac:dyDescent="0.2">
      <c r="A4259" t="s">
        <v>4071</v>
      </c>
      <c r="B4259" t="s">
        <v>4072</v>
      </c>
      <c r="C4259" t="s">
        <v>26</v>
      </c>
      <c r="D4259">
        <v>456</v>
      </c>
      <c r="E4259">
        <v>2243</v>
      </c>
      <c r="F4259" t="s">
        <v>3527</v>
      </c>
      <c r="G4259" t="str">
        <f t="shared" si="132"/>
        <v>iiif_url</v>
      </c>
    </row>
    <row r="4260" spans="1:7" x14ac:dyDescent="0.2">
      <c r="A4260" t="s">
        <v>4071</v>
      </c>
      <c r="B4260" t="s">
        <v>4072</v>
      </c>
      <c r="C4260" t="s">
        <v>37</v>
      </c>
      <c r="D4260">
        <v>574</v>
      </c>
      <c r="E4260">
        <v>2255</v>
      </c>
      <c r="F4260" t="s">
        <v>4109</v>
      </c>
      <c r="G4260" t="str">
        <f t="shared" si="132"/>
        <v>iiif_url</v>
      </c>
    </row>
    <row r="4261" spans="1:7" x14ac:dyDescent="0.2">
      <c r="A4261" t="s">
        <v>4071</v>
      </c>
      <c r="B4261" t="s">
        <v>4072</v>
      </c>
      <c r="C4261" t="s">
        <v>26</v>
      </c>
      <c r="D4261">
        <v>451</v>
      </c>
      <c r="E4261">
        <v>2328</v>
      </c>
      <c r="F4261" t="s">
        <v>4110</v>
      </c>
      <c r="G4261" t="str">
        <f t="shared" si="132"/>
        <v>iiif_url</v>
      </c>
    </row>
    <row r="4262" spans="1:7" x14ac:dyDescent="0.2">
      <c r="A4262" t="s">
        <v>4071</v>
      </c>
      <c r="B4262" t="s">
        <v>4072</v>
      </c>
      <c r="C4262" t="s">
        <v>37</v>
      </c>
      <c r="D4262">
        <v>572</v>
      </c>
      <c r="E4262">
        <v>2381</v>
      </c>
      <c r="F4262" t="s">
        <v>4111</v>
      </c>
      <c r="G4262" t="str">
        <f t="shared" si="132"/>
        <v>iiif_url</v>
      </c>
    </row>
    <row r="4263" spans="1:7" x14ac:dyDescent="0.2">
      <c r="A4263" t="s">
        <v>4071</v>
      </c>
      <c r="B4263" t="s">
        <v>4072</v>
      </c>
      <c r="C4263" t="s">
        <v>26</v>
      </c>
      <c r="D4263">
        <v>446</v>
      </c>
      <c r="E4263">
        <v>2420</v>
      </c>
      <c r="F4263" t="s">
        <v>4112</v>
      </c>
      <c r="G4263" t="str">
        <f t="shared" si="132"/>
        <v>iiif_url</v>
      </c>
    </row>
    <row r="4264" spans="1:7" x14ac:dyDescent="0.2">
      <c r="A4264" t="s">
        <v>4071</v>
      </c>
      <c r="B4264" t="s">
        <v>4072</v>
      </c>
      <c r="C4264" t="s">
        <v>37</v>
      </c>
      <c r="D4264">
        <v>569</v>
      </c>
      <c r="E4264">
        <v>2477</v>
      </c>
      <c r="F4264" t="s">
        <v>4113</v>
      </c>
      <c r="G4264" t="str">
        <f t="shared" si="132"/>
        <v>iiif_url</v>
      </c>
    </row>
    <row r="4265" spans="1:7" x14ac:dyDescent="0.2">
      <c r="A4265" t="s">
        <v>4071</v>
      </c>
      <c r="B4265" t="s">
        <v>4072</v>
      </c>
      <c r="C4265" t="s">
        <v>26</v>
      </c>
      <c r="D4265">
        <v>446</v>
      </c>
      <c r="E4265">
        <v>2521</v>
      </c>
      <c r="F4265" t="s">
        <v>4114</v>
      </c>
      <c r="G4265" t="str">
        <f t="shared" si="132"/>
        <v>iiif_url</v>
      </c>
    </row>
    <row r="4266" spans="1:7" x14ac:dyDescent="0.2">
      <c r="A4266" t="s">
        <v>4071</v>
      </c>
      <c r="B4266" t="s">
        <v>4072</v>
      </c>
      <c r="C4266" t="s">
        <v>26</v>
      </c>
      <c r="D4266">
        <v>451</v>
      </c>
      <c r="E4266">
        <v>2573</v>
      </c>
      <c r="F4266" t="s">
        <v>4115</v>
      </c>
      <c r="G4266" t="str">
        <f t="shared" si="132"/>
        <v>iiif_url</v>
      </c>
    </row>
    <row r="4267" spans="1:7" x14ac:dyDescent="0.2">
      <c r="A4267" t="s">
        <v>4071</v>
      </c>
      <c r="B4267" t="s">
        <v>4072</v>
      </c>
      <c r="C4267" t="s">
        <v>37</v>
      </c>
      <c r="D4267">
        <v>564</v>
      </c>
      <c r="E4267">
        <v>2619</v>
      </c>
      <c r="F4267" t="s">
        <v>4116</v>
      </c>
      <c r="G4267" t="str">
        <f t="shared" si="132"/>
        <v>iiif_url</v>
      </c>
    </row>
    <row r="4268" spans="1:7" x14ac:dyDescent="0.2">
      <c r="A4268" t="s">
        <v>4071</v>
      </c>
      <c r="B4268" t="s">
        <v>4072</v>
      </c>
      <c r="C4268" t="s">
        <v>26</v>
      </c>
      <c r="D4268">
        <v>442</v>
      </c>
      <c r="E4268">
        <v>2664</v>
      </c>
      <c r="F4268" t="s">
        <v>4117</v>
      </c>
      <c r="G4268" t="str">
        <f t="shared" si="132"/>
        <v>iiif_url</v>
      </c>
    </row>
    <row r="4269" spans="1:7" x14ac:dyDescent="0.2">
      <c r="A4269" t="s">
        <v>4071</v>
      </c>
      <c r="B4269" t="s">
        <v>4072</v>
      </c>
      <c r="C4269" t="s">
        <v>37</v>
      </c>
      <c r="D4269">
        <v>567</v>
      </c>
      <c r="E4269">
        <v>2719</v>
      </c>
      <c r="F4269" t="s">
        <v>4118</v>
      </c>
      <c r="G4269" t="str">
        <f t="shared" si="132"/>
        <v>iiif_url</v>
      </c>
    </row>
    <row r="4270" spans="1:7" x14ac:dyDescent="0.2">
      <c r="A4270" t="s">
        <v>4071</v>
      </c>
      <c r="B4270" t="s">
        <v>4072</v>
      </c>
      <c r="C4270" t="s">
        <v>26</v>
      </c>
      <c r="D4270">
        <v>442</v>
      </c>
      <c r="E4270">
        <v>2766</v>
      </c>
      <c r="F4270" t="s">
        <v>4119</v>
      </c>
      <c r="G4270" t="str">
        <f t="shared" si="132"/>
        <v>iiif_url</v>
      </c>
    </row>
    <row r="4271" spans="1:7" x14ac:dyDescent="0.2">
      <c r="A4271" t="s">
        <v>4071</v>
      </c>
      <c r="B4271" t="s">
        <v>4072</v>
      </c>
      <c r="C4271" t="s">
        <v>26</v>
      </c>
      <c r="D4271">
        <v>444</v>
      </c>
      <c r="E4271">
        <v>2820</v>
      </c>
      <c r="F4271" t="s">
        <v>4120</v>
      </c>
      <c r="G4271" t="str">
        <f t="shared" si="132"/>
        <v>iiif_url</v>
      </c>
    </row>
    <row r="4272" spans="1:7" x14ac:dyDescent="0.2">
      <c r="A4272" t="s">
        <v>4071</v>
      </c>
      <c r="B4272" t="s">
        <v>4072</v>
      </c>
      <c r="C4272" t="s">
        <v>26</v>
      </c>
      <c r="D4272">
        <v>564</v>
      </c>
      <c r="E4272">
        <v>2863</v>
      </c>
      <c r="F4272" t="s">
        <v>4121</v>
      </c>
      <c r="G4272" t="str">
        <f t="shared" si="132"/>
        <v>iiif_url</v>
      </c>
    </row>
    <row r="4273" spans="1:7" x14ac:dyDescent="0.2">
      <c r="A4273" t="s">
        <v>4071</v>
      </c>
      <c r="B4273" t="s">
        <v>4072</v>
      </c>
      <c r="C4273" t="s">
        <v>26</v>
      </c>
      <c r="D4273">
        <v>439</v>
      </c>
      <c r="E4273">
        <v>2908</v>
      </c>
      <c r="F4273" t="s">
        <v>4122</v>
      </c>
      <c r="G4273" t="str">
        <f t="shared" si="132"/>
        <v>iiif_url</v>
      </c>
    </row>
    <row r="4274" spans="1:7" x14ac:dyDescent="0.2">
      <c r="A4274" t="s">
        <v>4071</v>
      </c>
      <c r="B4274" t="s">
        <v>4072</v>
      </c>
      <c r="C4274" t="s">
        <v>26</v>
      </c>
      <c r="D4274">
        <v>564</v>
      </c>
      <c r="E4274">
        <v>2958</v>
      </c>
      <c r="F4274" t="s">
        <v>4123</v>
      </c>
      <c r="G4274" t="str">
        <f t="shared" si="132"/>
        <v>iiif_url</v>
      </c>
    </row>
    <row r="4275" spans="1:7" x14ac:dyDescent="0.2">
      <c r="A4275" t="s">
        <v>4071</v>
      </c>
      <c r="B4275" t="s">
        <v>4072</v>
      </c>
      <c r="C4275" t="s">
        <v>26</v>
      </c>
      <c r="D4275">
        <v>439</v>
      </c>
      <c r="E4275">
        <v>3002</v>
      </c>
      <c r="F4275" t="s">
        <v>4124</v>
      </c>
      <c r="G4275" t="str">
        <f t="shared" si="132"/>
        <v>iiif_url</v>
      </c>
    </row>
    <row r="4276" spans="1:7" x14ac:dyDescent="0.2">
      <c r="A4276" t="s">
        <v>4071</v>
      </c>
      <c r="B4276" t="s">
        <v>4072</v>
      </c>
      <c r="C4276" t="s">
        <v>26</v>
      </c>
      <c r="D4276">
        <v>439</v>
      </c>
      <c r="E4276">
        <v>3053</v>
      </c>
      <c r="F4276" t="s">
        <v>4125</v>
      </c>
      <c r="G4276" t="str">
        <f t="shared" si="132"/>
        <v>iiif_url</v>
      </c>
    </row>
    <row r="4277" spans="1:7" x14ac:dyDescent="0.2">
      <c r="A4277" t="s">
        <v>4071</v>
      </c>
      <c r="B4277" t="s">
        <v>4072</v>
      </c>
      <c r="C4277" t="s">
        <v>26</v>
      </c>
      <c r="D4277">
        <v>439</v>
      </c>
      <c r="E4277">
        <v>3107</v>
      </c>
      <c r="F4277" t="s">
        <v>4126</v>
      </c>
      <c r="G4277" t="str">
        <f t="shared" si="132"/>
        <v>iiif_url</v>
      </c>
    </row>
    <row r="4278" spans="1:7" x14ac:dyDescent="0.2">
      <c r="A4278" t="s">
        <v>4071</v>
      </c>
      <c r="B4278" t="s">
        <v>4072</v>
      </c>
      <c r="C4278" t="s">
        <v>26</v>
      </c>
      <c r="D4278">
        <v>435</v>
      </c>
      <c r="E4278">
        <v>3150</v>
      </c>
      <c r="F4278" t="s">
        <v>4127</v>
      </c>
      <c r="G4278" t="str">
        <f t="shared" si="132"/>
        <v>iiif_url</v>
      </c>
    </row>
    <row r="4279" spans="1:7" x14ac:dyDescent="0.2">
      <c r="A4279" t="s">
        <v>4071</v>
      </c>
      <c r="B4279" t="s">
        <v>4072</v>
      </c>
      <c r="C4279" t="s">
        <v>26</v>
      </c>
      <c r="D4279">
        <v>430</v>
      </c>
      <c r="E4279">
        <v>3196</v>
      </c>
      <c r="F4279" t="s">
        <v>4128</v>
      </c>
      <c r="G4279" t="str">
        <f t="shared" si="132"/>
        <v>iiif_url</v>
      </c>
    </row>
    <row r="4280" spans="1:7" x14ac:dyDescent="0.2">
      <c r="A4280" t="s">
        <v>4071</v>
      </c>
      <c r="B4280" t="s">
        <v>4072</v>
      </c>
      <c r="C4280" t="s">
        <v>26</v>
      </c>
      <c r="D4280">
        <v>430</v>
      </c>
      <c r="E4280">
        <v>3244</v>
      </c>
      <c r="F4280" t="s">
        <v>4129</v>
      </c>
      <c r="G4280" t="str">
        <f t="shared" si="132"/>
        <v>iiif_url</v>
      </c>
    </row>
    <row r="4281" spans="1:7" x14ac:dyDescent="0.2">
      <c r="A4281" t="s">
        <v>4071</v>
      </c>
      <c r="B4281" t="s">
        <v>4072</v>
      </c>
      <c r="C4281" t="s">
        <v>26</v>
      </c>
      <c r="D4281">
        <v>430</v>
      </c>
      <c r="E4281">
        <v>3294</v>
      </c>
      <c r="F4281" t="s">
        <v>4130</v>
      </c>
      <c r="G4281" t="str">
        <f t="shared" si="132"/>
        <v>iiif_url</v>
      </c>
    </row>
    <row r="4282" spans="1:7" x14ac:dyDescent="0.2">
      <c r="A4282" t="s">
        <v>4071</v>
      </c>
      <c r="B4282" t="s">
        <v>4072</v>
      </c>
      <c r="C4282" t="s">
        <v>37</v>
      </c>
      <c r="D4282">
        <v>531</v>
      </c>
      <c r="E4282">
        <v>3307</v>
      </c>
      <c r="F4282" t="s">
        <v>4131</v>
      </c>
      <c r="G4282" t="str">
        <f t="shared" si="132"/>
        <v>iiif_url</v>
      </c>
    </row>
    <row r="4284" spans="1:7" x14ac:dyDescent="0.2">
      <c r="A4284" t="s">
        <v>4071</v>
      </c>
      <c r="B4284" t="s">
        <v>4132</v>
      </c>
      <c r="C4284" t="s">
        <v>11</v>
      </c>
      <c r="D4284">
        <v>1580</v>
      </c>
      <c r="E4284">
        <v>424</v>
      </c>
      <c r="F4284" t="s">
        <v>4133</v>
      </c>
      <c r="G4284" t="str">
        <f t="shared" ref="G4284:G4315" si="133">HYPERLINK("https://images.diginfra.net/iiif/NL-HaNA_1.01.02/3779/NL-HaNA_1.01.02_3779_0022.jpg/1269,320,1150,3146/full/0/default.jpg", "iiif_url")</f>
        <v>iiif_url</v>
      </c>
    </row>
    <row r="4285" spans="1:7" x14ac:dyDescent="0.2">
      <c r="A4285" t="s">
        <v>4071</v>
      </c>
      <c r="B4285" t="s">
        <v>4132</v>
      </c>
      <c r="C4285" t="s">
        <v>1170</v>
      </c>
      <c r="D4285">
        <v>1462</v>
      </c>
      <c r="E4285">
        <v>469</v>
      </c>
      <c r="F4285" t="s">
        <v>4134</v>
      </c>
      <c r="G4285" t="str">
        <f t="shared" si="133"/>
        <v>iiif_url</v>
      </c>
    </row>
    <row r="4286" spans="1:7" x14ac:dyDescent="0.2">
      <c r="A4286" t="s">
        <v>4071</v>
      </c>
      <c r="B4286" t="s">
        <v>4132</v>
      </c>
      <c r="C4286" t="s">
        <v>11</v>
      </c>
      <c r="D4286">
        <v>1585</v>
      </c>
      <c r="E4286">
        <v>523</v>
      </c>
      <c r="F4286" t="s">
        <v>4135</v>
      </c>
      <c r="G4286" t="str">
        <f t="shared" si="133"/>
        <v>iiif_url</v>
      </c>
    </row>
    <row r="4287" spans="1:7" x14ac:dyDescent="0.2">
      <c r="A4287" t="s">
        <v>4071</v>
      </c>
      <c r="B4287" t="s">
        <v>4132</v>
      </c>
      <c r="C4287" t="s">
        <v>1170</v>
      </c>
      <c r="D4287">
        <v>1462</v>
      </c>
      <c r="E4287">
        <v>566</v>
      </c>
      <c r="F4287" t="s">
        <v>4136</v>
      </c>
      <c r="G4287" t="str">
        <f t="shared" si="133"/>
        <v>iiif_url</v>
      </c>
    </row>
    <row r="4288" spans="1:7" x14ac:dyDescent="0.2">
      <c r="A4288" t="s">
        <v>4071</v>
      </c>
      <c r="B4288" t="s">
        <v>4132</v>
      </c>
      <c r="C4288" t="s">
        <v>11</v>
      </c>
      <c r="D4288">
        <v>1585</v>
      </c>
      <c r="E4288">
        <v>616</v>
      </c>
      <c r="F4288" t="s">
        <v>4137</v>
      </c>
      <c r="G4288" t="str">
        <f t="shared" si="133"/>
        <v>iiif_url</v>
      </c>
    </row>
    <row r="4289" spans="1:7" x14ac:dyDescent="0.2">
      <c r="A4289" t="s">
        <v>4071</v>
      </c>
      <c r="B4289" t="s">
        <v>4132</v>
      </c>
      <c r="C4289" t="s">
        <v>1170</v>
      </c>
      <c r="D4289">
        <v>1462</v>
      </c>
      <c r="E4289">
        <v>667</v>
      </c>
      <c r="F4289" t="s">
        <v>4138</v>
      </c>
      <c r="G4289" t="str">
        <f t="shared" si="133"/>
        <v>iiif_url</v>
      </c>
    </row>
    <row r="4290" spans="1:7" x14ac:dyDescent="0.2">
      <c r="A4290" t="s">
        <v>4071</v>
      </c>
      <c r="B4290" t="s">
        <v>4132</v>
      </c>
      <c r="C4290" t="s">
        <v>26</v>
      </c>
      <c r="D4290">
        <v>1455</v>
      </c>
      <c r="E4290">
        <v>712</v>
      </c>
      <c r="F4290" t="s">
        <v>4139</v>
      </c>
      <c r="G4290" t="str">
        <f t="shared" si="133"/>
        <v>iiif_url</v>
      </c>
    </row>
    <row r="4291" spans="1:7" x14ac:dyDescent="0.2">
      <c r="A4291" t="s">
        <v>4071</v>
      </c>
      <c r="B4291" t="s">
        <v>4132</v>
      </c>
      <c r="C4291" t="s">
        <v>11</v>
      </c>
      <c r="D4291">
        <v>1580</v>
      </c>
      <c r="E4291">
        <v>764</v>
      </c>
      <c r="F4291" t="s">
        <v>4140</v>
      </c>
      <c r="G4291" t="str">
        <f t="shared" si="133"/>
        <v>iiif_url</v>
      </c>
    </row>
    <row r="4292" spans="1:7" x14ac:dyDescent="0.2">
      <c r="A4292" t="s">
        <v>4071</v>
      </c>
      <c r="B4292" t="s">
        <v>4132</v>
      </c>
      <c r="C4292" t="s">
        <v>11</v>
      </c>
      <c r="D4292">
        <v>1582</v>
      </c>
      <c r="E4292">
        <v>811</v>
      </c>
      <c r="F4292" t="s">
        <v>4141</v>
      </c>
      <c r="G4292" t="str">
        <f t="shared" si="133"/>
        <v>iiif_url</v>
      </c>
    </row>
    <row r="4293" spans="1:7" x14ac:dyDescent="0.2">
      <c r="A4293" t="s">
        <v>4071</v>
      </c>
      <c r="B4293" t="s">
        <v>4132</v>
      </c>
      <c r="C4293" t="s">
        <v>26</v>
      </c>
      <c r="D4293">
        <v>1460</v>
      </c>
      <c r="E4293">
        <v>854</v>
      </c>
      <c r="F4293" t="s">
        <v>4142</v>
      </c>
      <c r="G4293" t="str">
        <f t="shared" si="133"/>
        <v>iiif_url</v>
      </c>
    </row>
    <row r="4294" spans="1:7" x14ac:dyDescent="0.2">
      <c r="A4294" t="s">
        <v>4071</v>
      </c>
      <c r="B4294" t="s">
        <v>4132</v>
      </c>
      <c r="C4294" t="s">
        <v>11</v>
      </c>
      <c r="D4294">
        <v>1585</v>
      </c>
      <c r="E4294">
        <v>906</v>
      </c>
      <c r="F4294" t="s">
        <v>4143</v>
      </c>
      <c r="G4294" t="str">
        <f t="shared" si="133"/>
        <v>iiif_url</v>
      </c>
    </row>
    <row r="4295" spans="1:7" x14ac:dyDescent="0.2">
      <c r="A4295" t="s">
        <v>4071</v>
      </c>
      <c r="B4295" t="s">
        <v>4132</v>
      </c>
      <c r="C4295" t="s">
        <v>26</v>
      </c>
      <c r="D4295">
        <v>1452</v>
      </c>
      <c r="E4295">
        <v>957</v>
      </c>
      <c r="F4295" t="s">
        <v>4144</v>
      </c>
      <c r="G4295" t="str">
        <f t="shared" si="133"/>
        <v>iiif_url</v>
      </c>
    </row>
    <row r="4296" spans="1:7" x14ac:dyDescent="0.2">
      <c r="A4296" t="s">
        <v>4071</v>
      </c>
      <c r="B4296" t="s">
        <v>4132</v>
      </c>
      <c r="C4296" t="s">
        <v>26</v>
      </c>
      <c r="D4296">
        <v>1452</v>
      </c>
      <c r="E4296">
        <v>1006</v>
      </c>
      <c r="F4296" t="s">
        <v>4145</v>
      </c>
      <c r="G4296" t="str">
        <f t="shared" si="133"/>
        <v>iiif_url</v>
      </c>
    </row>
    <row r="4297" spans="1:7" x14ac:dyDescent="0.2">
      <c r="A4297" t="s">
        <v>4071</v>
      </c>
      <c r="B4297" t="s">
        <v>4132</v>
      </c>
      <c r="C4297" t="s">
        <v>11</v>
      </c>
      <c r="D4297">
        <v>1573</v>
      </c>
      <c r="E4297">
        <v>1054</v>
      </c>
      <c r="F4297" t="s">
        <v>4146</v>
      </c>
      <c r="G4297" t="str">
        <f t="shared" si="133"/>
        <v>iiif_url</v>
      </c>
    </row>
    <row r="4298" spans="1:7" x14ac:dyDescent="0.2">
      <c r="A4298" t="s">
        <v>4071</v>
      </c>
      <c r="B4298" t="s">
        <v>4132</v>
      </c>
      <c r="C4298" t="s">
        <v>26</v>
      </c>
      <c r="D4298">
        <v>1455</v>
      </c>
      <c r="E4298">
        <v>1103</v>
      </c>
      <c r="F4298" t="s">
        <v>4147</v>
      </c>
      <c r="G4298" t="str">
        <f t="shared" si="133"/>
        <v>iiif_url</v>
      </c>
    </row>
    <row r="4299" spans="1:7" x14ac:dyDescent="0.2">
      <c r="A4299" t="s">
        <v>4071</v>
      </c>
      <c r="B4299" t="s">
        <v>4132</v>
      </c>
      <c r="C4299" t="s">
        <v>124</v>
      </c>
      <c r="D4299">
        <v>1403</v>
      </c>
      <c r="E4299">
        <v>1149</v>
      </c>
      <c r="F4299" t="s">
        <v>4148</v>
      </c>
      <c r="G4299" t="str">
        <f t="shared" si="133"/>
        <v>iiif_url</v>
      </c>
    </row>
    <row r="4300" spans="1:7" x14ac:dyDescent="0.2">
      <c r="A4300" t="s">
        <v>4071</v>
      </c>
      <c r="B4300" t="s">
        <v>4132</v>
      </c>
      <c r="C4300" t="s">
        <v>26</v>
      </c>
      <c r="D4300">
        <v>1448</v>
      </c>
      <c r="E4300">
        <v>1197</v>
      </c>
      <c r="F4300" t="s">
        <v>4149</v>
      </c>
      <c r="G4300" t="str">
        <f t="shared" si="133"/>
        <v>iiif_url</v>
      </c>
    </row>
    <row r="4301" spans="1:7" x14ac:dyDescent="0.2">
      <c r="A4301" t="s">
        <v>4071</v>
      </c>
      <c r="B4301" t="s">
        <v>4132</v>
      </c>
      <c r="C4301" t="s">
        <v>26</v>
      </c>
      <c r="D4301">
        <v>1448</v>
      </c>
      <c r="E4301">
        <v>1245</v>
      </c>
      <c r="F4301" t="s">
        <v>4150</v>
      </c>
      <c r="G4301" t="str">
        <f t="shared" si="133"/>
        <v>iiif_url</v>
      </c>
    </row>
    <row r="4302" spans="1:7" x14ac:dyDescent="0.2">
      <c r="A4302" t="s">
        <v>4071</v>
      </c>
      <c r="B4302" t="s">
        <v>4132</v>
      </c>
      <c r="C4302" t="s">
        <v>11</v>
      </c>
      <c r="D4302">
        <v>1571</v>
      </c>
      <c r="E4302">
        <v>1293</v>
      </c>
      <c r="F4302" t="s">
        <v>4151</v>
      </c>
      <c r="G4302" t="str">
        <f t="shared" si="133"/>
        <v>iiif_url</v>
      </c>
    </row>
    <row r="4303" spans="1:7" x14ac:dyDescent="0.2">
      <c r="A4303" t="s">
        <v>4071</v>
      </c>
      <c r="B4303" t="s">
        <v>4132</v>
      </c>
      <c r="C4303" t="s">
        <v>26</v>
      </c>
      <c r="D4303">
        <v>1448</v>
      </c>
      <c r="E4303">
        <v>1336</v>
      </c>
      <c r="F4303" t="s">
        <v>4152</v>
      </c>
      <c r="G4303" t="str">
        <f t="shared" si="133"/>
        <v>iiif_url</v>
      </c>
    </row>
    <row r="4304" spans="1:7" x14ac:dyDescent="0.2">
      <c r="A4304" t="s">
        <v>4071</v>
      </c>
      <c r="B4304" t="s">
        <v>4132</v>
      </c>
      <c r="C4304" t="s">
        <v>11</v>
      </c>
      <c r="D4304">
        <v>1575</v>
      </c>
      <c r="E4304">
        <v>1388</v>
      </c>
      <c r="F4304" t="s">
        <v>4153</v>
      </c>
      <c r="G4304" t="str">
        <f t="shared" si="133"/>
        <v>iiif_url</v>
      </c>
    </row>
    <row r="4305" spans="1:7" x14ac:dyDescent="0.2">
      <c r="A4305" t="s">
        <v>4071</v>
      </c>
      <c r="B4305" t="s">
        <v>4132</v>
      </c>
      <c r="C4305" t="s">
        <v>124</v>
      </c>
      <c r="D4305">
        <v>1398</v>
      </c>
      <c r="E4305">
        <v>1429</v>
      </c>
      <c r="F4305" t="s">
        <v>4154</v>
      </c>
      <c r="G4305" t="str">
        <f t="shared" si="133"/>
        <v>iiif_url</v>
      </c>
    </row>
    <row r="4306" spans="1:7" x14ac:dyDescent="0.2">
      <c r="A4306" t="s">
        <v>4071</v>
      </c>
      <c r="B4306" t="s">
        <v>4132</v>
      </c>
      <c r="C4306" t="s">
        <v>26</v>
      </c>
      <c r="D4306">
        <v>1445</v>
      </c>
      <c r="E4306">
        <v>1484</v>
      </c>
      <c r="F4306" t="s">
        <v>4155</v>
      </c>
      <c r="G4306" t="str">
        <f t="shared" si="133"/>
        <v>iiif_url</v>
      </c>
    </row>
    <row r="4307" spans="1:7" x14ac:dyDescent="0.2">
      <c r="A4307" t="s">
        <v>4071</v>
      </c>
      <c r="B4307" t="s">
        <v>4132</v>
      </c>
      <c r="C4307" t="s">
        <v>26</v>
      </c>
      <c r="D4307">
        <v>1443</v>
      </c>
      <c r="E4307">
        <v>1527</v>
      </c>
      <c r="F4307" t="s">
        <v>4156</v>
      </c>
      <c r="G4307" t="str">
        <f t="shared" si="133"/>
        <v>iiif_url</v>
      </c>
    </row>
    <row r="4308" spans="1:7" x14ac:dyDescent="0.2">
      <c r="A4308" t="s">
        <v>4071</v>
      </c>
      <c r="B4308" t="s">
        <v>4132</v>
      </c>
      <c r="C4308" t="s">
        <v>124</v>
      </c>
      <c r="D4308">
        <v>1401</v>
      </c>
      <c r="E4308">
        <v>1573</v>
      </c>
      <c r="F4308" t="s">
        <v>4157</v>
      </c>
      <c r="G4308" t="str">
        <f t="shared" si="133"/>
        <v>iiif_url</v>
      </c>
    </row>
    <row r="4309" spans="1:7" x14ac:dyDescent="0.2">
      <c r="A4309" t="s">
        <v>4071</v>
      </c>
      <c r="B4309" t="s">
        <v>4132</v>
      </c>
      <c r="C4309" t="s">
        <v>11</v>
      </c>
      <c r="D4309">
        <v>1571</v>
      </c>
      <c r="E4309">
        <v>1628</v>
      </c>
      <c r="F4309" t="s">
        <v>4158</v>
      </c>
      <c r="G4309" t="str">
        <f t="shared" si="133"/>
        <v>iiif_url</v>
      </c>
    </row>
    <row r="4310" spans="1:7" x14ac:dyDescent="0.2">
      <c r="A4310" t="s">
        <v>4071</v>
      </c>
      <c r="B4310" t="s">
        <v>4132</v>
      </c>
      <c r="C4310" t="s">
        <v>11</v>
      </c>
      <c r="D4310">
        <v>1771</v>
      </c>
      <c r="E4310">
        <v>1640</v>
      </c>
      <c r="F4310" t="s">
        <v>4159</v>
      </c>
      <c r="G4310" t="str">
        <f t="shared" si="133"/>
        <v>iiif_url</v>
      </c>
    </row>
    <row r="4311" spans="1:7" x14ac:dyDescent="0.2">
      <c r="A4311" t="s">
        <v>4071</v>
      </c>
      <c r="B4311" t="s">
        <v>4132</v>
      </c>
      <c r="C4311" t="s">
        <v>11</v>
      </c>
      <c r="D4311">
        <v>1568</v>
      </c>
      <c r="E4311">
        <v>1677</v>
      </c>
      <c r="F4311" t="s">
        <v>4160</v>
      </c>
      <c r="G4311" t="str">
        <f t="shared" si="133"/>
        <v>iiif_url</v>
      </c>
    </row>
    <row r="4312" spans="1:7" x14ac:dyDescent="0.2">
      <c r="A4312" t="s">
        <v>4071</v>
      </c>
      <c r="B4312" t="s">
        <v>4132</v>
      </c>
      <c r="C4312" t="s">
        <v>26</v>
      </c>
      <c r="D4312">
        <v>1441</v>
      </c>
      <c r="E4312">
        <v>1723</v>
      </c>
      <c r="F4312" t="s">
        <v>4161</v>
      </c>
      <c r="G4312" t="str">
        <f t="shared" si="133"/>
        <v>iiif_url</v>
      </c>
    </row>
    <row r="4313" spans="1:7" x14ac:dyDescent="0.2">
      <c r="A4313" t="s">
        <v>4071</v>
      </c>
      <c r="B4313" t="s">
        <v>4132</v>
      </c>
      <c r="C4313" t="s">
        <v>26</v>
      </c>
      <c r="D4313">
        <v>1438</v>
      </c>
      <c r="E4313">
        <v>1771</v>
      </c>
      <c r="F4313" t="s">
        <v>4162</v>
      </c>
      <c r="G4313" t="str">
        <f t="shared" si="133"/>
        <v>iiif_url</v>
      </c>
    </row>
    <row r="4314" spans="1:7" x14ac:dyDescent="0.2">
      <c r="A4314" t="s">
        <v>4071</v>
      </c>
      <c r="B4314" t="s">
        <v>4132</v>
      </c>
      <c r="C4314" t="s">
        <v>11</v>
      </c>
      <c r="D4314">
        <v>1561</v>
      </c>
      <c r="E4314">
        <v>1823</v>
      </c>
      <c r="F4314" t="s">
        <v>4163</v>
      </c>
      <c r="G4314" t="str">
        <f t="shared" si="133"/>
        <v>iiif_url</v>
      </c>
    </row>
    <row r="4315" spans="1:7" x14ac:dyDescent="0.2">
      <c r="A4315" t="s">
        <v>4071</v>
      </c>
      <c r="B4315" t="s">
        <v>4132</v>
      </c>
      <c r="C4315" t="s">
        <v>124</v>
      </c>
      <c r="D4315">
        <v>1391</v>
      </c>
      <c r="E4315">
        <v>1865</v>
      </c>
      <c r="F4315" t="s">
        <v>4164</v>
      </c>
      <c r="G4315" t="str">
        <f t="shared" si="133"/>
        <v>iiif_url</v>
      </c>
    </row>
    <row r="4316" spans="1:7" x14ac:dyDescent="0.2">
      <c r="A4316" t="s">
        <v>4071</v>
      </c>
      <c r="B4316" t="s">
        <v>4132</v>
      </c>
      <c r="C4316" t="s">
        <v>26</v>
      </c>
      <c r="D4316">
        <v>1438</v>
      </c>
      <c r="E4316">
        <v>1915</v>
      </c>
      <c r="F4316" t="s">
        <v>4165</v>
      </c>
      <c r="G4316" t="str">
        <f t="shared" ref="G4316:G4349" si="134">HYPERLINK("https://images.diginfra.net/iiif/NL-HaNA_1.01.02/3779/NL-HaNA_1.01.02_3779_0022.jpg/1269,320,1150,3146/full/0/default.jpg", "iiif_url")</f>
        <v>iiif_url</v>
      </c>
    </row>
    <row r="4317" spans="1:7" x14ac:dyDescent="0.2">
      <c r="A4317" t="s">
        <v>4071</v>
      </c>
      <c r="B4317" t="s">
        <v>4132</v>
      </c>
      <c r="C4317" t="s">
        <v>11</v>
      </c>
      <c r="D4317">
        <v>1561</v>
      </c>
      <c r="E4317">
        <v>1967</v>
      </c>
      <c r="F4317" t="s">
        <v>4166</v>
      </c>
      <c r="G4317" t="str">
        <f t="shared" si="134"/>
        <v>iiif_url</v>
      </c>
    </row>
    <row r="4318" spans="1:7" x14ac:dyDescent="0.2">
      <c r="A4318" t="s">
        <v>4071</v>
      </c>
      <c r="B4318" t="s">
        <v>4132</v>
      </c>
      <c r="C4318" t="s">
        <v>26</v>
      </c>
      <c r="D4318">
        <v>1434</v>
      </c>
      <c r="E4318">
        <v>2012</v>
      </c>
      <c r="F4318" t="s">
        <v>4167</v>
      </c>
      <c r="G4318" t="str">
        <f t="shared" si="134"/>
        <v>iiif_url</v>
      </c>
    </row>
    <row r="4319" spans="1:7" x14ac:dyDescent="0.2">
      <c r="A4319" t="s">
        <v>4071</v>
      </c>
      <c r="B4319" t="s">
        <v>4132</v>
      </c>
      <c r="C4319" t="s">
        <v>26</v>
      </c>
      <c r="D4319">
        <v>1434</v>
      </c>
      <c r="E4319">
        <v>2063</v>
      </c>
      <c r="F4319" t="s">
        <v>4168</v>
      </c>
      <c r="G4319" t="str">
        <f t="shared" si="134"/>
        <v>iiif_url</v>
      </c>
    </row>
    <row r="4320" spans="1:7" x14ac:dyDescent="0.2">
      <c r="A4320" t="s">
        <v>4071</v>
      </c>
      <c r="B4320" t="s">
        <v>4132</v>
      </c>
      <c r="C4320" t="s">
        <v>124</v>
      </c>
      <c r="D4320">
        <v>1386</v>
      </c>
      <c r="E4320">
        <v>2107</v>
      </c>
      <c r="F4320" t="s">
        <v>4169</v>
      </c>
      <c r="G4320" t="str">
        <f t="shared" si="134"/>
        <v>iiif_url</v>
      </c>
    </row>
    <row r="4321" spans="1:7" x14ac:dyDescent="0.2">
      <c r="A4321" t="s">
        <v>4071</v>
      </c>
      <c r="B4321" t="s">
        <v>4132</v>
      </c>
      <c r="C4321" t="s">
        <v>26</v>
      </c>
      <c r="D4321">
        <v>1436</v>
      </c>
      <c r="E4321">
        <v>2154</v>
      </c>
      <c r="F4321" t="s">
        <v>4170</v>
      </c>
      <c r="G4321" t="str">
        <f t="shared" si="134"/>
        <v>iiif_url</v>
      </c>
    </row>
    <row r="4322" spans="1:7" x14ac:dyDescent="0.2">
      <c r="A4322" t="s">
        <v>4071</v>
      </c>
      <c r="B4322" t="s">
        <v>4132</v>
      </c>
      <c r="C4322" t="s">
        <v>37</v>
      </c>
      <c r="D4322">
        <v>1552</v>
      </c>
      <c r="E4322">
        <v>2206</v>
      </c>
      <c r="F4322" t="s">
        <v>4171</v>
      </c>
      <c r="G4322" t="str">
        <f t="shared" si="134"/>
        <v>iiif_url</v>
      </c>
    </row>
    <row r="4323" spans="1:7" x14ac:dyDescent="0.2">
      <c r="A4323" t="s">
        <v>4071</v>
      </c>
      <c r="B4323" t="s">
        <v>4132</v>
      </c>
      <c r="C4323" t="s">
        <v>124</v>
      </c>
      <c r="D4323">
        <v>1384</v>
      </c>
      <c r="E4323">
        <v>2250</v>
      </c>
      <c r="F4323" t="s">
        <v>4172</v>
      </c>
      <c r="G4323" t="str">
        <f t="shared" si="134"/>
        <v>iiif_url</v>
      </c>
    </row>
    <row r="4324" spans="1:7" x14ac:dyDescent="0.2">
      <c r="A4324" t="s">
        <v>4071</v>
      </c>
      <c r="B4324" t="s">
        <v>4132</v>
      </c>
      <c r="C4324" t="s">
        <v>26</v>
      </c>
      <c r="D4324">
        <v>1429</v>
      </c>
      <c r="E4324">
        <v>2302</v>
      </c>
      <c r="F4324" t="s">
        <v>4173</v>
      </c>
      <c r="G4324" t="str">
        <f t="shared" si="134"/>
        <v>iiif_url</v>
      </c>
    </row>
    <row r="4325" spans="1:7" x14ac:dyDescent="0.2">
      <c r="A4325" t="s">
        <v>4071</v>
      </c>
      <c r="B4325" t="s">
        <v>4132</v>
      </c>
      <c r="C4325" t="s">
        <v>26</v>
      </c>
      <c r="D4325">
        <v>1434</v>
      </c>
      <c r="E4325">
        <v>2353</v>
      </c>
      <c r="F4325" t="s">
        <v>4174</v>
      </c>
      <c r="G4325" t="str">
        <f t="shared" si="134"/>
        <v>iiif_url</v>
      </c>
    </row>
    <row r="4326" spans="1:7" x14ac:dyDescent="0.2">
      <c r="A4326" t="s">
        <v>4071</v>
      </c>
      <c r="B4326" t="s">
        <v>4132</v>
      </c>
      <c r="C4326" t="s">
        <v>124</v>
      </c>
      <c r="D4326">
        <v>1379</v>
      </c>
      <c r="E4326">
        <v>2398</v>
      </c>
      <c r="F4326" t="s">
        <v>4175</v>
      </c>
      <c r="G4326" t="str">
        <f t="shared" si="134"/>
        <v>iiif_url</v>
      </c>
    </row>
    <row r="4327" spans="1:7" x14ac:dyDescent="0.2">
      <c r="A4327" t="s">
        <v>4071</v>
      </c>
      <c r="B4327" t="s">
        <v>4132</v>
      </c>
      <c r="C4327" t="s">
        <v>26</v>
      </c>
      <c r="D4327">
        <v>1434</v>
      </c>
      <c r="E4327">
        <v>2442</v>
      </c>
      <c r="F4327" t="s">
        <v>1768</v>
      </c>
      <c r="G4327" t="str">
        <f t="shared" si="134"/>
        <v>iiif_url</v>
      </c>
    </row>
    <row r="4328" spans="1:7" x14ac:dyDescent="0.2">
      <c r="A4328" t="s">
        <v>4071</v>
      </c>
      <c r="B4328" t="s">
        <v>4132</v>
      </c>
      <c r="C4328" t="s">
        <v>124</v>
      </c>
      <c r="D4328">
        <v>1377</v>
      </c>
      <c r="E4328">
        <v>2489</v>
      </c>
      <c r="F4328" t="s">
        <v>4176</v>
      </c>
      <c r="G4328" t="str">
        <f t="shared" si="134"/>
        <v>iiif_url</v>
      </c>
    </row>
    <row r="4329" spans="1:7" x14ac:dyDescent="0.2">
      <c r="A4329" t="s">
        <v>4071</v>
      </c>
      <c r="B4329" t="s">
        <v>4132</v>
      </c>
      <c r="C4329" t="s">
        <v>11</v>
      </c>
      <c r="D4329">
        <v>1788</v>
      </c>
      <c r="E4329">
        <v>2598</v>
      </c>
      <c r="F4329" t="s">
        <v>4177</v>
      </c>
      <c r="G4329" t="str">
        <f t="shared" si="134"/>
        <v>iiif_url</v>
      </c>
    </row>
    <row r="4330" spans="1:7" x14ac:dyDescent="0.2">
      <c r="A4330" t="s">
        <v>4071</v>
      </c>
      <c r="B4330" t="s">
        <v>4132</v>
      </c>
      <c r="C4330" t="s">
        <v>124</v>
      </c>
      <c r="D4330">
        <v>1372</v>
      </c>
      <c r="E4330">
        <v>2682</v>
      </c>
      <c r="F4330" t="s">
        <v>4178</v>
      </c>
      <c r="G4330" t="str">
        <f t="shared" si="134"/>
        <v>iiif_url</v>
      </c>
    </row>
    <row r="4331" spans="1:7" x14ac:dyDescent="0.2">
      <c r="A4331" t="s">
        <v>4071</v>
      </c>
      <c r="B4331" t="s">
        <v>4132</v>
      </c>
      <c r="C4331" t="s">
        <v>37</v>
      </c>
      <c r="D4331">
        <v>1484</v>
      </c>
      <c r="E4331">
        <v>2688</v>
      </c>
      <c r="F4331" t="s">
        <v>4179</v>
      </c>
      <c r="G4331" t="str">
        <f t="shared" si="134"/>
        <v>iiif_url</v>
      </c>
    </row>
    <row r="4332" spans="1:7" x14ac:dyDescent="0.2">
      <c r="A4332" t="s">
        <v>4071</v>
      </c>
      <c r="B4332" t="s">
        <v>4132</v>
      </c>
      <c r="C4332" t="s">
        <v>37</v>
      </c>
      <c r="D4332">
        <v>1526</v>
      </c>
      <c r="E4332">
        <v>2735</v>
      </c>
      <c r="F4332" t="s">
        <v>4180</v>
      </c>
      <c r="G4332" t="str">
        <f t="shared" si="134"/>
        <v>iiif_url</v>
      </c>
    </row>
    <row r="4333" spans="1:7" x14ac:dyDescent="0.2">
      <c r="A4333" t="s">
        <v>4071</v>
      </c>
      <c r="B4333" t="s">
        <v>4132</v>
      </c>
      <c r="C4333" t="s">
        <v>11</v>
      </c>
      <c r="D4333">
        <v>1812</v>
      </c>
      <c r="E4333">
        <v>2753</v>
      </c>
      <c r="F4333" t="s">
        <v>4181</v>
      </c>
      <c r="G4333" t="str">
        <f t="shared" si="134"/>
        <v>iiif_url</v>
      </c>
    </row>
    <row r="4334" spans="1:7" x14ac:dyDescent="0.2">
      <c r="A4334" t="s">
        <v>4071</v>
      </c>
      <c r="B4334" t="s">
        <v>4132</v>
      </c>
      <c r="C4334" t="s">
        <v>124</v>
      </c>
      <c r="D4334">
        <v>1367</v>
      </c>
      <c r="E4334">
        <v>2782</v>
      </c>
      <c r="F4334" t="s">
        <v>4182</v>
      </c>
      <c r="G4334" t="str">
        <f t="shared" si="134"/>
        <v>iiif_url</v>
      </c>
    </row>
    <row r="4335" spans="1:7" x14ac:dyDescent="0.2">
      <c r="A4335" t="s">
        <v>4071</v>
      </c>
      <c r="B4335" t="s">
        <v>4132</v>
      </c>
      <c r="C4335" t="s">
        <v>11</v>
      </c>
      <c r="D4335">
        <v>1802</v>
      </c>
      <c r="E4335">
        <v>2790</v>
      </c>
      <c r="F4335" t="s">
        <v>4183</v>
      </c>
      <c r="G4335" t="str">
        <f t="shared" si="134"/>
        <v>iiif_url</v>
      </c>
    </row>
    <row r="4336" spans="1:7" x14ac:dyDescent="0.2">
      <c r="A4336" t="s">
        <v>4071</v>
      </c>
      <c r="B4336" t="s">
        <v>4132</v>
      </c>
      <c r="C4336" t="s">
        <v>26</v>
      </c>
      <c r="D4336">
        <v>1419</v>
      </c>
      <c r="E4336">
        <v>2833</v>
      </c>
      <c r="F4336" t="s">
        <v>4184</v>
      </c>
      <c r="G4336" t="str">
        <f t="shared" si="134"/>
        <v>iiif_url</v>
      </c>
    </row>
    <row r="4337" spans="1:7" x14ac:dyDescent="0.2">
      <c r="A4337" t="s">
        <v>4071</v>
      </c>
      <c r="B4337" t="s">
        <v>4132</v>
      </c>
      <c r="C4337" t="s">
        <v>124</v>
      </c>
      <c r="D4337">
        <v>1367</v>
      </c>
      <c r="E4337">
        <v>2885</v>
      </c>
      <c r="F4337" t="s">
        <v>4185</v>
      </c>
      <c r="G4337" t="str">
        <f t="shared" si="134"/>
        <v>iiif_url</v>
      </c>
    </row>
    <row r="4338" spans="1:7" x14ac:dyDescent="0.2">
      <c r="A4338" t="s">
        <v>4071</v>
      </c>
      <c r="B4338" t="s">
        <v>4132</v>
      </c>
      <c r="C4338" t="s">
        <v>26</v>
      </c>
      <c r="D4338">
        <v>1419</v>
      </c>
      <c r="E4338">
        <v>2942</v>
      </c>
      <c r="F4338" t="s">
        <v>4186</v>
      </c>
      <c r="G4338" t="str">
        <f t="shared" si="134"/>
        <v>iiif_url</v>
      </c>
    </row>
    <row r="4339" spans="1:7" x14ac:dyDescent="0.2">
      <c r="A4339" t="s">
        <v>4071</v>
      </c>
      <c r="B4339" t="s">
        <v>4132</v>
      </c>
      <c r="C4339" t="s">
        <v>26</v>
      </c>
      <c r="D4339">
        <v>1488</v>
      </c>
      <c r="E4339">
        <v>2945</v>
      </c>
      <c r="F4339" t="s">
        <v>4187</v>
      </c>
      <c r="G4339" t="str">
        <f t="shared" si="134"/>
        <v>iiif_url</v>
      </c>
    </row>
    <row r="4340" spans="1:7" x14ac:dyDescent="0.2">
      <c r="A4340" t="s">
        <v>4071</v>
      </c>
      <c r="B4340" t="s">
        <v>4132</v>
      </c>
      <c r="C4340" t="s">
        <v>124</v>
      </c>
      <c r="D4340">
        <v>1367</v>
      </c>
      <c r="E4340">
        <v>2978</v>
      </c>
      <c r="F4340" t="s">
        <v>4188</v>
      </c>
      <c r="G4340" t="str">
        <f t="shared" si="134"/>
        <v>iiif_url</v>
      </c>
    </row>
    <row r="4341" spans="1:7" x14ac:dyDescent="0.2">
      <c r="A4341" t="s">
        <v>4071</v>
      </c>
      <c r="B4341" t="s">
        <v>4132</v>
      </c>
      <c r="C4341" t="s">
        <v>1155</v>
      </c>
      <c r="D4341">
        <v>1393</v>
      </c>
      <c r="E4341">
        <v>3034</v>
      </c>
      <c r="G4341" t="str">
        <f t="shared" si="134"/>
        <v>iiif_url</v>
      </c>
    </row>
    <row r="4342" spans="1:7" x14ac:dyDescent="0.2">
      <c r="A4342" t="s">
        <v>4071</v>
      </c>
      <c r="B4342" t="s">
        <v>4132</v>
      </c>
      <c r="C4342" t="s">
        <v>26</v>
      </c>
      <c r="D4342">
        <v>1412</v>
      </c>
      <c r="E4342">
        <v>3029</v>
      </c>
      <c r="F4342" t="s">
        <v>4189</v>
      </c>
      <c r="G4342" t="str">
        <f t="shared" si="134"/>
        <v>iiif_url</v>
      </c>
    </row>
    <row r="4343" spans="1:7" x14ac:dyDescent="0.2">
      <c r="A4343" t="s">
        <v>4071</v>
      </c>
      <c r="B4343" t="s">
        <v>4132</v>
      </c>
      <c r="C4343" t="s">
        <v>124</v>
      </c>
      <c r="D4343">
        <v>1363</v>
      </c>
      <c r="E4343">
        <v>3076</v>
      </c>
      <c r="F4343" t="s">
        <v>4190</v>
      </c>
      <c r="G4343" t="str">
        <f t="shared" si="134"/>
        <v>iiif_url</v>
      </c>
    </row>
    <row r="4344" spans="1:7" x14ac:dyDescent="0.2">
      <c r="A4344" t="s">
        <v>4071</v>
      </c>
      <c r="B4344" t="s">
        <v>4132</v>
      </c>
      <c r="C4344" t="s">
        <v>26</v>
      </c>
      <c r="D4344">
        <v>1412</v>
      </c>
      <c r="E4344">
        <v>3125</v>
      </c>
      <c r="F4344" t="s">
        <v>4191</v>
      </c>
      <c r="G4344" t="str">
        <f t="shared" si="134"/>
        <v>iiif_url</v>
      </c>
    </row>
    <row r="4345" spans="1:7" x14ac:dyDescent="0.2">
      <c r="A4345" t="s">
        <v>4071</v>
      </c>
      <c r="B4345" t="s">
        <v>4132</v>
      </c>
      <c r="C4345" t="s">
        <v>11</v>
      </c>
      <c r="D4345">
        <v>1809</v>
      </c>
      <c r="E4345">
        <v>3129</v>
      </c>
      <c r="F4345" t="s">
        <v>1165</v>
      </c>
      <c r="G4345" t="str">
        <f t="shared" si="134"/>
        <v>iiif_url</v>
      </c>
    </row>
    <row r="4346" spans="1:7" x14ac:dyDescent="0.2">
      <c r="A4346" t="s">
        <v>4071</v>
      </c>
      <c r="B4346" t="s">
        <v>4132</v>
      </c>
      <c r="C4346" t="s">
        <v>37</v>
      </c>
      <c r="D4346">
        <v>1537</v>
      </c>
      <c r="E4346">
        <v>3180</v>
      </c>
      <c r="F4346" t="s">
        <v>4192</v>
      </c>
      <c r="G4346" t="str">
        <f t="shared" si="134"/>
        <v>iiif_url</v>
      </c>
    </row>
    <row r="4347" spans="1:7" x14ac:dyDescent="0.2">
      <c r="A4347" t="s">
        <v>4071</v>
      </c>
      <c r="B4347" t="s">
        <v>4132</v>
      </c>
      <c r="C4347" t="s">
        <v>124</v>
      </c>
      <c r="D4347">
        <v>1363</v>
      </c>
      <c r="E4347">
        <v>3220</v>
      </c>
      <c r="F4347" t="s">
        <v>4193</v>
      </c>
      <c r="G4347" t="str">
        <f t="shared" si="134"/>
        <v>iiif_url</v>
      </c>
    </row>
    <row r="4348" spans="1:7" x14ac:dyDescent="0.2">
      <c r="A4348" t="s">
        <v>4071</v>
      </c>
      <c r="B4348" t="s">
        <v>4132</v>
      </c>
      <c r="C4348" t="s">
        <v>26</v>
      </c>
      <c r="D4348">
        <v>1412</v>
      </c>
      <c r="E4348">
        <v>3272</v>
      </c>
      <c r="F4348" t="s">
        <v>4194</v>
      </c>
      <c r="G4348" t="str">
        <f t="shared" si="134"/>
        <v>iiif_url</v>
      </c>
    </row>
    <row r="4349" spans="1:7" x14ac:dyDescent="0.2">
      <c r="A4349" t="s">
        <v>4071</v>
      </c>
      <c r="B4349" t="s">
        <v>4132</v>
      </c>
      <c r="C4349" t="s">
        <v>26</v>
      </c>
      <c r="D4349">
        <v>1408</v>
      </c>
      <c r="E4349">
        <v>3317</v>
      </c>
      <c r="F4349" t="s">
        <v>1735</v>
      </c>
      <c r="G4349" t="str">
        <f t="shared" si="134"/>
        <v>iiif_url</v>
      </c>
    </row>
    <row r="4353" spans="1:7" x14ac:dyDescent="0.2">
      <c r="A4353" t="s">
        <v>4195</v>
      </c>
      <c r="B4353" t="s">
        <v>4196</v>
      </c>
      <c r="C4353" t="s">
        <v>124</v>
      </c>
      <c r="D4353">
        <v>2631</v>
      </c>
      <c r="E4353">
        <v>415</v>
      </c>
      <c r="F4353" t="s">
        <v>4197</v>
      </c>
      <c r="G4353" t="str">
        <f t="shared" ref="G4353:G4384" si="135">HYPERLINK("https://images.diginfra.net/iiif/NL-HaNA_1.01.02/3779/NL-HaNA_1.01.02_3779_0022.jpg/2538,265,1114,3242/full/0/default.jpg", "iiif_url")</f>
        <v>iiif_url</v>
      </c>
    </row>
    <row r="4354" spans="1:7" x14ac:dyDescent="0.2">
      <c r="A4354" t="s">
        <v>4195</v>
      </c>
      <c r="B4354" t="s">
        <v>4196</v>
      </c>
      <c r="C4354" t="s">
        <v>26</v>
      </c>
      <c r="D4354">
        <v>2674</v>
      </c>
      <c r="E4354">
        <v>465</v>
      </c>
      <c r="F4354" t="s">
        <v>4198</v>
      </c>
      <c r="G4354" t="str">
        <f t="shared" si="135"/>
        <v>iiif_url</v>
      </c>
    </row>
    <row r="4355" spans="1:7" x14ac:dyDescent="0.2">
      <c r="A4355" t="s">
        <v>4195</v>
      </c>
      <c r="B4355" t="s">
        <v>4196</v>
      </c>
      <c r="C4355" t="s">
        <v>26</v>
      </c>
      <c r="D4355">
        <v>2676</v>
      </c>
      <c r="E4355">
        <v>522</v>
      </c>
      <c r="F4355" t="s">
        <v>4199</v>
      </c>
      <c r="G4355" t="str">
        <f t="shared" si="135"/>
        <v>iiif_url</v>
      </c>
    </row>
    <row r="4356" spans="1:7" x14ac:dyDescent="0.2">
      <c r="A4356" t="s">
        <v>4195</v>
      </c>
      <c r="B4356" t="s">
        <v>4196</v>
      </c>
      <c r="C4356" t="s">
        <v>124</v>
      </c>
      <c r="D4356">
        <v>2629</v>
      </c>
      <c r="E4356">
        <v>564</v>
      </c>
      <c r="F4356" t="s">
        <v>4200</v>
      </c>
      <c r="G4356" t="str">
        <f t="shared" si="135"/>
        <v>iiif_url</v>
      </c>
    </row>
    <row r="4357" spans="1:7" x14ac:dyDescent="0.2">
      <c r="A4357" t="s">
        <v>4195</v>
      </c>
      <c r="B4357" t="s">
        <v>4196</v>
      </c>
      <c r="C4357" t="s">
        <v>26</v>
      </c>
      <c r="D4357">
        <v>2681</v>
      </c>
      <c r="E4357">
        <v>623</v>
      </c>
      <c r="F4357" t="s">
        <v>959</v>
      </c>
      <c r="G4357" t="str">
        <f t="shared" si="135"/>
        <v>iiif_url</v>
      </c>
    </row>
    <row r="4358" spans="1:7" x14ac:dyDescent="0.2">
      <c r="A4358" t="s">
        <v>4195</v>
      </c>
      <c r="B4358" t="s">
        <v>4196</v>
      </c>
      <c r="C4358" t="s">
        <v>124</v>
      </c>
      <c r="D4358">
        <v>2629</v>
      </c>
      <c r="E4358">
        <v>647</v>
      </c>
      <c r="F4358" t="s">
        <v>4201</v>
      </c>
      <c r="G4358" t="str">
        <f t="shared" si="135"/>
        <v>iiif_url</v>
      </c>
    </row>
    <row r="4359" spans="1:7" x14ac:dyDescent="0.2">
      <c r="A4359" t="s">
        <v>4195</v>
      </c>
      <c r="B4359" t="s">
        <v>4196</v>
      </c>
      <c r="C4359" t="s">
        <v>26</v>
      </c>
      <c r="D4359">
        <v>2674</v>
      </c>
      <c r="E4359">
        <v>709</v>
      </c>
      <c r="F4359" t="s">
        <v>4202</v>
      </c>
      <c r="G4359" t="str">
        <f t="shared" si="135"/>
        <v>iiif_url</v>
      </c>
    </row>
    <row r="4360" spans="1:7" x14ac:dyDescent="0.2">
      <c r="A4360" t="s">
        <v>4195</v>
      </c>
      <c r="B4360" t="s">
        <v>4196</v>
      </c>
      <c r="C4360" t="s">
        <v>26</v>
      </c>
      <c r="D4360">
        <v>2676</v>
      </c>
      <c r="E4360">
        <v>754</v>
      </c>
      <c r="F4360" t="s">
        <v>4203</v>
      </c>
      <c r="G4360" t="str">
        <f t="shared" si="135"/>
        <v>iiif_url</v>
      </c>
    </row>
    <row r="4361" spans="1:7" x14ac:dyDescent="0.2">
      <c r="A4361" t="s">
        <v>4195</v>
      </c>
      <c r="B4361" t="s">
        <v>4196</v>
      </c>
      <c r="C4361" t="s">
        <v>26</v>
      </c>
      <c r="D4361">
        <v>2678</v>
      </c>
      <c r="E4361">
        <v>816</v>
      </c>
      <c r="F4361" t="s">
        <v>3309</v>
      </c>
      <c r="G4361" t="str">
        <f t="shared" si="135"/>
        <v>iiif_url</v>
      </c>
    </row>
    <row r="4362" spans="1:7" x14ac:dyDescent="0.2">
      <c r="A4362" t="s">
        <v>4195</v>
      </c>
      <c r="B4362" t="s">
        <v>4196</v>
      </c>
      <c r="C4362" t="s">
        <v>124</v>
      </c>
      <c r="D4362">
        <v>2629</v>
      </c>
      <c r="E4362">
        <v>841</v>
      </c>
      <c r="F4362" t="s">
        <v>4204</v>
      </c>
      <c r="G4362" t="str">
        <f t="shared" si="135"/>
        <v>iiif_url</v>
      </c>
    </row>
    <row r="4363" spans="1:7" x14ac:dyDescent="0.2">
      <c r="A4363" t="s">
        <v>4195</v>
      </c>
      <c r="B4363" t="s">
        <v>4196</v>
      </c>
      <c r="C4363" t="s">
        <v>37</v>
      </c>
      <c r="D4363">
        <v>2799</v>
      </c>
      <c r="E4363">
        <v>899</v>
      </c>
      <c r="F4363" t="s">
        <v>4205</v>
      </c>
      <c r="G4363" t="str">
        <f t="shared" si="135"/>
        <v>iiif_url</v>
      </c>
    </row>
    <row r="4364" spans="1:7" x14ac:dyDescent="0.2">
      <c r="A4364" t="s">
        <v>4195</v>
      </c>
      <c r="B4364" t="s">
        <v>4196</v>
      </c>
      <c r="C4364" t="s">
        <v>37</v>
      </c>
      <c r="D4364">
        <v>2799</v>
      </c>
      <c r="E4364">
        <v>950</v>
      </c>
      <c r="F4364" t="s">
        <v>4206</v>
      </c>
      <c r="G4364" t="str">
        <f t="shared" si="135"/>
        <v>iiif_url</v>
      </c>
    </row>
    <row r="4365" spans="1:7" x14ac:dyDescent="0.2">
      <c r="A4365" t="s">
        <v>4195</v>
      </c>
      <c r="B4365" t="s">
        <v>4196</v>
      </c>
      <c r="C4365" t="s">
        <v>11</v>
      </c>
      <c r="D4365">
        <v>3094</v>
      </c>
      <c r="E4365">
        <v>955</v>
      </c>
      <c r="F4365" t="s">
        <v>4207</v>
      </c>
      <c r="G4365" t="str">
        <f t="shared" si="135"/>
        <v>iiif_url</v>
      </c>
    </row>
    <row r="4366" spans="1:7" x14ac:dyDescent="0.2">
      <c r="A4366" t="s">
        <v>4195</v>
      </c>
      <c r="B4366" t="s">
        <v>4196</v>
      </c>
      <c r="C4366" t="s">
        <v>124</v>
      </c>
      <c r="D4366">
        <v>2629</v>
      </c>
      <c r="E4366">
        <v>989</v>
      </c>
      <c r="F4366" t="s">
        <v>4208</v>
      </c>
      <c r="G4366" t="str">
        <f t="shared" si="135"/>
        <v>iiif_url</v>
      </c>
    </row>
    <row r="4367" spans="1:7" x14ac:dyDescent="0.2">
      <c r="A4367" t="s">
        <v>4195</v>
      </c>
      <c r="B4367" t="s">
        <v>4196</v>
      </c>
      <c r="C4367" t="s">
        <v>26</v>
      </c>
      <c r="D4367">
        <v>2674</v>
      </c>
      <c r="E4367">
        <v>1047</v>
      </c>
      <c r="F4367" t="s">
        <v>4209</v>
      </c>
      <c r="G4367" t="str">
        <f t="shared" si="135"/>
        <v>iiif_url</v>
      </c>
    </row>
    <row r="4368" spans="1:7" x14ac:dyDescent="0.2">
      <c r="A4368" t="s">
        <v>4195</v>
      </c>
      <c r="B4368" t="s">
        <v>4196</v>
      </c>
      <c r="C4368" t="s">
        <v>26</v>
      </c>
      <c r="D4368">
        <v>2676</v>
      </c>
      <c r="E4368">
        <v>1094</v>
      </c>
      <c r="F4368" t="s">
        <v>4210</v>
      </c>
      <c r="G4368" t="str">
        <f t="shared" si="135"/>
        <v>iiif_url</v>
      </c>
    </row>
    <row r="4369" spans="1:7" x14ac:dyDescent="0.2">
      <c r="A4369" t="s">
        <v>4195</v>
      </c>
      <c r="B4369" t="s">
        <v>4196</v>
      </c>
      <c r="C4369" t="s">
        <v>124</v>
      </c>
      <c r="D4369">
        <v>2629</v>
      </c>
      <c r="E4369">
        <v>1142</v>
      </c>
      <c r="F4369" t="s">
        <v>4211</v>
      </c>
      <c r="G4369" t="str">
        <f t="shared" si="135"/>
        <v>iiif_url</v>
      </c>
    </row>
    <row r="4370" spans="1:7" x14ac:dyDescent="0.2">
      <c r="A4370" t="s">
        <v>4195</v>
      </c>
      <c r="B4370" t="s">
        <v>4196</v>
      </c>
      <c r="C4370" t="s">
        <v>26</v>
      </c>
      <c r="D4370">
        <v>2674</v>
      </c>
      <c r="E4370">
        <v>1188</v>
      </c>
      <c r="F4370" t="s">
        <v>4212</v>
      </c>
      <c r="G4370" t="str">
        <f t="shared" si="135"/>
        <v>iiif_url</v>
      </c>
    </row>
    <row r="4371" spans="1:7" x14ac:dyDescent="0.2">
      <c r="A4371" t="s">
        <v>4195</v>
      </c>
      <c r="B4371" t="s">
        <v>4196</v>
      </c>
      <c r="C4371" t="s">
        <v>26</v>
      </c>
      <c r="D4371">
        <v>2676</v>
      </c>
      <c r="E4371">
        <v>1242</v>
      </c>
      <c r="F4371" t="s">
        <v>4213</v>
      </c>
      <c r="G4371" t="str">
        <f t="shared" si="135"/>
        <v>iiif_url</v>
      </c>
    </row>
    <row r="4372" spans="1:7" x14ac:dyDescent="0.2">
      <c r="A4372" t="s">
        <v>4195</v>
      </c>
      <c r="B4372" t="s">
        <v>4196</v>
      </c>
      <c r="C4372" t="s">
        <v>124</v>
      </c>
      <c r="D4372">
        <v>2631</v>
      </c>
      <c r="E4372">
        <v>1285</v>
      </c>
      <c r="F4372" t="s">
        <v>4214</v>
      </c>
      <c r="G4372" t="str">
        <f t="shared" si="135"/>
        <v>iiif_url</v>
      </c>
    </row>
    <row r="4373" spans="1:7" x14ac:dyDescent="0.2">
      <c r="A4373" t="s">
        <v>4195</v>
      </c>
      <c r="B4373" t="s">
        <v>4196</v>
      </c>
      <c r="C4373" t="s">
        <v>124</v>
      </c>
      <c r="D4373">
        <v>2631</v>
      </c>
      <c r="E4373">
        <v>1332</v>
      </c>
      <c r="F4373" t="s">
        <v>4215</v>
      </c>
      <c r="G4373" t="str">
        <f t="shared" si="135"/>
        <v>iiif_url</v>
      </c>
    </row>
    <row r="4374" spans="1:7" x14ac:dyDescent="0.2">
      <c r="A4374" t="s">
        <v>4195</v>
      </c>
      <c r="B4374" t="s">
        <v>4196</v>
      </c>
      <c r="C4374" t="s">
        <v>26</v>
      </c>
      <c r="D4374">
        <v>2678</v>
      </c>
      <c r="E4374">
        <v>1388</v>
      </c>
      <c r="F4374" t="s">
        <v>3783</v>
      </c>
      <c r="G4374" t="str">
        <f t="shared" si="135"/>
        <v>iiif_url</v>
      </c>
    </row>
    <row r="4375" spans="1:7" x14ac:dyDescent="0.2">
      <c r="A4375" t="s">
        <v>4195</v>
      </c>
      <c r="B4375" t="s">
        <v>4196</v>
      </c>
      <c r="C4375" t="s">
        <v>124</v>
      </c>
      <c r="D4375">
        <v>2631</v>
      </c>
      <c r="E4375">
        <v>1423</v>
      </c>
      <c r="F4375" t="s">
        <v>4216</v>
      </c>
      <c r="G4375" t="str">
        <f t="shared" si="135"/>
        <v>iiif_url</v>
      </c>
    </row>
    <row r="4376" spans="1:7" x14ac:dyDescent="0.2">
      <c r="A4376" t="s">
        <v>4195</v>
      </c>
      <c r="B4376" t="s">
        <v>4196</v>
      </c>
      <c r="C4376" t="s">
        <v>26</v>
      </c>
      <c r="D4376">
        <v>2683</v>
      </c>
      <c r="E4376">
        <v>1477</v>
      </c>
      <c r="F4376" t="s">
        <v>4217</v>
      </c>
      <c r="G4376" t="str">
        <f t="shared" si="135"/>
        <v>iiif_url</v>
      </c>
    </row>
    <row r="4377" spans="1:7" x14ac:dyDescent="0.2">
      <c r="A4377" t="s">
        <v>4195</v>
      </c>
      <c r="B4377" t="s">
        <v>4196</v>
      </c>
      <c r="C4377" t="s">
        <v>124</v>
      </c>
      <c r="D4377">
        <v>2631</v>
      </c>
      <c r="E4377">
        <v>1518</v>
      </c>
      <c r="F4377" t="s">
        <v>4218</v>
      </c>
      <c r="G4377" t="str">
        <f t="shared" si="135"/>
        <v>iiif_url</v>
      </c>
    </row>
    <row r="4378" spans="1:7" x14ac:dyDescent="0.2">
      <c r="A4378" t="s">
        <v>4195</v>
      </c>
      <c r="B4378" t="s">
        <v>4196</v>
      </c>
      <c r="C4378" t="s">
        <v>26</v>
      </c>
      <c r="D4378">
        <v>2676</v>
      </c>
      <c r="E4378">
        <v>1575</v>
      </c>
      <c r="F4378" t="s">
        <v>4219</v>
      </c>
      <c r="G4378" t="str">
        <f t="shared" si="135"/>
        <v>iiif_url</v>
      </c>
    </row>
    <row r="4379" spans="1:7" x14ac:dyDescent="0.2">
      <c r="A4379" t="s">
        <v>4195</v>
      </c>
      <c r="B4379" t="s">
        <v>4196</v>
      </c>
      <c r="C4379" t="s">
        <v>26</v>
      </c>
      <c r="D4379">
        <v>2683</v>
      </c>
      <c r="E4379">
        <v>1622</v>
      </c>
      <c r="F4379" t="s">
        <v>4220</v>
      </c>
      <c r="G4379" t="str">
        <f t="shared" si="135"/>
        <v>iiif_url</v>
      </c>
    </row>
    <row r="4380" spans="1:7" x14ac:dyDescent="0.2">
      <c r="A4380" t="s">
        <v>4195</v>
      </c>
      <c r="B4380" t="s">
        <v>4196</v>
      </c>
      <c r="C4380" t="s">
        <v>26</v>
      </c>
      <c r="D4380">
        <v>2683</v>
      </c>
      <c r="E4380">
        <v>1674</v>
      </c>
      <c r="F4380" t="s">
        <v>4221</v>
      </c>
      <c r="G4380" t="str">
        <f t="shared" si="135"/>
        <v>iiif_url</v>
      </c>
    </row>
    <row r="4381" spans="1:7" x14ac:dyDescent="0.2">
      <c r="A4381" t="s">
        <v>4195</v>
      </c>
      <c r="B4381" t="s">
        <v>4196</v>
      </c>
      <c r="C4381" t="s">
        <v>37</v>
      </c>
      <c r="D4381">
        <v>2801</v>
      </c>
      <c r="E4381">
        <v>1708</v>
      </c>
      <c r="F4381" t="s">
        <v>4222</v>
      </c>
      <c r="G4381" t="str">
        <f t="shared" si="135"/>
        <v>iiif_url</v>
      </c>
    </row>
    <row r="4382" spans="1:7" x14ac:dyDescent="0.2">
      <c r="A4382" t="s">
        <v>4195</v>
      </c>
      <c r="B4382" t="s">
        <v>4196</v>
      </c>
      <c r="C4382" t="s">
        <v>124</v>
      </c>
      <c r="D4382">
        <v>2638</v>
      </c>
      <c r="E4382">
        <v>1765</v>
      </c>
      <c r="F4382" t="s">
        <v>4223</v>
      </c>
      <c r="G4382" t="str">
        <f t="shared" si="135"/>
        <v>iiif_url</v>
      </c>
    </row>
    <row r="4383" spans="1:7" x14ac:dyDescent="0.2">
      <c r="A4383" t="s">
        <v>4195</v>
      </c>
      <c r="B4383" t="s">
        <v>4196</v>
      </c>
      <c r="C4383" t="s">
        <v>124</v>
      </c>
      <c r="D4383">
        <v>2636</v>
      </c>
      <c r="E4383">
        <v>1815</v>
      </c>
      <c r="F4383" t="s">
        <v>4224</v>
      </c>
      <c r="G4383" t="str">
        <f t="shared" si="135"/>
        <v>iiif_url</v>
      </c>
    </row>
    <row r="4384" spans="1:7" x14ac:dyDescent="0.2">
      <c r="A4384" t="s">
        <v>4195</v>
      </c>
      <c r="B4384" t="s">
        <v>4196</v>
      </c>
      <c r="C4384" t="s">
        <v>26</v>
      </c>
      <c r="D4384">
        <v>2683</v>
      </c>
      <c r="E4384">
        <v>1863</v>
      </c>
      <c r="F4384" t="s">
        <v>4225</v>
      </c>
      <c r="G4384" t="str">
        <f t="shared" si="135"/>
        <v>iiif_url</v>
      </c>
    </row>
    <row r="4385" spans="1:7" x14ac:dyDescent="0.2">
      <c r="A4385" t="s">
        <v>4195</v>
      </c>
      <c r="B4385" t="s">
        <v>4196</v>
      </c>
      <c r="C4385" t="s">
        <v>26</v>
      </c>
      <c r="D4385">
        <v>2688</v>
      </c>
      <c r="E4385">
        <v>1913</v>
      </c>
      <c r="F4385" t="s">
        <v>4226</v>
      </c>
      <c r="G4385" t="str">
        <f t="shared" ref="G4385:G4418" si="136">HYPERLINK("https://images.diginfra.net/iiif/NL-HaNA_1.01.02/3779/NL-HaNA_1.01.02_3779_0022.jpg/2538,265,1114,3242/full/0/default.jpg", "iiif_url")</f>
        <v>iiif_url</v>
      </c>
    </row>
    <row r="4386" spans="1:7" x14ac:dyDescent="0.2">
      <c r="A4386" t="s">
        <v>4195</v>
      </c>
      <c r="B4386" t="s">
        <v>4196</v>
      </c>
      <c r="C4386" t="s">
        <v>124</v>
      </c>
      <c r="D4386">
        <v>2638</v>
      </c>
      <c r="E4386">
        <v>1955</v>
      </c>
      <c r="F4386" t="s">
        <v>4227</v>
      </c>
      <c r="G4386" t="str">
        <f t="shared" si="136"/>
        <v>iiif_url</v>
      </c>
    </row>
    <row r="4387" spans="1:7" x14ac:dyDescent="0.2">
      <c r="A4387" t="s">
        <v>4195</v>
      </c>
      <c r="B4387" t="s">
        <v>4196</v>
      </c>
      <c r="C4387" t="s">
        <v>124</v>
      </c>
      <c r="D4387">
        <v>2638</v>
      </c>
      <c r="E4387">
        <v>2005</v>
      </c>
      <c r="F4387" t="s">
        <v>4228</v>
      </c>
      <c r="G4387" t="str">
        <f t="shared" si="136"/>
        <v>iiif_url</v>
      </c>
    </row>
    <row r="4388" spans="1:7" x14ac:dyDescent="0.2">
      <c r="A4388" t="s">
        <v>4195</v>
      </c>
      <c r="B4388" t="s">
        <v>4196</v>
      </c>
      <c r="C4388" t="s">
        <v>26</v>
      </c>
      <c r="D4388">
        <v>2685</v>
      </c>
      <c r="E4388">
        <v>2053</v>
      </c>
      <c r="F4388" t="s">
        <v>4229</v>
      </c>
      <c r="G4388" t="str">
        <f t="shared" si="136"/>
        <v>iiif_url</v>
      </c>
    </row>
    <row r="4389" spans="1:7" x14ac:dyDescent="0.2">
      <c r="A4389" t="s">
        <v>4195</v>
      </c>
      <c r="B4389" t="s">
        <v>4196</v>
      </c>
      <c r="C4389" t="s">
        <v>26</v>
      </c>
      <c r="D4389">
        <v>2692</v>
      </c>
      <c r="E4389">
        <v>2110</v>
      </c>
      <c r="F4389" t="s">
        <v>4230</v>
      </c>
      <c r="G4389" t="str">
        <f t="shared" si="136"/>
        <v>iiif_url</v>
      </c>
    </row>
    <row r="4390" spans="1:7" x14ac:dyDescent="0.2">
      <c r="A4390" t="s">
        <v>4195</v>
      </c>
      <c r="B4390" t="s">
        <v>4196</v>
      </c>
      <c r="C4390" t="s">
        <v>124</v>
      </c>
      <c r="D4390">
        <v>2640</v>
      </c>
      <c r="E4390">
        <v>2146</v>
      </c>
      <c r="F4390" t="s">
        <v>4231</v>
      </c>
      <c r="G4390" t="str">
        <f t="shared" si="136"/>
        <v>iiif_url</v>
      </c>
    </row>
    <row r="4391" spans="1:7" x14ac:dyDescent="0.2">
      <c r="A4391" t="s">
        <v>4195</v>
      </c>
      <c r="B4391" t="s">
        <v>4196</v>
      </c>
      <c r="C4391" t="s">
        <v>26</v>
      </c>
      <c r="D4391">
        <v>2692</v>
      </c>
      <c r="E4391">
        <v>2204</v>
      </c>
      <c r="F4391" t="s">
        <v>4232</v>
      </c>
      <c r="G4391" t="str">
        <f t="shared" si="136"/>
        <v>iiif_url</v>
      </c>
    </row>
    <row r="4392" spans="1:7" x14ac:dyDescent="0.2">
      <c r="A4392" t="s">
        <v>4195</v>
      </c>
      <c r="B4392" t="s">
        <v>4196</v>
      </c>
      <c r="C4392" t="s">
        <v>26</v>
      </c>
      <c r="D4392">
        <v>2697</v>
      </c>
      <c r="E4392">
        <v>2250</v>
      </c>
      <c r="F4392" t="s">
        <v>4233</v>
      </c>
      <c r="G4392" t="str">
        <f t="shared" si="136"/>
        <v>iiif_url</v>
      </c>
    </row>
    <row r="4393" spans="1:7" x14ac:dyDescent="0.2">
      <c r="A4393" t="s">
        <v>4195</v>
      </c>
      <c r="B4393" t="s">
        <v>4196</v>
      </c>
      <c r="C4393" t="s">
        <v>37</v>
      </c>
      <c r="D4393">
        <v>2813</v>
      </c>
      <c r="E4393">
        <v>2286</v>
      </c>
      <c r="F4393" t="s">
        <v>4234</v>
      </c>
      <c r="G4393" t="str">
        <f t="shared" si="136"/>
        <v>iiif_url</v>
      </c>
    </row>
    <row r="4394" spans="1:7" x14ac:dyDescent="0.2">
      <c r="A4394" t="s">
        <v>4195</v>
      </c>
      <c r="B4394" t="s">
        <v>4196</v>
      </c>
      <c r="C4394" t="s">
        <v>37</v>
      </c>
      <c r="D4394">
        <v>2815</v>
      </c>
      <c r="E4394">
        <v>2347</v>
      </c>
      <c r="F4394" t="s">
        <v>4235</v>
      </c>
      <c r="G4394" t="str">
        <f t="shared" si="136"/>
        <v>iiif_url</v>
      </c>
    </row>
    <row r="4395" spans="1:7" x14ac:dyDescent="0.2">
      <c r="A4395" t="s">
        <v>4195</v>
      </c>
      <c r="B4395" t="s">
        <v>4196</v>
      </c>
      <c r="C4395" t="s">
        <v>26</v>
      </c>
      <c r="D4395">
        <v>2692</v>
      </c>
      <c r="E4395">
        <v>2404</v>
      </c>
      <c r="F4395" t="s">
        <v>4236</v>
      </c>
      <c r="G4395" t="str">
        <f t="shared" si="136"/>
        <v>iiif_url</v>
      </c>
    </row>
    <row r="4396" spans="1:7" x14ac:dyDescent="0.2">
      <c r="A4396" t="s">
        <v>4195</v>
      </c>
      <c r="B4396" t="s">
        <v>4196</v>
      </c>
      <c r="C4396" t="s">
        <v>124</v>
      </c>
      <c r="D4396">
        <v>2648</v>
      </c>
      <c r="E4396">
        <v>2438</v>
      </c>
      <c r="F4396" t="s">
        <v>4237</v>
      </c>
      <c r="G4396" t="str">
        <f t="shared" si="136"/>
        <v>iiif_url</v>
      </c>
    </row>
    <row r="4397" spans="1:7" x14ac:dyDescent="0.2">
      <c r="A4397" t="s">
        <v>4195</v>
      </c>
      <c r="B4397" t="s">
        <v>4196</v>
      </c>
      <c r="C4397" t="s">
        <v>124</v>
      </c>
      <c r="D4397">
        <v>2695</v>
      </c>
      <c r="E4397">
        <v>2494</v>
      </c>
      <c r="F4397" t="s">
        <v>4238</v>
      </c>
      <c r="G4397" t="str">
        <f t="shared" si="136"/>
        <v>iiif_url</v>
      </c>
    </row>
    <row r="4398" spans="1:7" x14ac:dyDescent="0.2">
      <c r="A4398" t="s">
        <v>4195</v>
      </c>
      <c r="B4398" t="s">
        <v>4196</v>
      </c>
      <c r="C4398" t="s">
        <v>124</v>
      </c>
      <c r="D4398">
        <v>2648</v>
      </c>
      <c r="E4398">
        <v>2530</v>
      </c>
      <c r="F4398" t="s">
        <v>4239</v>
      </c>
      <c r="G4398" t="str">
        <f t="shared" si="136"/>
        <v>iiif_url</v>
      </c>
    </row>
    <row r="4399" spans="1:7" x14ac:dyDescent="0.2">
      <c r="A4399" t="s">
        <v>4195</v>
      </c>
      <c r="B4399" t="s">
        <v>4196</v>
      </c>
      <c r="C4399" t="s">
        <v>26</v>
      </c>
      <c r="D4399">
        <v>2702</v>
      </c>
      <c r="E4399">
        <v>2597</v>
      </c>
      <c r="F4399" t="s">
        <v>4240</v>
      </c>
      <c r="G4399" t="str">
        <f t="shared" si="136"/>
        <v>iiif_url</v>
      </c>
    </row>
    <row r="4400" spans="1:7" x14ac:dyDescent="0.2">
      <c r="A4400" t="s">
        <v>4195</v>
      </c>
      <c r="B4400" t="s">
        <v>4196</v>
      </c>
      <c r="C4400" t="s">
        <v>11</v>
      </c>
      <c r="D4400">
        <v>3051</v>
      </c>
      <c r="E4400">
        <v>2687</v>
      </c>
      <c r="F4400" t="s">
        <v>4241</v>
      </c>
      <c r="G4400" t="str">
        <f t="shared" si="136"/>
        <v>iiif_url</v>
      </c>
    </row>
    <row r="4401" spans="1:7" x14ac:dyDescent="0.2">
      <c r="A4401" t="s">
        <v>4195</v>
      </c>
      <c r="B4401" t="s">
        <v>4196</v>
      </c>
      <c r="C4401" t="s">
        <v>26</v>
      </c>
      <c r="D4401">
        <v>2738</v>
      </c>
      <c r="E4401">
        <v>2779</v>
      </c>
      <c r="F4401" t="s">
        <v>4242</v>
      </c>
      <c r="G4401" t="str">
        <f t="shared" si="136"/>
        <v>iiif_url</v>
      </c>
    </row>
    <row r="4402" spans="1:7" x14ac:dyDescent="0.2">
      <c r="A4402" t="s">
        <v>4195</v>
      </c>
      <c r="B4402" t="s">
        <v>4196</v>
      </c>
      <c r="C4402" t="s">
        <v>124</v>
      </c>
      <c r="D4402">
        <v>2655</v>
      </c>
      <c r="E4402">
        <v>2818</v>
      </c>
      <c r="F4402" t="s">
        <v>4243</v>
      </c>
      <c r="G4402" t="str">
        <f t="shared" si="136"/>
        <v>iiif_url</v>
      </c>
    </row>
    <row r="4403" spans="1:7" x14ac:dyDescent="0.2">
      <c r="A4403" t="s">
        <v>4195</v>
      </c>
      <c r="B4403" t="s">
        <v>4196</v>
      </c>
      <c r="C4403" t="s">
        <v>37</v>
      </c>
      <c r="D4403">
        <v>2761</v>
      </c>
      <c r="E4403">
        <v>2828</v>
      </c>
      <c r="F4403" t="s">
        <v>4244</v>
      </c>
      <c r="G4403" t="str">
        <f t="shared" si="136"/>
        <v>iiif_url</v>
      </c>
    </row>
    <row r="4404" spans="1:7" x14ac:dyDescent="0.2">
      <c r="A4404" t="s">
        <v>4195</v>
      </c>
      <c r="B4404" t="s">
        <v>4196</v>
      </c>
      <c r="C4404" t="s">
        <v>37</v>
      </c>
      <c r="D4404">
        <v>2827</v>
      </c>
      <c r="E4404">
        <v>2876</v>
      </c>
      <c r="F4404" t="s">
        <v>4245</v>
      </c>
      <c r="G4404" t="str">
        <f t="shared" si="136"/>
        <v>iiif_url</v>
      </c>
    </row>
    <row r="4405" spans="1:7" x14ac:dyDescent="0.2">
      <c r="A4405" t="s">
        <v>4195</v>
      </c>
      <c r="B4405" t="s">
        <v>4196</v>
      </c>
      <c r="C4405" t="s">
        <v>26</v>
      </c>
      <c r="D4405">
        <v>2704</v>
      </c>
      <c r="E4405">
        <v>2926</v>
      </c>
      <c r="F4405" t="s">
        <v>4246</v>
      </c>
      <c r="G4405" t="str">
        <f t="shared" si="136"/>
        <v>iiif_url</v>
      </c>
    </row>
    <row r="4406" spans="1:7" x14ac:dyDescent="0.2">
      <c r="A4406" t="s">
        <v>4195</v>
      </c>
      <c r="B4406" t="s">
        <v>4196</v>
      </c>
      <c r="C4406" t="s">
        <v>26</v>
      </c>
      <c r="D4406">
        <v>2828</v>
      </c>
      <c r="E4406">
        <v>2942</v>
      </c>
      <c r="F4406" t="s">
        <v>295</v>
      </c>
      <c r="G4406" t="str">
        <f t="shared" si="136"/>
        <v>iiif_url</v>
      </c>
    </row>
    <row r="4407" spans="1:7" x14ac:dyDescent="0.2">
      <c r="A4407" t="s">
        <v>4195</v>
      </c>
      <c r="B4407" t="s">
        <v>4196</v>
      </c>
      <c r="C4407" t="s">
        <v>26</v>
      </c>
      <c r="D4407">
        <v>2827</v>
      </c>
      <c r="E4407">
        <v>2971</v>
      </c>
      <c r="F4407" t="s">
        <v>4247</v>
      </c>
      <c r="G4407" t="str">
        <f t="shared" si="136"/>
        <v>iiif_url</v>
      </c>
    </row>
    <row r="4408" spans="1:7" x14ac:dyDescent="0.2">
      <c r="A4408" t="s">
        <v>4195</v>
      </c>
      <c r="B4408" t="s">
        <v>4196</v>
      </c>
      <c r="C4408" t="s">
        <v>124</v>
      </c>
      <c r="D4408">
        <v>2707</v>
      </c>
      <c r="E4408">
        <v>3032</v>
      </c>
      <c r="F4408" t="s">
        <v>4248</v>
      </c>
      <c r="G4408" t="str">
        <f t="shared" si="136"/>
        <v>iiif_url</v>
      </c>
    </row>
    <row r="4409" spans="1:7" x14ac:dyDescent="0.2">
      <c r="A4409" t="s">
        <v>4195</v>
      </c>
      <c r="B4409" t="s">
        <v>4196</v>
      </c>
      <c r="C4409" t="s">
        <v>11</v>
      </c>
      <c r="D4409">
        <v>2839</v>
      </c>
      <c r="E4409">
        <v>3039</v>
      </c>
      <c r="F4409" t="s">
        <v>4249</v>
      </c>
      <c r="G4409" t="str">
        <f t="shared" si="136"/>
        <v>iiif_url</v>
      </c>
    </row>
    <row r="4410" spans="1:7" x14ac:dyDescent="0.2">
      <c r="A4410" t="s">
        <v>4195</v>
      </c>
      <c r="B4410" t="s">
        <v>4196</v>
      </c>
      <c r="C4410" t="s">
        <v>1155</v>
      </c>
      <c r="D4410">
        <v>2834</v>
      </c>
      <c r="E4410">
        <v>3041</v>
      </c>
      <c r="G4410" t="str">
        <f t="shared" si="136"/>
        <v>iiif_url</v>
      </c>
    </row>
    <row r="4411" spans="1:7" x14ac:dyDescent="0.2">
      <c r="A4411" t="s">
        <v>4195</v>
      </c>
      <c r="B4411" t="s">
        <v>4196</v>
      </c>
      <c r="C4411" t="s">
        <v>26</v>
      </c>
      <c r="D4411">
        <v>2827</v>
      </c>
      <c r="E4411">
        <v>3072</v>
      </c>
      <c r="F4411" t="s">
        <v>4250</v>
      </c>
      <c r="G4411" t="str">
        <f t="shared" si="136"/>
        <v>iiif_url</v>
      </c>
    </row>
    <row r="4412" spans="1:7" x14ac:dyDescent="0.2">
      <c r="A4412" t="s">
        <v>4195</v>
      </c>
      <c r="B4412" t="s">
        <v>4196</v>
      </c>
      <c r="C4412" t="s">
        <v>11</v>
      </c>
      <c r="D4412">
        <v>2834</v>
      </c>
      <c r="E4412">
        <v>3122</v>
      </c>
      <c r="F4412" t="s">
        <v>4251</v>
      </c>
      <c r="G4412" t="str">
        <f t="shared" si="136"/>
        <v>iiif_url</v>
      </c>
    </row>
    <row r="4413" spans="1:7" x14ac:dyDescent="0.2">
      <c r="A4413" t="s">
        <v>4195</v>
      </c>
      <c r="B4413" t="s">
        <v>4196</v>
      </c>
      <c r="C4413" t="s">
        <v>37</v>
      </c>
      <c r="D4413">
        <v>2714</v>
      </c>
      <c r="E4413">
        <v>3165</v>
      </c>
      <c r="F4413" t="s">
        <v>4252</v>
      </c>
      <c r="G4413" t="str">
        <f t="shared" si="136"/>
        <v>iiif_url</v>
      </c>
    </row>
    <row r="4414" spans="1:7" x14ac:dyDescent="0.2">
      <c r="A4414" t="s">
        <v>4195</v>
      </c>
      <c r="B4414" t="s">
        <v>4196</v>
      </c>
      <c r="C4414" t="s">
        <v>11</v>
      </c>
      <c r="D4414">
        <v>2837</v>
      </c>
      <c r="E4414">
        <v>3185</v>
      </c>
      <c r="F4414" t="s">
        <v>4253</v>
      </c>
      <c r="G4414" t="str">
        <f t="shared" si="136"/>
        <v>iiif_url</v>
      </c>
    </row>
    <row r="4415" spans="1:7" x14ac:dyDescent="0.2">
      <c r="A4415" t="s">
        <v>4195</v>
      </c>
      <c r="B4415" t="s">
        <v>4196</v>
      </c>
      <c r="C4415" t="s">
        <v>11</v>
      </c>
      <c r="D4415">
        <v>2836</v>
      </c>
      <c r="E4415">
        <v>3219</v>
      </c>
      <c r="F4415" t="s">
        <v>4254</v>
      </c>
      <c r="G4415" t="str">
        <f t="shared" si="136"/>
        <v>iiif_url</v>
      </c>
    </row>
    <row r="4416" spans="1:7" x14ac:dyDescent="0.2">
      <c r="A4416" t="s">
        <v>4195</v>
      </c>
      <c r="B4416" t="s">
        <v>4196</v>
      </c>
      <c r="C4416" t="s">
        <v>11</v>
      </c>
      <c r="D4416">
        <v>2834</v>
      </c>
      <c r="E4416">
        <v>3277</v>
      </c>
      <c r="F4416" t="s">
        <v>4255</v>
      </c>
      <c r="G4416" t="str">
        <f t="shared" si="136"/>
        <v>iiif_url</v>
      </c>
    </row>
    <row r="4417" spans="1:7" x14ac:dyDescent="0.2">
      <c r="A4417" t="s">
        <v>4195</v>
      </c>
      <c r="B4417" t="s">
        <v>4196</v>
      </c>
      <c r="C4417" t="s">
        <v>11</v>
      </c>
      <c r="D4417">
        <v>2836</v>
      </c>
      <c r="E4417">
        <v>3317</v>
      </c>
      <c r="F4417" t="s">
        <v>4256</v>
      </c>
      <c r="G4417" t="str">
        <f t="shared" si="136"/>
        <v>iiif_url</v>
      </c>
    </row>
    <row r="4418" spans="1:7" x14ac:dyDescent="0.2">
      <c r="A4418" t="s">
        <v>4195</v>
      </c>
      <c r="B4418" t="s">
        <v>4196</v>
      </c>
      <c r="C4418" t="s">
        <v>124</v>
      </c>
      <c r="D4418">
        <v>2714</v>
      </c>
      <c r="E4418">
        <v>3362</v>
      </c>
      <c r="F4418" t="s">
        <v>4257</v>
      </c>
      <c r="G4418" t="str">
        <f t="shared" si="136"/>
        <v>iiif_url</v>
      </c>
    </row>
    <row r="4420" spans="1:7" x14ac:dyDescent="0.2">
      <c r="A4420" t="s">
        <v>4195</v>
      </c>
      <c r="B4420" t="s">
        <v>4258</v>
      </c>
      <c r="C4420" t="s">
        <v>11</v>
      </c>
      <c r="D4420">
        <v>3118</v>
      </c>
      <c r="E4420">
        <v>341</v>
      </c>
      <c r="F4420" t="s">
        <v>4259</v>
      </c>
      <c r="G4420" t="str">
        <f t="shared" ref="G4420:G4451" si="137">HYPERLINK("https://images.diginfra.net/iiif/NL-HaNA_1.01.02/3779/NL-HaNA_1.01.02_3779_0022.jpg/3527,328,1126,3232/full/0/default.jpg", "iiif_url")</f>
        <v>iiif_url</v>
      </c>
    </row>
    <row r="4421" spans="1:7" x14ac:dyDescent="0.2">
      <c r="A4421" t="s">
        <v>4195</v>
      </c>
      <c r="B4421" t="s">
        <v>4258</v>
      </c>
      <c r="C4421" t="s">
        <v>37</v>
      </c>
      <c r="D4421">
        <v>3784</v>
      </c>
      <c r="E4421">
        <v>422</v>
      </c>
      <c r="F4421" t="s">
        <v>4260</v>
      </c>
      <c r="G4421" t="str">
        <f t="shared" si="137"/>
        <v>iiif_url</v>
      </c>
    </row>
    <row r="4422" spans="1:7" x14ac:dyDescent="0.2">
      <c r="A4422" t="s">
        <v>4195</v>
      </c>
      <c r="B4422" t="s">
        <v>4258</v>
      </c>
      <c r="C4422" t="s">
        <v>26</v>
      </c>
      <c r="D4422">
        <v>3651</v>
      </c>
      <c r="E4422">
        <v>472</v>
      </c>
      <c r="F4422" t="s">
        <v>4261</v>
      </c>
      <c r="G4422" t="str">
        <f t="shared" si="137"/>
        <v>iiif_url</v>
      </c>
    </row>
    <row r="4423" spans="1:7" x14ac:dyDescent="0.2">
      <c r="A4423" t="s">
        <v>4195</v>
      </c>
      <c r="B4423" t="s">
        <v>4258</v>
      </c>
      <c r="C4423" t="s">
        <v>26</v>
      </c>
      <c r="D4423">
        <v>3814</v>
      </c>
      <c r="E4423">
        <v>479</v>
      </c>
      <c r="F4423" t="s">
        <v>4262</v>
      </c>
      <c r="G4423" t="str">
        <f t="shared" si="137"/>
        <v>iiif_url</v>
      </c>
    </row>
    <row r="4424" spans="1:7" x14ac:dyDescent="0.2">
      <c r="A4424" t="s">
        <v>4195</v>
      </c>
      <c r="B4424" t="s">
        <v>4258</v>
      </c>
      <c r="C4424" t="s">
        <v>37</v>
      </c>
      <c r="D4424">
        <v>3781</v>
      </c>
      <c r="E4424">
        <v>521</v>
      </c>
      <c r="F4424" t="s">
        <v>4263</v>
      </c>
      <c r="G4424" t="str">
        <f t="shared" si="137"/>
        <v>iiif_url</v>
      </c>
    </row>
    <row r="4425" spans="1:7" x14ac:dyDescent="0.2">
      <c r="A4425" t="s">
        <v>4195</v>
      </c>
      <c r="B4425" t="s">
        <v>4258</v>
      </c>
      <c r="C4425" t="s">
        <v>37</v>
      </c>
      <c r="D4425">
        <v>3776</v>
      </c>
      <c r="E4425">
        <v>565</v>
      </c>
      <c r="F4425" t="s">
        <v>4264</v>
      </c>
      <c r="G4425" t="str">
        <f t="shared" si="137"/>
        <v>iiif_url</v>
      </c>
    </row>
    <row r="4426" spans="1:7" x14ac:dyDescent="0.2">
      <c r="A4426" t="s">
        <v>4195</v>
      </c>
      <c r="B4426" t="s">
        <v>4258</v>
      </c>
      <c r="C4426" t="s">
        <v>37</v>
      </c>
      <c r="D4426">
        <v>3784</v>
      </c>
      <c r="E4426">
        <v>620</v>
      </c>
      <c r="F4426" t="s">
        <v>4265</v>
      </c>
      <c r="G4426" t="str">
        <f t="shared" si="137"/>
        <v>iiif_url</v>
      </c>
    </row>
    <row r="4427" spans="1:7" x14ac:dyDescent="0.2">
      <c r="A4427" t="s">
        <v>4195</v>
      </c>
      <c r="B4427" t="s">
        <v>4258</v>
      </c>
      <c r="C4427" t="s">
        <v>11</v>
      </c>
      <c r="D4427">
        <v>4378</v>
      </c>
      <c r="E4427">
        <v>626</v>
      </c>
      <c r="F4427" t="s">
        <v>4266</v>
      </c>
      <c r="G4427" t="str">
        <f t="shared" si="137"/>
        <v>iiif_url</v>
      </c>
    </row>
    <row r="4428" spans="1:7" x14ac:dyDescent="0.2">
      <c r="A4428" t="s">
        <v>4195</v>
      </c>
      <c r="B4428" t="s">
        <v>4258</v>
      </c>
      <c r="C4428" t="s">
        <v>37</v>
      </c>
      <c r="D4428">
        <v>3784</v>
      </c>
      <c r="E4428">
        <v>665</v>
      </c>
      <c r="F4428" t="s">
        <v>4267</v>
      </c>
      <c r="G4428" t="str">
        <f t="shared" si="137"/>
        <v>iiif_url</v>
      </c>
    </row>
    <row r="4429" spans="1:7" x14ac:dyDescent="0.2">
      <c r="A4429" t="s">
        <v>4195</v>
      </c>
      <c r="B4429" t="s">
        <v>4258</v>
      </c>
      <c r="C4429" t="s">
        <v>124</v>
      </c>
      <c r="D4429">
        <v>3661</v>
      </c>
      <c r="E4429">
        <v>710</v>
      </c>
      <c r="F4429" t="s">
        <v>4268</v>
      </c>
      <c r="G4429" t="str">
        <f t="shared" si="137"/>
        <v>iiif_url</v>
      </c>
    </row>
    <row r="4430" spans="1:7" x14ac:dyDescent="0.2">
      <c r="A4430" t="s">
        <v>4195</v>
      </c>
      <c r="B4430" t="s">
        <v>4258</v>
      </c>
      <c r="C4430" t="s">
        <v>124</v>
      </c>
      <c r="D4430">
        <v>3658</v>
      </c>
      <c r="E4430">
        <v>764</v>
      </c>
      <c r="F4430" t="s">
        <v>4269</v>
      </c>
      <c r="G4430" t="str">
        <f t="shared" si="137"/>
        <v>iiif_url</v>
      </c>
    </row>
    <row r="4431" spans="1:7" x14ac:dyDescent="0.2">
      <c r="A4431" t="s">
        <v>4195</v>
      </c>
      <c r="B4431" t="s">
        <v>4258</v>
      </c>
      <c r="C4431" t="s">
        <v>37</v>
      </c>
      <c r="D4431">
        <v>3784</v>
      </c>
      <c r="E4431">
        <v>810</v>
      </c>
      <c r="F4431" t="s">
        <v>4270</v>
      </c>
      <c r="G4431" t="str">
        <f t="shared" si="137"/>
        <v>iiif_url</v>
      </c>
    </row>
    <row r="4432" spans="1:7" x14ac:dyDescent="0.2">
      <c r="A4432" t="s">
        <v>4195</v>
      </c>
      <c r="B4432" t="s">
        <v>4258</v>
      </c>
      <c r="C4432" t="s">
        <v>26</v>
      </c>
      <c r="D4432">
        <v>3656</v>
      </c>
      <c r="E4432">
        <v>860</v>
      </c>
      <c r="F4432" t="s">
        <v>4271</v>
      </c>
      <c r="G4432" t="str">
        <f t="shared" si="137"/>
        <v>iiif_url</v>
      </c>
    </row>
    <row r="4433" spans="1:7" x14ac:dyDescent="0.2">
      <c r="A4433" t="s">
        <v>4195</v>
      </c>
      <c r="B4433" t="s">
        <v>4258</v>
      </c>
      <c r="C4433" t="s">
        <v>26</v>
      </c>
      <c r="D4433">
        <v>3656</v>
      </c>
      <c r="E4433">
        <v>908</v>
      </c>
      <c r="F4433" t="s">
        <v>4272</v>
      </c>
      <c r="G4433" t="str">
        <f t="shared" si="137"/>
        <v>iiif_url</v>
      </c>
    </row>
    <row r="4434" spans="1:7" x14ac:dyDescent="0.2">
      <c r="A4434" t="s">
        <v>4195</v>
      </c>
      <c r="B4434" t="s">
        <v>4258</v>
      </c>
      <c r="C4434" t="s">
        <v>37</v>
      </c>
      <c r="D4434">
        <v>3786</v>
      </c>
      <c r="E4434">
        <v>951</v>
      </c>
      <c r="F4434" t="s">
        <v>4273</v>
      </c>
      <c r="G4434" t="str">
        <f t="shared" si="137"/>
        <v>iiif_url</v>
      </c>
    </row>
    <row r="4435" spans="1:7" x14ac:dyDescent="0.2">
      <c r="A4435" t="s">
        <v>4195</v>
      </c>
      <c r="B4435" t="s">
        <v>4258</v>
      </c>
      <c r="C4435" t="s">
        <v>37</v>
      </c>
      <c r="D4435">
        <v>3786</v>
      </c>
      <c r="E4435">
        <v>1001</v>
      </c>
      <c r="F4435" t="s">
        <v>4274</v>
      </c>
      <c r="G4435" t="str">
        <f t="shared" si="137"/>
        <v>iiif_url</v>
      </c>
    </row>
    <row r="4436" spans="1:7" x14ac:dyDescent="0.2">
      <c r="A4436" t="s">
        <v>4195</v>
      </c>
      <c r="B4436" t="s">
        <v>4258</v>
      </c>
      <c r="C4436" t="s">
        <v>37</v>
      </c>
      <c r="D4436">
        <v>3786</v>
      </c>
      <c r="E4436">
        <v>1050</v>
      </c>
      <c r="F4436" t="s">
        <v>4275</v>
      </c>
      <c r="G4436" t="str">
        <f t="shared" si="137"/>
        <v>iiif_url</v>
      </c>
    </row>
    <row r="4437" spans="1:7" x14ac:dyDescent="0.2">
      <c r="A4437" t="s">
        <v>4195</v>
      </c>
      <c r="B4437" t="s">
        <v>4258</v>
      </c>
      <c r="C4437" t="s">
        <v>26</v>
      </c>
      <c r="D4437">
        <v>3658</v>
      </c>
      <c r="E4437">
        <v>1105</v>
      </c>
      <c r="F4437" t="s">
        <v>2667</v>
      </c>
      <c r="G4437" t="str">
        <f t="shared" si="137"/>
        <v>iiif_url</v>
      </c>
    </row>
    <row r="4438" spans="1:7" x14ac:dyDescent="0.2">
      <c r="A4438" t="s">
        <v>4195</v>
      </c>
      <c r="B4438" t="s">
        <v>4258</v>
      </c>
      <c r="C4438" t="s">
        <v>37</v>
      </c>
      <c r="D4438">
        <v>3784</v>
      </c>
      <c r="E4438">
        <v>1149</v>
      </c>
      <c r="F4438" t="s">
        <v>4276</v>
      </c>
      <c r="G4438" t="str">
        <f t="shared" si="137"/>
        <v>iiif_url</v>
      </c>
    </row>
    <row r="4439" spans="1:7" x14ac:dyDescent="0.2">
      <c r="A4439" t="s">
        <v>4195</v>
      </c>
      <c r="B4439" t="s">
        <v>4258</v>
      </c>
      <c r="C4439" t="s">
        <v>37</v>
      </c>
      <c r="D4439">
        <v>3786</v>
      </c>
      <c r="E4439">
        <v>1195</v>
      </c>
      <c r="F4439" t="s">
        <v>4277</v>
      </c>
      <c r="G4439" t="str">
        <f t="shared" si="137"/>
        <v>iiif_url</v>
      </c>
    </row>
    <row r="4440" spans="1:7" x14ac:dyDescent="0.2">
      <c r="A4440" t="s">
        <v>4195</v>
      </c>
      <c r="B4440" t="s">
        <v>4258</v>
      </c>
      <c r="C4440" t="s">
        <v>26</v>
      </c>
      <c r="D4440">
        <v>3658</v>
      </c>
      <c r="E4440">
        <v>1246</v>
      </c>
      <c r="F4440" t="s">
        <v>4278</v>
      </c>
      <c r="G4440" t="str">
        <f t="shared" si="137"/>
        <v>iiif_url</v>
      </c>
    </row>
    <row r="4441" spans="1:7" x14ac:dyDescent="0.2">
      <c r="A4441" t="s">
        <v>4195</v>
      </c>
      <c r="B4441" t="s">
        <v>4258</v>
      </c>
      <c r="C4441" t="s">
        <v>1155</v>
      </c>
      <c r="D4441">
        <v>3771</v>
      </c>
      <c r="E4441">
        <v>1256</v>
      </c>
      <c r="G4441" t="str">
        <f t="shared" si="137"/>
        <v>iiif_url</v>
      </c>
    </row>
    <row r="4442" spans="1:7" x14ac:dyDescent="0.2">
      <c r="A4442" t="s">
        <v>4195</v>
      </c>
      <c r="B4442" t="s">
        <v>4258</v>
      </c>
      <c r="C4442" t="s">
        <v>37</v>
      </c>
      <c r="D4442">
        <v>3779</v>
      </c>
      <c r="E4442">
        <v>1248</v>
      </c>
      <c r="F4442" t="s">
        <v>4279</v>
      </c>
      <c r="G4442" t="str">
        <f t="shared" si="137"/>
        <v>iiif_url</v>
      </c>
    </row>
    <row r="4443" spans="1:7" x14ac:dyDescent="0.2">
      <c r="A4443" t="s">
        <v>4195</v>
      </c>
      <c r="B4443" t="s">
        <v>4258</v>
      </c>
      <c r="C4443" t="s">
        <v>37</v>
      </c>
      <c r="D4443">
        <v>3779</v>
      </c>
      <c r="E4443">
        <v>1287</v>
      </c>
      <c r="F4443" t="s">
        <v>4280</v>
      </c>
      <c r="G4443" t="str">
        <f t="shared" si="137"/>
        <v>iiif_url</v>
      </c>
    </row>
    <row r="4444" spans="1:7" x14ac:dyDescent="0.2">
      <c r="A4444" t="s">
        <v>4195</v>
      </c>
      <c r="B4444" t="s">
        <v>4258</v>
      </c>
      <c r="C4444" t="s">
        <v>26</v>
      </c>
      <c r="D4444">
        <v>3668</v>
      </c>
      <c r="E4444">
        <v>1348</v>
      </c>
      <c r="F4444" t="s">
        <v>4174</v>
      </c>
      <c r="G4444" t="str">
        <f t="shared" si="137"/>
        <v>iiif_url</v>
      </c>
    </row>
    <row r="4445" spans="1:7" x14ac:dyDescent="0.2">
      <c r="A4445" t="s">
        <v>4195</v>
      </c>
      <c r="B4445" t="s">
        <v>4258</v>
      </c>
      <c r="C4445" t="s">
        <v>37</v>
      </c>
      <c r="D4445">
        <v>3781</v>
      </c>
      <c r="E4445">
        <v>1373</v>
      </c>
      <c r="F4445" t="s">
        <v>4281</v>
      </c>
      <c r="G4445" t="str">
        <f t="shared" si="137"/>
        <v>iiif_url</v>
      </c>
    </row>
    <row r="4446" spans="1:7" x14ac:dyDescent="0.2">
      <c r="A4446" t="s">
        <v>4195</v>
      </c>
      <c r="B4446" t="s">
        <v>4258</v>
      </c>
      <c r="C4446" t="s">
        <v>37</v>
      </c>
      <c r="D4446">
        <v>3786</v>
      </c>
      <c r="E4446">
        <v>1434</v>
      </c>
      <c r="F4446" t="s">
        <v>4282</v>
      </c>
      <c r="G4446" t="str">
        <f t="shared" si="137"/>
        <v>iiif_url</v>
      </c>
    </row>
    <row r="4447" spans="1:7" x14ac:dyDescent="0.2">
      <c r="A4447" t="s">
        <v>4195</v>
      </c>
      <c r="B4447" t="s">
        <v>4258</v>
      </c>
      <c r="C4447" t="s">
        <v>124</v>
      </c>
      <c r="D4447">
        <v>3663</v>
      </c>
      <c r="E4447">
        <v>1485</v>
      </c>
      <c r="F4447" t="s">
        <v>4283</v>
      </c>
      <c r="G4447" t="str">
        <f t="shared" si="137"/>
        <v>iiif_url</v>
      </c>
    </row>
    <row r="4448" spans="1:7" x14ac:dyDescent="0.2">
      <c r="A4448" t="s">
        <v>4195</v>
      </c>
      <c r="B4448" t="s">
        <v>4258</v>
      </c>
      <c r="C4448" t="s">
        <v>26</v>
      </c>
      <c r="D4448">
        <v>3663</v>
      </c>
      <c r="E4448">
        <v>1536</v>
      </c>
      <c r="F4448" t="s">
        <v>4284</v>
      </c>
      <c r="G4448" t="str">
        <f t="shared" si="137"/>
        <v>iiif_url</v>
      </c>
    </row>
    <row r="4449" spans="1:7" x14ac:dyDescent="0.2">
      <c r="A4449" t="s">
        <v>4195</v>
      </c>
      <c r="B4449" t="s">
        <v>4258</v>
      </c>
      <c r="C4449" t="s">
        <v>37</v>
      </c>
      <c r="D4449">
        <v>3788</v>
      </c>
      <c r="E4449">
        <v>1576</v>
      </c>
      <c r="F4449" t="s">
        <v>4285</v>
      </c>
      <c r="G4449" t="str">
        <f t="shared" si="137"/>
        <v>iiif_url</v>
      </c>
    </row>
    <row r="4450" spans="1:7" x14ac:dyDescent="0.2">
      <c r="A4450" t="s">
        <v>4195</v>
      </c>
      <c r="B4450" t="s">
        <v>4258</v>
      </c>
      <c r="C4450" t="s">
        <v>26</v>
      </c>
      <c r="D4450">
        <v>3665</v>
      </c>
      <c r="E4450">
        <v>1629</v>
      </c>
      <c r="F4450" t="s">
        <v>4286</v>
      </c>
      <c r="G4450" t="str">
        <f t="shared" si="137"/>
        <v>iiif_url</v>
      </c>
    </row>
    <row r="4451" spans="1:7" x14ac:dyDescent="0.2">
      <c r="A4451" t="s">
        <v>4195</v>
      </c>
      <c r="B4451" t="s">
        <v>4258</v>
      </c>
      <c r="C4451" t="s">
        <v>37</v>
      </c>
      <c r="D4451">
        <v>3791</v>
      </c>
      <c r="E4451">
        <v>1673</v>
      </c>
      <c r="F4451" t="s">
        <v>4287</v>
      </c>
      <c r="G4451" t="str">
        <f t="shared" si="137"/>
        <v>iiif_url</v>
      </c>
    </row>
    <row r="4452" spans="1:7" x14ac:dyDescent="0.2">
      <c r="A4452" t="s">
        <v>4195</v>
      </c>
      <c r="B4452" t="s">
        <v>4258</v>
      </c>
      <c r="C4452" t="s">
        <v>26</v>
      </c>
      <c r="D4452">
        <v>3670</v>
      </c>
      <c r="E4452">
        <v>1733</v>
      </c>
      <c r="F4452" t="s">
        <v>4288</v>
      </c>
      <c r="G4452" t="str">
        <f t="shared" ref="G4452:G4487" si="138">HYPERLINK("https://images.diginfra.net/iiif/NL-HaNA_1.01.02/3779/NL-HaNA_1.01.02_3779_0022.jpg/3527,328,1126,3232/full/0/default.jpg", "iiif_url")</f>
        <v>iiif_url</v>
      </c>
    </row>
    <row r="4453" spans="1:7" x14ac:dyDescent="0.2">
      <c r="A4453" t="s">
        <v>4195</v>
      </c>
      <c r="B4453" t="s">
        <v>4258</v>
      </c>
      <c r="C4453" t="s">
        <v>37</v>
      </c>
      <c r="D4453">
        <v>3791</v>
      </c>
      <c r="E4453">
        <v>1777</v>
      </c>
      <c r="F4453" t="s">
        <v>4289</v>
      </c>
      <c r="G4453" t="str">
        <f t="shared" si="138"/>
        <v>iiif_url</v>
      </c>
    </row>
    <row r="4454" spans="1:7" x14ac:dyDescent="0.2">
      <c r="A4454" t="s">
        <v>4195</v>
      </c>
      <c r="B4454" t="s">
        <v>4258</v>
      </c>
      <c r="C4454" t="s">
        <v>26</v>
      </c>
      <c r="D4454">
        <v>3673</v>
      </c>
      <c r="E4454">
        <v>1828</v>
      </c>
      <c r="F4454" t="s">
        <v>4290</v>
      </c>
      <c r="G4454" t="str">
        <f t="shared" si="138"/>
        <v>iiif_url</v>
      </c>
    </row>
    <row r="4455" spans="1:7" x14ac:dyDescent="0.2">
      <c r="A4455" t="s">
        <v>4195</v>
      </c>
      <c r="B4455" t="s">
        <v>4258</v>
      </c>
      <c r="C4455" t="s">
        <v>37</v>
      </c>
      <c r="D4455">
        <v>3791</v>
      </c>
      <c r="E4455">
        <v>1873</v>
      </c>
      <c r="F4455" t="s">
        <v>4291</v>
      </c>
      <c r="G4455" t="str">
        <f t="shared" si="138"/>
        <v>iiif_url</v>
      </c>
    </row>
    <row r="4456" spans="1:7" x14ac:dyDescent="0.2">
      <c r="A4456" t="s">
        <v>4195</v>
      </c>
      <c r="B4456" t="s">
        <v>4258</v>
      </c>
      <c r="C4456" t="s">
        <v>37</v>
      </c>
      <c r="D4456">
        <v>3798</v>
      </c>
      <c r="E4456">
        <v>1921</v>
      </c>
      <c r="F4456" t="s">
        <v>4292</v>
      </c>
      <c r="G4456" t="str">
        <f t="shared" si="138"/>
        <v>iiif_url</v>
      </c>
    </row>
    <row r="4457" spans="1:7" x14ac:dyDescent="0.2">
      <c r="A4457" t="s">
        <v>4195</v>
      </c>
      <c r="B4457" t="s">
        <v>4258</v>
      </c>
      <c r="C4457" t="s">
        <v>37</v>
      </c>
      <c r="D4457">
        <v>3795</v>
      </c>
      <c r="E4457">
        <v>1969</v>
      </c>
      <c r="F4457" t="s">
        <v>4293</v>
      </c>
      <c r="G4457" t="str">
        <f t="shared" si="138"/>
        <v>iiif_url</v>
      </c>
    </row>
    <row r="4458" spans="1:7" x14ac:dyDescent="0.2">
      <c r="A4458" t="s">
        <v>4195</v>
      </c>
      <c r="B4458" t="s">
        <v>4258</v>
      </c>
      <c r="C4458" t="s">
        <v>124</v>
      </c>
      <c r="D4458">
        <v>3625</v>
      </c>
      <c r="E4458">
        <v>2015</v>
      </c>
      <c r="F4458" t="s">
        <v>4294</v>
      </c>
      <c r="G4458" t="str">
        <f t="shared" si="138"/>
        <v>iiif_url</v>
      </c>
    </row>
    <row r="4459" spans="1:7" x14ac:dyDescent="0.2">
      <c r="A4459" t="s">
        <v>4195</v>
      </c>
      <c r="B4459" t="s">
        <v>4258</v>
      </c>
      <c r="C4459" t="s">
        <v>26</v>
      </c>
      <c r="D4459">
        <v>3673</v>
      </c>
      <c r="E4459">
        <v>2066</v>
      </c>
      <c r="F4459" t="s">
        <v>4295</v>
      </c>
      <c r="G4459" t="str">
        <f t="shared" si="138"/>
        <v>iiif_url</v>
      </c>
    </row>
    <row r="4460" spans="1:7" x14ac:dyDescent="0.2">
      <c r="A4460" t="s">
        <v>4195</v>
      </c>
      <c r="B4460" t="s">
        <v>4258</v>
      </c>
      <c r="C4460" t="s">
        <v>124</v>
      </c>
      <c r="D4460">
        <v>3628</v>
      </c>
      <c r="E4460">
        <v>2108</v>
      </c>
      <c r="F4460" t="s">
        <v>4296</v>
      </c>
      <c r="G4460" t="str">
        <f t="shared" si="138"/>
        <v>iiif_url</v>
      </c>
    </row>
    <row r="4461" spans="1:7" x14ac:dyDescent="0.2">
      <c r="A4461" t="s">
        <v>4195</v>
      </c>
      <c r="B4461" t="s">
        <v>4258</v>
      </c>
      <c r="C4461" t="s">
        <v>26</v>
      </c>
      <c r="D4461">
        <v>3675</v>
      </c>
      <c r="E4461">
        <v>2162</v>
      </c>
      <c r="F4461" t="s">
        <v>4297</v>
      </c>
      <c r="G4461" t="str">
        <f t="shared" si="138"/>
        <v>iiif_url</v>
      </c>
    </row>
    <row r="4462" spans="1:7" x14ac:dyDescent="0.2">
      <c r="A4462" t="s">
        <v>4195</v>
      </c>
      <c r="B4462" t="s">
        <v>4258</v>
      </c>
      <c r="C4462" t="s">
        <v>26</v>
      </c>
      <c r="D4462">
        <v>3670</v>
      </c>
      <c r="E4462">
        <v>2207</v>
      </c>
      <c r="F4462" t="s">
        <v>4298</v>
      </c>
      <c r="G4462" t="str">
        <f t="shared" si="138"/>
        <v>iiif_url</v>
      </c>
    </row>
    <row r="4463" spans="1:7" x14ac:dyDescent="0.2">
      <c r="A4463" t="s">
        <v>4195</v>
      </c>
      <c r="B4463" t="s">
        <v>4258</v>
      </c>
      <c r="C4463" t="s">
        <v>26</v>
      </c>
      <c r="D4463">
        <v>3687</v>
      </c>
      <c r="E4463">
        <v>2269</v>
      </c>
      <c r="F4463" t="s">
        <v>4299</v>
      </c>
      <c r="G4463" t="str">
        <f t="shared" si="138"/>
        <v>iiif_url</v>
      </c>
    </row>
    <row r="4464" spans="1:7" x14ac:dyDescent="0.2">
      <c r="A4464" t="s">
        <v>4195</v>
      </c>
      <c r="B4464" t="s">
        <v>4258</v>
      </c>
      <c r="C4464" t="s">
        <v>37</v>
      </c>
      <c r="D4464">
        <v>3805</v>
      </c>
      <c r="E4464">
        <v>2299</v>
      </c>
      <c r="F4464" t="s">
        <v>4300</v>
      </c>
      <c r="G4464" t="str">
        <f t="shared" si="138"/>
        <v>iiif_url</v>
      </c>
    </row>
    <row r="4465" spans="1:7" x14ac:dyDescent="0.2">
      <c r="A4465" t="s">
        <v>4195</v>
      </c>
      <c r="B4465" t="s">
        <v>4258</v>
      </c>
      <c r="C4465" t="s">
        <v>124</v>
      </c>
      <c r="D4465">
        <v>3632</v>
      </c>
      <c r="E4465">
        <v>2350</v>
      </c>
      <c r="F4465" t="s">
        <v>4301</v>
      </c>
      <c r="G4465" t="str">
        <f t="shared" si="138"/>
        <v>iiif_url</v>
      </c>
    </row>
    <row r="4466" spans="1:7" x14ac:dyDescent="0.2">
      <c r="A4466" t="s">
        <v>4195</v>
      </c>
      <c r="B4466" t="s">
        <v>4258</v>
      </c>
      <c r="C4466" t="s">
        <v>26</v>
      </c>
      <c r="D4466">
        <v>3680</v>
      </c>
      <c r="E4466">
        <v>2407</v>
      </c>
      <c r="F4466" t="s">
        <v>4302</v>
      </c>
      <c r="G4466" t="str">
        <f t="shared" si="138"/>
        <v>iiif_url</v>
      </c>
    </row>
    <row r="4467" spans="1:7" x14ac:dyDescent="0.2">
      <c r="A4467" t="s">
        <v>4195</v>
      </c>
      <c r="B4467" t="s">
        <v>4258</v>
      </c>
      <c r="C4467" t="s">
        <v>26</v>
      </c>
      <c r="D4467">
        <v>3682</v>
      </c>
      <c r="E4467">
        <v>2451</v>
      </c>
      <c r="F4467" t="s">
        <v>4303</v>
      </c>
      <c r="G4467" t="str">
        <f t="shared" si="138"/>
        <v>iiif_url</v>
      </c>
    </row>
    <row r="4468" spans="1:7" x14ac:dyDescent="0.2">
      <c r="A4468" t="s">
        <v>4195</v>
      </c>
      <c r="B4468" t="s">
        <v>4258</v>
      </c>
      <c r="C4468" t="s">
        <v>37</v>
      </c>
      <c r="D4468">
        <v>3805</v>
      </c>
      <c r="E4468">
        <v>2501</v>
      </c>
      <c r="F4468" t="s">
        <v>4304</v>
      </c>
      <c r="G4468" t="str">
        <f t="shared" si="138"/>
        <v>iiif_url</v>
      </c>
    </row>
    <row r="4469" spans="1:7" x14ac:dyDescent="0.2">
      <c r="A4469" t="s">
        <v>4195</v>
      </c>
      <c r="B4469" t="s">
        <v>4258</v>
      </c>
      <c r="C4469" t="s">
        <v>37</v>
      </c>
      <c r="D4469">
        <v>3805</v>
      </c>
      <c r="E4469">
        <v>2549</v>
      </c>
      <c r="F4469" t="s">
        <v>4305</v>
      </c>
      <c r="G4469" t="str">
        <f t="shared" si="138"/>
        <v>iiif_url</v>
      </c>
    </row>
    <row r="4470" spans="1:7" x14ac:dyDescent="0.2">
      <c r="A4470" t="s">
        <v>4195</v>
      </c>
      <c r="B4470" t="s">
        <v>4258</v>
      </c>
      <c r="C4470" t="s">
        <v>26</v>
      </c>
      <c r="D4470">
        <v>3689</v>
      </c>
      <c r="E4470">
        <v>2599</v>
      </c>
      <c r="F4470" t="s">
        <v>4306</v>
      </c>
      <c r="G4470" t="str">
        <f t="shared" si="138"/>
        <v>iiif_url</v>
      </c>
    </row>
    <row r="4471" spans="1:7" x14ac:dyDescent="0.2">
      <c r="A4471" t="s">
        <v>4195</v>
      </c>
      <c r="B4471" t="s">
        <v>4258</v>
      </c>
      <c r="C4471" t="s">
        <v>124</v>
      </c>
      <c r="D4471">
        <v>3637</v>
      </c>
      <c r="E4471">
        <v>2641</v>
      </c>
      <c r="F4471" t="s">
        <v>4307</v>
      </c>
      <c r="G4471" t="str">
        <f t="shared" si="138"/>
        <v>iiif_url</v>
      </c>
    </row>
    <row r="4472" spans="1:7" x14ac:dyDescent="0.2">
      <c r="A4472" t="s">
        <v>4195</v>
      </c>
      <c r="B4472" t="s">
        <v>4258</v>
      </c>
      <c r="C4472" t="s">
        <v>26</v>
      </c>
      <c r="D4472">
        <v>3689</v>
      </c>
      <c r="E4472">
        <v>2691</v>
      </c>
      <c r="F4472" t="s">
        <v>4308</v>
      </c>
      <c r="G4472" t="str">
        <f t="shared" si="138"/>
        <v>iiif_url</v>
      </c>
    </row>
    <row r="4473" spans="1:7" x14ac:dyDescent="0.2">
      <c r="A4473" t="s">
        <v>4195</v>
      </c>
      <c r="B4473" t="s">
        <v>4258</v>
      </c>
      <c r="C4473" t="s">
        <v>26</v>
      </c>
      <c r="D4473">
        <v>3684</v>
      </c>
      <c r="E4473">
        <v>2742</v>
      </c>
      <c r="F4473" t="s">
        <v>4309</v>
      </c>
      <c r="G4473" t="str">
        <f t="shared" si="138"/>
        <v>iiif_url</v>
      </c>
    </row>
    <row r="4474" spans="1:7" x14ac:dyDescent="0.2">
      <c r="A4474" t="s">
        <v>4195</v>
      </c>
      <c r="B4474" t="s">
        <v>4258</v>
      </c>
      <c r="C4474" t="s">
        <v>26</v>
      </c>
      <c r="D4474">
        <v>3689</v>
      </c>
      <c r="E4474">
        <v>2793</v>
      </c>
      <c r="F4474" t="s">
        <v>4310</v>
      </c>
      <c r="G4474" t="str">
        <f t="shared" si="138"/>
        <v>iiif_url</v>
      </c>
    </row>
    <row r="4475" spans="1:7" x14ac:dyDescent="0.2">
      <c r="A4475" t="s">
        <v>4195</v>
      </c>
      <c r="B4475" t="s">
        <v>4258</v>
      </c>
      <c r="C4475" t="s">
        <v>26</v>
      </c>
      <c r="D4475">
        <v>3691</v>
      </c>
      <c r="E4475">
        <v>2840</v>
      </c>
      <c r="F4475" t="s">
        <v>4311</v>
      </c>
      <c r="G4475" t="str">
        <f t="shared" si="138"/>
        <v>iiif_url</v>
      </c>
    </row>
    <row r="4476" spans="1:7" x14ac:dyDescent="0.2">
      <c r="A4476" t="s">
        <v>4195</v>
      </c>
      <c r="B4476" t="s">
        <v>4258</v>
      </c>
      <c r="C4476" t="s">
        <v>37</v>
      </c>
      <c r="D4476">
        <v>3817</v>
      </c>
      <c r="E4476">
        <v>2886</v>
      </c>
      <c r="F4476" t="s">
        <v>4312</v>
      </c>
      <c r="G4476" t="str">
        <f t="shared" si="138"/>
        <v>iiif_url</v>
      </c>
    </row>
    <row r="4477" spans="1:7" x14ac:dyDescent="0.2">
      <c r="A4477" t="s">
        <v>4195</v>
      </c>
      <c r="B4477" t="s">
        <v>4258</v>
      </c>
      <c r="C4477" t="s">
        <v>26</v>
      </c>
      <c r="D4477">
        <v>3691</v>
      </c>
      <c r="E4477">
        <v>2937</v>
      </c>
      <c r="F4477" t="s">
        <v>4313</v>
      </c>
      <c r="G4477" t="str">
        <f t="shared" si="138"/>
        <v>iiif_url</v>
      </c>
    </row>
    <row r="4478" spans="1:7" x14ac:dyDescent="0.2">
      <c r="A4478" t="s">
        <v>4195</v>
      </c>
      <c r="B4478" t="s">
        <v>4258</v>
      </c>
      <c r="C4478" t="s">
        <v>11</v>
      </c>
      <c r="D4478">
        <v>3819</v>
      </c>
      <c r="E4478">
        <v>2986</v>
      </c>
      <c r="F4478" t="s">
        <v>4314</v>
      </c>
      <c r="G4478" t="str">
        <f t="shared" si="138"/>
        <v>iiif_url</v>
      </c>
    </row>
    <row r="4479" spans="1:7" x14ac:dyDescent="0.2">
      <c r="A4479" t="s">
        <v>4195</v>
      </c>
      <c r="B4479" t="s">
        <v>4258</v>
      </c>
      <c r="C4479" t="s">
        <v>26</v>
      </c>
      <c r="D4479">
        <v>3696</v>
      </c>
      <c r="E4479">
        <v>3033</v>
      </c>
      <c r="F4479" t="s">
        <v>4315</v>
      </c>
      <c r="G4479" t="str">
        <f t="shared" si="138"/>
        <v>iiif_url</v>
      </c>
    </row>
    <row r="4480" spans="1:7" x14ac:dyDescent="0.2">
      <c r="A4480" t="s">
        <v>4195</v>
      </c>
      <c r="B4480" t="s">
        <v>4258</v>
      </c>
      <c r="C4480" t="s">
        <v>26</v>
      </c>
      <c r="D4480">
        <v>3694</v>
      </c>
      <c r="E4480">
        <v>3082</v>
      </c>
      <c r="F4480" t="s">
        <v>4316</v>
      </c>
      <c r="G4480" t="str">
        <f t="shared" si="138"/>
        <v>iiif_url</v>
      </c>
    </row>
    <row r="4481" spans="1:7" x14ac:dyDescent="0.2">
      <c r="A4481" t="s">
        <v>4195</v>
      </c>
      <c r="B4481" t="s">
        <v>4258</v>
      </c>
      <c r="C4481" t="s">
        <v>26</v>
      </c>
      <c r="D4481">
        <v>3696</v>
      </c>
      <c r="E4481">
        <v>3133</v>
      </c>
      <c r="F4481" t="s">
        <v>4317</v>
      </c>
      <c r="G4481" t="str">
        <f t="shared" si="138"/>
        <v>iiif_url</v>
      </c>
    </row>
    <row r="4482" spans="1:7" x14ac:dyDescent="0.2">
      <c r="A4482" t="s">
        <v>4195</v>
      </c>
      <c r="B4482" t="s">
        <v>4258</v>
      </c>
      <c r="C4482" t="s">
        <v>11</v>
      </c>
      <c r="D4482">
        <v>3963</v>
      </c>
      <c r="E4482">
        <v>3130</v>
      </c>
      <c r="F4482" t="s">
        <v>4318</v>
      </c>
      <c r="G4482" t="str">
        <f t="shared" si="138"/>
        <v>iiif_url</v>
      </c>
    </row>
    <row r="4483" spans="1:7" x14ac:dyDescent="0.2">
      <c r="A4483" t="s">
        <v>4195</v>
      </c>
      <c r="B4483" t="s">
        <v>4258</v>
      </c>
      <c r="C4483" t="s">
        <v>11</v>
      </c>
      <c r="D4483">
        <v>3826</v>
      </c>
      <c r="E4483">
        <v>3176</v>
      </c>
      <c r="F4483" t="s">
        <v>4319</v>
      </c>
      <c r="G4483" t="str">
        <f t="shared" si="138"/>
        <v>iiif_url</v>
      </c>
    </row>
    <row r="4484" spans="1:7" x14ac:dyDescent="0.2">
      <c r="A4484" t="s">
        <v>4195</v>
      </c>
      <c r="B4484" t="s">
        <v>4258</v>
      </c>
      <c r="C4484" t="s">
        <v>26</v>
      </c>
      <c r="D4484">
        <v>3696</v>
      </c>
      <c r="E4484">
        <v>3228</v>
      </c>
      <c r="F4484" t="s">
        <v>4320</v>
      </c>
      <c r="G4484" t="str">
        <f t="shared" si="138"/>
        <v>iiif_url</v>
      </c>
    </row>
    <row r="4485" spans="1:7" x14ac:dyDescent="0.2">
      <c r="A4485" t="s">
        <v>4195</v>
      </c>
      <c r="B4485" t="s">
        <v>4258</v>
      </c>
      <c r="C4485" t="s">
        <v>26</v>
      </c>
      <c r="D4485">
        <v>3696</v>
      </c>
      <c r="E4485">
        <v>3278</v>
      </c>
      <c r="F4485" t="s">
        <v>4321</v>
      </c>
      <c r="G4485" t="str">
        <f t="shared" si="138"/>
        <v>iiif_url</v>
      </c>
    </row>
    <row r="4486" spans="1:7" x14ac:dyDescent="0.2">
      <c r="A4486" t="s">
        <v>4195</v>
      </c>
      <c r="B4486" t="s">
        <v>4258</v>
      </c>
      <c r="C4486" t="s">
        <v>11</v>
      </c>
      <c r="D4486">
        <v>3824</v>
      </c>
      <c r="E4486">
        <v>3326</v>
      </c>
      <c r="F4486" t="s">
        <v>4322</v>
      </c>
      <c r="G4486" t="str">
        <f t="shared" si="138"/>
        <v>iiif_url</v>
      </c>
    </row>
    <row r="4487" spans="1:7" x14ac:dyDescent="0.2">
      <c r="A4487" t="s">
        <v>4195</v>
      </c>
      <c r="B4487" t="s">
        <v>4258</v>
      </c>
      <c r="C4487" t="s">
        <v>26</v>
      </c>
      <c r="D4487">
        <v>3706</v>
      </c>
      <c r="E4487">
        <v>3375</v>
      </c>
      <c r="F4487" t="s">
        <v>4323</v>
      </c>
      <c r="G4487" t="str">
        <f t="shared" si="138"/>
        <v>iiif_url</v>
      </c>
    </row>
    <row r="4491" spans="1:7" x14ac:dyDescent="0.2">
      <c r="A4491" t="s">
        <v>4324</v>
      </c>
      <c r="B4491" t="s">
        <v>4325</v>
      </c>
      <c r="C4491" t="s">
        <v>11</v>
      </c>
      <c r="D4491">
        <v>591</v>
      </c>
      <c r="E4491">
        <v>401</v>
      </c>
      <c r="F4491" t="s">
        <v>4326</v>
      </c>
      <c r="G4491" t="str">
        <f t="shared" ref="G4491:G4522" si="139">HYPERLINK("https://images.diginfra.net/iiif/NL-HaNA_1.01.02/3779/NL-HaNA_1.01.02_3779_0023.jpg/255,304,1155,3207/full/0/default.jpg", "iiif_url")</f>
        <v>iiif_url</v>
      </c>
    </row>
    <row r="4492" spans="1:7" x14ac:dyDescent="0.2">
      <c r="A4492" t="s">
        <v>4324</v>
      </c>
      <c r="B4492" t="s">
        <v>4325</v>
      </c>
      <c r="C4492" t="s">
        <v>26</v>
      </c>
      <c r="D4492">
        <v>467</v>
      </c>
      <c r="E4492">
        <v>448</v>
      </c>
      <c r="F4492" t="s">
        <v>4327</v>
      </c>
      <c r="G4492" t="str">
        <f t="shared" si="139"/>
        <v>iiif_url</v>
      </c>
    </row>
    <row r="4493" spans="1:7" x14ac:dyDescent="0.2">
      <c r="A4493" t="s">
        <v>4324</v>
      </c>
      <c r="B4493" t="s">
        <v>4325</v>
      </c>
      <c r="C4493" t="s">
        <v>11</v>
      </c>
      <c r="D4493">
        <v>575</v>
      </c>
      <c r="E4493">
        <v>453</v>
      </c>
      <c r="F4493" t="s">
        <v>4328</v>
      </c>
      <c r="G4493" t="str">
        <f t="shared" si="139"/>
        <v>iiif_url</v>
      </c>
    </row>
    <row r="4494" spans="1:7" x14ac:dyDescent="0.2">
      <c r="A4494" t="s">
        <v>4324</v>
      </c>
      <c r="B4494" t="s">
        <v>4325</v>
      </c>
      <c r="C4494" t="s">
        <v>11</v>
      </c>
      <c r="D4494">
        <v>591</v>
      </c>
      <c r="E4494">
        <v>498</v>
      </c>
      <c r="F4494" t="s">
        <v>4329</v>
      </c>
      <c r="G4494" t="str">
        <f t="shared" si="139"/>
        <v>iiif_url</v>
      </c>
    </row>
    <row r="4495" spans="1:7" x14ac:dyDescent="0.2">
      <c r="A4495" t="s">
        <v>4324</v>
      </c>
      <c r="B4495" t="s">
        <v>4325</v>
      </c>
      <c r="C4495" t="s">
        <v>26</v>
      </c>
      <c r="D4495">
        <v>464</v>
      </c>
      <c r="E4495">
        <v>545</v>
      </c>
      <c r="F4495" t="s">
        <v>4330</v>
      </c>
      <c r="G4495" t="str">
        <f t="shared" si="139"/>
        <v>iiif_url</v>
      </c>
    </row>
    <row r="4496" spans="1:7" x14ac:dyDescent="0.2">
      <c r="A4496" t="s">
        <v>4324</v>
      </c>
      <c r="B4496" t="s">
        <v>4325</v>
      </c>
      <c r="C4496" t="s">
        <v>26</v>
      </c>
      <c r="D4496">
        <v>467</v>
      </c>
      <c r="E4496">
        <v>593</v>
      </c>
      <c r="F4496" t="s">
        <v>4331</v>
      </c>
      <c r="G4496" t="str">
        <f t="shared" si="139"/>
        <v>iiif_url</v>
      </c>
    </row>
    <row r="4497" spans="1:7" x14ac:dyDescent="0.2">
      <c r="A4497" t="s">
        <v>4324</v>
      </c>
      <c r="B4497" t="s">
        <v>4325</v>
      </c>
      <c r="C4497" t="s">
        <v>26</v>
      </c>
      <c r="D4497">
        <v>471</v>
      </c>
      <c r="E4497">
        <v>640</v>
      </c>
      <c r="F4497" t="s">
        <v>4332</v>
      </c>
      <c r="G4497" t="str">
        <f t="shared" si="139"/>
        <v>iiif_url</v>
      </c>
    </row>
    <row r="4498" spans="1:7" x14ac:dyDescent="0.2">
      <c r="A4498" t="s">
        <v>4324</v>
      </c>
      <c r="B4498" t="s">
        <v>4325</v>
      </c>
      <c r="C4498" t="s">
        <v>11</v>
      </c>
      <c r="D4498">
        <v>589</v>
      </c>
      <c r="E4498">
        <v>689</v>
      </c>
      <c r="F4498" t="s">
        <v>4333</v>
      </c>
      <c r="G4498" t="str">
        <f t="shared" si="139"/>
        <v>iiif_url</v>
      </c>
    </row>
    <row r="4499" spans="1:7" x14ac:dyDescent="0.2">
      <c r="A4499" t="s">
        <v>4324</v>
      </c>
      <c r="B4499" t="s">
        <v>4325</v>
      </c>
      <c r="C4499" t="s">
        <v>26</v>
      </c>
      <c r="D4499">
        <v>464</v>
      </c>
      <c r="E4499">
        <v>736</v>
      </c>
      <c r="F4499" t="s">
        <v>4334</v>
      </c>
      <c r="G4499" t="str">
        <f t="shared" si="139"/>
        <v>iiif_url</v>
      </c>
    </row>
    <row r="4500" spans="1:7" x14ac:dyDescent="0.2">
      <c r="A4500" t="s">
        <v>4324</v>
      </c>
      <c r="B4500" t="s">
        <v>4325</v>
      </c>
      <c r="C4500" t="s">
        <v>11</v>
      </c>
      <c r="D4500">
        <v>587</v>
      </c>
      <c r="E4500">
        <v>780</v>
      </c>
      <c r="F4500" t="s">
        <v>4335</v>
      </c>
      <c r="G4500" t="str">
        <f t="shared" si="139"/>
        <v>iiif_url</v>
      </c>
    </row>
    <row r="4501" spans="1:7" x14ac:dyDescent="0.2">
      <c r="A4501" t="s">
        <v>4324</v>
      </c>
      <c r="B4501" t="s">
        <v>4325</v>
      </c>
      <c r="C4501" t="s">
        <v>26</v>
      </c>
      <c r="D4501">
        <v>462</v>
      </c>
      <c r="E4501">
        <v>833</v>
      </c>
      <c r="F4501" t="s">
        <v>4336</v>
      </c>
      <c r="G4501" t="str">
        <f t="shared" si="139"/>
        <v>iiif_url</v>
      </c>
    </row>
    <row r="4502" spans="1:7" x14ac:dyDescent="0.2">
      <c r="A4502" t="s">
        <v>4324</v>
      </c>
      <c r="B4502" t="s">
        <v>4325</v>
      </c>
      <c r="C4502" t="s">
        <v>11</v>
      </c>
      <c r="D4502">
        <v>582</v>
      </c>
      <c r="E4502">
        <v>879</v>
      </c>
      <c r="F4502" t="s">
        <v>4337</v>
      </c>
      <c r="G4502" t="str">
        <f t="shared" si="139"/>
        <v>iiif_url</v>
      </c>
    </row>
    <row r="4503" spans="1:7" x14ac:dyDescent="0.2">
      <c r="A4503" t="s">
        <v>4324</v>
      </c>
      <c r="B4503" t="s">
        <v>4325</v>
      </c>
      <c r="C4503" t="s">
        <v>26</v>
      </c>
      <c r="D4503">
        <v>462</v>
      </c>
      <c r="E4503">
        <v>930</v>
      </c>
      <c r="F4503" t="s">
        <v>4338</v>
      </c>
      <c r="G4503" t="str">
        <f t="shared" si="139"/>
        <v>iiif_url</v>
      </c>
    </row>
    <row r="4504" spans="1:7" x14ac:dyDescent="0.2">
      <c r="A4504" t="s">
        <v>4324</v>
      </c>
      <c r="B4504" t="s">
        <v>4325</v>
      </c>
      <c r="C4504" t="s">
        <v>37</v>
      </c>
      <c r="D4504">
        <v>540</v>
      </c>
      <c r="E4504">
        <v>979</v>
      </c>
      <c r="F4504" t="s">
        <v>4339</v>
      </c>
      <c r="G4504" t="str">
        <f t="shared" si="139"/>
        <v>iiif_url</v>
      </c>
    </row>
    <row r="4505" spans="1:7" x14ac:dyDescent="0.2">
      <c r="A4505" t="s">
        <v>4324</v>
      </c>
      <c r="B4505" t="s">
        <v>4325</v>
      </c>
      <c r="C4505" t="s">
        <v>26</v>
      </c>
      <c r="D4505">
        <v>459</v>
      </c>
      <c r="E4505">
        <v>1034</v>
      </c>
      <c r="F4505" t="s">
        <v>1877</v>
      </c>
      <c r="G4505" t="str">
        <f t="shared" si="139"/>
        <v>iiif_url</v>
      </c>
    </row>
    <row r="4506" spans="1:7" x14ac:dyDescent="0.2">
      <c r="A4506" t="s">
        <v>4324</v>
      </c>
      <c r="B4506" t="s">
        <v>4325</v>
      </c>
      <c r="C4506" t="s">
        <v>11</v>
      </c>
      <c r="D4506">
        <v>580</v>
      </c>
      <c r="E4506">
        <v>1076</v>
      </c>
      <c r="F4506" t="s">
        <v>4340</v>
      </c>
      <c r="G4506" t="str">
        <f t="shared" si="139"/>
        <v>iiif_url</v>
      </c>
    </row>
    <row r="4507" spans="1:7" x14ac:dyDescent="0.2">
      <c r="A4507" t="s">
        <v>4324</v>
      </c>
      <c r="B4507" t="s">
        <v>4325</v>
      </c>
      <c r="C4507" t="s">
        <v>26</v>
      </c>
      <c r="D4507">
        <v>457</v>
      </c>
      <c r="E4507">
        <v>1126</v>
      </c>
      <c r="F4507" t="s">
        <v>4341</v>
      </c>
      <c r="G4507" t="str">
        <f t="shared" si="139"/>
        <v>iiif_url</v>
      </c>
    </row>
    <row r="4508" spans="1:7" x14ac:dyDescent="0.2">
      <c r="A4508" t="s">
        <v>4324</v>
      </c>
      <c r="B4508" t="s">
        <v>4325</v>
      </c>
      <c r="C4508" t="s">
        <v>11</v>
      </c>
      <c r="D4508">
        <v>629</v>
      </c>
      <c r="E4508">
        <v>1136</v>
      </c>
      <c r="F4508" t="s">
        <v>4342</v>
      </c>
      <c r="G4508" t="str">
        <f t="shared" si="139"/>
        <v>iiif_url</v>
      </c>
    </row>
    <row r="4509" spans="1:7" x14ac:dyDescent="0.2">
      <c r="A4509" t="s">
        <v>4324</v>
      </c>
      <c r="B4509" t="s">
        <v>4325</v>
      </c>
      <c r="C4509" t="s">
        <v>11</v>
      </c>
      <c r="D4509">
        <v>582</v>
      </c>
      <c r="E4509">
        <v>1168</v>
      </c>
      <c r="F4509" t="s">
        <v>4343</v>
      </c>
      <c r="G4509" t="str">
        <f t="shared" si="139"/>
        <v>iiif_url</v>
      </c>
    </row>
    <row r="4510" spans="1:7" x14ac:dyDescent="0.2">
      <c r="A4510" t="s">
        <v>4324</v>
      </c>
      <c r="B4510" t="s">
        <v>4325</v>
      </c>
      <c r="C4510" t="s">
        <v>26</v>
      </c>
      <c r="D4510">
        <v>455</v>
      </c>
      <c r="E4510">
        <v>1222</v>
      </c>
      <c r="F4510" t="s">
        <v>4344</v>
      </c>
      <c r="G4510" t="str">
        <f t="shared" si="139"/>
        <v>iiif_url</v>
      </c>
    </row>
    <row r="4511" spans="1:7" x14ac:dyDescent="0.2">
      <c r="A4511" t="s">
        <v>4324</v>
      </c>
      <c r="B4511" t="s">
        <v>4325</v>
      </c>
      <c r="C4511" t="s">
        <v>11</v>
      </c>
      <c r="D4511">
        <v>575</v>
      </c>
      <c r="E4511">
        <v>1269</v>
      </c>
      <c r="F4511" t="s">
        <v>4345</v>
      </c>
      <c r="G4511" t="str">
        <f t="shared" si="139"/>
        <v>iiif_url</v>
      </c>
    </row>
    <row r="4512" spans="1:7" x14ac:dyDescent="0.2">
      <c r="A4512" t="s">
        <v>4324</v>
      </c>
      <c r="B4512" t="s">
        <v>4325</v>
      </c>
      <c r="C4512" t="s">
        <v>26</v>
      </c>
      <c r="D4512">
        <v>450</v>
      </c>
      <c r="E4512">
        <v>1318</v>
      </c>
      <c r="F4512" t="s">
        <v>4346</v>
      </c>
      <c r="G4512" t="str">
        <f t="shared" si="139"/>
        <v>iiif_url</v>
      </c>
    </row>
    <row r="4513" spans="1:7" x14ac:dyDescent="0.2">
      <c r="A4513" t="s">
        <v>4324</v>
      </c>
      <c r="B4513" t="s">
        <v>4325</v>
      </c>
      <c r="C4513" t="s">
        <v>26</v>
      </c>
      <c r="D4513">
        <v>450</v>
      </c>
      <c r="E4513">
        <v>1365</v>
      </c>
      <c r="F4513" t="s">
        <v>4347</v>
      </c>
      <c r="G4513" t="str">
        <f t="shared" si="139"/>
        <v>iiif_url</v>
      </c>
    </row>
    <row r="4514" spans="1:7" x14ac:dyDescent="0.2">
      <c r="A4514" t="s">
        <v>4324</v>
      </c>
      <c r="B4514" t="s">
        <v>4325</v>
      </c>
      <c r="C4514" t="s">
        <v>11</v>
      </c>
      <c r="D4514">
        <v>561</v>
      </c>
      <c r="E4514">
        <v>1417</v>
      </c>
      <c r="F4514" t="s">
        <v>4348</v>
      </c>
      <c r="G4514" t="str">
        <f t="shared" si="139"/>
        <v>iiif_url</v>
      </c>
    </row>
    <row r="4515" spans="1:7" x14ac:dyDescent="0.2">
      <c r="A4515" t="s">
        <v>4324</v>
      </c>
      <c r="B4515" t="s">
        <v>4325</v>
      </c>
      <c r="C4515" t="s">
        <v>26</v>
      </c>
      <c r="D4515">
        <v>443</v>
      </c>
      <c r="E4515">
        <v>1461</v>
      </c>
      <c r="F4515" t="s">
        <v>4349</v>
      </c>
      <c r="G4515" t="str">
        <f t="shared" si="139"/>
        <v>iiif_url</v>
      </c>
    </row>
    <row r="4516" spans="1:7" x14ac:dyDescent="0.2">
      <c r="A4516" t="s">
        <v>4324</v>
      </c>
      <c r="B4516" t="s">
        <v>4325</v>
      </c>
      <c r="C4516" t="s">
        <v>11</v>
      </c>
      <c r="D4516">
        <v>568</v>
      </c>
      <c r="E4516">
        <v>1513</v>
      </c>
      <c r="F4516" t="s">
        <v>4350</v>
      </c>
      <c r="G4516" t="str">
        <f t="shared" si="139"/>
        <v>iiif_url</v>
      </c>
    </row>
    <row r="4517" spans="1:7" x14ac:dyDescent="0.2">
      <c r="A4517" t="s">
        <v>4324</v>
      </c>
      <c r="B4517" t="s">
        <v>4325</v>
      </c>
      <c r="C4517" t="s">
        <v>26</v>
      </c>
      <c r="D4517">
        <v>441</v>
      </c>
      <c r="E4517">
        <v>1555</v>
      </c>
      <c r="F4517" t="s">
        <v>4351</v>
      </c>
      <c r="G4517" t="str">
        <f t="shared" si="139"/>
        <v>iiif_url</v>
      </c>
    </row>
    <row r="4518" spans="1:7" x14ac:dyDescent="0.2">
      <c r="A4518" t="s">
        <v>4324</v>
      </c>
      <c r="B4518" t="s">
        <v>4325</v>
      </c>
      <c r="C4518" t="s">
        <v>26</v>
      </c>
      <c r="D4518">
        <v>438</v>
      </c>
      <c r="E4518">
        <v>1604</v>
      </c>
      <c r="F4518" t="s">
        <v>4352</v>
      </c>
      <c r="G4518" t="str">
        <f t="shared" si="139"/>
        <v>iiif_url</v>
      </c>
    </row>
    <row r="4519" spans="1:7" x14ac:dyDescent="0.2">
      <c r="A4519" t="s">
        <v>4324</v>
      </c>
      <c r="B4519" t="s">
        <v>4325</v>
      </c>
      <c r="C4519" t="s">
        <v>11</v>
      </c>
      <c r="D4519">
        <v>568</v>
      </c>
      <c r="E4519">
        <v>1655</v>
      </c>
      <c r="F4519" t="s">
        <v>4353</v>
      </c>
      <c r="G4519" t="str">
        <f t="shared" si="139"/>
        <v>iiif_url</v>
      </c>
    </row>
    <row r="4520" spans="1:7" x14ac:dyDescent="0.2">
      <c r="A4520" t="s">
        <v>4324</v>
      </c>
      <c r="B4520" t="s">
        <v>4325</v>
      </c>
      <c r="C4520" t="s">
        <v>26</v>
      </c>
      <c r="D4520">
        <v>438</v>
      </c>
      <c r="E4520">
        <v>1699</v>
      </c>
      <c r="F4520" t="s">
        <v>4354</v>
      </c>
      <c r="G4520" t="str">
        <f t="shared" si="139"/>
        <v>iiif_url</v>
      </c>
    </row>
    <row r="4521" spans="1:7" x14ac:dyDescent="0.2">
      <c r="A4521" t="s">
        <v>4324</v>
      </c>
      <c r="B4521" t="s">
        <v>4325</v>
      </c>
      <c r="C4521" t="s">
        <v>11</v>
      </c>
      <c r="D4521">
        <v>561</v>
      </c>
      <c r="E4521">
        <v>1757</v>
      </c>
      <c r="F4521" t="s">
        <v>4355</v>
      </c>
      <c r="G4521" t="str">
        <f t="shared" si="139"/>
        <v>iiif_url</v>
      </c>
    </row>
    <row r="4522" spans="1:7" x14ac:dyDescent="0.2">
      <c r="A4522" t="s">
        <v>4324</v>
      </c>
      <c r="B4522" t="s">
        <v>4325</v>
      </c>
      <c r="C4522" t="s">
        <v>26</v>
      </c>
      <c r="D4522">
        <v>438</v>
      </c>
      <c r="E4522">
        <v>1797</v>
      </c>
      <c r="F4522" t="s">
        <v>4356</v>
      </c>
      <c r="G4522" t="str">
        <f t="shared" si="139"/>
        <v>iiif_url</v>
      </c>
    </row>
    <row r="4523" spans="1:7" x14ac:dyDescent="0.2">
      <c r="A4523" t="s">
        <v>4324</v>
      </c>
      <c r="B4523" t="s">
        <v>4325</v>
      </c>
      <c r="C4523" t="s">
        <v>26</v>
      </c>
      <c r="D4523">
        <v>434</v>
      </c>
      <c r="E4523">
        <v>1844</v>
      </c>
      <c r="F4523" t="s">
        <v>4357</v>
      </c>
      <c r="G4523" t="str">
        <f t="shared" ref="G4523:G4554" si="140">HYPERLINK("https://images.diginfra.net/iiif/NL-HaNA_1.01.02/3779/NL-HaNA_1.01.02_3779_0023.jpg/255,304,1155,3207/full/0/default.jpg", "iiif_url")</f>
        <v>iiif_url</v>
      </c>
    </row>
    <row r="4524" spans="1:7" x14ac:dyDescent="0.2">
      <c r="A4524" t="s">
        <v>4324</v>
      </c>
      <c r="B4524" t="s">
        <v>4325</v>
      </c>
      <c r="C4524" t="s">
        <v>26</v>
      </c>
      <c r="D4524">
        <v>434</v>
      </c>
      <c r="E4524">
        <v>1895</v>
      </c>
      <c r="F4524" t="s">
        <v>4358</v>
      </c>
      <c r="G4524" t="str">
        <f t="shared" si="140"/>
        <v>iiif_url</v>
      </c>
    </row>
    <row r="4525" spans="1:7" x14ac:dyDescent="0.2">
      <c r="A4525" t="s">
        <v>4324</v>
      </c>
      <c r="B4525" t="s">
        <v>4325</v>
      </c>
      <c r="C4525" t="s">
        <v>26</v>
      </c>
      <c r="D4525">
        <v>429</v>
      </c>
      <c r="E4525">
        <v>1948</v>
      </c>
      <c r="F4525" t="s">
        <v>4359</v>
      </c>
      <c r="G4525" t="str">
        <f t="shared" si="140"/>
        <v>iiif_url</v>
      </c>
    </row>
    <row r="4526" spans="1:7" x14ac:dyDescent="0.2">
      <c r="A4526" t="s">
        <v>4324</v>
      </c>
      <c r="B4526" t="s">
        <v>4325</v>
      </c>
      <c r="C4526" t="s">
        <v>11</v>
      </c>
      <c r="D4526">
        <v>554</v>
      </c>
      <c r="E4526">
        <v>1992</v>
      </c>
      <c r="F4526" t="s">
        <v>4143</v>
      </c>
      <c r="G4526" t="str">
        <f t="shared" si="140"/>
        <v>iiif_url</v>
      </c>
    </row>
    <row r="4527" spans="1:7" x14ac:dyDescent="0.2">
      <c r="A4527" t="s">
        <v>4324</v>
      </c>
      <c r="B4527" t="s">
        <v>4325</v>
      </c>
      <c r="C4527" t="s">
        <v>26</v>
      </c>
      <c r="D4527">
        <v>429</v>
      </c>
      <c r="E4527">
        <v>2041</v>
      </c>
      <c r="F4527" t="s">
        <v>4360</v>
      </c>
      <c r="G4527" t="str">
        <f t="shared" si="140"/>
        <v>iiif_url</v>
      </c>
    </row>
    <row r="4528" spans="1:7" x14ac:dyDescent="0.2">
      <c r="A4528" t="s">
        <v>4324</v>
      </c>
      <c r="B4528" t="s">
        <v>4325</v>
      </c>
      <c r="C4528" t="s">
        <v>26</v>
      </c>
      <c r="D4528">
        <v>424</v>
      </c>
      <c r="E4528">
        <v>2094</v>
      </c>
      <c r="F4528" t="s">
        <v>4145</v>
      </c>
      <c r="G4528" t="str">
        <f t="shared" si="140"/>
        <v>iiif_url</v>
      </c>
    </row>
    <row r="4529" spans="1:7" x14ac:dyDescent="0.2">
      <c r="A4529" t="s">
        <v>4324</v>
      </c>
      <c r="B4529" t="s">
        <v>4325</v>
      </c>
      <c r="C4529" t="s">
        <v>11</v>
      </c>
      <c r="D4529">
        <v>554</v>
      </c>
      <c r="E4529">
        <v>2138</v>
      </c>
      <c r="F4529" t="s">
        <v>4361</v>
      </c>
      <c r="G4529" t="str">
        <f t="shared" si="140"/>
        <v>iiif_url</v>
      </c>
    </row>
    <row r="4530" spans="1:7" x14ac:dyDescent="0.2">
      <c r="A4530" t="s">
        <v>4324</v>
      </c>
      <c r="B4530" t="s">
        <v>4325</v>
      </c>
      <c r="C4530" t="s">
        <v>26</v>
      </c>
      <c r="D4530">
        <v>424</v>
      </c>
      <c r="E4530">
        <v>2185</v>
      </c>
      <c r="F4530" t="s">
        <v>4362</v>
      </c>
      <c r="G4530" t="str">
        <f t="shared" si="140"/>
        <v>iiif_url</v>
      </c>
    </row>
    <row r="4531" spans="1:7" x14ac:dyDescent="0.2">
      <c r="A4531" t="s">
        <v>4324</v>
      </c>
      <c r="B4531" t="s">
        <v>4325</v>
      </c>
      <c r="C4531" t="s">
        <v>26</v>
      </c>
      <c r="D4531">
        <v>426</v>
      </c>
      <c r="E4531">
        <v>2233</v>
      </c>
      <c r="F4531" t="s">
        <v>4363</v>
      </c>
      <c r="G4531" t="str">
        <f t="shared" si="140"/>
        <v>iiif_url</v>
      </c>
    </row>
    <row r="4532" spans="1:7" x14ac:dyDescent="0.2">
      <c r="A4532" t="s">
        <v>4324</v>
      </c>
      <c r="B4532" t="s">
        <v>4325</v>
      </c>
      <c r="C4532" t="s">
        <v>124</v>
      </c>
      <c r="D4532">
        <v>377</v>
      </c>
      <c r="E4532">
        <v>2278</v>
      </c>
      <c r="F4532" t="s">
        <v>4364</v>
      </c>
      <c r="G4532" t="str">
        <f t="shared" si="140"/>
        <v>iiif_url</v>
      </c>
    </row>
    <row r="4533" spans="1:7" x14ac:dyDescent="0.2">
      <c r="A4533" t="s">
        <v>4324</v>
      </c>
      <c r="B4533" t="s">
        <v>4325</v>
      </c>
      <c r="C4533" t="s">
        <v>26</v>
      </c>
      <c r="D4533">
        <v>422</v>
      </c>
      <c r="E4533">
        <v>2328</v>
      </c>
      <c r="F4533" t="s">
        <v>4365</v>
      </c>
      <c r="G4533" t="str">
        <f t="shared" si="140"/>
        <v>iiif_url</v>
      </c>
    </row>
    <row r="4534" spans="1:7" x14ac:dyDescent="0.2">
      <c r="A4534" t="s">
        <v>4324</v>
      </c>
      <c r="B4534" t="s">
        <v>4325</v>
      </c>
      <c r="C4534" t="s">
        <v>26</v>
      </c>
      <c r="D4534">
        <v>419</v>
      </c>
      <c r="E4534">
        <v>2388</v>
      </c>
      <c r="F4534" t="s">
        <v>4366</v>
      </c>
      <c r="G4534" t="str">
        <f t="shared" si="140"/>
        <v>iiif_url</v>
      </c>
    </row>
    <row r="4535" spans="1:7" x14ac:dyDescent="0.2">
      <c r="A4535" t="s">
        <v>4324</v>
      </c>
      <c r="B4535" t="s">
        <v>4325</v>
      </c>
      <c r="C4535" t="s">
        <v>124</v>
      </c>
      <c r="D4535">
        <v>375</v>
      </c>
      <c r="E4535">
        <v>2423</v>
      </c>
      <c r="F4535" t="s">
        <v>4367</v>
      </c>
      <c r="G4535" t="str">
        <f t="shared" si="140"/>
        <v>iiif_url</v>
      </c>
    </row>
    <row r="4536" spans="1:7" x14ac:dyDescent="0.2">
      <c r="A4536" t="s">
        <v>4324</v>
      </c>
      <c r="B4536" t="s">
        <v>4325</v>
      </c>
      <c r="C4536" t="s">
        <v>26</v>
      </c>
      <c r="D4536">
        <v>417</v>
      </c>
      <c r="E4536">
        <v>2478</v>
      </c>
      <c r="F4536" t="s">
        <v>4368</v>
      </c>
      <c r="G4536" t="str">
        <f t="shared" si="140"/>
        <v>iiif_url</v>
      </c>
    </row>
    <row r="4537" spans="1:7" x14ac:dyDescent="0.2">
      <c r="A4537" t="s">
        <v>4324</v>
      </c>
      <c r="B4537" t="s">
        <v>4325</v>
      </c>
      <c r="C4537" t="s">
        <v>124</v>
      </c>
      <c r="D4537">
        <v>370</v>
      </c>
      <c r="E4537">
        <v>2520</v>
      </c>
      <c r="F4537" t="s">
        <v>4369</v>
      </c>
      <c r="G4537" t="str">
        <f t="shared" si="140"/>
        <v>iiif_url</v>
      </c>
    </row>
    <row r="4538" spans="1:7" x14ac:dyDescent="0.2">
      <c r="A4538" t="s">
        <v>4324</v>
      </c>
      <c r="B4538" t="s">
        <v>4325</v>
      </c>
      <c r="C4538" t="s">
        <v>26</v>
      </c>
      <c r="D4538">
        <v>417</v>
      </c>
      <c r="E4538">
        <v>2577</v>
      </c>
      <c r="F4538" t="s">
        <v>4370</v>
      </c>
      <c r="G4538" t="str">
        <f t="shared" si="140"/>
        <v>iiif_url</v>
      </c>
    </row>
    <row r="4539" spans="1:7" x14ac:dyDescent="0.2">
      <c r="A4539" t="s">
        <v>4324</v>
      </c>
      <c r="B4539" t="s">
        <v>4325</v>
      </c>
      <c r="C4539" t="s">
        <v>26</v>
      </c>
      <c r="D4539">
        <v>415</v>
      </c>
      <c r="E4539">
        <v>2621</v>
      </c>
      <c r="F4539" t="s">
        <v>4371</v>
      </c>
      <c r="G4539" t="str">
        <f t="shared" si="140"/>
        <v>iiif_url</v>
      </c>
    </row>
    <row r="4540" spans="1:7" x14ac:dyDescent="0.2">
      <c r="A4540" t="s">
        <v>4324</v>
      </c>
      <c r="B4540" t="s">
        <v>4325</v>
      </c>
      <c r="C4540" t="s">
        <v>124</v>
      </c>
      <c r="D4540">
        <v>370</v>
      </c>
      <c r="E4540">
        <v>2662</v>
      </c>
      <c r="F4540" t="s">
        <v>4372</v>
      </c>
      <c r="G4540" t="str">
        <f t="shared" si="140"/>
        <v>iiif_url</v>
      </c>
    </row>
    <row r="4541" spans="1:7" x14ac:dyDescent="0.2">
      <c r="A4541" t="s">
        <v>4324</v>
      </c>
      <c r="B4541" t="s">
        <v>4325</v>
      </c>
      <c r="C4541" t="s">
        <v>26</v>
      </c>
      <c r="D4541">
        <v>417</v>
      </c>
      <c r="E4541">
        <v>2721</v>
      </c>
      <c r="F4541" t="s">
        <v>2477</v>
      </c>
      <c r="G4541" t="str">
        <f t="shared" si="140"/>
        <v>iiif_url</v>
      </c>
    </row>
    <row r="4542" spans="1:7" x14ac:dyDescent="0.2">
      <c r="A4542" t="s">
        <v>4324</v>
      </c>
      <c r="B4542" t="s">
        <v>4325</v>
      </c>
      <c r="C4542" t="s">
        <v>37</v>
      </c>
      <c r="D4542">
        <v>537</v>
      </c>
      <c r="E4542">
        <v>2759</v>
      </c>
      <c r="F4542" t="s">
        <v>4373</v>
      </c>
      <c r="G4542" t="str">
        <f t="shared" si="140"/>
        <v>iiif_url</v>
      </c>
    </row>
    <row r="4543" spans="1:7" x14ac:dyDescent="0.2">
      <c r="A4543" t="s">
        <v>4324</v>
      </c>
      <c r="B4543" t="s">
        <v>4325</v>
      </c>
      <c r="C4543" t="s">
        <v>124</v>
      </c>
      <c r="D4543">
        <v>365</v>
      </c>
      <c r="E4543">
        <v>2810</v>
      </c>
      <c r="F4543" t="s">
        <v>4374</v>
      </c>
      <c r="G4543" t="str">
        <f t="shared" si="140"/>
        <v>iiif_url</v>
      </c>
    </row>
    <row r="4544" spans="1:7" x14ac:dyDescent="0.2">
      <c r="A4544" t="s">
        <v>4324</v>
      </c>
      <c r="B4544" t="s">
        <v>4325</v>
      </c>
      <c r="C4544" t="s">
        <v>26</v>
      </c>
      <c r="D4544">
        <v>408</v>
      </c>
      <c r="E4544">
        <v>2869</v>
      </c>
      <c r="F4544" t="s">
        <v>4375</v>
      </c>
      <c r="G4544" t="str">
        <f t="shared" si="140"/>
        <v>iiif_url</v>
      </c>
    </row>
    <row r="4545" spans="1:7" x14ac:dyDescent="0.2">
      <c r="A4545" t="s">
        <v>4324</v>
      </c>
      <c r="B4545" t="s">
        <v>4325</v>
      </c>
      <c r="C4545" t="s">
        <v>37</v>
      </c>
      <c r="D4545">
        <v>532</v>
      </c>
      <c r="E4545">
        <v>2910</v>
      </c>
      <c r="F4545" t="s">
        <v>4376</v>
      </c>
      <c r="G4545" t="str">
        <f t="shared" si="140"/>
        <v>iiif_url</v>
      </c>
    </row>
    <row r="4546" spans="1:7" x14ac:dyDescent="0.2">
      <c r="A4546" t="s">
        <v>4324</v>
      </c>
      <c r="B4546" t="s">
        <v>4325</v>
      </c>
      <c r="C4546" t="s">
        <v>26</v>
      </c>
      <c r="D4546">
        <v>405</v>
      </c>
      <c r="E4546">
        <v>2958</v>
      </c>
      <c r="F4546" t="s">
        <v>4377</v>
      </c>
      <c r="G4546" t="str">
        <f t="shared" si="140"/>
        <v>iiif_url</v>
      </c>
    </row>
    <row r="4547" spans="1:7" x14ac:dyDescent="0.2">
      <c r="A4547" t="s">
        <v>4324</v>
      </c>
      <c r="B4547" t="s">
        <v>4325</v>
      </c>
      <c r="C4547" t="s">
        <v>26</v>
      </c>
      <c r="D4547">
        <v>401</v>
      </c>
      <c r="E4547">
        <v>3004</v>
      </c>
      <c r="F4547" t="s">
        <v>4378</v>
      </c>
      <c r="G4547" t="str">
        <f t="shared" si="140"/>
        <v>iiif_url</v>
      </c>
    </row>
    <row r="4548" spans="1:7" x14ac:dyDescent="0.2">
      <c r="A4548" t="s">
        <v>4324</v>
      </c>
      <c r="B4548" t="s">
        <v>4325</v>
      </c>
      <c r="C4548" t="s">
        <v>26</v>
      </c>
      <c r="D4548">
        <v>410</v>
      </c>
      <c r="E4548">
        <v>3066</v>
      </c>
      <c r="F4548" t="s">
        <v>2226</v>
      </c>
      <c r="G4548" t="str">
        <f t="shared" si="140"/>
        <v>iiif_url</v>
      </c>
    </row>
    <row r="4549" spans="1:7" x14ac:dyDescent="0.2">
      <c r="A4549" t="s">
        <v>4324</v>
      </c>
      <c r="B4549" t="s">
        <v>4325</v>
      </c>
      <c r="C4549" t="s">
        <v>37</v>
      </c>
      <c r="D4549">
        <v>525</v>
      </c>
      <c r="E4549">
        <v>3095</v>
      </c>
      <c r="F4549" t="s">
        <v>4379</v>
      </c>
      <c r="G4549" t="str">
        <f t="shared" si="140"/>
        <v>iiif_url</v>
      </c>
    </row>
    <row r="4550" spans="1:7" x14ac:dyDescent="0.2">
      <c r="A4550" t="s">
        <v>4324</v>
      </c>
      <c r="B4550" t="s">
        <v>4325</v>
      </c>
      <c r="C4550" t="s">
        <v>26</v>
      </c>
      <c r="D4550">
        <v>405</v>
      </c>
      <c r="E4550">
        <v>3163</v>
      </c>
      <c r="F4550" t="s">
        <v>1115</v>
      </c>
      <c r="G4550" t="str">
        <f t="shared" si="140"/>
        <v>iiif_url</v>
      </c>
    </row>
    <row r="4551" spans="1:7" x14ac:dyDescent="0.2">
      <c r="A4551" t="s">
        <v>4324</v>
      </c>
      <c r="B4551" t="s">
        <v>4325</v>
      </c>
      <c r="C4551" t="s">
        <v>37</v>
      </c>
      <c r="D4551">
        <v>523</v>
      </c>
      <c r="E4551">
        <v>3198</v>
      </c>
      <c r="F4551" t="s">
        <v>4380</v>
      </c>
      <c r="G4551" t="str">
        <f t="shared" si="140"/>
        <v>iiif_url</v>
      </c>
    </row>
    <row r="4552" spans="1:7" x14ac:dyDescent="0.2">
      <c r="A4552" t="s">
        <v>4324</v>
      </c>
      <c r="B4552" t="s">
        <v>4325</v>
      </c>
      <c r="C4552" t="s">
        <v>37</v>
      </c>
      <c r="D4552">
        <v>521</v>
      </c>
      <c r="E4552">
        <v>3251</v>
      </c>
      <c r="F4552" t="s">
        <v>4381</v>
      </c>
      <c r="G4552" t="str">
        <f t="shared" si="140"/>
        <v>iiif_url</v>
      </c>
    </row>
    <row r="4553" spans="1:7" x14ac:dyDescent="0.2">
      <c r="A4553" t="s">
        <v>4324</v>
      </c>
      <c r="B4553" t="s">
        <v>4325</v>
      </c>
      <c r="C4553" t="s">
        <v>26</v>
      </c>
      <c r="D4553">
        <v>401</v>
      </c>
      <c r="E4553">
        <v>3310</v>
      </c>
      <c r="F4553" t="s">
        <v>3903</v>
      </c>
      <c r="G4553" t="str">
        <f t="shared" si="140"/>
        <v>iiif_url</v>
      </c>
    </row>
    <row r="4554" spans="1:7" x14ac:dyDescent="0.2">
      <c r="A4554" t="s">
        <v>4324</v>
      </c>
      <c r="B4554" t="s">
        <v>4325</v>
      </c>
      <c r="C4554" t="s">
        <v>37</v>
      </c>
      <c r="D4554">
        <v>514</v>
      </c>
      <c r="E4554">
        <v>3348</v>
      </c>
      <c r="F4554" t="s">
        <v>4382</v>
      </c>
      <c r="G4554" t="str">
        <f t="shared" si="140"/>
        <v>iiif_url</v>
      </c>
    </row>
    <row r="4556" spans="1:7" x14ac:dyDescent="0.2">
      <c r="A4556" t="s">
        <v>4324</v>
      </c>
      <c r="B4556" t="s">
        <v>4383</v>
      </c>
      <c r="C4556" t="s">
        <v>1170</v>
      </c>
      <c r="D4556">
        <v>1440</v>
      </c>
      <c r="E4556">
        <v>412</v>
      </c>
      <c r="F4556" t="s">
        <v>4384</v>
      </c>
      <c r="G4556" t="str">
        <f t="shared" ref="G4556:G4587" si="141">HYPERLINK("https://images.diginfra.net/iiif/NL-HaNA_1.01.02/3779/NL-HaNA_1.01.02_3779_0023.jpg/1231,314,1154,3152/full/0/default.jpg", "iiif_url")</f>
        <v>iiif_url</v>
      </c>
    </row>
    <row r="4557" spans="1:7" x14ac:dyDescent="0.2">
      <c r="A4557" t="s">
        <v>4324</v>
      </c>
      <c r="B4557" t="s">
        <v>4383</v>
      </c>
      <c r="C4557" t="s">
        <v>26</v>
      </c>
      <c r="D4557">
        <v>1442</v>
      </c>
      <c r="E4557">
        <v>464</v>
      </c>
      <c r="F4557" t="s">
        <v>4385</v>
      </c>
      <c r="G4557" t="str">
        <f t="shared" si="141"/>
        <v>iiif_url</v>
      </c>
    </row>
    <row r="4558" spans="1:7" x14ac:dyDescent="0.2">
      <c r="A4558" t="s">
        <v>4324</v>
      </c>
      <c r="B4558" t="s">
        <v>4383</v>
      </c>
      <c r="C4558" t="s">
        <v>26</v>
      </c>
      <c r="D4558">
        <v>1444</v>
      </c>
      <c r="E4558">
        <v>509</v>
      </c>
      <c r="F4558" t="s">
        <v>4386</v>
      </c>
      <c r="G4558" t="str">
        <f t="shared" si="141"/>
        <v>iiif_url</v>
      </c>
    </row>
    <row r="4559" spans="1:7" x14ac:dyDescent="0.2">
      <c r="A4559" t="s">
        <v>4324</v>
      </c>
      <c r="B4559" t="s">
        <v>4383</v>
      </c>
      <c r="C4559" t="s">
        <v>124</v>
      </c>
      <c r="D4559">
        <v>1393</v>
      </c>
      <c r="E4559">
        <v>557</v>
      </c>
      <c r="F4559" t="s">
        <v>4387</v>
      </c>
      <c r="G4559" t="str">
        <f t="shared" si="141"/>
        <v>iiif_url</v>
      </c>
    </row>
    <row r="4560" spans="1:7" x14ac:dyDescent="0.2">
      <c r="A4560" t="s">
        <v>4324</v>
      </c>
      <c r="B4560" t="s">
        <v>4383</v>
      </c>
      <c r="C4560" t="s">
        <v>26</v>
      </c>
      <c r="D4560">
        <v>1437</v>
      </c>
      <c r="E4560">
        <v>608</v>
      </c>
      <c r="F4560" t="s">
        <v>4388</v>
      </c>
      <c r="G4560" t="str">
        <f t="shared" si="141"/>
        <v>iiif_url</v>
      </c>
    </row>
    <row r="4561" spans="1:7" x14ac:dyDescent="0.2">
      <c r="A4561" t="s">
        <v>4324</v>
      </c>
      <c r="B4561" t="s">
        <v>4383</v>
      </c>
      <c r="C4561" t="s">
        <v>26</v>
      </c>
      <c r="D4561">
        <v>1437</v>
      </c>
      <c r="E4561">
        <v>663</v>
      </c>
      <c r="F4561" t="s">
        <v>2538</v>
      </c>
      <c r="G4561" t="str">
        <f t="shared" si="141"/>
        <v>iiif_url</v>
      </c>
    </row>
    <row r="4562" spans="1:7" x14ac:dyDescent="0.2">
      <c r="A4562" t="s">
        <v>4324</v>
      </c>
      <c r="B4562" t="s">
        <v>4383</v>
      </c>
      <c r="C4562" t="s">
        <v>11</v>
      </c>
      <c r="D4562">
        <v>1562</v>
      </c>
      <c r="E4562">
        <v>704</v>
      </c>
      <c r="F4562" t="s">
        <v>4389</v>
      </c>
      <c r="G4562" t="str">
        <f t="shared" si="141"/>
        <v>iiif_url</v>
      </c>
    </row>
    <row r="4563" spans="1:7" x14ac:dyDescent="0.2">
      <c r="A4563" t="s">
        <v>4324</v>
      </c>
      <c r="B4563" t="s">
        <v>4383</v>
      </c>
      <c r="C4563" t="s">
        <v>26</v>
      </c>
      <c r="D4563">
        <v>1435</v>
      </c>
      <c r="E4563">
        <v>751</v>
      </c>
      <c r="F4563" t="s">
        <v>4390</v>
      </c>
      <c r="G4563" t="str">
        <f t="shared" si="141"/>
        <v>iiif_url</v>
      </c>
    </row>
    <row r="4564" spans="1:7" x14ac:dyDescent="0.2">
      <c r="A4564" t="s">
        <v>4324</v>
      </c>
      <c r="B4564" t="s">
        <v>4383</v>
      </c>
      <c r="C4564" t="s">
        <v>26</v>
      </c>
      <c r="D4564">
        <v>1435</v>
      </c>
      <c r="E4564">
        <v>806</v>
      </c>
      <c r="F4564" t="s">
        <v>4391</v>
      </c>
      <c r="G4564" t="str">
        <f t="shared" si="141"/>
        <v>iiif_url</v>
      </c>
    </row>
    <row r="4565" spans="1:7" x14ac:dyDescent="0.2">
      <c r="A4565" t="s">
        <v>4324</v>
      </c>
      <c r="B4565" t="s">
        <v>4383</v>
      </c>
      <c r="C4565" t="s">
        <v>26</v>
      </c>
      <c r="D4565">
        <v>1435</v>
      </c>
      <c r="E4565">
        <v>844</v>
      </c>
      <c r="F4565" t="s">
        <v>4392</v>
      </c>
      <c r="G4565" t="str">
        <f t="shared" si="141"/>
        <v>iiif_url</v>
      </c>
    </row>
    <row r="4566" spans="1:7" x14ac:dyDescent="0.2">
      <c r="A4566" t="s">
        <v>4324</v>
      </c>
      <c r="B4566" t="s">
        <v>4383</v>
      </c>
      <c r="C4566" t="s">
        <v>11</v>
      </c>
      <c r="D4566">
        <v>1767</v>
      </c>
      <c r="E4566">
        <v>865</v>
      </c>
      <c r="F4566" t="s">
        <v>4393</v>
      </c>
      <c r="G4566" t="str">
        <f t="shared" si="141"/>
        <v>iiif_url</v>
      </c>
    </row>
    <row r="4567" spans="1:7" x14ac:dyDescent="0.2">
      <c r="A4567" t="s">
        <v>4324</v>
      </c>
      <c r="B4567" t="s">
        <v>4383</v>
      </c>
      <c r="C4567" t="s">
        <v>11</v>
      </c>
      <c r="D4567">
        <v>1562</v>
      </c>
      <c r="E4567">
        <v>899</v>
      </c>
      <c r="F4567" t="s">
        <v>4394</v>
      </c>
      <c r="G4567" t="str">
        <f t="shared" si="141"/>
        <v>iiif_url</v>
      </c>
    </row>
    <row r="4568" spans="1:7" x14ac:dyDescent="0.2">
      <c r="A4568" t="s">
        <v>4324</v>
      </c>
      <c r="B4568" t="s">
        <v>4383</v>
      </c>
      <c r="C4568" t="s">
        <v>11</v>
      </c>
      <c r="D4568">
        <v>1558</v>
      </c>
      <c r="E4568">
        <v>951</v>
      </c>
      <c r="F4568" t="s">
        <v>4395</v>
      </c>
      <c r="G4568" t="str">
        <f t="shared" si="141"/>
        <v>iiif_url</v>
      </c>
    </row>
    <row r="4569" spans="1:7" x14ac:dyDescent="0.2">
      <c r="A4569" t="s">
        <v>4324</v>
      </c>
      <c r="B4569" t="s">
        <v>4383</v>
      </c>
      <c r="C4569" t="s">
        <v>26</v>
      </c>
      <c r="D4569">
        <v>1430</v>
      </c>
      <c r="E4569">
        <v>992</v>
      </c>
      <c r="F4569" t="s">
        <v>4396</v>
      </c>
      <c r="G4569" t="str">
        <f t="shared" si="141"/>
        <v>iiif_url</v>
      </c>
    </row>
    <row r="4570" spans="1:7" x14ac:dyDescent="0.2">
      <c r="A4570" t="s">
        <v>4324</v>
      </c>
      <c r="B4570" t="s">
        <v>4383</v>
      </c>
      <c r="C4570" t="s">
        <v>26</v>
      </c>
      <c r="D4570">
        <v>1430</v>
      </c>
      <c r="E4570">
        <v>1039</v>
      </c>
      <c r="F4570" t="s">
        <v>3992</v>
      </c>
      <c r="G4570" t="str">
        <f t="shared" si="141"/>
        <v>iiif_url</v>
      </c>
    </row>
    <row r="4571" spans="1:7" x14ac:dyDescent="0.2">
      <c r="A4571" t="s">
        <v>4324</v>
      </c>
      <c r="B4571" t="s">
        <v>4383</v>
      </c>
      <c r="C4571" t="s">
        <v>11</v>
      </c>
      <c r="D4571">
        <v>1555</v>
      </c>
      <c r="E4571">
        <v>1052</v>
      </c>
      <c r="F4571" t="s">
        <v>4397</v>
      </c>
      <c r="G4571" t="str">
        <f t="shared" si="141"/>
        <v>iiif_url</v>
      </c>
    </row>
    <row r="4572" spans="1:7" x14ac:dyDescent="0.2">
      <c r="A4572" t="s">
        <v>4324</v>
      </c>
      <c r="B4572" t="s">
        <v>4383</v>
      </c>
      <c r="C4572" t="s">
        <v>11</v>
      </c>
      <c r="D4572">
        <v>1553</v>
      </c>
      <c r="E4572">
        <v>1088</v>
      </c>
      <c r="F4572" t="s">
        <v>4398</v>
      </c>
      <c r="G4572" t="str">
        <f t="shared" si="141"/>
        <v>iiif_url</v>
      </c>
    </row>
    <row r="4573" spans="1:7" x14ac:dyDescent="0.2">
      <c r="A4573" t="s">
        <v>4324</v>
      </c>
      <c r="B4573" t="s">
        <v>4383</v>
      </c>
      <c r="C4573" t="s">
        <v>26</v>
      </c>
      <c r="D4573">
        <v>1430</v>
      </c>
      <c r="E4573">
        <v>1138</v>
      </c>
      <c r="F4573" t="s">
        <v>4399</v>
      </c>
      <c r="G4573" t="str">
        <f t="shared" si="141"/>
        <v>iiif_url</v>
      </c>
    </row>
    <row r="4574" spans="1:7" x14ac:dyDescent="0.2">
      <c r="A4574" t="s">
        <v>4324</v>
      </c>
      <c r="B4574" t="s">
        <v>4383</v>
      </c>
      <c r="C4574" t="s">
        <v>11</v>
      </c>
      <c r="D4574">
        <v>1550</v>
      </c>
      <c r="E4574">
        <v>1183</v>
      </c>
      <c r="F4574" t="s">
        <v>4400</v>
      </c>
      <c r="G4574" t="str">
        <f t="shared" si="141"/>
        <v>iiif_url</v>
      </c>
    </row>
    <row r="4575" spans="1:7" x14ac:dyDescent="0.2">
      <c r="A4575" t="s">
        <v>4324</v>
      </c>
      <c r="B4575" t="s">
        <v>4383</v>
      </c>
      <c r="C4575" t="s">
        <v>26</v>
      </c>
      <c r="D4575">
        <v>1428</v>
      </c>
      <c r="E4575">
        <v>1230</v>
      </c>
      <c r="F4575" t="s">
        <v>4401</v>
      </c>
      <c r="G4575" t="str">
        <f t="shared" si="141"/>
        <v>iiif_url</v>
      </c>
    </row>
    <row r="4576" spans="1:7" x14ac:dyDescent="0.2">
      <c r="A4576" t="s">
        <v>4324</v>
      </c>
      <c r="B4576" t="s">
        <v>4383</v>
      </c>
      <c r="C4576" t="s">
        <v>11</v>
      </c>
      <c r="D4576">
        <v>1548</v>
      </c>
      <c r="E4576">
        <v>1283</v>
      </c>
      <c r="F4576" t="s">
        <v>4402</v>
      </c>
      <c r="G4576" t="str">
        <f t="shared" si="141"/>
        <v>iiif_url</v>
      </c>
    </row>
    <row r="4577" spans="1:7" x14ac:dyDescent="0.2">
      <c r="A4577" t="s">
        <v>4324</v>
      </c>
      <c r="B4577" t="s">
        <v>4383</v>
      </c>
      <c r="C4577" t="s">
        <v>11</v>
      </c>
      <c r="D4577">
        <v>1548</v>
      </c>
      <c r="E4577">
        <v>1329</v>
      </c>
      <c r="F4577" t="s">
        <v>4403</v>
      </c>
      <c r="G4577" t="str">
        <f t="shared" si="141"/>
        <v>iiif_url</v>
      </c>
    </row>
    <row r="4578" spans="1:7" x14ac:dyDescent="0.2">
      <c r="A4578" t="s">
        <v>4324</v>
      </c>
      <c r="B4578" t="s">
        <v>4383</v>
      </c>
      <c r="C4578" t="s">
        <v>26</v>
      </c>
      <c r="D4578">
        <v>1426</v>
      </c>
      <c r="E4578">
        <v>1372</v>
      </c>
      <c r="F4578" t="s">
        <v>4404</v>
      </c>
      <c r="G4578" t="str">
        <f t="shared" si="141"/>
        <v>iiif_url</v>
      </c>
    </row>
    <row r="4579" spans="1:7" x14ac:dyDescent="0.2">
      <c r="A4579" t="s">
        <v>4324</v>
      </c>
      <c r="B4579" t="s">
        <v>4383</v>
      </c>
      <c r="C4579" t="s">
        <v>124</v>
      </c>
      <c r="D4579">
        <v>1376</v>
      </c>
      <c r="E4579">
        <v>1421</v>
      </c>
      <c r="F4579" t="s">
        <v>4405</v>
      </c>
      <c r="G4579" t="str">
        <f t="shared" si="141"/>
        <v>iiif_url</v>
      </c>
    </row>
    <row r="4580" spans="1:7" x14ac:dyDescent="0.2">
      <c r="A4580" t="s">
        <v>4324</v>
      </c>
      <c r="B4580" t="s">
        <v>4383</v>
      </c>
      <c r="C4580" t="s">
        <v>26</v>
      </c>
      <c r="D4580">
        <v>1421</v>
      </c>
      <c r="E4580">
        <v>1477</v>
      </c>
      <c r="F4580" t="s">
        <v>4406</v>
      </c>
      <c r="G4580" t="str">
        <f t="shared" si="141"/>
        <v>iiif_url</v>
      </c>
    </row>
    <row r="4581" spans="1:7" x14ac:dyDescent="0.2">
      <c r="A4581" t="s">
        <v>4324</v>
      </c>
      <c r="B4581" t="s">
        <v>4383</v>
      </c>
      <c r="C4581" t="s">
        <v>26</v>
      </c>
      <c r="D4581">
        <v>1423</v>
      </c>
      <c r="E4581">
        <v>1525</v>
      </c>
      <c r="F4581" t="s">
        <v>4407</v>
      </c>
      <c r="G4581" t="str">
        <f t="shared" si="141"/>
        <v>iiif_url</v>
      </c>
    </row>
    <row r="4582" spans="1:7" x14ac:dyDescent="0.2">
      <c r="A4582" t="s">
        <v>4324</v>
      </c>
      <c r="B4582" t="s">
        <v>4383</v>
      </c>
      <c r="C4582" t="s">
        <v>124</v>
      </c>
      <c r="D4582">
        <v>1374</v>
      </c>
      <c r="E4582">
        <v>1568</v>
      </c>
      <c r="F4582" t="s">
        <v>4408</v>
      </c>
      <c r="G4582" t="str">
        <f t="shared" si="141"/>
        <v>iiif_url</v>
      </c>
    </row>
    <row r="4583" spans="1:7" x14ac:dyDescent="0.2">
      <c r="A4583" t="s">
        <v>4324</v>
      </c>
      <c r="B4583" t="s">
        <v>4383</v>
      </c>
      <c r="C4583" t="s">
        <v>26</v>
      </c>
      <c r="D4583">
        <v>1423</v>
      </c>
      <c r="E4583">
        <v>1621</v>
      </c>
      <c r="F4583" t="s">
        <v>2477</v>
      </c>
      <c r="G4583" t="str">
        <f t="shared" si="141"/>
        <v>iiif_url</v>
      </c>
    </row>
    <row r="4584" spans="1:7" x14ac:dyDescent="0.2">
      <c r="A4584" t="s">
        <v>4324</v>
      </c>
      <c r="B4584" t="s">
        <v>4383</v>
      </c>
      <c r="C4584" t="s">
        <v>11</v>
      </c>
      <c r="D4584">
        <v>1539</v>
      </c>
      <c r="E4584">
        <v>1668</v>
      </c>
      <c r="F4584" t="s">
        <v>4409</v>
      </c>
      <c r="G4584" t="str">
        <f t="shared" si="141"/>
        <v>iiif_url</v>
      </c>
    </row>
    <row r="4585" spans="1:7" x14ac:dyDescent="0.2">
      <c r="A4585" t="s">
        <v>4324</v>
      </c>
      <c r="B4585" t="s">
        <v>4383</v>
      </c>
      <c r="C4585" t="s">
        <v>124</v>
      </c>
      <c r="D4585">
        <v>1369</v>
      </c>
      <c r="E4585">
        <v>1710</v>
      </c>
      <c r="F4585" t="s">
        <v>4410</v>
      </c>
      <c r="G4585" t="str">
        <f t="shared" si="141"/>
        <v>iiif_url</v>
      </c>
    </row>
    <row r="4586" spans="1:7" x14ac:dyDescent="0.2">
      <c r="A4586" t="s">
        <v>4324</v>
      </c>
      <c r="B4586" t="s">
        <v>4383</v>
      </c>
      <c r="C4586" t="s">
        <v>26</v>
      </c>
      <c r="D4586">
        <v>1414</v>
      </c>
      <c r="E4586">
        <v>1760</v>
      </c>
      <c r="F4586" t="s">
        <v>4411</v>
      </c>
      <c r="G4586" t="str">
        <f t="shared" si="141"/>
        <v>iiif_url</v>
      </c>
    </row>
    <row r="4587" spans="1:7" x14ac:dyDescent="0.2">
      <c r="A4587" t="s">
        <v>4324</v>
      </c>
      <c r="B4587" t="s">
        <v>4383</v>
      </c>
      <c r="C4587" t="s">
        <v>124</v>
      </c>
      <c r="D4587">
        <v>1369</v>
      </c>
      <c r="E4587">
        <v>1808</v>
      </c>
      <c r="F4587" t="s">
        <v>4412</v>
      </c>
      <c r="G4587" t="str">
        <f t="shared" si="141"/>
        <v>iiif_url</v>
      </c>
    </row>
    <row r="4588" spans="1:7" x14ac:dyDescent="0.2">
      <c r="A4588" t="s">
        <v>4324</v>
      </c>
      <c r="B4588" t="s">
        <v>4383</v>
      </c>
      <c r="C4588" t="s">
        <v>26</v>
      </c>
      <c r="D4588">
        <v>1414</v>
      </c>
      <c r="E4588">
        <v>1859</v>
      </c>
      <c r="F4588" t="s">
        <v>4413</v>
      </c>
      <c r="G4588" t="str">
        <f t="shared" ref="G4588:G4620" si="142">HYPERLINK("https://images.diginfra.net/iiif/NL-HaNA_1.01.02/3779/NL-HaNA_1.01.02_3779_0023.jpg/1231,314,1154,3152/full/0/default.jpg", "iiif_url")</f>
        <v>iiif_url</v>
      </c>
    </row>
    <row r="4589" spans="1:7" x14ac:dyDescent="0.2">
      <c r="A4589" t="s">
        <v>4324</v>
      </c>
      <c r="B4589" t="s">
        <v>4383</v>
      </c>
      <c r="C4589" t="s">
        <v>124</v>
      </c>
      <c r="D4589">
        <v>1362</v>
      </c>
      <c r="E4589">
        <v>1902</v>
      </c>
      <c r="F4589" t="s">
        <v>4414</v>
      </c>
      <c r="G4589" t="str">
        <f t="shared" si="142"/>
        <v>iiif_url</v>
      </c>
    </row>
    <row r="4590" spans="1:7" x14ac:dyDescent="0.2">
      <c r="A4590" t="s">
        <v>4324</v>
      </c>
      <c r="B4590" t="s">
        <v>4383</v>
      </c>
      <c r="C4590" t="s">
        <v>11</v>
      </c>
      <c r="D4590">
        <v>1892</v>
      </c>
      <c r="E4590">
        <v>1921</v>
      </c>
      <c r="F4590" t="s">
        <v>4415</v>
      </c>
      <c r="G4590" t="str">
        <f t="shared" si="142"/>
        <v>iiif_url</v>
      </c>
    </row>
    <row r="4591" spans="1:7" x14ac:dyDescent="0.2">
      <c r="A4591" t="s">
        <v>4324</v>
      </c>
      <c r="B4591" t="s">
        <v>4383</v>
      </c>
      <c r="C4591" t="s">
        <v>124</v>
      </c>
      <c r="D4591">
        <v>1362</v>
      </c>
      <c r="E4591">
        <v>1952</v>
      </c>
      <c r="F4591" t="s">
        <v>4416</v>
      </c>
      <c r="G4591" t="str">
        <f t="shared" si="142"/>
        <v>iiif_url</v>
      </c>
    </row>
    <row r="4592" spans="1:7" x14ac:dyDescent="0.2">
      <c r="A4592" t="s">
        <v>4324</v>
      </c>
      <c r="B4592" t="s">
        <v>4383</v>
      </c>
      <c r="C4592" t="s">
        <v>26</v>
      </c>
      <c r="D4592">
        <v>1409</v>
      </c>
      <c r="E4592">
        <v>2004</v>
      </c>
      <c r="F4592" t="s">
        <v>4417</v>
      </c>
      <c r="G4592" t="str">
        <f t="shared" si="142"/>
        <v>iiif_url</v>
      </c>
    </row>
    <row r="4593" spans="1:7" x14ac:dyDescent="0.2">
      <c r="A4593" t="s">
        <v>4324</v>
      </c>
      <c r="B4593" t="s">
        <v>4383</v>
      </c>
      <c r="C4593" t="s">
        <v>26</v>
      </c>
      <c r="D4593">
        <v>1407</v>
      </c>
      <c r="E4593">
        <v>2046</v>
      </c>
      <c r="F4593" t="s">
        <v>1792</v>
      </c>
      <c r="G4593" t="str">
        <f t="shared" si="142"/>
        <v>iiif_url</v>
      </c>
    </row>
    <row r="4594" spans="1:7" x14ac:dyDescent="0.2">
      <c r="A4594" t="s">
        <v>4324</v>
      </c>
      <c r="B4594" t="s">
        <v>4383</v>
      </c>
      <c r="C4594" t="s">
        <v>26</v>
      </c>
      <c r="D4594">
        <v>1404</v>
      </c>
      <c r="E4594">
        <v>2095</v>
      </c>
      <c r="F4594" t="s">
        <v>4418</v>
      </c>
      <c r="G4594" t="str">
        <f t="shared" si="142"/>
        <v>iiif_url</v>
      </c>
    </row>
    <row r="4595" spans="1:7" x14ac:dyDescent="0.2">
      <c r="A4595" t="s">
        <v>4324</v>
      </c>
      <c r="B4595" t="s">
        <v>4383</v>
      </c>
      <c r="C4595" t="s">
        <v>37</v>
      </c>
      <c r="D4595">
        <v>1501</v>
      </c>
      <c r="E4595">
        <v>2146</v>
      </c>
      <c r="F4595" t="s">
        <v>1794</v>
      </c>
      <c r="G4595" t="str">
        <f t="shared" si="142"/>
        <v>iiif_url</v>
      </c>
    </row>
    <row r="4596" spans="1:7" x14ac:dyDescent="0.2">
      <c r="A4596" t="s">
        <v>4324</v>
      </c>
      <c r="B4596" t="s">
        <v>4383</v>
      </c>
      <c r="C4596" t="s">
        <v>124</v>
      </c>
      <c r="D4596">
        <v>1355</v>
      </c>
      <c r="E4596">
        <v>2189</v>
      </c>
      <c r="F4596" t="s">
        <v>4419</v>
      </c>
      <c r="G4596" t="str">
        <f t="shared" si="142"/>
        <v>iiif_url</v>
      </c>
    </row>
    <row r="4597" spans="1:7" x14ac:dyDescent="0.2">
      <c r="A4597" t="s">
        <v>4324</v>
      </c>
      <c r="B4597" t="s">
        <v>4383</v>
      </c>
      <c r="C4597" t="s">
        <v>26</v>
      </c>
      <c r="D4597">
        <v>1400</v>
      </c>
      <c r="E4597">
        <v>2249</v>
      </c>
      <c r="F4597" t="s">
        <v>4420</v>
      </c>
      <c r="G4597" t="str">
        <f t="shared" si="142"/>
        <v>iiif_url</v>
      </c>
    </row>
    <row r="4598" spans="1:7" x14ac:dyDescent="0.2">
      <c r="A4598" t="s">
        <v>4324</v>
      </c>
      <c r="B4598" t="s">
        <v>4383</v>
      </c>
      <c r="C4598" t="s">
        <v>37</v>
      </c>
      <c r="D4598">
        <v>1487</v>
      </c>
      <c r="E4598">
        <v>2293</v>
      </c>
      <c r="F4598" t="s">
        <v>4421</v>
      </c>
      <c r="G4598" t="str">
        <f t="shared" si="142"/>
        <v>iiif_url</v>
      </c>
    </row>
    <row r="4599" spans="1:7" x14ac:dyDescent="0.2">
      <c r="A4599" t="s">
        <v>4324</v>
      </c>
      <c r="B4599" t="s">
        <v>4383</v>
      </c>
      <c r="C4599" t="s">
        <v>37</v>
      </c>
      <c r="D4599">
        <v>1487</v>
      </c>
      <c r="E4599">
        <v>2342</v>
      </c>
      <c r="F4599" t="s">
        <v>4422</v>
      </c>
      <c r="G4599" t="str">
        <f t="shared" si="142"/>
        <v>iiif_url</v>
      </c>
    </row>
    <row r="4600" spans="1:7" x14ac:dyDescent="0.2">
      <c r="A4600" t="s">
        <v>4324</v>
      </c>
      <c r="B4600" t="s">
        <v>4383</v>
      </c>
      <c r="C4600" t="s">
        <v>11</v>
      </c>
      <c r="D4600">
        <v>1743</v>
      </c>
      <c r="E4600">
        <v>2356</v>
      </c>
      <c r="F4600" t="s">
        <v>4423</v>
      </c>
      <c r="G4600" t="str">
        <f t="shared" si="142"/>
        <v>iiif_url</v>
      </c>
    </row>
    <row r="4601" spans="1:7" x14ac:dyDescent="0.2">
      <c r="A4601" t="s">
        <v>4324</v>
      </c>
      <c r="B4601" t="s">
        <v>4383</v>
      </c>
      <c r="C4601" t="s">
        <v>124</v>
      </c>
      <c r="D4601">
        <v>1348</v>
      </c>
      <c r="E4601">
        <v>2385</v>
      </c>
      <c r="F4601" t="s">
        <v>4424</v>
      </c>
      <c r="G4601" t="str">
        <f t="shared" si="142"/>
        <v>iiif_url</v>
      </c>
    </row>
    <row r="4602" spans="1:7" x14ac:dyDescent="0.2">
      <c r="A4602" t="s">
        <v>4324</v>
      </c>
      <c r="B4602" t="s">
        <v>4383</v>
      </c>
      <c r="C4602" t="s">
        <v>26</v>
      </c>
      <c r="D4602">
        <v>1393</v>
      </c>
      <c r="E4602">
        <v>2438</v>
      </c>
      <c r="F4602" t="s">
        <v>4425</v>
      </c>
      <c r="G4602" t="str">
        <f t="shared" si="142"/>
        <v>iiif_url</v>
      </c>
    </row>
    <row r="4603" spans="1:7" x14ac:dyDescent="0.2">
      <c r="A4603" t="s">
        <v>4324</v>
      </c>
      <c r="B4603" t="s">
        <v>4383</v>
      </c>
      <c r="C4603" t="s">
        <v>26</v>
      </c>
      <c r="D4603">
        <v>1393</v>
      </c>
      <c r="E4603">
        <v>2486</v>
      </c>
      <c r="F4603" t="s">
        <v>4426</v>
      </c>
      <c r="G4603" t="str">
        <f t="shared" si="142"/>
        <v>iiif_url</v>
      </c>
    </row>
    <row r="4604" spans="1:7" x14ac:dyDescent="0.2">
      <c r="A4604" t="s">
        <v>4324</v>
      </c>
      <c r="B4604" t="s">
        <v>4383</v>
      </c>
      <c r="C4604" t="s">
        <v>26</v>
      </c>
      <c r="D4604">
        <v>1390</v>
      </c>
      <c r="E4604">
        <v>2534</v>
      </c>
      <c r="F4604" t="s">
        <v>4427</v>
      </c>
      <c r="G4604" t="str">
        <f t="shared" si="142"/>
        <v>iiif_url</v>
      </c>
    </row>
    <row r="4605" spans="1:7" x14ac:dyDescent="0.2">
      <c r="A4605" t="s">
        <v>4324</v>
      </c>
      <c r="B4605" t="s">
        <v>4383</v>
      </c>
      <c r="C4605" t="s">
        <v>37</v>
      </c>
      <c r="D4605">
        <v>1473</v>
      </c>
      <c r="E4605">
        <v>2585</v>
      </c>
      <c r="F4605" t="s">
        <v>4428</v>
      </c>
      <c r="G4605" t="str">
        <f t="shared" si="142"/>
        <v>iiif_url</v>
      </c>
    </row>
    <row r="4606" spans="1:7" x14ac:dyDescent="0.2">
      <c r="A4606" t="s">
        <v>4324</v>
      </c>
      <c r="B4606" t="s">
        <v>4383</v>
      </c>
      <c r="C4606" t="s">
        <v>11</v>
      </c>
      <c r="D4606">
        <v>1751</v>
      </c>
      <c r="E4606">
        <v>2683</v>
      </c>
      <c r="F4606" t="s">
        <v>4429</v>
      </c>
      <c r="G4606" t="str">
        <f t="shared" si="142"/>
        <v>iiif_url</v>
      </c>
    </row>
    <row r="4607" spans="1:7" x14ac:dyDescent="0.2">
      <c r="A4607" t="s">
        <v>4324</v>
      </c>
      <c r="B4607" t="s">
        <v>4383</v>
      </c>
      <c r="C4607" t="s">
        <v>26</v>
      </c>
      <c r="D4607">
        <v>1398</v>
      </c>
      <c r="E4607">
        <v>2775</v>
      </c>
      <c r="F4607" t="s">
        <v>4430</v>
      </c>
      <c r="G4607" t="str">
        <f t="shared" si="142"/>
        <v>iiif_url</v>
      </c>
    </row>
    <row r="4608" spans="1:7" x14ac:dyDescent="0.2">
      <c r="A4608" t="s">
        <v>4324</v>
      </c>
      <c r="B4608" t="s">
        <v>4383</v>
      </c>
      <c r="C4608" t="s">
        <v>124</v>
      </c>
      <c r="D4608">
        <v>1338</v>
      </c>
      <c r="E4608">
        <v>2830</v>
      </c>
      <c r="F4608" t="s">
        <v>4431</v>
      </c>
      <c r="G4608" t="str">
        <f t="shared" si="142"/>
        <v>iiif_url</v>
      </c>
    </row>
    <row r="4609" spans="1:7" x14ac:dyDescent="0.2">
      <c r="A4609" t="s">
        <v>4324</v>
      </c>
      <c r="B4609" t="s">
        <v>4383</v>
      </c>
      <c r="C4609" t="s">
        <v>26</v>
      </c>
      <c r="D4609">
        <v>1451</v>
      </c>
      <c r="E4609">
        <v>2825</v>
      </c>
      <c r="F4609" t="s">
        <v>4432</v>
      </c>
      <c r="G4609" t="str">
        <f t="shared" si="142"/>
        <v>iiif_url</v>
      </c>
    </row>
    <row r="4610" spans="1:7" x14ac:dyDescent="0.2">
      <c r="A4610" t="s">
        <v>4324</v>
      </c>
      <c r="B4610" t="s">
        <v>4383</v>
      </c>
      <c r="C4610" t="s">
        <v>124</v>
      </c>
      <c r="D4610">
        <v>1334</v>
      </c>
      <c r="E4610">
        <v>2872</v>
      </c>
      <c r="F4610" t="s">
        <v>4433</v>
      </c>
      <c r="G4610" t="str">
        <f t="shared" si="142"/>
        <v>iiif_url</v>
      </c>
    </row>
    <row r="4611" spans="1:7" x14ac:dyDescent="0.2">
      <c r="A4611" t="s">
        <v>4324</v>
      </c>
      <c r="B4611" t="s">
        <v>4383</v>
      </c>
      <c r="C4611" t="s">
        <v>124</v>
      </c>
      <c r="D4611">
        <v>1331</v>
      </c>
      <c r="E4611">
        <v>2920</v>
      </c>
      <c r="F4611" t="s">
        <v>4434</v>
      </c>
      <c r="G4611" t="str">
        <f t="shared" si="142"/>
        <v>iiif_url</v>
      </c>
    </row>
    <row r="4612" spans="1:7" x14ac:dyDescent="0.2">
      <c r="A4612" t="s">
        <v>4324</v>
      </c>
      <c r="B4612" t="s">
        <v>4383</v>
      </c>
      <c r="C4612" t="s">
        <v>26</v>
      </c>
      <c r="D4612">
        <v>1378</v>
      </c>
      <c r="E4612">
        <v>2970</v>
      </c>
      <c r="F4612" t="s">
        <v>4435</v>
      </c>
      <c r="G4612" t="str">
        <f t="shared" si="142"/>
        <v>iiif_url</v>
      </c>
    </row>
    <row r="4613" spans="1:7" x14ac:dyDescent="0.2">
      <c r="A4613" t="s">
        <v>4324</v>
      </c>
      <c r="B4613" t="s">
        <v>4383</v>
      </c>
      <c r="C4613" t="s">
        <v>26</v>
      </c>
      <c r="D4613">
        <v>1376</v>
      </c>
      <c r="E4613">
        <v>3018</v>
      </c>
      <c r="F4613" t="s">
        <v>4436</v>
      </c>
      <c r="G4613" t="str">
        <f t="shared" si="142"/>
        <v>iiif_url</v>
      </c>
    </row>
    <row r="4614" spans="1:7" x14ac:dyDescent="0.2">
      <c r="A4614" t="s">
        <v>4324</v>
      </c>
      <c r="B4614" t="s">
        <v>4383</v>
      </c>
      <c r="C4614" t="s">
        <v>124</v>
      </c>
      <c r="D4614">
        <v>1329</v>
      </c>
      <c r="E4614">
        <v>3065</v>
      </c>
      <c r="F4614" t="s">
        <v>4437</v>
      </c>
      <c r="G4614" t="str">
        <f t="shared" si="142"/>
        <v>iiif_url</v>
      </c>
    </row>
    <row r="4615" spans="1:7" x14ac:dyDescent="0.2">
      <c r="A4615" t="s">
        <v>4324</v>
      </c>
      <c r="B4615" t="s">
        <v>4383</v>
      </c>
      <c r="C4615" t="s">
        <v>124</v>
      </c>
      <c r="D4615">
        <v>1329</v>
      </c>
      <c r="E4615">
        <v>3115</v>
      </c>
      <c r="F4615" t="s">
        <v>4438</v>
      </c>
      <c r="G4615" t="str">
        <f t="shared" si="142"/>
        <v>iiif_url</v>
      </c>
    </row>
    <row r="4616" spans="1:7" x14ac:dyDescent="0.2">
      <c r="A4616" t="s">
        <v>4324</v>
      </c>
      <c r="B4616" t="s">
        <v>4383</v>
      </c>
      <c r="C4616" t="s">
        <v>26</v>
      </c>
      <c r="D4616">
        <v>1376</v>
      </c>
      <c r="E4616">
        <v>3171</v>
      </c>
      <c r="F4616" t="s">
        <v>4439</v>
      </c>
      <c r="G4616" t="str">
        <f t="shared" si="142"/>
        <v>iiif_url</v>
      </c>
    </row>
    <row r="4617" spans="1:7" x14ac:dyDescent="0.2">
      <c r="A4617" t="s">
        <v>4324</v>
      </c>
      <c r="B4617" t="s">
        <v>4383</v>
      </c>
      <c r="C4617" t="s">
        <v>124</v>
      </c>
      <c r="D4617">
        <v>1324</v>
      </c>
      <c r="E4617">
        <v>3212</v>
      </c>
      <c r="F4617" t="s">
        <v>4440</v>
      </c>
      <c r="G4617" t="str">
        <f t="shared" si="142"/>
        <v>iiif_url</v>
      </c>
    </row>
    <row r="4618" spans="1:7" x14ac:dyDescent="0.2">
      <c r="A4618" t="s">
        <v>4324</v>
      </c>
      <c r="B4618" t="s">
        <v>4383</v>
      </c>
      <c r="C4618" t="s">
        <v>26</v>
      </c>
      <c r="D4618">
        <v>1371</v>
      </c>
      <c r="E4618">
        <v>3265</v>
      </c>
      <c r="F4618" t="s">
        <v>4441</v>
      </c>
      <c r="G4618" t="str">
        <f t="shared" si="142"/>
        <v>iiif_url</v>
      </c>
    </row>
    <row r="4619" spans="1:7" x14ac:dyDescent="0.2">
      <c r="A4619" t="s">
        <v>4324</v>
      </c>
      <c r="B4619" t="s">
        <v>4383</v>
      </c>
      <c r="C4619" t="s">
        <v>124</v>
      </c>
      <c r="D4619">
        <v>1324</v>
      </c>
      <c r="E4619">
        <v>3305</v>
      </c>
      <c r="F4619" t="s">
        <v>4442</v>
      </c>
      <c r="G4619" t="str">
        <f t="shared" si="142"/>
        <v>iiif_url</v>
      </c>
    </row>
    <row r="4620" spans="1:7" x14ac:dyDescent="0.2">
      <c r="A4620" t="s">
        <v>4324</v>
      </c>
      <c r="B4620" t="s">
        <v>4383</v>
      </c>
      <c r="C4620" t="s">
        <v>26</v>
      </c>
      <c r="D4620">
        <v>1371</v>
      </c>
      <c r="E4620">
        <v>3358</v>
      </c>
      <c r="F4620" t="s">
        <v>4443</v>
      </c>
      <c r="G4620" t="str">
        <f t="shared" si="142"/>
        <v>iiif_url</v>
      </c>
    </row>
    <row r="4624" spans="1:7" x14ac:dyDescent="0.2">
      <c r="A4624" t="s">
        <v>4444</v>
      </c>
      <c r="B4624" t="s">
        <v>4445</v>
      </c>
      <c r="C4624" t="s">
        <v>124</v>
      </c>
      <c r="D4624">
        <v>2642</v>
      </c>
      <c r="E4624">
        <v>384</v>
      </c>
      <c r="F4624" t="s">
        <v>4446</v>
      </c>
      <c r="G4624" t="str">
        <f t="shared" ref="G4624:G4655" si="143">HYPERLINK("https://images.diginfra.net/iiif/NL-HaNA_1.01.02/3779/NL-HaNA_1.01.02_3779_0023.jpg/2553,294,1105,3182/full/0/default.jpg", "iiif_url")</f>
        <v>iiif_url</v>
      </c>
    </row>
    <row r="4625" spans="1:7" x14ac:dyDescent="0.2">
      <c r="A4625" t="s">
        <v>4444</v>
      </c>
      <c r="B4625" t="s">
        <v>4445</v>
      </c>
      <c r="C4625" t="s">
        <v>26</v>
      </c>
      <c r="D4625">
        <v>2689</v>
      </c>
      <c r="E4625">
        <v>431</v>
      </c>
      <c r="F4625" t="s">
        <v>4447</v>
      </c>
      <c r="G4625" t="str">
        <f t="shared" si="143"/>
        <v>iiif_url</v>
      </c>
    </row>
    <row r="4626" spans="1:7" x14ac:dyDescent="0.2">
      <c r="A4626" t="s">
        <v>4444</v>
      </c>
      <c r="B4626" t="s">
        <v>4445</v>
      </c>
      <c r="C4626" t="s">
        <v>26</v>
      </c>
      <c r="D4626">
        <v>2693</v>
      </c>
      <c r="E4626">
        <v>479</v>
      </c>
      <c r="F4626" t="s">
        <v>4448</v>
      </c>
      <c r="G4626" t="str">
        <f t="shared" si="143"/>
        <v>iiif_url</v>
      </c>
    </row>
    <row r="4627" spans="1:7" x14ac:dyDescent="0.2">
      <c r="A4627" t="s">
        <v>4444</v>
      </c>
      <c r="B4627" t="s">
        <v>4445</v>
      </c>
      <c r="C4627" t="s">
        <v>124</v>
      </c>
      <c r="D4627">
        <v>2649</v>
      </c>
      <c r="E4627">
        <v>530</v>
      </c>
      <c r="F4627" t="s">
        <v>4449</v>
      </c>
      <c r="G4627" t="str">
        <f t="shared" si="143"/>
        <v>iiif_url</v>
      </c>
    </row>
    <row r="4628" spans="1:7" x14ac:dyDescent="0.2">
      <c r="A4628" t="s">
        <v>4444</v>
      </c>
      <c r="B4628" t="s">
        <v>4445</v>
      </c>
      <c r="C4628" t="s">
        <v>26</v>
      </c>
      <c r="D4628">
        <v>2691</v>
      </c>
      <c r="E4628">
        <v>576</v>
      </c>
      <c r="F4628" t="s">
        <v>4450</v>
      </c>
      <c r="G4628" t="str">
        <f t="shared" si="143"/>
        <v>iiif_url</v>
      </c>
    </row>
    <row r="4629" spans="1:7" x14ac:dyDescent="0.2">
      <c r="A4629" t="s">
        <v>4444</v>
      </c>
      <c r="B4629" t="s">
        <v>4445</v>
      </c>
      <c r="C4629" t="s">
        <v>26</v>
      </c>
      <c r="D4629">
        <v>2696</v>
      </c>
      <c r="E4629">
        <v>622</v>
      </c>
      <c r="F4629" t="s">
        <v>4451</v>
      </c>
      <c r="G4629" t="str">
        <f t="shared" si="143"/>
        <v>iiif_url</v>
      </c>
    </row>
    <row r="4630" spans="1:7" x14ac:dyDescent="0.2">
      <c r="A4630" t="s">
        <v>4444</v>
      </c>
      <c r="B4630" t="s">
        <v>4445</v>
      </c>
      <c r="C4630" t="s">
        <v>26</v>
      </c>
      <c r="D4630">
        <v>2686</v>
      </c>
      <c r="E4630">
        <v>675</v>
      </c>
      <c r="F4630" t="s">
        <v>4452</v>
      </c>
      <c r="G4630" t="str">
        <f t="shared" si="143"/>
        <v>iiif_url</v>
      </c>
    </row>
    <row r="4631" spans="1:7" x14ac:dyDescent="0.2">
      <c r="A4631" t="s">
        <v>4444</v>
      </c>
      <c r="B4631" t="s">
        <v>4445</v>
      </c>
      <c r="C4631" t="s">
        <v>26</v>
      </c>
      <c r="D4631">
        <v>2689</v>
      </c>
      <c r="E4631">
        <v>728</v>
      </c>
      <c r="F4631" t="s">
        <v>4453</v>
      </c>
      <c r="G4631" t="str">
        <f t="shared" si="143"/>
        <v>iiif_url</v>
      </c>
    </row>
    <row r="4632" spans="1:7" x14ac:dyDescent="0.2">
      <c r="A4632" t="s">
        <v>4444</v>
      </c>
      <c r="B4632" t="s">
        <v>4445</v>
      </c>
      <c r="C4632" t="s">
        <v>37</v>
      </c>
      <c r="D4632">
        <v>2806</v>
      </c>
      <c r="E4632">
        <v>763</v>
      </c>
      <c r="F4632" t="s">
        <v>641</v>
      </c>
      <c r="G4632" t="str">
        <f t="shared" si="143"/>
        <v>iiif_url</v>
      </c>
    </row>
    <row r="4633" spans="1:7" x14ac:dyDescent="0.2">
      <c r="A4633" t="s">
        <v>4444</v>
      </c>
      <c r="B4633" t="s">
        <v>4445</v>
      </c>
      <c r="C4633" t="s">
        <v>26</v>
      </c>
      <c r="D4633">
        <v>2686</v>
      </c>
      <c r="E4633">
        <v>814</v>
      </c>
      <c r="F4633" t="s">
        <v>4454</v>
      </c>
      <c r="G4633" t="str">
        <f t="shared" si="143"/>
        <v>iiif_url</v>
      </c>
    </row>
    <row r="4634" spans="1:7" x14ac:dyDescent="0.2">
      <c r="A4634" t="s">
        <v>4444</v>
      </c>
      <c r="B4634" t="s">
        <v>4445</v>
      </c>
      <c r="C4634" t="s">
        <v>26</v>
      </c>
      <c r="D4634">
        <v>2689</v>
      </c>
      <c r="E4634">
        <v>866</v>
      </c>
      <c r="F4634" t="s">
        <v>4455</v>
      </c>
      <c r="G4634" t="str">
        <f t="shared" si="143"/>
        <v>iiif_url</v>
      </c>
    </row>
    <row r="4635" spans="1:7" x14ac:dyDescent="0.2">
      <c r="A4635" t="s">
        <v>4444</v>
      </c>
      <c r="B4635" t="s">
        <v>4445</v>
      </c>
      <c r="C4635" t="s">
        <v>37</v>
      </c>
      <c r="D4635">
        <v>2806</v>
      </c>
      <c r="E4635">
        <v>909</v>
      </c>
      <c r="F4635" t="s">
        <v>4456</v>
      </c>
      <c r="G4635" t="str">
        <f t="shared" si="143"/>
        <v>iiif_url</v>
      </c>
    </row>
    <row r="4636" spans="1:7" x14ac:dyDescent="0.2">
      <c r="A4636" t="s">
        <v>4444</v>
      </c>
      <c r="B4636" t="s">
        <v>4445</v>
      </c>
      <c r="C4636" t="s">
        <v>26</v>
      </c>
      <c r="D4636">
        <v>2689</v>
      </c>
      <c r="E4636">
        <v>959</v>
      </c>
      <c r="F4636" t="s">
        <v>4457</v>
      </c>
      <c r="G4636" t="str">
        <f t="shared" si="143"/>
        <v>iiif_url</v>
      </c>
    </row>
    <row r="4637" spans="1:7" x14ac:dyDescent="0.2">
      <c r="A4637" t="s">
        <v>4444</v>
      </c>
      <c r="B4637" t="s">
        <v>4445</v>
      </c>
      <c r="C4637" t="s">
        <v>26</v>
      </c>
      <c r="D4637">
        <v>2691</v>
      </c>
      <c r="E4637">
        <v>1005</v>
      </c>
      <c r="F4637" t="s">
        <v>4458</v>
      </c>
      <c r="G4637" t="str">
        <f t="shared" si="143"/>
        <v>iiif_url</v>
      </c>
    </row>
    <row r="4638" spans="1:7" x14ac:dyDescent="0.2">
      <c r="A4638" t="s">
        <v>4444</v>
      </c>
      <c r="B4638" t="s">
        <v>4445</v>
      </c>
      <c r="C4638" t="s">
        <v>124</v>
      </c>
      <c r="D4638">
        <v>2642</v>
      </c>
      <c r="E4638">
        <v>1057</v>
      </c>
      <c r="F4638" t="s">
        <v>4459</v>
      </c>
      <c r="G4638" t="str">
        <f t="shared" si="143"/>
        <v>iiif_url</v>
      </c>
    </row>
    <row r="4639" spans="1:7" x14ac:dyDescent="0.2">
      <c r="A4639" t="s">
        <v>4444</v>
      </c>
      <c r="B4639" t="s">
        <v>4445</v>
      </c>
      <c r="C4639" t="s">
        <v>26</v>
      </c>
      <c r="D4639">
        <v>2691</v>
      </c>
      <c r="E4639">
        <v>1106</v>
      </c>
      <c r="F4639" t="s">
        <v>4460</v>
      </c>
      <c r="G4639" t="str">
        <f t="shared" si="143"/>
        <v>iiif_url</v>
      </c>
    </row>
    <row r="4640" spans="1:7" x14ac:dyDescent="0.2">
      <c r="A4640" t="s">
        <v>4444</v>
      </c>
      <c r="B4640" t="s">
        <v>4445</v>
      </c>
      <c r="C4640" t="s">
        <v>26</v>
      </c>
      <c r="D4640">
        <v>2689</v>
      </c>
      <c r="E4640">
        <v>1151</v>
      </c>
      <c r="F4640" t="s">
        <v>4461</v>
      </c>
      <c r="G4640" t="str">
        <f t="shared" si="143"/>
        <v>iiif_url</v>
      </c>
    </row>
    <row r="4641" spans="1:7" x14ac:dyDescent="0.2">
      <c r="A4641" t="s">
        <v>4444</v>
      </c>
      <c r="B4641" t="s">
        <v>4445</v>
      </c>
      <c r="C4641" t="s">
        <v>26</v>
      </c>
      <c r="D4641">
        <v>2689</v>
      </c>
      <c r="E4641">
        <v>1212</v>
      </c>
      <c r="F4641" t="s">
        <v>4462</v>
      </c>
      <c r="G4641" t="str">
        <f t="shared" si="143"/>
        <v>iiif_url</v>
      </c>
    </row>
    <row r="4642" spans="1:7" x14ac:dyDescent="0.2">
      <c r="A4642" t="s">
        <v>4444</v>
      </c>
      <c r="B4642" t="s">
        <v>4445</v>
      </c>
      <c r="C4642" t="s">
        <v>37</v>
      </c>
      <c r="D4642">
        <v>2811</v>
      </c>
      <c r="E4642">
        <v>1238</v>
      </c>
      <c r="F4642" t="s">
        <v>4463</v>
      </c>
      <c r="G4642" t="str">
        <f t="shared" si="143"/>
        <v>iiif_url</v>
      </c>
    </row>
    <row r="4643" spans="1:7" x14ac:dyDescent="0.2">
      <c r="A4643" t="s">
        <v>4444</v>
      </c>
      <c r="B4643" t="s">
        <v>4445</v>
      </c>
      <c r="C4643" t="s">
        <v>26</v>
      </c>
      <c r="D4643">
        <v>2689</v>
      </c>
      <c r="E4643">
        <v>1302</v>
      </c>
      <c r="F4643" t="s">
        <v>4464</v>
      </c>
      <c r="G4643" t="str">
        <f t="shared" si="143"/>
        <v>iiif_url</v>
      </c>
    </row>
    <row r="4644" spans="1:7" x14ac:dyDescent="0.2">
      <c r="A4644" t="s">
        <v>4444</v>
      </c>
      <c r="B4644" t="s">
        <v>4445</v>
      </c>
      <c r="C4644" t="s">
        <v>11</v>
      </c>
      <c r="D4644">
        <v>3277</v>
      </c>
      <c r="E4644">
        <v>1314</v>
      </c>
      <c r="F4644" t="s">
        <v>4465</v>
      </c>
      <c r="G4644" t="str">
        <f t="shared" si="143"/>
        <v>iiif_url</v>
      </c>
    </row>
    <row r="4645" spans="1:7" x14ac:dyDescent="0.2">
      <c r="A4645" t="s">
        <v>4444</v>
      </c>
      <c r="B4645" t="s">
        <v>4445</v>
      </c>
      <c r="C4645" t="s">
        <v>37</v>
      </c>
      <c r="D4645">
        <v>2806</v>
      </c>
      <c r="E4645">
        <v>1346</v>
      </c>
      <c r="F4645" t="s">
        <v>4466</v>
      </c>
      <c r="G4645" t="str">
        <f t="shared" si="143"/>
        <v>iiif_url</v>
      </c>
    </row>
    <row r="4646" spans="1:7" x14ac:dyDescent="0.2">
      <c r="A4646" t="s">
        <v>4444</v>
      </c>
      <c r="B4646" t="s">
        <v>4445</v>
      </c>
      <c r="C4646" t="s">
        <v>26</v>
      </c>
      <c r="D4646">
        <v>2691</v>
      </c>
      <c r="E4646">
        <v>1390</v>
      </c>
      <c r="F4646" t="s">
        <v>4467</v>
      </c>
      <c r="G4646" t="str">
        <f t="shared" si="143"/>
        <v>iiif_url</v>
      </c>
    </row>
    <row r="4647" spans="1:7" x14ac:dyDescent="0.2">
      <c r="A4647" t="s">
        <v>4444</v>
      </c>
      <c r="B4647" t="s">
        <v>4445</v>
      </c>
      <c r="C4647" t="s">
        <v>26</v>
      </c>
      <c r="D4647">
        <v>2691</v>
      </c>
      <c r="E4647">
        <v>1438</v>
      </c>
      <c r="F4647" t="s">
        <v>4468</v>
      </c>
      <c r="G4647" t="str">
        <f t="shared" si="143"/>
        <v>iiif_url</v>
      </c>
    </row>
    <row r="4648" spans="1:7" x14ac:dyDescent="0.2">
      <c r="A4648" t="s">
        <v>4444</v>
      </c>
      <c r="B4648" t="s">
        <v>4445</v>
      </c>
      <c r="C4648" t="s">
        <v>37</v>
      </c>
      <c r="D4648">
        <v>2811</v>
      </c>
      <c r="E4648">
        <v>1480</v>
      </c>
      <c r="F4648" t="s">
        <v>4469</v>
      </c>
      <c r="G4648" t="str">
        <f t="shared" si="143"/>
        <v>iiif_url</v>
      </c>
    </row>
    <row r="4649" spans="1:7" x14ac:dyDescent="0.2">
      <c r="A4649" t="s">
        <v>4444</v>
      </c>
      <c r="B4649" t="s">
        <v>4445</v>
      </c>
      <c r="C4649" t="s">
        <v>26</v>
      </c>
      <c r="D4649">
        <v>2691</v>
      </c>
      <c r="E4649">
        <v>1533</v>
      </c>
      <c r="F4649" t="s">
        <v>4470</v>
      </c>
      <c r="G4649" t="str">
        <f t="shared" si="143"/>
        <v>iiif_url</v>
      </c>
    </row>
    <row r="4650" spans="1:7" x14ac:dyDescent="0.2">
      <c r="A4650" t="s">
        <v>4444</v>
      </c>
      <c r="B4650" t="s">
        <v>4445</v>
      </c>
      <c r="C4650" t="s">
        <v>26</v>
      </c>
      <c r="D4650">
        <v>2691</v>
      </c>
      <c r="E4650">
        <v>1578</v>
      </c>
      <c r="F4650" t="s">
        <v>4471</v>
      </c>
      <c r="G4650" t="str">
        <f t="shared" si="143"/>
        <v>iiif_url</v>
      </c>
    </row>
    <row r="4651" spans="1:7" x14ac:dyDescent="0.2">
      <c r="A4651" t="s">
        <v>4444</v>
      </c>
      <c r="B4651" t="s">
        <v>4445</v>
      </c>
      <c r="C4651" t="s">
        <v>124</v>
      </c>
      <c r="D4651">
        <v>2644</v>
      </c>
      <c r="E4651">
        <v>1630</v>
      </c>
      <c r="F4651" t="s">
        <v>4472</v>
      </c>
      <c r="G4651" t="str">
        <f t="shared" si="143"/>
        <v>iiif_url</v>
      </c>
    </row>
    <row r="4652" spans="1:7" x14ac:dyDescent="0.2">
      <c r="A4652" t="s">
        <v>4444</v>
      </c>
      <c r="B4652" t="s">
        <v>4445</v>
      </c>
      <c r="C4652" t="s">
        <v>26</v>
      </c>
      <c r="D4652">
        <v>2689</v>
      </c>
      <c r="E4652">
        <v>1682</v>
      </c>
      <c r="F4652" t="s">
        <v>4473</v>
      </c>
      <c r="G4652" t="str">
        <f t="shared" si="143"/>
        <v>iiif_url</v>
      </c>
    </row>
    <row r="4653" spans="1:7" x14ac:dyDescent="0.2">
      <c r="A4653" t="s">
        <v>4444</v>
      </c>
      <c r="B4653" t="s">
        <v>4445</v>
      </c>
      <c r="C4653" t="s">
        <v>124</v>
      </c>
      <c r="D4653">
        <v>2644</v>
      </c>
      <c r="E4653">
        <v>1722</v>
      </c>
      <c r="F4653" t="s">
        <v>4474</v>
      </c>
      <c r="G4653" t="str">
        <f t="shared" si="143"/>
        <v>iiif_url</v>
      </c>
    </row>
    <row r="4654" spans="1:7" x14ac:dyDescent="0.2">
      <c r="A4654" t="s">
        <v>4444</v>
      </c>
      <c r="B4654" t="s">
        <v>4445</v>
      </c>
      <c r="C4654" t="s">
        <v>26</v>
      </c>
      <c r="D4654">
        <v>2693</v>
      </c>
      <c r="E4654">
        <v>1778</v>
      </c>
      <c r="F4654" t="s">
        <v>4475</v>
      </c>
      <c r="G4654" t="str">
        <f t="shared" si="143"/>
        <v>iiif_url</v>
      </c>
    </row>
    <row r="4655" spans="1:7" x14ac:dyDescent="0.2">
      <c r="A4655" t="s">
        <v>4444</v>
      </c>
      <c r="B4655" t="s">
        <v>4445</v>
      </c>
      <c r="C4655" t="s">
        <v>124</v>
      </c>
      <c r="D4655">
        <v>2644</v>
      </c>
      <c r="E4655">
        <v>1821</v>
      </c>
      <c r="F4655" t="s">
        <v>4476</v>
      </c>
      <c r="G4655" t="str">
        <f t="shared" si="143"/>
        <v>iiif_url</v>
      </c>
    </row>
    <row r="4656" spans="1:7" x14ac:dyDescent="0.2">
      <c r="A4656" t="s">
        <v>4444</v>
      </c>
      <c r="B4656" t="s">
        <v>4445</v>
      </c>
      <c r="C4656" t="s">
        <v>26</v>
      </c>
      <c r="D4656">
        <v>2696</v>
      </c>
      <c r="E4656">
        <v>1870</v>
      </c>
      <c r="F4656" t="s">
        <v>4477</v>
      </c>
      <c r="G4656" t="str">
        <f t="shared" ref="G4656:G4686" si="144">HYPERLINK("https://images.diginfra.net/iiif/NL-HaNA_1.01.02/3779/NL-HaNA_1.01.02_3779_0023.jpg/2553,294,1105,3182/full/0/default.jpg", "iiif_url")</f>
        <v>iiif_url</v>
      </c>
    </row>
    <row r="4657" spans="1:7" x14ac:dyDescent="0.2">
      <c r="A4657" t="s">
        <v>4444</v>
      </c>
      <c r="B4657" t="s">
        <v>4445</v>
      </c>
      <c r="C4657" t="s">
        <v>124</v>
      </c>
      <c r="D4657">
        <v>2646</v>
      </c>
      <c r="E4657">
        <v>1914</v>
      </c>
      <c r="F4657" t="s">
        <v>4478</v>
      </c>
      <c r="G4657" t="str">
        <f t="shared" si="144"/>
        <v>iiif_url</v>
      </c>
    </row>
    <row r="4658" spans="1:7" x14ac:dyDescent="0.2">
      <c r="A4658" t="s">
        <v>4444</v>
      </c>
      <c r="B4658" t="s">
        <v>4445</v>
      </c>
      <c r="C4658" t="s">
        <v>26</v>
      </c>
      <c r="D4658">
        <v>2693</v>
      </c>
      <c r="E4658">
        <v>1967</v>
      </c>
      <c r="F4658" t="s">
        <v>4479</v>
      </c>
      <c r="G4658" t="str">
        <f t="shared" si="144"/>
        <v>iiif_url</v>
      </c>
    </row>
    <row r="4659" spans="1:7" x14ac:dyDescent="0.2">
      <c r="A4659" t="s">
        <v>4444</v>
      </c>
      <c r="B4659" t="s">
        <v>4445</v>
      </c>
      <c r="C4659" t="s">
        <v>26</v>
      </c>
      <c r="D4659">
        <v>2698</v>
      </c>
      <c r="E4659">
        <v>2011</v>
      </c>
      <c r="F4659" t="s">
        <v>4480</v>
      </c>
      <c r="G4659" t="str">
        <f t="shared" si="144"/>
        <v>iiif_url</v>
      </c>
    </row>
    <row r="4660" spans="1:7" x14ac:dyDescent="0.2">
      <c r="A4660" t="s">
        <v>4444</v>
      </c>
      <c r="B4660" t="s">
        <v>4445</v>
      </c>
      <c r="C4660" t="s">
        <v>124</v>
      </c>
      <c r="D4660">
        <v>2649</v>
      </c>
      <c r="E4660">
        <v>2051</v>
      </c>
      <c r="F4660" t="s">
        <v>4481</v>
      </c>
      <c r="G4660" t="str">
        <f t="shared" si="144"/>
        <v>iiif_url</v>
      </c>
    </row>
    <row r="4661" spans="1:7" x14ac:dyDescent="0.2">
      <c r="A4661" t="s">
        <v>4444</v>
      </c>
      <c r="B4661" t="s">
        <v>4445</v>
      </c>
      <c r="C4661" t="s">
        <v>26</v>
      </c>
      <c r="D4661">
        <v>2693</v>
      </c>
      <c r="E4661">
        <v>2108</v>
      </c>
      <c r="F4661" t="s">
        <v>4482</v>
      </c>
      <c r="G4661" t="str">
        <f t="shared" si="144"/>
        <v>iiif_url</v>
      </c>
    </row>
    <row r="4662" spans="1:7" x14ac:dyDescent="0.2">
      <c r="A4662" t="s">
        <v>4444</v>
      </c>
      <c r="B4662" t="s">
        <v>4445</v>
      </c>
      <c r="C4662" t="s">
        <v>124</v>
      </c>
      <c r="D4662">
        <v>2649</v>
      </c>
      <c r="E4662">
        <v>2152</v>
      </c>
      <c r="F4662" t="s">
        <v>4483</v>
      </c>
      <c r="G4662" t="str">
        <f t="shared" si="144"/>
        <v>iiif_url</v>
      </c>
    </row>
    <row r="4663" spans="1:7" x14ac:dyDescent="0.2">
      <c r="A4663" t="s">
        <v>4444</v>
      </c>
      <c r="B4663" t="s">
        <v>4445</v>
      </c>
      <c r="C4663" t="s">
        <v>26</v>
      </c>
      <c r="D4663">
        <v>2696</v>
      </c>
      <c r="E4663">
        <v>2205</v>
      </c>
      <c r="F4663" t="s">
        <v>4484</v>
      </c>
      <c r="G4663" t="str">
        <f t="shared" si="144"/>
        <v>iiif_url</v>
      </c>
    </row>
    <row r="4664" spans="1:7" x14ac:dyDescent="0.2">
      <c r="A4664" t="s">
        <v>4444</v>
      </c>
      <c r="B4664" t="s">
        <v>4445</v>
      </c>
      <c r="C4664" t="s">
        <v>26</v>
      </c>
      <c r="D4664">
        <v>2698</v>
      </c>
      <c r="E4664">
        <v>2249</v>
      </c>
      <c r="F4664" t="s">
        <v>4485</v>
      </c>
      <c r="G4664" t="str">
        <f t="shared" si="144"/>
        <v>iiif_url</v>
      </c>
    </row>
    <row r="4665" spans="1:7" x14ac:dyDescent="0.2">
      <c r="A4665" t="s">
        <v>4444</v>
      </c>
      <c r="B4665" t="s">
        <v>4445</v>
      </c>
      <c r="C4665" t="s">
        <v>37</v>
      </c>
      <c r="D4665">
        <v>2818</v>
      </c>
      <c r="E4665">
        <v>2300</v>
      </c>
      <c r="F4665" t="s">
        <v>4486</v>
      </c>
      <c r="G4665" t="str">
        <f t="shared" si="144"/>
        <v>iiif_url</v>
      </c>
    </row>
    <row r="4666" spans="1:7" x14ac:dyDescent="0.2">
      <c r="A4666" t="s">
        <v>4444</v>
      </c>
      <c r="B4666" t="s">
        <v>4445</v>
      </c>
      <c r="C4666" t="s">
        <v>26</v>
      </c>
      <c r="D4666">
        <v>2698</v>
      </c>
      <c r="E4666">
        <v>2345</v>
      </c>
      <c r="F4666" t="s">
        <v>4487</v>
      </c>
      <c r="G4666" t="str">
        <f t="shared" si="144"/>
        <v>iiif_url</v>
      </c>
    </row>
    <row r="4667" spans="1:7" x14ac:dyDescent="0.2">
      <c r="A4667" t="s">
        <v>4444</v>
      </c>
      <c r="B4667" t="s">
        <v>4445</v>
      </c>
      <c r="C4667" t="s">
        <v>26</v>
      </c>
      <c r="D4667">
        <v>2703</v>
      </c>
      <c r="E4667">
        <v>2402</v>
      </c>
      <c r="F4667" t="s">
        <v>4488</v>
      </c>
      <c r="G4667" t="str">
        <f t="shared" si="144"/>
        <v>iiif_url</v>
      </c>
    </row>
    <row r="4668" spans="1:7" x14ac:dyDescent="0.2">
      <c r="A4668" t="s">
        <v>4444</v>
      </c>
      <c r="B4668" t="s">
        <v>4445</v>
      </c>
      <c r="C4668" t="s">
        <v>37</v>
      </c>
      <c r="D4668">
        <v>2832</v>
      </c>
      <c r="E4668">
        <v>2439</v>
      </c>
      <c r="F4668" t="s">
        <v>4489</v>
      </c>
      <c r="G4668" t="str">
        <f t="shared" si="144"/>
        <v>iiif_url</v>
      </c>
    </row>
    <row r="4669" spans="1:7" x14ac:dyDescent="0.2">
      <c r="A4669" t="s">
        <v>4444</v>
      </c>
      <c r="B4669" t="s">
        <v>4445</v>
      </c>
      <c r="C4669" t="s">
        <v>26</v>
      </c>
      <c r="D4669">
        <v>2698</v>
      </c>
      <c r="E4669">
        <v>2489</v>
      </c>
      <c r="F4669" t="s">
        <v>4490</v>
      </c>
      <c r="G4669" t="str">
        <f t="shared" si="144"/>
        <v>iiif_url</v>
      </c>
    </row>
    <row r="4670" spans="1:7" x14ac:dyDescent="0.2">
      <c r="A4670" t="s">
        <v>4444</v>
      </c>
      <c r="B4670" t="s">
        <v>4445</v>
      </c>
      <c r="C4670" t="s">
        <v>37</v>
      </c>
      <c r="D4670">
        <v>2823</v>
      </c>
      <c r="E4670">
        <v>2544</v>
      </c>
      <c r="F4670" t="s">
        <v>4491</v>
      </c>
      <c r="G4670" t="str">
        <f t="shared" si="144"/>
        <v>iiif_url</v>
      </c>
    </row>
    <row r="4671" spans="1:7" x14ac:dyDescent="0.2">
      <c r="A4671" t="s">
        <v>4444</v>
      </c>
      <c r="B4671" t="s">
        <v>4445</v>
      </c>
      <c r="C4671" t="s">
        <v>26</v>
      </c>
      <c r="D4671">
        <v>2698</v>
      </c>
      <c r="E4671">
        <v>2584</v>
      </c>
      <c r="F4671" t="s">
        <v>4492</v>
      </c>
      <c r="G4671" t="str">
        <f t="shared" si="144"/>
        <v>iiif_url</v>
      </c>
    </row>
    <row r="4672" spans="1:7" x14ac:dyDescent="0.2">
      <c r="A4672" t="s">
        <v>4444</v>
      </c>
      <c r="B4672" t="s">
        <v>4445</v>
      </c>
      <c r="C4672" t="s">
        <v>26</v>
      </c>
      <c r="D4672">
        <v>2696</v>
      </c>
      <c r="E4672">
        <v>2638</v>
      </c>
      <c r="F4672" t="s">
        <v>4493</v>
      </c>
      <c r="G4672" t="str">
        <f t="shared" si="144"/>
        <v>iiif_url</v>
      </c>
    </row>
    <row r="4673" spans="1:7" x14ac:dyDescent="0.2">
      <c r="A4673" t="s">
        <v>4444</v>
      </c>
      <c r="B4673" t="s">
        <v>4445</v>
      </c>
      <c r="C4673" t="s">
        <v>26</v>
      </c>
      <c r="D4673">
        <v>2698</v>
      </c>
      <c r="E4673">
        <v>2687</v>
      </c>
      <c r="F4673" t="s">
        <v>4494</v>
      </c>
      <c r="G4673" t="str">
        <f t="shared" si="144"/>
        <v>iiif_url</v>
      </c>
    </row>
    <row r="4674" spans="1:7" x14ac:dyDescent="0.2">
      <c r="A4674" t="s">
        <v>4444</v>
      </c>
      <c r="B4674" t="s">
        <v>4445</v>
      </c>
      <c r="C4674" t="s">
        <v>37</v>
      </c>
      <c r="D4674">
        <v>2795</v>
      </c>
      <c r="E4674">
        <v>2731</v>
      </c>
      <c r="F4674" t="s">
        <v>4495</v>
      </c>
      <c r="G4674" t="str">
        <f t="shared" si="144"/>
        <v>iiif_url</v>
      </c>
    </row>
    <row r="4675" spans="1:7" x14ac:dyDescent="0.2">
      <c r="A4675" t="s">
        <v>4444</v>
      </c>
      <c r="B4675" t="s">
        <v>4445</v>
      </c>
      <c r="C4675" t="s">
        <v>26</v>
      </c>
      <c r="D4675">
        <v>2705</v>
      </c>
      <c r="E4675">
        <v>2790</v>
      </c>
      <c r="F4675" t="s">
        <v>1919</v>
      </c>
      <c r="G4675" t="str">
        <f t="shared" si="144"/>
        <v>iiif_url</v>
      </c>
    </row>
    <row r="4676" spans="1:7" x14ac:dyDescent="0.2">
      <c r="A4676" t="s">
        <v>4444</v>
      </c>
      <c r="B4676" t="s">
        <v>4445</v>
      </c>
      <c r="C4676" t="s">
        <v>26</v>
      </c>
      <c r="D4676">
        <v>2821</v>
      </c>
      <c r="E4676">
        <v>2819</v>
      </c>
      <c r="F4676" t="s">
        <v>4496</v>
      </c>
      <c r="G4676" t="str">
        <f t="shared" si="144"/>
        <v>iiif_url</v>
      </c>
    </row>
    <row r="4677" spans="1:7" x14ac:dyDescent="0.2">
      <c r="A4677" t="s">
        <v>4444</v>
      </c>
      <c r="B4677" t="s">
        <v>4445</v>
      </c>
      <c r="C4677" t="s">
        <v>26</v>
      </c>
      <c r="D4677">
        <v>2698</v>
      </c>
      <c r="E4677">
        <v>2880</v>
      </c>
      <c r="F4677" t="s">
        <v>4497</v>
      </c>
      <c r="G4677" t="str">
        <f t="shared" si="144"/>
        <v>iiif_url</v>
      </c>
    </row>
    <row r="4678" spans="1:7" x14ac:dyDescent="0.2">
      <c r="A4678" t="s">
        <v>4444</v>
      </c>
      <c r="B4678" t="s">
        <v>4445</v>
      </c>
      <c r="C4678" t="s">
        <v>26</v>
      </c>
      <c r="D4678">
        <v>2700</v>
      </c>
      <c r="E4678">
        <v>2923</v>
      </c>
      <c r="F4678" t="s">
        <v>4498</v>
      </c>
      <c r="G4678" t="str">
        <f t="shared" si="144"/>
        <v>iiif_url</v>
      </c>
    </row>
    <row r="4679" spans="1:7" x14ac:dyDescent="0.2">
      <c r="A4679" t="s">
        <v>4444</v>
      </c>
      <c r="B4679" t="s">
        <v>4445</v>
      </c>
      <c r="C4679" t="s">
        <v>37</v>
      </c>
      <c r="D4679">
        <v>2816</v>
      </c>
      <c r="E4679">
        <v>2977</v>
      </c>
      <c r="F4679" t="s">
        <v>4499</v>
      </c>
      <c r="G4679" t="str">
        <f t="shared" si="144"/>
        <v>iiif_url</v>
      </c>
    </row>
    <row r="4680" spans="1:7" x14ac:dyDescent="0.2">
      <c r="A4680" t="s">
        <v>4444</v>
      </c>
      <c r="B4680" t="s">
        <v>4445</v>
      </c>
      <c r="C4680" t="s">
        <v>26</v>
      </c>
      <c r="D4680">
        <v>2700</v>
      </c>
      <c r="E4680">
        <v>3021</v>
      </c>
      <c r="F4680" t="s">
        <v>4500</v>
      </c>
      <c r="G4680" t="str">
        <f t="shared" si="144"/>
        <v>iiif_url</v>
      </c>
    </row>
    <row r="4681" spans="1:7" x14ac:dyDescent="0.2">
      <c r="A4681" t="s">
        <v>4444</v>
      </c>
      <c r="B4681" t="s">
        <v>4445</v>
      </c>
      <c r="C4681" t="s">
        <v>26</v>
      </c>
      <c r="D4681">
        <v>2703</v>
      </c>
      <c r="E4681">
        <v>3064</v>
      </c>
      <c r="F4681" t="s">
        <v>4501</v>
      </c>
      <c r="G4681" t="str">
        <f t="shared" si="144"/>
        <v>iiif_url</v>
      </c>
    </row>
    <row r="4682" spans="1:7" x14ac:dyDescent="0.2">
      <c r="A4682" t="s">
        <v>4444</v>
      </c>
      <c r="B4682" t="s">
        <v>4445</v>
      </c>
      <c r="C4682" t="s">
        <v>37</v>
      </c>
      <c r="D4682">
        <v>2821</v>
      </c>
      <c r="E4682">
        <v>3123</v>
      </c>
      <c r="F4682" t="s">
        <v>4502</v>
      </c>
      <c r="G4682" t="str">
        <f t="shared" si="144"/>
        <v>iiif_url</v>
      </c>
    </row>
    <row r="4683" spans="1:7" x14ac:dyDescent="0.2">
      <c r="A4683" t="s">
        <v>4444</v>
      </c>
      <c r="B4683" t="s">
        <v>4445</v>
      </c>
      <c r="C4683" t="s">
        <v>37</v>
      </c>
      <c r="D4683">
        <v>2830</v>
      </c>
      <c r="E4683">
        <v>3173</v>
      </c>
      <c r="F4683" t="s">
        <v>4503</v>
      </c>
      <c r="G4683" t="str">
        <f t="shared" si="144"/>
        <v>iiif_url</v>
      </c>
    </row>
    <row r="4684" spans="1:7" x14ac:dyDescent="0.2">
      <c r="A4684" t="s">
        <v>4444</v>
      </c>
      <c r="B4684" t="s">
        <v>4445</v>
      </c>
      <c r="C4684" t="s">
        <v>124</v>
      </c>
      <c r="D4684">
        <v>2705</v>
      </c>
      <c r="E4684">
        <v>3211</v>
      </c>
      <c r="F4684" t="s">
        <v>4504</v>
      </c>
      <c r="G4684" t="str">
        <f t="shared" si="144"/>
        <v>iiif_url</v>
      </c>
    </row>
    <row r="4685" spans="1:7" x14ac:dyDescent="0.2">
      <c r="A4685" t="s">
        <v>4444</v>
      </c>
      <c r="B4685" t="s">
        <v>4445</v>
      </c>
      <c r="C4685" t="s">
        <v>37</v>
      </c>
      <c r="D4685">
        <v>2825</v>
      </c>
      <c r="E4685">
        <v>3263</v>
      </c>
      <c r="F4685" t="s">
        <v>4505</v>
      </c>
      <c r="G4685" t="str">
        <f t="shared" si="144"/>
        <v>iiif_url</v>
      </c>
    </row>
    <row r="4686" spans="1:7" x14ac:dyDescent="0.2">
      <c r="A4686" t="s">
        <v>4444</v>
      </c>
      <c r="B4686" t="s">
        <v>4445</v>
      </c>
      <c r="C4686" t="s">
        <v>124</v>
      </c>
      <c r="D4686">
        <v>2705</v>
      </c>
      <c r="E4686">
        <v>3309</v>
      </c>
      <c r="F4686" t="s">
        <v>4506</v>
      </c>
      <c r="G4686" t="str">
        <f t="shared" si="144"/>
        <v>iiif_url</v>
      </c>
    </row>
    <row r="4688" spans="1:7" x14ac:dyDescent="0.2">
      <c r="A4688" t="s">
        <v>4444</v>
      </c>
      <c r="B4688" t="s">
        <v>4507</v>
      </c>
      <c r="C4688" t="s">
        <v>124</v>
      </c>
      <c r="D4688">
        <v>3629</v>
      </c>
      <c r="E4688">
        <v>390</v>
      </c>
      <c r="F4688" t="s">
        <v>4508</v>
      </c>
      <c r="G4688" t="str">
        <f t="shared" ref="G4688:G4719" si="145">HYPERLINK("https://images.diginfra.net/iiif/NL-HaNA_1.01.02/3779/NL-HaNA_1.01.02_3779_0023.jpg/3545,289,1098,3220/full/0/default.jpg", "iiif_url")</f>
        <v>iiif_url</v>
      </c>
    </row>
    <row r="4689" spans="1:7" x14ac:dyDescent="0.2">
      <c r="A4689" t="s">
        <v>4444</v>
      </c>
      <c r="B4689" t="s">
        <v>4507</v>
      </c>
      <c r="C4689" t="s">
        <v>26</v>
      </c>
      <c r="D4689">
        <v>3674</v>
      </c>
      <c r="E4689">
        <v>435</v>
      </c>
      <c r="F4689" t="s">
        <v>4509</v>
      </c>
      <c r="G4689" t="str">
        <f t="shared" si="145"/>
        <v>iiif_url</v>
      </c>
    </row>
    <row r="4690" spans="1:7" x14ac:dyDescent="0.2">
      <c r="A4690" t="s">
        <v>4444</v>
      </c>
      <c r="B4690" t="s">
        <v>4507</v>
      </c>
      <c r="C4690" t="s">
        <v>26</v>
      </c>
      <c r="D4690">
        <v>3674</v>
      </c>
      <c r="E4690">
        <v>488</v>
      </c>
      <c r="F4690" t="s">
        <v>4510</v>
      </c>
      <c r="G4690" t="str">
        <f t="shared" si="145"/>
        <v>iiif_url</v>
      </c>
    </row>
    <row r="4691" spans="1:7" x14ac:dyDescent="0.2">
      <c r="A4691" t="s">
        <v>4444</v>
      </c>
      <c r="B4691" t="s">
        <v>4507</v>
      </c>
      <c r="C4691" t="s">
        <v>37</v>
      </c>
      <c r="D4691">
        <v>3801</v>
      </c>
      <c r="E4691">
        <v>530</v>
      </c>
      <c r="F4691" t="s">
        <v>4511</v>
      </c>
      <c r="G4691" t="str">
        <f t="shared" si="145"/>
        <v>iiif_url</v>
      </c>
    </row>
    <row r="4692" spans="1:7" x14ac:dyDescent="0.2">
      <c r="A4692" t="s">
        <v>4444</v>
      </c>
      <c r="B4692" t="s">
        <v>4507</v>
      </c>
      <c r="C4692" t="s">
        <v>11</v>
      </c>
      <c r="D4692">
        <v>4368</v>
      </c>
      <c r="E4692">
        <v>541</v>
      </c>
      <c r="F4692" t="s">
        <v>4512</v>
      </c>
      <c r="G4692" t="str">
        <f t="shared" si="145"/>
        <v>iiif_url</v>
      </c>
    </row>
    <row r="4693" spans="1:7" x14ac:dyDescent="0.2">
      <c r="A4693" t="s">
        <v>4444</v>
      </c>
      <c r="B4693" t="s">
        <v>4507</v>
      </c>
      <c r="C4693" t="s">
        <v>37</v>
      </c>
      <c r="D4693">
        <v>3801</v>
      </c>
      <c r="E4693">
        <v>580</v>
      </c>
      <c r="F4693" t="s">
        <v>4513</v>
      </c>
      <c r="G4693" t="str">
        <f t="shared" si="145"/>
        <v>iiif_url</v>
      </c>
    </row>
    <row r="4694" spans="1:7" x14ac:dyDescent="0.2">
      <c r="A4694" t="s">
        <v>4444</v>
      </c>
      <c r="B4694" t="s">
        <v>4507</v>
      </c>
      <c r="C4694" t="s">
        <v>26</v>
      </c>
      <c r="D4694">
        <v>3676</v>
      </c>
      <c r="E4694">
        <v>634</v>
      </c>
      <c r="F4694" t="s">
        <v>4514</v>
      </c>
      <c r="G4694" t="str">
        <f t="shared" si="145"/>
        <v>iiif_url</v>
      </c>
    </row>
    <row r="4695" spans="1:7" x14ac:dyDescent="0.2">
      <c r="A4695" t="s">
        <v>4444</v>
      </c>
      <c r="B4695" t="s">
        <v>4507</v>
      </c>
      <c r="C4695" t="s">
        <v>37</v>
      </c>
      <c r="D4695">
        <v>3799</v>
      </c>
      <c r="E4695">
        <v>675</v>
      </c>
      <c r="F4695" t="s">
        <v>4515</v>
      </c>
      <c r="G4695" t="str">
        <f t="shared" si="145"/>
        <v>iiif_url</v>
      </c>
    </row>
    <row r="4696" spans="1:7" x14ac:dyDescent="0.2">
      <c r="A4696" t="s">
        <v>4444</v>
      </c>
      <c r="B4696" t="s">
        <v>4507</v>
      </c>
      <c r="C4696" t="s">
        <v>124</v>
      </c>
      <c r="D4696">
        <v>3626</v>
      </c>
      <c r="E4696">
        <v>718</v>
      </c>
      <c r="F4696" t="s">
        <v>4516</v>
      </c>
      <c r="G4696" t="str">
        <f t="shared" si="145"/>
        <v>iiif_url</v>
      </c>
    </row>
    <row r="4697" spans="1:7" x14ac:dyDescent="0.2">
      <c r="A4697" t="s">
        <v>4444</v>
      </c>
      <c r="B4697" t="s">
        <v>4507</v>
      </c>
      <c r="C4697" t="s">
        <v>11</v>
      </c>
      <c r="D4697">
        <v>4025</v>
      </c>
      <c r="E4697">
        <v>825</v>
      </c>
      <c r="F4697" t="s">
        <v>4517</v>
      </c>
      <c r="G4697" t="str">
        <f t="shared" si="145"/>
        <v>iiif_url</v>
      </c>
    </row>
    <row r="4698" spans="1:7" x14ac:dyDescent="0.2">
      <c r="A4698" t="s">
        <v>4444</v>
      </c>
      <c r="B4698" t="s">
        <v>4507</v>
      </c>
      <c r="C4698" t="s">
        <v>26</v>
      </c>
      <c r="D4698">
        <v>3724</v>
      </c>
      <c r="E4698">
        <v>910</v>
      </c>
      <c r="F4698" t="s">
        <v>4518</v>
      </c>
      <c r="G4698" t="str">
        <f t="shared" si="145"/>
        <v>iiif_url</v>
      </c>
    </row>
    <row r="4699" spans="1:7" x14ac:dyDescent="0.2">
      <c r="A4699" t="s">
        <v>4444</v>
      </c>
      <c r="B4699" t="s">
        <v>4507</v>
      </c>
      <c r="C4699" t="s">
        <v>124</v>
      </c>
      <c r="D4699">
        <v>3626</v>
      </c>
      <c r="E4699">
        <v>965</v>
      </c>
      <c r="F4699" t="s">
        <v>4519</v>
      </c>
      <c r="G4699" t="str">
        <f t="shared" si="145"/>
        <v>iiif_url</v>
      </c>
    </row>
    <row r="4700" spans="1:7" x14ac:dyDescent="0.2">
      <c r="A4700" t="s">
        <v>4444</v>
      </c>
      <c r="B4700" t="s">
        <v>4507</v>
      </c>
      <c r="C4700" t="s">
        <v>26</v>
      </c>
      <c r="D4700">
        <v>3674</v>
      </c>
      <c r="E4700">
        <v>1010</v>
      </c>
      <c r="F4700" t="s">
        <v>4520</v>
      </c>
      <c r="G4700" t="str">
        <f t="shared" si="145"/>
        <v>iiif_url</v>
      </c>
    </row>
    <row r="4701" spans="1:7" x14ac:dyDescent="0.2">
      <c r="A4701" t="s">
        <v>4444</v>
      </c>
      <c r="B4701" t="s">
        <v>4507</v>
      </c>
      <c r="C4701" t="s">
        <v>37</v>
      </c>
      <c r="D4701">
        <v>3794</v>
      </c>
      <c r="E4701">
        <v>1064</v>
      </c>
      <c r="F4701" t="s">
        <v>4521</v>
      </c>
      <c r="G4701" t="str">
        <f t="shared" si="145"/>
        <v>iiif_url</v>
      </c>
    </row>
    <row r="4702" spans="1:7" x14ac:dyDescent="0.2">
      <c r="A4702" t="s">
        <v>4444</v>
      </c>
      <c r="B4702" t="s">
        <v>4507</v>
      </c>
      <c r="C4702" t="s">
        <v>26</v>
      </c>
      <c r="D4702">
        <v>3674</v>
      </c>
      <c r="E4702">
        <v>1112</v>
      </c>
      <c r="F4702" t="s">
        <v>4522</v>
      </c>
      <c r="G4702" t="str">
        <f t="shared" si="145"/>
        <v>iiif_url</v>
      </c>
    </row>
    <row r="4703" spans="1:7" x14ac:dyDescent="0.2">
      <c r="A4703" t="s">
        <v>4444</v>
      </c>
      <c r="B4703" t="s">
        <v>4507</v>
      </c>
      <c r="C4703" t="s">
        <v>37</v>
      </c>
      <c r="D4703">
        <v>3796</v>
      </c>
      <c r="E4703">
        <v>1158</v>
      </c>
      <c r="F4703" t="s">
        <v>4523</v>
      </c>
      <c r="G4703" t="str">
        <f t="shared" si="145"/>
        <v>iiif_url</v>
      </c>
    </row>
    <row r="4704" spans="1:7" x14ac:dyDescent="0.2">
      <c r="A4704" t="s">
        <v>4444</v>
      </c>
      <c r="B4704" t="s">
        <v>4507</v>
      </c>
      <c r="C4704" t="s">
        <v>26</v>
      </c>
      <c r="D4704">
        <v>3671</v>
      </c>
      <c r="E4704">
        <v>1207</v>
      </c>
      <c r="F4704" t="s">
        <v>4524</v>
      </c>
      <c r="G4704" t="str">
        <f t="shared" si="145"/>
        <v>iiif_url</v>
      </c>
    </row>
    <row r="4705" spans="1:7" x14ac:dyDescent="0.2">
      <c r="A4705" t="s">
        <v>4444</v>
      </c>
      <c r="B4705" t="s">
        <v>4507</v>
      </c>
      <c r="C4705" t="s">
        <v>26</v>
      </c>
      <c r="D4705">
        <v>3671</v>
      </c>
      <c r="E4705">
        <v>1259</v>
      </c>
      <c r="F4705" t="s">
        <v>4525</v>
      </c>
      <c r="G4705" t="str">
        <f t="shared" si="145"/>
        <v>iiif_url</v>
      </c>
    </row>
    <row r="4706" spans="1:7" x14ac:dyDescent="0.2">
      <c r="A4706" t="s">
        <v>4444</v>
      </c>
      <c r="B4706" t="s">
        <v>4507</v>
      </c>
      <c r="C4706" t="s">
        <v>26</v>
      </c>
      <c r="D4706">
        <v>3791</v>
      </c>
      <c r="E4706">
        <v>1302</v>
      </c>
      <c r="F4706" t="s">
        <v>4526</v>
      </c>
      <c r="G4706" t="str">
        <f t="shared" si="145"/>
        <v>iiif_url</v>
      </c>
    </row>
    <row r="4707" spans="1:7" x14ac:dyDescent="0.2">
      <c r="A4707" t="s">
        <v>4444</v>
      </c>
      <c r="B4707" t="s">
        <v>4507</v>
      </c>
      <c r="C4707" t="s">
        <v>26</v>
      </c>
      <c r="D4707">
        <v>3671</v>
      </c>
      <c r="E4707">
        <v>1350</v>
      </c>
      <c r="F4707" t="s">
        <v>4527</v>
      </c>
      <c r="G4707" t="str">
        <f t="shared" si="145"/>
        <v>iiif_url</v>
      </c>
    </row>
    <row r="4708" spans="1:7" x14ac:dyDescent="0.2">
      <c r="A4708" t="s">
        <v>4444</v>
      </c>
      <c r="B4708" t="s">
        <v>4507</v>
      </c>
      <c r="C4708" t="s">
        <v>26</v>
      </c>
      <c r="D4708">
        <v>3674</v>
      </c>
      <c r="E4708">
        <v>1403</v>
      </c>
      <c r="F4708" t="s">
        <v>4528</v>
      </c>
      <c r="G4708" t="str">
        <f t="shared" si="145"/>
        <v>iiif_url</v>
      </c>
    </row>
    <row r="4709" spans="1:7" x14ac:dyDescent="0.2">
      <c r="A4709" t="s">
        <v>4444</v>
      </c>
      <c r="B4709" t="s">
        <v>4507</v>
      </c>
      <c r="C4709" t="s">
        <v>37</v>
      </c>
      <c r="D4709">
        <v>3791</v>
      </c>
      <c r="E4709">
        <v>1445</v>
      </c>
      <c r="F4709" t="s">
        <v>4529</v>
      </c>
      <c r="G4709" t="str">
        <f t="shared" si="145"/>
        <v>iiif_url</v>
      </c>
    </row>
    <row r="4710" spans="1:7" x14ac:dyDescent="0.2">
      <c r="A4710" t="s">
        <v>4444</v>
      </c>
      <c r="B4710" t="s">
        <v>4507</v>
      </c>
      <c r="C4710" t="s">
        <v>26</v>
      </c>
      <c r="D4710">
        <v>3676</v>
      </c>
      <c r="E4710">
        <v>1494</v>
      </c>
      <c r="F4710" t="s">
        <v>4530</v>
      </c>
      <c r="G4710" t="str">
        <f t="shared" si="145"/>
        <v>iiif_url</v>
      </c>
    </row>
    <row r="4711" spans="1:7" x14ac:dyDescent="0.2">
      <c r="A4711" t="s">
        <v>4444</v>
      </c>
      <c r="B4711" t="s">
        <v>4507</v>
      </c>
      <c r="C4711" t="s">
        <v>26</v>
      </c>
      <c r="D4711">
        <v>3669</v>
      </c>
      <c r="E4711">
        <v>1544</v>
      </c>
      <c r="F4711" t="s">
        <v>4531</v>
      </c>
      <c r="G4711" t="str">
        <f t="shared" si="145"/>
        <v>iiif_url</v>
      </c>
    </row>
    <row r="4712" spans="1:7" x14ac:dyDescent="0.2">
      <c r="A4712" t="s">
        <v>4444</v>
      </c>
      <c r="B4712" t="s">
        <v>4507</v>
      </c>
      <c r="C4712" t="s">
        <v>37</v>
      </c>
      <c r="D4712">
        <v>3796</v>
      </c>
      <c r="E4712">
        <v>1589</v>
      </c>
      <c r="F4712" t="s">
        <v>4532</v>
      </c>
      <c r="G4712" t="str">
        <f t="shared" si="145"/>
        <v>iiif_url</v>
      </c>
    </row>
    <row r="4713" spans="1:7" x14ac:dyDescent="0.2">
      <c r="A4713" t="s">
        <v>4444</v>
      </c>
      <c r="B4713" t="s">
        <v>4507</v>
      </c>
      <c r="C4713" t="s">
        <v>26</v>
      </c>
      <c r="D4713">
        <v>3674</v>
      </c>
      <c r="E4713">
        <v>1639</v>
      </c>
      <c r="F4713" t="s">
        <v>4533</v>
      </c>
      <c r="G4713" t="str">
        <f t="shared" si="145"/>
        <v>iiif_url</v>
      </c>
    </row>
    <row r="4714" spans="1:7" x14ac:dyDescent="0.2">
      <c r="A4714" t="s">
        <v>4444</v>
      </c>
      <c r="B4714" t="s">
        <v>4507</v>
      </c>
      <c r="C4714" t="s">
        <v>26</v>
      </c>
      <c r="D4714">
        <v>3667</v>
      </c>
      <c r="E4714">
        <v>1700</v>
      </c>
      <c r="F4714" t="s">
        <v>2396</v>
      </c>
      <c r="G4714" t="str">
        <f t="shared" si="145"/>
        <v>iiif_url</v>
      </c>
    </row>
    <row r="4715" spans="1:7" x14ac:dyDescent="0.2">
      <c r="A4715" t="s">
        <v>4444</v>
      </c>
      <c r="B4715" t="s">
        <v>4507</v>
      </c>
      <c r="C4715" t="s">
        <v>37</v>
      </c>
      <c r="D4715">
        <v>3787</v>
      </c>
      <c r="E4715">
        <v>1718</v>
      </c>
      <c r="F4715" t="s">
        <v>4534</v>
      </c>
      <c r="G4715" t="str">
        <f t="shared" si="145"/>
        <v>iiif_url</v>
      </c>
    </row>
    <row r="4716" spans="1:7" x14ac:dyDescent="0.2">
      <c r="A4716" t="s">
        <v>4444</v>
      </c>
      <c r="B4716" t="s">
        <v>4507</v>
      </c>
      <c r="C4716" t="s">
        <v>26</v>
      </c>
      <c r="D4716">
        <v>3671</v>
      </c>
      <c r="E4716">
        <v>1787</v>
      </c>
      <c r="F4716" t="s">
        <v>4535</v>
      </c>
      <c r="G4716" t="str">
        <f t="shared" si="145"/>
        <v>iiif_url</v>
      </c>
    </row>
    <row r="4717" spans="1:7" x14ac:dyDescent="0.2">
      <c r="A4717" t="s">
        <v>4444</v>
      </c>
      <c r="B4717" t="s">
        <v>4507</v>
      </c>
      <c r="C4717" t="s">
        <v>124</v>
      </c>
      <c r="D4717">
        <v>3671</v>
      </c>
      <c r="E4717">
        <v>1836</v>
      </c>
      <c r="F4717" t="s">
        <v>4536</v>
      </c>
      <c r="G4717" t="str">
        <f t="shared" si="145"/>
        <v>iiif_url</v>
      </c>
    </row>
    <row r="4718" spans="1:7" x14ac:dyDescent="0.2">
      <c r="A4718" t="s">
        <v>4444</v>
      </c>
      <c r="B4718" t="s">
        <v>4507</v>
      </c>
      <c r="C4718" t="s">
        <v>26</v>
      </c>
      <c r="D4718">
        <v>3796</v>
      </c>
      <c r="E4718">
        <v>1871</v>
      </c>
      <c r="F4718" t="s">
        <v>4537</v>
      </c>
      <c r="G4718" t="str">
        <f t="shared" si="145"/>
        <v>iiif_url</v>
      </c>
    </row>
    <row r="4719" spans="1:7" x14ac:dyDescent="0.2">
      <c r="A4719" t="s">
        <v>4444</v>
      </c>
      <c r="B4719" t="s">
        <v>4507</v>
      </c>
      <c r="C4719" t="s">
        <v>26</v>
      </c>
      <c r="D4719">
        <v>3676</v>
      </c>
      <c r="E4719">
        <v>1928</v>
      </c>
      <c r="F4719" t="s">
        <v>4538</v>
      </c>
      <c r="G4719" t="str">
        <f t="shared" si="145"/>
        <v>iiif_url</v>
      </c>
    </row>
    <row r="4720" spans="1:7" x14ac:dyDescent="0.2">
      <c r="A4720" t="s">
        <v>4444</v>
      </c>
      <c r="B4720" t="s">
        <v>4507</v>
      </c>
      <c r="C4720" t="s">
        <v>26</v>
      </c>
      <c r="D4720">
        <v>3671</v>
      </c>
      <c r="E4720">
        <v>1975</v>
      </c>
      <c r="F4720" t="s">
        <v>4539</v>
      </c>
      <c r="G4720" t="str">
        <f t="shared" ref="G4720:G4748" si="146">HYPERLINK("https://images.diginfra.net/iiif/NL-HaNA_1.01.02/3779/NL-HaNA_1.01.02_3779_0023.jpg/3545,289,1098,3220/full/0/default.jpg", "iiif_url")</f>
        <v>iiif_url</v>
      </c>
    </row>
    <row r="4721" spans="1:7" x14ac:dyDescent="0.2">
      <c r="A4721" t="s">
        <v>4444</v>
      </c>
      <c r="B4721" t="s">
        <v>4507</v>
      </c>
      <c r="C4721" t="s">
        <v>26</v>
      </c>
      <c r="D4721">
        <v>3669</v>
      </c>
      <c r="E4721">
        <v>2027</v>
      </c>
      <c r="F4721" t="s">
        <v>4540</v>
      </c>
      <c r="G4721" t="str">
        <f t="shared" si="146"/>
        <v>iiif_url</v>
      </c>
    </row>
    <row r="4722" spans="1:7" x14ac:dyDescent="0.2">
      <c r="A4722" t="s">
        <v>4444</v>
      </c>
      <c r="B4722" t="s">
        <v>4507</v>
      </c>
      <c r="C4722" t="s">
        <v>26</v>
      </c>
      <c r="D4722">
        <v>3671</v>
      </c>
      <c r="E4722">
        <v>2075</v>
      </c>
      <c r="F4722" t="s">
        <v>4541</v>
      </c>
      <c r="G4722" t="str">
        <f t="shared" si="146"/>
        <v>iiif_url</v>
      </c>
    </row>
    <row r="4723" spans="1:7" x14ac:dyDescent="0.2">
      <c r="A4723" t="s">
        <v>4444</v>
      </c>
      <c r="B4723" t="s">
        <v>4507</v>
      </c>
      <c r="C4723" t="s">
        <v>26</v>
      </c>
      <c r="D4723">
        <v>3674</v>
      </c>
      <c r="E4723">
        <v>2128</v>
      </c>
      <c r="F4723" t="s">
        <v>4542</v>
      </c>
      <c r="G4723" t="str">
        <f t="shared" si="146"/>
        <v>iiif_url</v>
      </c>
    </row>
    <row r="4724" spans="1:7" x14ac:dyDescent="0.2">
      <c r="A4724" t="s">
        <v>4444</v>
      </c>
      <c r="B4724" t="s">
        <v>4507</v>
      </c>
      <c r="C4724" t="s">
        <v>37</v>
      </c>
      <c r="D4724">
        <v>3794</v>
      </c>
      <c r="E4724">
        <v>2167</v>
      </c>
      <c r="F4724" t="s">
        <v>4543</v>
      </c>
      <c r="G4724" t="str">
        <f t="shared" si="146"/>
        <v>iiif_url</v>
      </c>
    </row>
    <row r="4725" spans="1:7" x14ac:dyDescent="0.2">
      <c r="A4725" t="s">
        <v>4444</v>
      </c>
      <c r="B4725" t="s">
        <v>4507</v>
      </c>
      <c r="C4725" t="s">
        <v>26</v>
      </c>
      <c r="D4725">
        <v>3676</v>
      </c>
      <c r="E4725">
        <v>2213</v>
      </c>
      <c r="F4725" t="s">
        <v>4544</v>
      </c>
      <c r="G4725" t="str">
        <f t="shared" si="146"/>
        <v>iiif_url</v>
      </c>
    </row>
    <row r="4726" spans="1:7" x14ac:dyDescent="0.2">
      <c r="A4726" t="s">
        <v>4444</v>
      </c>
      <c r="B4726" t="s">
        <v>4507</v>
      </c>
      <c r="C4726" t="s">
        <v>26</v>
      </c>
      <c r="D4726">
        <v>3685</v>
      </c>
      <c r="E4726">
        <v>2268</v>
      </c>
      <c r="F4726" t="s">
        <v>4545</v>
      </c>
      <c r="G4726" t="str">
        <f t="shared" si="146"/>
        <v>iiif_url</v>
      </c>
    </row>
    <row r="4727" spans="1:7" x14ac:dyDescent="0.2">
      <c r="A4727" t="s">
        <v>4444</v>
      </c>
      <c r="B4727" t="s">
        <v>4507</v>
      </c>
      <c r="C4727" t="s">
        <v>37</v>
      </c>
      <c r="D4727">
        <v>3806</v>
      </c>
      <c r="E4727">
        <v>2317</v>
      </c>
      <c r="F4727" t="s">
        <v>4546</v>
      </c>
      <c r="G4727" t="str">
        <f t="shared" si="146"/>
        <v>iiif_url</v>
      </c>
    </row>
    <row r="4728" spans="1:7" x14ac:dyDescent="0.2">
      <c r="A4728" t="s">
        <v>4444</v>
      </c>
      <c r="B4728" t="s">
        <v>4507</v>
      </c>
      <c r="C4728" t="s">
        <v>26</v>
      </c>
      <c r="D4728">
        <v>3681</v>
      </c>
      <c r="E4728">
        <v>2360</v>
      </c>
      <c r="F4728" t="s">
        <v>4547</v>
      </c>
      <c r="G4728" t="str">
        <f t="shared" si="146"/>
        <v>iiif_url</v>
      </c>
    </row>
    <row r="4729" spans="1:7" x14ac:dyDescent="0.2">
      <c r="A4729" t="s">
        <v>4444</v>
      </c>
      <c r="B4729" t="s">
        <v>4507</v>
      </c>
      <c r="C4729" t="s">
        <v>26</v>
      </c>
      <c r="D4729">
        <v>3681</v>
      </c>
      <c r="E4729">
        <v>2406</v>
      </c>
      <c r="F4729" t="s">
        <v>4548</v>
      </c>
      <c r="G4729" t="str">
        <f t="shared" si="146"/>
        <v>iiif_url</v>
      </c>
    </row>
    <row r="4730" spans="1:7" x14ac:dyDescent="0.2">
      <c r="A4730" t="s">
        <v>4444</v>
      </c>
      <c r="B4730" t="s">
        <v>4507</v>
      </c>
      <c r="C4730" t="s">
        <v>26</v>
      </c>
      <c r="D4730">
        <v>3678</v>
      </c>
      <c r="E4730">
        <v>2458</v>
      </c>
      <c r="F4730" t="s">
        <v>4549</v>
      </c>
      <c r="G4730" t="str">
        <f t="shared" si="146"/>
        <v>iiif_url</v>
      </c>
    </row>
    <row r="4731" spans="1:7" x14ac:dyDescent="0.2">
      <c r="A4731" t="s">
        <v>4444</v>
      </c>
      <c r="B4731" t="s">
        <v>4507</v>
      </c>
      <c r="C4731" t="s">
        <v>37</v>
      </c>
      <c r="D4731">
        <v>3803</v>
      </c>
      <c r="E4731">
        <v>2507</v>
      </c>
      <c r="F4731" t="s">
        <v>4550</v>
      </c>
      <c r="G4731" t="str">
        <f t="shared" si="146"/>
        <v>iiif_url</v>
      </c>
    </row>
    <row r="4732" spans="1:7" x14ac:dyDescent="0.2">
      <c r="A4732" t="s">
        <v>4444</v>
      </c>
      <c r="B4732" t="s">
        <v>4507</v>
      </c>
      <c r="C4732" t="s">
        <v>26</v>
      </c>
      <c r="D4732">
        <v>3681</v>
      </c>
      <c r="E4732">
        <v>2558</v>
      </c>
      <c r="F4732" t="s">
        <v>4551</v>
      </c>
      <c r="G4732" t="str">
        <f t="shared" si="146"/>
        <v>iiif_url</v>
      </c>
    </row>
    <row r="4733" spans="1:7" x14ac:dyDescent="0.2">
      <c r="A4733" t="s">
        <v>4444</v>
      </c>
      <c r="B4733" t="s">
        <v>4507</v>
      </c>
      <c r="C4733" t="s">
        <v>26</v>
      </c>
      <c r="D4733">
        <v>3681</v>
      </c>
      <c r="E4733">
        <v>2601</v>
      </c>
      <c r="F4733" t="s">
        <v>4552</v>
      </c>
      <c r="G4733" t="str">
        <f t="shared" si="146"/>
        <v>iiif_url</v>
      </c>
    </row>
    <row r="4734" spans="1:7" x14ac:dyDescent="0.2">
      <c r="A4734" t="s">
        <v>4444</v>
      </c>
      <c r="B4734" t="s">
        <v>4507</v>
      </c>
      <c r="C4734" t="s">
        <v>37</v>
      </c>
      <c r="D4734">
        <v>3801</v>
      </c>
      <c r="E4734">
        <v>2655</v>
      </c>
      <c r="F4734" t="s">
        <v>4553</v>
      </c>
      <c r="G4734" t="str">
        <f t="shared" si="146"/>
        <v>iiif_url</v>
      </c>
    </row>
    <row r="4735" spans="1:7" x14ac:dyDescent="0.2">
      <c r="A4735" t="s">
        <v>4444</v>
      </c>
      <c r="B4735" t="s">
        <v>4507</v>
      </c>
      <c r="C4735" t="s">
        <v>37</v>
      </c>
      <c r="D4735">
        <v>3810</v>
      </c>
      <c r="E4735">
        <v>2697</v>
      </c>
      <c r="F4735" t="s">
        <v>4554</v>
      </c>
      <c r="G4735" t="str">
        <f t="shared" si="146"/>
        <v>iiif_url</v>
      </c>
    </row>
    <row r="4736" spans="1:7" x14ac:dyDescent="0.2">
      <c r="A4736" t="s">
        <v>4444</v>
      </c>
      <c r="B4736" t="s">
        <v>4507</v>
      </c>
      <c r="C4736" t="s">
        <v>26</v>
      </c>
      <c r="D4736">
        <v>3683</v>
      </c>
      <c r="E4736">
        <v>2747</v>
      </c>
      <c r="F4736" t="s">
        <v>4555</v>
      </c>
      <c r="G4736" t="str">
        <f t="shared" si="146"/>
        <v>iiif_url</v>
      </c>
    </row>
    <row r="4737" spans="1:8" x14ac:dyDescent="0.2">
      <c r="A4737" t="s">
        <v>4444</v>
      </c>
      <c r="B4737" t="s">
        <v>4507</v>
      </c>
      <c r="C4737" t="s">
        <v>26</v>
      </c>
      <c r="D4737">
        <v>3678</v>
      </c>
      <c r="E4737">
        <v>2798</v>
      </c>
      <c r="F4737" t="s">
        <v>4556</v>
      </c>
      <c r="G4737" t="str">
        <f t="shared" si="146"/>
        <v>iiif_url</v>
      </c>
    </row>
    <row r="4738" spans="1:8" x14ac:dyDescent="0.2">
      <c r="A4738" t="s">
        <v>4444</v>
      </c>
      <c r="B4738" t="s">
        <v>4507</v>
      </c>
      <c r="C4738" t="s">
        <v>37</v>
      </c>
      <c r="D4738">
        <v>3810</v>
      </c>
      <c r="E4738">
        <v>2849</v>
      </c>
      <c r="F4738" t="s">
        <v>4557</v>
      </c>
      <c r="G4738" t="str">
        <f t="shared" si="146"/>
        <v>iiif_url</v>
      </c>
    </row>
    <row r="4739" spans="1:8" x14ac:dyDescent="0.2">
      <c r="A4739" t="s">
        <v>4444</v>
      </c>
      <c r="B4739" t="s">
        <v>4507</v>
      </c>
      <c r="C4739" t="s">
        <v>37</v>
      </c>
      <c r="D4739">
        <v>3808</v>
      </c>
      <c r="E4739">
        <v>2889</v>
      </c>
      <c r="F4739" t="s">
        <v>4558</v>
      </c>
      <c r="G4739" t="str">
        <f t="shared" si="146"/>
        <v>iiif_url</v>
      </c>
    </row>
    <row r="4740" spans="1:8" x14ac:dyDescent="0.2">
      <c r="A4740" t="s">
        <v>4444</v>
      </c>
      <c r="B4740" t="s">
        <v>4507</v>
      </c>
      <c r="C4740" t="s">
        <v>124</v>
      </c>
      <c r="D4740">
        <v>3681</v>
      </c>
      <c r="E4740">
        <v>2944</v>
      </c>
      <c r="F4740" t="s">
        <v>4559</v>
      </c>
      <c r="G4740" t="str">
        <f t="shared" si="146"/>
        <v>iiif_url</v>
      </c>
    </row>
    <row r="4741" spans="1:8" x14ac:dyDescent="0.2">
      <c r="A4741" t="s">
        <v>4444</v>
      </c>
      <c r="B4741" t="s">
        <v>4507</v>
      </c>
      <c r="C4741" t="s">
        <v>26</v>
      </c>
      <c r="D4741">
        <v>3692</v>
      </c>
      <c r="E4741">
        <v>2996</v>
      </c>
      <c r="F4741" t="s">
        <v>2697</v>
      </c>
      <c r="G4741" t="str">
        <f t="shared" si="146"/>
        <v>iiif_url</v>
      </c>
    </row>
    <row r="4742" spans="1:8" x14ac:dyDescent="0.2">
      <c r="A4742" t="s">
        <v>4444</v>
      </c>
      <c r="B4742" t="s">
        <v>4507</v>
      </c>
      <c r="C4742" t="s">
        <v>26</v>
      </c>
      <c r="D4742">
        <v>3808</v>
      </c>
      <c r="E4742">
        <v>3042</v>
      </c>
      <c r="F4742" t="s">
        <v>4560</v>
      </c>
      <c r="G4742" t="str">
        <f t="shared" si="146"/>
        <v>iiif_url</v>
      </c>
    </row>
    <row r="4743" spans="1:8" x14ac:dyDescent="0.2">
      <c r="A4743" t="s">
        <v>4444</v>
      </c>
      <c r="B4743" t="s">
        <v>4507</v>
      </c>
      <c r="C4743" t="s">
        <v>124</v>
      </c>
      <c r="D4743">
        <v>3683</v>
      </c>
      <c r="E4743">
        <v>3087</v>
      </c>
      <c r="F4743" t="s">
        <v>4561</v>
      </c>
      <c r="G4743" t="str">
        <f t="shared" si="146"/>
        <v>iiif_url</v>
      </c>
    </row>
    <row r="4744" spans="1:8" x14ac:dyDescent="0.2">
      <c r="A4744" t="s">
        <v>4444</v>
      </c>
      <c r="B4744" t="s">
        <v>4507</v>
      </c>
      <c r="C4744" t="s">
        <v>124</v>
      </c>
      <c r="D4744">
        <v>3683</v>
      </c>
      <c r="E4744">
        <v>3138</v>
      </c>
      <c r="F4744" t="s">
        <v>4562</v>
      </c>
      <c r="G4744" t="str">
        <f t="shared" si="146"/>
        <v>iiif_url</v>
      </c>
    </row>
    <row r="4745" spans="1:8" x14ac:dyDescent="0.2">
      <c r="A4745" t="s">
        <v>4444</v>
      </c>
      <c r="B4745" t="s">
        <v>4507</v>
      </c>
      <c r="C4745" t="s">
        <v>124</v>
      </c>
      <c r="D4745">
        <v>3685</v>
      </c>
      <c r="E4745">
        <v>3183</v>
      </c>
      <c r="F4745" t="s">
        <v>4563</v>
      </c>
      <c r="G4745" t="str">
        <f t="shared" si="146"/>
        <v>iiif_url</v>
      </c>
    </row>
    <row r="4746" spans="1:8" x14ac:dyDescent="0.2">
      <c r="A4746" t="s">
        <v>4444</v>
      </c>
      <c r="B4746" t="s">
        <v>4507</v>
      </c>
      <c r="C4746" t="s">
        <v>37</v>
      </c>
      <c r="D4746">
        <v>3806</v>
      </c>
      <c r="E4746">
        <v>3230</v>
      </c>
      <c r="F4746" t="s">
        <v>4564</v>
      </c>
      <c r="G4746" t="str">
        <f t="shared" si="146"/>
        <v>iiif_url</v>
      </c>
    </row>
    <row r="4747" spans="1:8" x14ac:dyDescent="0.2">
      <c r="A4747" t="s">
        <v>4444</v>
      </c>
      <c r="B4747" t="s">
        <v>4507</v>
      </c>
      <c r="C4747" t="s">
        <v>124</v>
      </c>
      <c r="D4747">
        <v>3688</v>
      </c>
      <c r="E4747">
        <v>3274</v>
      </c>
      <c r="F4747" t="s">
        <v>4565</v>
      </c>
      <c r="G4747" t="str">
        <f t="shared" si="146"/>
        <v>iiif_url</v>
      </c>
    </row>
    <row r="4748" spans="1:8" x14ac:dyDescent="0.2">
      <c r="A4748" t="s">
        <v>4444</v>
      </c>
      <c r="B4748" t="s">
        <v>4507</v>
      </c>
      <c r="C4748" t="s">
        <v>124</v>
      </c>
      <c r="D4748">
        <v>3688</v>
      </c>
      <c r="E4748">
        <v>3325</v>
      </c>
      <c r="F4748" t="s">
        <v>4566</v>
      </c>
      <c r="G4748" t="str">
        <f t="shared" si="146"/>
        <v>iiif_url</v>
      </c>
    </row>
    <row r="4752" spans="1:8" x14ac:dyDescent="0.2">
      <c r="A4752" t="s">
        <v>4567</v>
      </c>
      <c r="B4752" t="s">
        <v>4568</v>
      </c>
      <c r="C4752" t="s">
        <v>37</v>
      </c>
      <c r="D4752">
        <v>579</v>
      </c>
      <c r="E4752">
        <v>378</v>
      </c>
      <c r="F4752" t="s">
        <v>4569</v>
      </c>
      <c r="G4752" t="str">
        <f t="shared" ref="G4752:G4783" si="147">HYPERLINK("https://images.diginfra.net/iiif/NL-HaNA_1.01.02/3779/NL-HaNA_1.01.02_3779_0024.jpg/316,286,1060,3180/full/0/default.jpg", "iiif_url")</f>
        <v>iiif_url</v>
      </c>
      <c r="H4752" t="s">
        <v>8613</v>
      </c>
    </row>
    <row r="4753" spans="1:7" x14ac:dyDescent="0.2">
      <c r="A4753" t="s">
        <v>4567</v>
      </c>
      <c r="B4753" t="s">
        <v>4568</v>
      </c>
      <c r="C4753" t="s">
        <v>26</v>
      </c>
      <c r="D4753">
        <v>456</v>
      </c>
      <c r="E4753">
        <v>418</v>
      </c>
      <c r="F4753" t="s">
        <v>4570</v>
      </c>
      <c r="G4753" t="str">
        <f t="shared" si="147"/>
        <v>iiif_url</v>
      </c>
    </row>
    <row r="4754" spans="1:7" x14ac:dyDescent="0.2">
      <c r="A4754" t="s">
        <v>4567</v>
      </c>
      <c r="B4754" t="s">
        <v>4568</v>
      </c>
      <c r="C4754" t="s">
        <v>26</v>
      </c>
      <c r="D4754">
        <v>459</v>
      </c>
      <c r="E4754">
        <v>472</v>
      </c>
      <c r="F4754" t="s">
        <v>4571</v>
      </c>
      <c r="G4754" t="str">
        <f t="shared" si="147"/>
        <v>iiif_url</v>
      </c>
    </row>
    <row r="4755" spans="1:7" x14ac:dyDescent="0.2">
      <c r="A4755" t="s">
        <v>4567</v>
      </c>
      <c r="B4755" t="s">
        <v>4568</v>
      </c>
      <c r="C4755" t="s">
        <v>37</v>
      </c>
      <c r="D4755">
        <v>584</v>
      </c>
      <c r="E4755">
        <v>520</v>
      </c>
      <c r="F4755" t="s">
        <v>4572</v>
      </c>
      <c r="G4755" t="str">
        <f t="shared" si="147"/>
        <v>iiif_url</v>
      </c>
    </row>
    <row r="4756" spans="1:7" x14ac:dyDescent="0.2">
      <c r="A4756" t="s">
        <v>4567</v>
      </c>
      <c r="B4756" t="s">
        <v>4568</v>
      </c>
      <c r="C4756" t="s">
        <v>26</v>
      </c>
      <c r="D4756">
        <v>459</v>
      </c>
      <c r="E4756">
        <v>572</v>
      </c>
      <c r="F4756" t="s">
        <v>4573</v>
      </c>
      <c r="G4756" t="str">
        <f t="shared" si="147"/>
        <v>iiif_url</v>
      </c>
    </row>
    <row r="4757" spans="1:7" x14ac:dyDescent="0.2">
      <c r="A4757" t="s">
        <v>4567</v>
      </c>
      <c r="B4757" t="s">
        <v>4568</v>
      </c>
      <c r="C4757" t="s">
        <v>26</v>
      </c>
      <c r="D4757">
        <v>466</v>
      </c>
      <c r="E4757">
        <v>618</v>
      </c>
      <c r="F4757" t="s">
        <v>4574</v>
      </c>
      <c r="G4757" t="str">
        <f t="shared" si="147"/>
        <v>iiif_url</v>
      </c>
    </row>
    <row r="4758" spans="1:7" x14ac:dyDescent="0.2">
      <c r="A4758" t="s">
        <v>4567</v>
      </c>
      <c r="B4758" t="s">
        <v>4568</v>
      </c>
      <c r="C4758" t="s">
        <v>26</v>
      </c>
      <c r="D4758">
        <v>459</v>
      </c>
      <c r="E4758">
        <v>666</v>
      </c>
      <c r="F4758" t="s">
        <v>4575</v>
      </c>
      <c r="G4758" t="str">
        <f t="shared" si="147"/>
        <v>iiif_url</v>
      </c>
    </row>
    <row r="4759" spans="1:7" x14ac:dyDescent="0.2">
      <c r="A4759" t="s">
        <v>4567</v>
      </c>
      <c r="B4759" t="s">
        <v>4568</v>
      </c>
      <c r="C4759" t="s">
        <v>26</v>
      </c>
      <c r="D4759">
        <v>470</v>
      </c>
      <c r="E4759">
        <v>730</v>
      </c>
      <c r="F4759" t="s">
        <v>4576</v>
      </c>
      <c r="G4759" t="str">
        <f t="shared" si="147"/>
        <v>iiif_url</v>
      </c>
    </row>
    <row r="4760" spans="1:7" x14ac:dyDescent="0.2">
      <c r="A4760" t="s">
        <v>4567</v>
      </c>
      <c r="B4760" t="s">
        <v>4568</v>
      </c>
      <c r="C4760" t="s">
        <v>37</v>
      </c>
      <c r="D4760">
        <v>586</v>
      </c>
      <c r="E4760">
        <v>760</v>
      </c>
      <c r="F4760" t="s">
        <v>4577</v>
      </c>
      <c r="G4760" t="str">
        <f t="shared" si="147"/>
        <v>iiif_url</v>
      </c>
    </row>
    <row r="4761" spans="1:7" x14ac:dyDescent="0.2">
      <c r="A4761" t="s">
        <v>4567</v>
      </c>
      <c r="B4761" t="s">
        <v>4568</v>
      </c>
      <c r="C4761" t="s">
        <v>26</v>
      </c>
      <c r="D4761">
        <v>466</v>
      </c>
      <c r="E4761">
        <v>807</v>
      </c>
      <c r="F4761" t="s">
        <v>4578</v>
      </c>
      <c r="G4761" t="str">
        <f t="shared" si="147"/>
        <v>iiif_url</v>
      </c>
    </row>
    <row r="4762" spans="1:7" x14ac:dyDescent="0.2">
      <c r="A4762" t="s">
        <v>4567</v>
      </c>
      <c r="B4762" t="s">
        <v>4568</v>
      </c>
      <c r="C4762" t="s">
        <v>26</v>
      </c>
      <c r="D4762">
        <v>461</v>
      </c>
      <c r="E4762">
        <v>863</v>
      </c>
      <c r="F4762" t="s">
        <v>4579</v>
      </c>
      <c r="G4762" t="str">
        <f t="shared" si="147"/>
        <v>iiif_url</v>
      </c>
    </row>
    <row r="4763" spans="1:7" x14ac:dyDescent="0.2">
      <c r="A4763" t="s">
        <v>4567</v>
      </c>
      <c r="B4763" t="s">
        <v>4568</v>
      </c>
      <c r="C4763" t="s">
        <v>37</v>
      </c>
      <c r="D4763">
        <v>589</v>
      </c>
      <c r="E4763">
        <v>908</v>
      </c>
      <c r="F4763" t="s">
        <v>4580</v>
      </c>
      <c r="G4763" t="str">
        <f t="shared" si="147"/>
        <v>iiif_url</v>
      </c>
    </row>
    <row r="4764" spans="1:7" x14ac:dyDescent="0.2">
      <c r="A4764" t="s">
        <v>4567</v>
      </c>
      <c r="B4764" t="s">
        <v>4568</v>
      </c>
      <c r="C4764" t="s">
        <v>26</v>
      </c>
      <c r="D4764">
        <v>459</v>
      </c>
      <c r="E4764">
        <v>955</v>
      </c>
      <c r="F4764" t="s">
        <v>4581</v>
      </c>
      <c r="G4764" t="str">
        <f t="shared" si="147"/>
        <v>iiif_url</v>
      </c>
    </row>
    <row r="4765" spans="1:7" x14ac:dyDescent="0.2">
      <c r="A4765" t="s">
        <v>4567</v>
      </c>
      <c r="B4765" t="s">
        <v>4568</v>
      </c>
      <c r="C4765" t="s">
        <v>26</v>
      </c>
      <c r="D4765">
        <v>463</v>
      </c>
      <c r="E4765">
        <v>1004</v>
      </c>
      <c r="F4765" t="s">
        <v>4582</v>
      </c>
      <c r="G4765" t="str">
        <f t="shared" si="147"/>
        <v>iiif_url</v>
      </c>
    </row>
    <row r="4766" spans="1:7" x14ac:dyDescent="0.2">
      <c r="A4766" t="s">
        <v>4567</v>
      </c>
      <c r="B4766" t="s">
        <v>4568</v>
      </c>
      <c r="C4766" t="s">
        <v>37</v>
      </c>
      <c r="D4766">
        <v>596</v>
      </c>
      <c r="E4766">
        <v>1052</v>
      </c>
      <c r="F4766" t="s">
        <v>4583</v>
      </c>
      <c r="G4766" t="str">
        <f t="shared" si="147"/>
        <v>iiif_url</v>
      </c>
    </row>
    <row r="4767" spans="1:7" x14ac:dyDescent="0.2">
      <c r="A4767" t="s">
        <v>4567</v>
      </c>
      <c r="B4767" t="s">
        <v>4568</v>
      </c>
      <c r="C4767" t="s">
        <v>26</v>
      </c>
      <c r="D4767">
        <v>461</v>
      </c>
      <c r="E4767">
        <v>1100</v>
      </c>
      <c r="F4767" t="s">
        <v>4584</v>
      </c>
      <c r="G4767" t="str">
        <f t="shared" si="147"/>
        <v>iiif_url</v>
      </c>
    </row>
    <row r="4768" spans="1:7" x14ac:dyDescent="0.2">
      <c r="A4768" t="s">
        <v>4567</v>
      </c>
      <c r="B4768" t="s">
        <v>4568</v>
      </c>
      <c r="C4768" t="s">
        <v>37</v>
      </c>
      <c r="D4768">
        <v>581</v>
      </c>
      <c r="E4768">
        <v>1149</v>
      </c>
      <c r="F4768" t="s">
        <v>4585</v>
      </c>
      <c r="G4768" t="str">
        <f t="shared" si="147"/>
        <v>iiif_url</v>
      </c>
    </row>
    <row r="4769" spans="1:7" x14ac:dyDescent="0.2">
      <c r="A4769" t="s">
        <v>4567</v>
      </c>
      <c r="B4769" t="s">
        <v>4568</v>
      </c>
      <c r="C4769" t="s">
        <v>26</v>
      </c>
      <c r="D4769">
        <v>461</v>
      </c>
      <c r="E4769">
        <v>1195</v>
      </c>
      <c r="F4769" t="s">
        <v>4586</v>
      </c>
      <c r="G4769" t="str">
        <f t="shared" si="147"/>
        <v>iiif_url</v>
      </c>
    </row>
    <row r="4770" spans="1:7" x14ac:dyDescent="0.2">
      <c r="A4770" t="s">
        <v>4567</v>
      </c>
      <c r="B4770" t="s">
        <v>4568</v>
      </c>
      <c r="C4770" t="s">
        <v>37</v>
      </c>
      <c r="D4770">
        <v>586</v>
      </c>
      <c r="E4770">
        <v>1243</v>
      </c>
      <c r="F4770" t="s">
        <v>4587</v>
      </c>
      <c r="G4770" t="str">
        <f t="shared" si="147"/>
        <v>iiif_url</v>
      </c>
    </row>
    <row r="4771" spans="1:7" x14ac:dyDescent="0.2">
      <c r="A4771" t="s">
        <v>4567</v>
      </c>
      <c r="B4771" t="s">
        <v>4568</v>
      </c>
      <c r="C4771" t="s">
        <v>26</v>
      </c>
      <c r="D4771">
        <v>461</v>
      </c>
      <c r="E4771">
        <v>1291</v>
      </c>
      <c r="F4771" t="s">
        <v>4588</v>
      </c>
      <c r="G4771" t="str">
        <f t="shared" si="147"/>
        <v>iiif_url</v>
      </c>
    </row>
    <row r="4772" spans="1:7" x14ac:dyDescent="0.2">
      <c r="A4772" t="s">
        <v>4567</v>
      </c>
      <c r="B4772" t="s">
        <v>4568</v>
      </c>
      <c r="C4772" t="s">
        <v>37</v>
      </c>
      <c r="D4772">
        <v>584</v>
      </c>
      <c r="E4772">
        <v>1341</v>
      </c>
      <c r="F4772" t="s">
        <v>4589</v>
      </c>
      <c r="G4772" t="str">
        <f t="shared" si="147"/>
        <v>iiif_url</v>
      </c>
    </row>
    <row r="4773" spans="1:7" x14ac:dyDescent="0.2">
      <c r="A4773" t="s">
        <v>4567</v>
      </c>
      <c r="B4773" t="s">
        <v>4568</v>
      </c>
      <c r="C4773" t="s">
        <v>26</v>
      </c>
      <c r="D4773">
        <v>461</v>
      </c>
      <c r="E4773">
        <v>1389</v>
      </c>
      <c r="F4773" t="s">
        <v>4590</v>
      </c>
      <c r="G4773" t="str">
        <f t="shared" si="147"/>
        <v>iiif_url</v>
      </c>
    </row>
    <row r="4774" spans="1:7" x14ac:dyDescent="0.2">
      <c r="A4774" t="s">
        <v>4567</v>
      </c>
      <c r="B4774" t="s">
        <v>4568</v>
      </c>
      <c r="C4774" t="s">
        <v>37</v>
      </c>
      <c r="D4774">
        <v>579</v>
      </c>
      <c r="E4774">
        <v>1438</v>
      </c>
      <c r="F4774" t="s">
        <v>4591</v>
      </c>
      <c r="G4774" t="str">
        <f t="shared" si="147"/>
        <v>iiif_url</v>
      </c>
    </row>
    <row r="4775" spans="1:7" x14ac:dyDescent="0.2">
      <c r="A4775" t="s">
        <v>4567</v>
      </c>
      <c r="B4775" t="s">
        <v>4568</v>
      </c>
      <c r="C4775" t="s">
        <v>26</v>
      </c>
      <c r="D4775">
        <v>461</v>
      </c>
      <c r="E4775">
        <v>1484</v>
      </c>
      <c r="F4775" t="s">
        <v>4592</v>
      </c>
      <c r="G4775" t="str">
        <f t="shared" si="147"/>
        <v>iiif_url</v>
      </c>
    </row>
    <row r="4776" spans="1:7" x14ac:dyDescent="0.2">
      <c r="A4776" t="s">
        <v>4567</v>
      </c>
      <c r="B4776" t="s">
        <v>4568</v>
      </c>
      <c r="C4776" t="s">
        <v>37</v>
      </c>
      <c r="D4776">
        <v>579</v>
      </c>
      <c r="E4776">
        <v>1524</v>
      </c>
      <c r="F4776" t="s">
        <v>4593</v>
      </c>
      <c r="G4776" t="str">
        <f t="shared" si="147"/>
        <v>iiif_url</v>
      </c>
    </row>
    <row r="4777" spans="1:7" x14ac:dyDescent="0.2">
      <c r="A4777" t="s">
        <v>4567</v>
      </c>
      <c r="B4777" t="s">
        <v>4568</v>
      </c>
      <c r="C4777" t="s">
        <v>26</v>
      </c>
      <c r="D4777">
        <v>461</v>
      </c>
      <c r="E4777">
        <v>1582</v>
      </c>
      <c r="F4777" t="s">
        <v>4594</v>
      </c>
      <c r="G4777" t="str">
        <f t="shared" si="147"/>
        <v>iiif_url</v>
      </c>
    </row>
    <row r="4778" spans="1:7" x14ac:dyDescent="0.2">
      <c r="A4778" t="s">
        <v>4567</v>
      </c>
      <c r="B4778" t="s">
        <v>4568</v>
      </c>
      <c r="C4778" t="s">
        <v>37</v>
      </c>
      <c r="D4778">
        <v>581</v>
      </c>
      <c r="E4778">
        <v>1628</v>
      </c>
      <c r="F4778" t="s">
        <v>4595</v>
      </c>
      <c r="G4778" t="str">
        <f t="shared" si="147"/>
        <v>iiif_url</v>
      </c>
    </row>
    <row r="4779" spans="1:7" x14ac:dyDescent="0.2">
      <c r="A4779" t="s">
        <v>4567</v>
      </c>
      <c r="B4779" t="s">
        <v>4568</v>
      </c>
      <c r="C4779" t="s">
        <v>26</v>
      </c>
      <c r="D4779">
        <v>456</v>
      </c>
      <c r="E4779">
        <v>1679</v>
      </c>
      <c r="F4779" t="s">
        <v>4596</v>
      </c>
      <c r="G4779" t="str">
        <f t="shared" si="147"/>
        <v>iiif_url</v>
      </c>
    </row>
    <row r="4780" spans="1:7" x14ac:dyDescent="0.2">
      <c r="A4780" t="s">
        <v>4567</v>
      </c>
      <c r="B4780" t="s">
        <v>4568</v>
      </c>
      <c r="C4780" t="s">
        <v>26</v>
      </c>
      <c r="D4780">
        <v>456</v>
      </c>
      <c r="E4780">
        <v>1726</v>
      </c>
      <c r="F4780" t="s">
        <v>4597</v>
      </c>
      <c r="G4780" t="str">
        <f t="shared" si="147"/>
        <v>iiif_url</v>
      </c>
    </row>
    <row r="4781" spans="1:7" x14ac:dyDescent="0.2">
      <c r="A4781" t="s">
        <v>4567</v>
      </c>
      <c r="B4781" t="s">
        <v>4568</v>
      </c>
      <c r="C4781" t="s">
        <v>26</v>
      </c>
      <c r="D4781">
        <v>456</v>
      </c>
      <c r="E4781">
        <v>1784</v>
      </c>
      <c r="F4781" t="s">
        <v>3070</v>
      </c>
      <c r="G4781" t="str">
        <f t="shared" si="147"/>
        <v>iiif_url</v>
      </c>
    </row>
    <row r="4782" spans="1:7" x14ac:dyDescent="0.2">
      <c r="A4782" t="s">
        <v>4567</v>
      </c>
      <c r="B4782" t="s">
        <v>4568</v>
      </c>
      <c r="C4782" t="s">
        <v>37</v>
      </c>
      <c r="D4782">
        <v>579</v>
      </c>
      <c r="E4782">
        <v>1819</v>
      </c>
      <c r="F4782" t="s">
        <v>4598</v>
      </c>
      <c r="G4782" t="str">
        <f t="shared" si="147"/>
        <v>iiif_url</v>
      </c>
    </row>
    <row r="4783" spans="1:7" x14ac:dyDescent="0.2">
      <c r="A4783" t="s">
        <v>4567</v>
      </c>
      <c r="B4783" t="s">
        <v>4568</v>
      </c>
      <c r="C4783" t="s">
        <v>26</v>
      </c>
      <c r="D4783">
        <v>456</v>
      </c>
      <c r="E4783">
        <v>1870</v>
      </c>
      <c r="F4783" t="s">
        <v>4599</v>
      </c>
      <c r="G4783" t="str">
        <f t="shared" si="147"/>
        <v>iiif_url</v>
      </c>
    </row>
    <row r="4784" spans="1:7" x14ac:dyDescent="0.2">
      <c r="A4784" t="s">
        <v>4567</v>
      </c>
      <c r="B4784" t="s">
        <v>4568</v>
      </c>
      <c r="C4784" t="s">
        <v>11</v>
      </c>
      <c r="D4784">
        <v>1073</v>
      </c>
      <c r="E4784">
        <v>1888</v>
      </c>
      <c r="F4784" t="s">
        <v>285</v>
      </c>
      <c r="G4784" t="str">
        <f t="shared" ref="G4784:G4814" si="148">HYPERLINK("https://images.diginfra.net/iiif/NL-HaNA_1.01.02/3779/NL-HaNA_1.01.02_3779_0024.jpg/316,286,1060,3180/full/0/default.jpg", "iiif_url")</f>
        <v>iiif_url</v>
      </c>
    </row>
    <row r="4785" spans="1:7" x14ac:dyDescent="0.2">
      <c r="A4785" t="s">
        <v>4567</v>
      </c>
      <c r="B4785" t="s">
        <v>4568</v>
      </c>
      <c r="C4785" t="s">
        <v>37</v>
      </c>
      <c r="D4785">
        <v>577</v>
      </c>
      <c r="E4785">
        <v>1912</v>
      </c>
      <c r="F4785" t="s">
        <v>4595</v>
      </c>
      <c r="G4785" t="str">
        <f t="shared" si="148"/>
        <v>iiif_url</v>
      </c>
    </row>
    <row r="4786" spans="1:7" x14ac:dyDescent="0.2">
      <c r="A4786" t="s">
        <v>4567</v>
      </c>
      <c r="B4786" t="s">
        <v>4568</v>
      </c>
      <c r="C4786" t="s">
        <v>26</v>
      </c>
      <c r="D4786">
        <v>454</v>
      </c>
      <c r="E4786">
        <v>1965</v>
      </c>
      <c r="F4786" t="s">
        <v>4600</v>
      </c>
      <c r="G4786" t="str">
        <f t="shared" si="148"/>
        <v>iiif_url</v>
      </c>
    </row>
    <row r="4787" spans="1:7" x14ac:dyDescent="0.2">
      <c r="A4787" t="s">
        <v>4567</v>
      </c>
      <c r="B4787" t="s">
        <v>4568</v>
      </c>
      <c r="C4787" t="s">
        <v>26</v>
      </c>
      <c r="D4787">
        <v>451</v>
      </c>
      <c r="E4787">
        <v>2013</v>
      </c>
      <c r="F4787" t="s">
        <v>4601</v>
      </c>
      <c r="G4787" t="str">
        <f t="shared" si="148"/>
        <v>iiif_url</v>
      </c>
    </row>
    <row r="4788" spans="1:7" x14ac:dyDescent="0.2">
      <c r="A4788" t="s">
        <v>4567</v>
      </c>
      <c r="B4788" t="s">
        <v>4568</v>
      </c>
      <c r="C4788" t="s">
        <v>37</v>
      </c>
      <c r="D4788">
        <v>572</v>
      </c>
      <c r="E4788">
        <v>2063</v>
      </c>
      <c r="F4788" t="s">
        <v>4602</v>
      </c>
      <c r="G4788" t="str">
        <f t="shared" si="148"/>
        <v>iiif_url</v>
      </c>
    </row>
    <row r="4789" spans="1:7" x14ac:dyDescent="0.2">
      <c r="A4789" t="s">
        <v>4567</v>
      </c>
      <c r="B4789" t="s">
        <v>4568</v>
      </c>
      <c r="C4789" t="s">
        <v>26</v>
      </c>
      <c r="D4789">
        <v>459</v>
      </c>
      <c r="E4789">
        <v>2113</v>
      </c>
      <c r="F4789" t="s">
        <v>4603</v>
      </c>
      <c r="G4789" t="str">
        <f t="shared" si="148"/>
        <v>iiif_url</v>
      </c>
    </row>
    <row r="4790" spans="1:7" x14ac:dyDescent="0.2">
      <c r="A4790" t="s">
        <v>4567</v>
      </c>
      <c r="B4790" t="s">
        <v>4568</v>
      </c>
      <c r="C4790" t="s">
        <v>37</v>
      </c>
      <c r="D4790">
        <v>579</v>
      </c>
      <c r="E4790">
        <v>2156</v>
      </c>
      <c r="F4790" t="s">
        <v>4604</v>
      </c>
      <c r="G4790" t="str">
        <f t="shared" si="148"/>
        <v>iiif_url</v>
      </c>
    </row>
    <row r="4791" spans="1:7" x14ac:dyDescent="0.2">
      <c r="A4791" t="s">
        <v>4567</v>
      </c>
      <c r="B4791" t="s">
        <v>4568</v>
      </c>
      <c r="C4791" t="s">
        <v>26</v>
      </c>
      <c r="D4791">
        <v>454</v>
      </c>
      <c r="E4791">
        <v>2206</v>
      </c>
      <c r="F4791" t="s">
        <v>4605</v>
      </c>
      <c r="G4791" t="str">
        <f t="shared" si="148"/>
        <v>iiif_url</v>
      </c>
    </row>
    <row r="4792" spans="1:7" x14ac:dyDescent="0.2">
      <c r="A4792" t="s">
        <v>4567</v>
      </c>
      <c r="B4792" t="s">
        <v>4568</v>
      </c>
      <c r="C4792" t="s">
        <v>26</v>
      </c>
      <c r="D4792">
        <v>454</v>
      </c>
      <c r="E4792">
        <v>2253</v>
      </c>
      <c r="F4792" t="s">
        <v>4606</v>
      </c>
      <c r="G4792" t="str">
        <f t="shared" si="148"/>
        <v>iiif_url</v>
      </c>
    </row>
    <row r="4793" spans="1:7" x14ac:dyDescent="0.2">
      <c r="A4793" t="s">
        <v>4567</v>
      </c>
      <c r="B4793" t="s">
        <v>4568</v>
      </c>
      <c r="C4793" t="s">
        <v>37</v>
      </c>
      <c r="D4793">
        <v>579</v>
      </c>
      <c r="E4793">
        <v>2302</v>
      </c>
      <c r="F4793" t="s">
        <v>4595</v>
      </c>
      <c r="G4793" t="str">
        <f t="shared" si="148"/>
        <v>iiif_url</v>
      </c>
    </row>
    <row r="4794" spans="1:7" x14ac:dyDescent="0.2">
      <c r="A4794" t="s">
        <v>4567</v>
      </c>
      <c r="B4794" t="s">
        <v>4568</v>
      </c>
      <c r="C4794" t="s">
        <v>26</v>
      </c>
      <c r="D4794">
        <v>449</v>
      </c>
      <c r="E4794">
        <v>2348</v>
      </c>
      <c r="F4794" t="s">
        <v>4607</v>
      </c>
      <c r="G4794" t="str">
        <f t="shared" si="148"/>
        <v>iiif_url</v>
      </c>
    </row>
    <row r="4795" spans="1:7" x14ac:dyDescent="0.2">
      <c r="A4795" t="s">
        <v>4567</v>
      </c>
      <c r="B4795" t="s">
        <v>4568</v>
      </c>
      <c r="C4795" t="s">
        <v>26</v>
      </c>
      <c r="D4795">
        <v>454</v>
      </c>
      <c r="E4795">
        <v>2397</v>
      </c>
      <c r="F4795" t="s">
        <v>4608</v>
      </c>
      <c r="G4795" t="str">
        <f t="shared" si="148"/>
        <v>iiif_url</v>
      </c>
    </row>
    <row r="4796" spans="1:7" x14ac:dyDescent="0.2">
      <c r="A4796" t="s">
        <v>4567</v>
      </c>
      <c r="B4796" t="s">
        <v>4568</v>
      </c>
      <c r="C4796" t="s">
        <v>37</v>
      </c>
      <c r="D4796">
        <v>579</v>
      </c>
      <c r="E4796">
        <v>2451</v>
      </c>
      <c r="F4796" t="s">
        <v>4609</v>
      </c>
      <c r="G4796" t="str">
        <f t="shared" si="148"/>
        <v>iiif_url</v>
      </c>
    </row>
    <row r="4797" spans="1:7" x14ac:dyDescent="0.2">
      <c r="A4797" t="s">
        <v>4567</v>
      </c>
      <c r="B4797" t="s">
        <v>4568</v>
      </c>
      <c r="C4797" t="s">
        <v>26</v>
      </c>
      <c r="D4797">
        <v>454</v>
      </c>
      <c r="E4797">
        <v>2486</v>
      </c>
      <c r="F4797" t="s">
        <v>4610</v>
      </c>
      <c r="G4797" t="str">
        <f t="shared" si="148"/>
        <v>iiif_url</v>
      </c>
    </row>
    <row r="4798" spans="1:7" x14ac:dyDescent="0.2">
      <c r="A4798" t="s">
        <v>4567</v>
      </c>
      <c r="B4798" t="s">
        <v>4568</v>
      </c>
      <c r="C4798" t="s">
        <v>37</v>
      </c>
      <c r="D4798">
        <v>574</v>
      </c>
      <c r="E4798">
        <v>2538</v>
      </c>
      <c r="F4798" t="s">
        <v>4611</v>
      </c>
      <c r="G4798" t="str">
        <f t="shared" si="148"/>
        <v>iiif_url</v>
      </c>
    </row>
    <row r="4799" spans="1:7" x14ac:dyDescent="0.2">
      <c r="A4799" t="s">
        <v>4567</v>
      </c>
      <c r="B4799" t="s">
        <v>4568</v>
      </c>
      <c r="C4799" t="s">
        <v>26</v>
      </c>
      <c r="D4799">
        <v>454</v>
      </c>
      <c r="E4799">
        <v>2594</v>
      </c>
      <c r="F4799" t="s">
        <v>4612</v>
      </c>
      <c r="G4799" t="str">
        <f t="shared" si="148"/>
        <v>iiif_url</v>
      </c>
    </row>
    <row r="4800" spans="1:7" x14ac:dyDescent="0.2">
      <c r="A4800" t="s">
        <v>4567</v>
      </c>
      <c r="B4800" t="s">
        <v>4568</v>
      </c>
      <c r="C4800" t="s">
        <v>37</v>
      </c>
      <c r="D4800">
        <v>577</v>
      </c>
      <c r="E4800">
        <v>2636</v>
      </c>
      <c r="F4800" t="s">
        <v>4613</v>
      </c>
      <c r="G4800" t="str">
        <f t="shared" si="148"/>
        <v>iiif_url</v>
      </c>
    </row>
    <row r="4801" spans="1:8" x14ac:dyDescent="0.2">
      <c r="A4801" t="s">
        <v>4567</v>
      </c>
      <c r="B4801" t="s">
        <v>4568</v>
      </c>
      <c r="C4801" t="s">
        <v>26</v>
      </c>
      <c r="D4801">
        <v>454</v>
      </c>
      <c r="E4801">
        <v>2687</v>
      </c>
      <c r="F4801" t="s">
        <v>4614</v>
      </c>
      <c r="G4801" t="str">
        <f t="shared" si="148"/>
        <v>iiif_url</v>
      </c>
    </row>
    <row r="4802" spans="1:8" x14ac:dyDescent="0.2">
      <c r="A4802" t="s">
        <v>4567</v>
      </c>
      <c r="B4802" t="s">
        <v>4568</v>
      </c>
      <c r="C4802" t="s">
        <v>26</v>
      </c>
      <c r="D4802">
        <v>449</v>
      </c>
      <c r="E4802">
        <v>2734</v>
      </c>
      <c r="F4802" t="s">
        <v>4615</v>
      </c>
      <c r="G4802" t="str">
        <f t="shared" si="148"/>
        <v>iiif_url</v>
      </c>
    </row>
    <row r="4803" spans="1:8" x14ac:dyDescent="0.2">
      <c r="A4803" t="s">
        <v>4567</v>
      </c>
      <c r="B4803" t="s">
        <v>4568</v>
      </c>
      <c r="C4803" t="s">
        <v>37</v>
      </c>
      <c r="D4803">
        <v>574</v>
      </c>
      <c r="E4803">
        <v>2778</v>
      </c>
      <c r="F4803" t="s">
        <v>4616</v>
      </c>
      <c r="G4803" t="str">
        <f t="shared" si="148"/>
        <v>iiif_url</v>
      </c>
    </row>
    <row r="4804" spans="1:8" x14ac:dyDescent="0.2">
      <c r="A4804" t="s">
        <v>4567</v>
      </c>
      <c r="B4804" t="s">
        <v>4568</v>
      </c>
      <c r="C4804" t="s">
        <v>26</v>
      </c>
      <c r="D4804">
        <v>451</v>
      </c>
      <c r="E4804">
        <v>2835</v>
      </c>
      <c r="F4804" t="s">
        <v>4617</v>
      </c>
      <c r="G4804" t="str">
        <f t="shared" si="148"/>
        <v>iiif_url</v>
      </c>
    </row>
    <row r="4805" spans="1:8" x14ac:dyDescent="0.2">
      <c r="A4805" t="s">
        <v>4567</v>
      </c>
      <c r="B4805" t="s">
        <v>4568</v>
      </c>
      <c r="C4805" t="s">
        <v>26</v>
      </c>
      <c r="D4805">
        <v>454</v>
      </c>
      <c r="E4805">
        <v>2878</v>
      </c>
      <c r="F4805" t="s">
        <v>4618</v>
      </c>
      <c r="G4805" t="str">
        <f t="shared" si="148"/>
        <v>iiif_url</v>
      </c>
    </row>
    <row r="4806" spans="1:8" x14ac:dyDescent="0.2">
      <c r="A4806" t="s">
        <v>4567</v>
      </c>
      <c r="B4806" t="s">
        <v>4568</v>
      </c>
      <c r="C4806" t="s">
        <v>37</v>
      </c>
      <c r="D4806">
        <v>574</v>
      </c>
      <c r="E4806">
        <v>2930</v>
      </c>
      <c r="F4806" t="s">
        <v>4619</v>
      </c>
      <c r="G4806" t="str">
        <f t="shared" si="148"/>
        <v>iiif_url</v>
      </c>
    </row>
    <row r="4807" spans="1:8" x14ac:dyDescent="0.2">
      <c r="A4807" t="s">
        <v>4567</v>
      </c>
      <c r="B4807" t="s">
        <v>4568</v>
      </c>
      <c r="C4807" t="s">
        <v>26</v>
      </c>
      <c r="D4807">
        <v>456</v>
      </c>
      <c r="E4807">
        <v>2978</v>
      </c>
      <c r="F4807" t="s">
        <v>3346</v>
      </c>
      <c r="G4807" t="str">
        <f t="shared" si="148"/>
        <v>iiif_url</v>
      </c>
    </row>
    <row r="4808" spans="1:8" x14ac:dyDescent="0.2">
      <c r="A4808" t="s">
        <v>4567</v>
      </c>
      <c r="B4808" t="s">
        <v>4568</v>
      </c>
      <c r="C4808" t="s">
        <v>124</v>
      </c>
      <c r="D4808">
        <v>404</v>
      </c>
      <c r="E4808">
        <v>3020</v>
      </c>
      <c r="F4808" t="s">
        <v>4620</v>
      </c>
      <c r="G4808" t="str">
        <f t="shared" si="148"/>
        <v>iiif_url</v>
      </c>
    </row>
    <row r="4809" spans="1:8" x14ac:dyDescent="0.2">
      <c r="A4809" t="s">
        <v>4567</v>
      </c>
      <c r="B4809" t="s">
        <v>4568</v>
      </c>
      <c r="C4809" t="s">
        <v>124</v>
      </c>
      <c r="D4809">
        <v>404</v>
      </c>
      <c r="E4809">
        <v>3069</v>
      </c>
      <c r="F4809" t="s">
        <v>4621</v>
      </c>
      <c r="G4809" t="str">
        <f t="shared" si="148"/>
        <v>iiif_url</v>
      </c>
    </row>
    <row r="4810" spans="1:8" x14ac:dyDescent="0.2">
      <c r="A4810" t="s">
        <v>4567</v>
      </c>
      <c r="B4810" t="s">
        <v>4568</v>
      </c>
      <c r="C4810" t="s">
        <v>37</v>
      </c>
      <c r="D4810">
        <v>577</v>
      </c>
      <c r="E4810">
        <v>3120</v>
      </c>
      <c r="F4810" t="s">
        <v>4622</v>
      </c>
      <c r="G4810" t="str">
        <f t="shared" si="148"/>
        <v>iiif_url</v>
      </c>
    </row>
    <row r="4811" spans="1:8" x14ac:dyDescent="0.2">
      <c r="A4811" t="s">
        <v>4567</v>
      </c>
      <c r="B4811" t="s">
        <v>4568</v>
      </c>
      <c r="C4811" t="s">
        <v>26</v>
      </c>
      <c r="D4811">
        <v>451</v>
      </c>
      <c r="E4811">
        <v>3171</v>
      </c>
      <c r="F4811" t="s">
        <v>4623</v>
      </c>
      <c r="G4811" t="str">
        <f t="shared" si="148"/>
        <v>iiif_url</v>
      </c>
    </row>
    <row r="4812" spans="1:8" x14ac:dyDescent="0.2">
      <c r="A4812" t="s">
        <v>4567</v>
      </c>
      <c r="B4812" t="s">
        <v>4568</v>
      </c>
      <c r="C4812" t="s">
        <v>37</v>
      </c>
      <c r="D4812">
        <v>579</v>
      </c>
      <c r="E4812">
        <v>3217</v>
      </c>
      <c r="F4812" t="s">
        <v>4624</v>
      </c>
      <c r="G4812" t="str">
        <f t="shared" si="148"/>
        <v>iiif_url</v>
      </c>
    </row>
    <row r="4813" spans="1:8" x14ac:dyDescent="0.2">
      <c r="A4813" t="s">
        <v>4567</v>
      </c>
      <c r="B4813" t="s">
        <v>4568</v>
      </c>
      <c r="C4813" t="s">
        <v>26</v>
      </c>
      <c r="D4813">
        <v>447</v>
      </c>
      <c r="E4813">
        <v>3258</v>
      </c>
      <c r="F4813" t="s">
        <v>4625</v>
      </c>
      <c r="G4813" t="str">
        <f t="shared" si="148"/>
        <v>iiif_url</v>
      </c>
    </row>
    <row r="4814" spans="1:8" x14ac:dyDescent="0.2">
      <c r="A4814" t="s">
        <v>4567</v>
      </c>
      <c r="B4814" t="s">
        <v>4568</v>
      </c>
      <c r="C4814" t="s">
        <v>124</v>
      </c>
      <c r="D4814">
        <v>397</v>
      </c>
      <c r="E4814">
        <v>3312</v>
      </c>
      <c r="F4814" t="s">
        <v>4626</v>
      </c>
      <c r="G4814" t="str">
        <f t="shared" si="148"/>
        <v>iiif_url</v>
      </c>
      <c r="H4814" t="s">
        <v>8613</v>
      </c>
    </row>
    <row r="4816" spans="1:8" x14ac:dyDescent="0.2">
      <c r="A4816" t="s">
        <v>4567</v>
      </c>
      <c r="B4816" t="s">
        <v>4627</v>
      </c>
      <c r="C4816" t="s">
        <v>124</v>
      </c>
      <c r="D4816">
        <v>1399</v>
      </c>
      <c r="E4816">
        <v>384</v>
      </c>
      <c r="F4816" t="s">
        <v>4628</v>
      </c>
      <c r="G4816" t="str">
        <f t="shared" ref="G4816:G4847" si="149">HYPERLINK("https://images.diginfra.net/iiif/NL-HaNA_1.01.02/3779/NL-HaNA_1.01.02_3779_0024.jpg/1275,279,1165,3200/full/0/default.jpg", "iiif_url")</f>
        <v>iiif_url</v>
      </c>
      <c r="H4816" t="s">
        <v>8613</v>
      </c>
    </row>
    <row r="4817" spans="1:7" x14ac:dyDescent="0.2">
      <c r="A4817" t="s">
        <v>4567</v>
      </c>
      <c r="B4817" t="s">
        <v>4627</v>
      </c>
      <c r="C4817" t="s">
        <v>26</v>
      </c>
      <c r="D4817">
        <v>1442</v>
      </c>
      <c r="E4817">
        <v>430</v>
      </c>
      <c r="F4817" t="s">
        <v>4629</v>
      </c>
      <c r="G4817" t="str">
        <f t="shared" si="149"/>
        <v>iiif_url</v>
      </c>
    </row>
    <row r="4818" spans="1:7" x14ac:dyDescent="0.2">
      <c r="A4818" t="s">
        <v>4567</v>
      </c>
      <c r="B4818" t="s">
        <v>4627</v>
      </c>
      <c r="C4818" t="s">
        <v>26</v>
      </c>
      <c r="D4818">
        <v>1444</v>
      </c>
      <c r="E4818">
        <v>488</v>
      </c>
      <c r="F4818" t="s">
        <v>4213</v>
      </c>
      <c r="G4818" t="str">
        <f t="shared" si="149"/>
        <v>iiif_url</v>
      </c>
    </row>
    <row r="4819" spans="1:7" x14ac:dyDescent="0.2">
      <c r="A4819" t="s">
        <v>4567</v>
      </c>
      <c r="B4819" t="s">
        <v>4627</v>
      </c>
      <c r="C4819" t="s">
        <v>124</v>
      </c>
      <c r="D4819">
        <v>1402</v>
      </c>
      <c r="E4819">
        <v>527</v>
      </c>
      <c r="F4819" t="s">
        <v>4630</v>
      </c>
      <c r="G4819" t="str">
        <f t="shared" si="149"/>
        <v>iiif_url</v>
      </c>
    </row>
    <row r="4820" spans="1:7" x14ac:dyDescent="0.2">
      <c r="A4820" t="s">
        <v>4567</v>
      </c>
      <c r="B4820" t="s">
        <v>4627</v>
      </c>
      <c r="C4820" t="s">
        <v>26</v>
      </c>
      <c r="D4820">
        <v>1451</v>
      </c>
      <c r="E4820">
        <v>579</v>
      </c>
      <c r="F4820" t="s">
        <v>4631</v>
      </c>
      <c r="G4820" t="str">
        <f t="shared" si="149"/>
        <v>iiif_url</v>
      </c>
    </row>
    <row r="4821" spans="1:7" x14ac:dyDescent="0.2">
      <c r="A4821" t="s">
        <v>4567</v>
      </c>
      <c r="B4821" t="s">
        <v>4627</v>
      </c>
      <c r="C4821" t="s">
        <v>26</v>
      </c>
      <c r="D4821">
        <v>1449</v>
      </c>
      <c r="E4821">
        <v>624</v>
      </c>
      <c r="F4821" t="s">
        <v>4632</v>
      </c>
      <c r="G4821" t="str">
        <f t="shared" si="149"/>
        <v>iiif_url</v>
      </c>
    </row>
    <row r="4822" spans="1:7" x14ac:dyDescent="0.2">
      <c r="A4822" t="s">
        <v>4567</v>
      </c>
      <c r="B4822" t="s">
        <v>4627</v>
      </c>
      <c r="C4822" t="s">
        <v>124</v>
      </c>
      <c r="D4822">
        <v>1399</v>
      </c>
      <c r="E4822">
        <v>675</v>
      </c>
      <c r="F4822" t="s">
        <v>4633</v>
      </c>
      <c r="G4822" t="str">
        <f t="shared" si="149"/>
        <v>iiif_url</v>
      </c>
    </row>
    <row r="4823" spans="1:7" x14ac:dyDescent="0.2">
      <c r="A4823" t="s">
        <v>4567</v>
      </c>
      <c r="B4823" t="s">
        <v>4627</v>
      </c>
      <c r="C4823" t="s">
        <v>26</v>
      </c>
      <c r="D4823">
        <v>1451</v>
      </c>
      <c r="E4823">
        <v>733</v>
      </c>
      <c r="F4823" t="s">
        <v>4634</v>
      </c>
      <c r="G4823" t="str">
        <f t="shared" si="149"/>
        <v>iiif_url</v>
      </c>
    </row>
    <row r="4824" spans="1:7" x14ac:dyDescent="0.2">
      <c r="A4824" t="s">
        <v>4567</v>
      </c>
      <c r="B4824" t="s">
        <v>4627</v>
      </c>
      <c r="C4824" t="s">
        <v>124</v>
      </c>
      <c r="D4824">
        <v>1402</v>
      </c>
      <c r="E4824">
        <v>764</v>
      </c>
      <c r="F4824" t="s">
        <v>4635</v>
      </c>
      <c r="G4824" t="str">
        <f t="shared" si="149"/>
        <v>iiif_url</v>
      </c>
    </row>
    <row r="4825" spans="1:7" x14ac:dyDescent="0.2">
      <c r="A4825" t="s">
        <v>4567</v>
      </c>
      <c r="B4825" t="s">
        <v>4627</v>
      </c>
      <c r="C4825" t="s">
        <v>124</v>
      </c>
      <c r="D4825">
        <v>1399</v>
      </c>
      <c r="E4825">
        <v>818</v>
      </c>
      <c r="F4825" t="s">
        <v>4636</v>
      </c>
      <c r="G4825" t="str">
        <f t="shared" si="149"/>
        <v>iiif_url</v>
      </c>
    </row>
    <row r="4826" spans="1:7" x14ac:dyDescent="0.2">
      <c r="A4826" t="s">
        <v>4567</v>
      </c>
      <c r="B4826" t="s">
        <v>4627</v>
      </c>
      <c r="C4826" t="s">
        <v>26</v>
      </c>
      <c r="D4826">
        <v>1444</v>
      </c>
      <c r="E4826">
        <v>870</v>
      </c>
      <c r="F4826" t="s">
        <v>4637</v>
      </c>
      <c r="G4826" t="str">
        <f t="shared" si="149"/>
        <v>iiif_url</v>
      </c>
    </row>
    <row r="4827" spans="1:7" x14ac:dyDescent="0.2">
      <c r="A4827" t="s">
        <v>4567</v>
      </c>
      <c r="B4827" t="s">
        <v>4627</v>
      </c>
      <c r="C4827" t="s">
        <v>124</v>
      </c>
      <c r="D4827">
        <v>1399</v>
      </c>
      <c r="E4827">
        <v>913</v>
      </c>
      <c r="F4827" t="s">
        <v>4638</v>
      </c>
      <c r="G4827" t="str">
        <f t="shared" si="149"/>
        <v>iiif_url</v>
      </c>
    </row>
    <row r="4828" spans="1:7" x14ac:dyDescent="0.2">
      <c r="A4828" t="s">
        <v>4567</v>
      </c>
      <c r="B4828" t="s">
        <v>4627</v>
      </c>
      <c r="C4828" t="s">
        <v>26</v>
      </c>
      <c r="D4828">
        <v>1449</v>
      </c>
      <c r="E4828">
        <v>963</v>
      </c>
      <c r="F4828" t="s">
        <v>4639</v>
      </c>
      <c r="G4828" t="str">
        <f t="shared" si="149"/>
        <v>iiif_url</v>
      </c>
    </row>
    <row r="4829" spans="1:7" x14ac:dyDescent="0.2">
      <c r="A4829" t="s">
        <v>4567</v>
      </c>
      <c r="B4829" t="s">
        <v>4627</v>
      </c>
      <c r="C4829" t="s">
        <v>37</v>
      </c>
      <c r="D4829">
        <v>1565</v>
      </c>
      <c r="E4829">
        <v>1009</v>
      </c>
      <c r="F4829" t="s">
        <v>4640</v>
      </c>
      <c r="G4829" t="str">
        <f t="shared" si="149"/>
        <v>iiif_url</v>
      </c>
    </row>
    <row r="4830" spans="1:7" x14ac:dyDescent="0.2">
      <c r="A4830" t="s">
        <v>4567</v>
      </c>
      <c r="B4830" t="s">
        <v>4627</v>
      </c>
      <c r="C4830" t="s">
        <v>124</v>
      </c>
      <c r="D4830">
        <v>1395</v>
      </c>
      <c r="E4830">
        <v>1056</v>
      </c>
      <c r="F4830" t="s">
        <v>4641</v>
      </c>
      <c r="G4830" t="str">
        <f t="shared" si="149"/>
        <v>iiif_url</v>
      </c>
    </row>
    <row r="4831" spans="1:7" x14ac:dyDescent="0.2">
      <c r="A4831" t="s">
        <v>4567</v>
      </c>
      <c r="B4831" t="s">
        <v>4627</v>
      </c>
      <c r="C4831" t="s">
        <v>26</v>
      </c>
      <c r="D4831">
        <v>1444</v>
      </c>
      <c r="E4831">
        <v>1107</v>
      </c>
      <c r="F4831" t="s">
        <v>4642</v>
      </c>
      <c r="G4831" t="str">
        <f t="shared" si="149"/>
        <v>iiif_url</v>
      </c>
    </row>
    <row r="4832" spans="1:7" x14ac:dyDescent="0.2">
      <c r="A4832" t="s">
        <v>4567</v>
      </c>
      <c r="B4832" t="s">
        <v>4627</v>
      </c>
      <c r="C4832" t="s">
        <v>26</v>
      </c>
      <c r="D4832">
        <v>1444</v>
      </c>
      <c r="E4832">
        <v>1155</v>
      </c>
      <c r="F4832" t="s">
        <v>4643</v>
      </c>
      <c r="G4832" t="str">
        <f t="shared" si="149"/>
        <v>iiif_url</v>
      </c>
    </row>
    <row r="4833" spans="1:7" x14ac:dyDescent="0.2">
      <c r="A4833" t="s">
        <v>4567</v>
      </c>
      <c r="B4833" t="s">
        <v>4627</v>
      </c>
      <c r="C4833" t="s">
        <v>124</v>
      </c>
      <c r="D4833">
        <v>1395</v>
      </c>
      <c r="E4833">
        <v>1199</v>
      </c>
      <c r="F4833" t="s">
        <v>4644</v>
      </c>
      <c r="G4833" t="str">
        <f t="shared" si="149"/>
        <v>iiif_url</v>
      </c>
    </row>
    <row r="4834" spans="1:7" x14ac:dyDescent="0.2">
      <c r="A4834" t="s">
        <v>4567</v>
      </c>
      <c r="B4834" t="s">
        <v>4627</v>
      </c>
      <c r="C4834" t="s">
        <v>124</v>
      </c>
      <c r="D4834">
        <v>1395</v>
      </c>
      <c r="E4834">
        <v>1249</v>
      </c>
      <c r="F4834" t="s">
        <v>4645</v>
      </c>
      <c r="G4834" t="str">
        <f t="shared" si="149"/>
        <v>iiif_url</v>
      </c>
    </row>
    <row r="4835" spans="1:7" x14ac:dyDescent="0.2">
      <c r="A4835" t="s">
        <v>4567</v>
      </c>
      <c r="B4835" t="s">
        <v>4627</v>
      </c>
      <c r="C4835" t="s">
        <v>26</v>
      </c>
      <c r="D4835">
        <v>1447</v>
      </c>
      <c r="E4835">
        <v>1306</v>
      </c>
      <c r="F4835" t="s">
        <v>4646</v>
      </c>
      <c r="G4835" t="str">
        <f t="shared" si="149"/>
        <v>iiif_url</v>
      </c>
    </row>
    <row r="4836" spans="1:7" x14ac:dyDescent="0.2">
      <c r="A4836" t="s">
        <v>4567</v>
      </c>
      <c r="B4836" t="s">
        <v>4627</v>
      </c>
      <c r="C4836" t="s">
        <v>124</v>
      </c>
      <c r="D4836">
        <v>1395</v>
      </c>
      <c r="E4836">
        <v>1339</v>
      </c>
      <c r="F4836" t="s">
        <v>4647</v>
      </c>
      <c r="G4836" t="str">
        <f t="shared" si="149"/>
        <v>iiif_url</v>
      </c>
    </row>
    <row r="4837" spans="1:7" x14ac:dyDescent="0.2">
      <c r="A4837" t="s">
        <v>4567</v>
      </c>
      <c r="B4837" t="s">
        <v>4627</v>
      </c>
      <c r="C4837" t="s">
        <v>26</v>
      </c>
      <c r="D4837">
        <v>1439</v>
      </c>
      <c r="E4837">
        <v>1394</v>
      </c>
      <c r="F4837" t="s">
        <v>4648</v>
      </c>
      <c r="G4837" t="str">
        <f t="shared" si="149"/>
        <v>iiif_url</v>
      </c>
    </row>
    <row r="4838" spans="1:7" x14ac:dyDescent="0.2">
      <c r="A4838" t="s">
        <v>4567</v>
      </c>
      <c r="B4838" t="s">
        <v>4627</v>
      </c>
      <c r="C4838" t="s">
        <v>26</v>
      </c>
      <c r="D4838">
        <v>1437</v>
      </c>
      <c r="E4838">
        <v>1445</v>
      </c>
      <c r="F4838" t="s">
        <v>4649</v>
      </c>
      <c r="G4838" t="str">
        <f t="shared" si="149"/>
        <v>iiif_url</v>
      </c>
    </row>
    <row r="4839" spans="1:7" x14ac:dyDescent="0.2">
      <c r="A4839" t="s">
        <v>4567</v>
      </c>
      <c r="B4839" t="s">
        <v>4627</v>
      </c>
      <c r="C4839" t="s">
        <v>37</v>
      </c>
      <c r="D4839">
        <v>1558</v>
      </c>
      <c r="E4839">
        <v>1495</v>
      </c>
      <c r="F4839" t="s">
        <v>4650</v>
      </c>
      <c r="G4839" t="str">
        <f t="shared" si="149"/>
        <v>iiif_url</v>
      </c>
    </row>
    <row r="4840" spans="1:7" x14ac:dyDescent="0.2">
      <c r="A4840" t="s">
        <v>4567</v>
      </c>
      <c r="B4840" t="s">
        <v>4627</v>
      </c>
      <c r="C4840" t="s">
        <v>124</v>
      </c>
      <c r="D4840">
        <v>1392</v>
      </c>
      <c r="E4840">
        <v>1538</v>
      </c>
      <c r="F4840" t="s">
        <v>4651</v>
      </c>
      <c r="G4840" t="str">
        <f t="shared" si="149"/>
        <v>iiif_url</v>
      </c>
    </row>
    <row r="4841" spans="1:7" x14ac:dyDescent="0.2">
      <c r="A4841" t="s">
        <v>4567</v>
      </c>
      <c r="B4841" t="s">
        <v>4627</v>
      </c>
      <c r="C4841" t="s">
        <v>26</v>
      </c>
      <c r="D4841">
        <v>1432</v>
      </c>
      <c r="E4841">
        <v>1587</v>
      </c>
      <c r="F4841" t="s">
        <v>3384</v>
      </c>
      <c r="G4841" t="str">
        <f t="shared" si="149"/>
        <v>iiif_url</v>
      </c>
    </row>
    <row r="4842" spans="1:7" x14ac:dyDescent="0.2">
      <c r="A4842" t="s">
        <v>4567</v>
      </c>
      <c r="B4842" t="s">
        <v>4627</v>
      </c>
      <c r="C4842" t="s">
        <v>37</v>
      </c>
      <c r="D4842">
        <v>1560</v>
      </c>
      <c r="E4842">
        <v>1634</v>
      </c>
      <c r="F4842" t="s">
        <v>4652</v>
      </c>
      <c r="G4842" t="str">
        <f t="shared" si="149"/>
        <v>iiif_url</v>
      </c>
    </row>
    <row r="4843" spans="1:7" x14ac:dyDescent="0.2">
      <c r="A4843" t="s">
        <v>4567</v>
      </c>
      <c r="B4843" t="s">
        <v>4627</v>
      </c>
      <c r="C4843" t="s">
        <v>26</v>
      </c>
      <c r="D4843">
        <v>1439</v>
      </c>
      <c r="E4843">
        <v>1682</v>
      </c>
      <c r="F4843" t="s">
        <v>4653</v>
      </c>
      <c r="G4843" t="str">
        <f t="shared" si="149"/>
        <v>iiif_url</v>
      </c>
    </row>
    <row r="4844" spans="1:7" x14ac:dyDescent="0.2">
      <c r="A4844" t="s">
        <v>4567</v>
      </c>
      <c r="B4844" t="s">
        <v>4627</v>
      </c>
      <c r="C4844" t="s">
        <v>26</v>
      </c>
      <c r="D4844">
        <v>1437</v>
      </c>
      <c r="E4844">
        <v>1731</v>
      </c>
      <c r="F4844" t="s">
        <v>4654</v>
      </c>
      <c r="G4844" t="str">
        <f t="shared" si="149"/>
        <v>iiif_url</v>
      </c>
    </row>
    <row r="4845" spans="1:7" x14ac:dyDescent="0.2">
      <c r="A4845" t="s">
        <v>4567</v>
      </c>
      <c r="B4845" t="s">
        <v>4627</v>
      </c>
      <c r="C4845" t="s">
        <v>37</v>
      </c>
      <c r="D4845">
        <v>1555</v>
      </c>
      <c r="E4845">
        <v>1777</v>
      </c>
      <c r="F4845" t="s">
        <v>4655</v>
      </c>
      <c r="G4845" t="str">
        <f t="shared" si="149"/>
        <v>iiif_url</v>
      </c>
    </row>
    <row r="4846" spans="1:7" x14ac:dyDescent="0.2">
      <c r="A4846" t="s">
        <v>4567</v>
      </c>
      <c r="B4846" t="s">
        <v>4627</v>
      </c>
      <c r="C4846" t="s">
        <v>37</v>
      </c>
      <c r="D4846">
        <v>1558</v>
      </c>
      <c r="E4846">
        <v>1826</v>
      </c>
      <c r="F4846" t="s">
        <v>4656</v>
      </c>
      <c r="G4846" t="str">
        <f t="shared" si="149"/>
        <v>iiif_url</v>
      </c>
    </row>
    <row r="4847" spans="1:7" x14ac:dyDescent="0.2">
      <c r="A4847" t="s">
        <v>4567</v>
      </c>
      <c r="B4847" t="s">
        <v>4627</v>
      </c>
      <c r="C4847" t="s">
        <v>26</v>
      </c>
      <c r="D4847">
        <v>1435</v>
      </c>
      <c r="E4847">
        <v>1877</v>
      </c>
      <c r="F4847" t="s">
        <v>4657</v>
      </c>
      <c r="G4847" t="str">
        <f t="shared" si="149"/>
        <v>iiif_url</v>
      </c>
    </row>
    <row r="4848" spans="1:7" x14ac:dyDescent="0.2">
      <c r="A4848" t="s">
        <v>4567</v>
      </c>
      <c r="B4848" t="s">
        <v>4627</v>
      </c>
      <c r="C4848" t="s">
        <v>37</v>
      </c>
      <c r="D4848">
        <v>1548</v>
      </c>
      <c r="E4848">
        <v>1922</v>
      </c>
      <c r="F4848" t="s">
        <v>4658</v>
      </c>
      <c r="G4848" t="str">
        <f t="shared" ref="G4848:G4878" si="150">HYPERLINK("https://images.diginfra.net/iiif/NL-HaNA_1.01.02/3779/NL-HaNA_1.01.02_3779_0024.jpg/1275,279,1165,3200/full/0/default.jpg", "iiif_url")</f>
        <v>iiif_url</v>
      </c>
    </row>
    <row r="4849" spans="1:7" x14ac:dyDescent="0.2">
      <c r="A4849" t="s">
        <v>4567</v>
      </c>
      <c r="B4849" t="s">
        <v>4627</v>
      </c>
      <c r="C4849" t="s">
        <v>124</v>
      </c>
      <c r="D4849">
        <v>1385</v>
      </c>
      <c r="E4849">
        <v>1965</v>
      </c>
      <c r="F4849" t="s">
        <v>4659</v>
      </c>
      <c r="G4849" t="str">
        <f t="shared" si="150"/>
        <v>iiif_url</v>
      </c>
    </row>
    <row r="4850" spans="1:7" x14ac:dyDescent="0.2">
      <c r="A4850" t="s">
        <v>4567</v>
      </c>
      <c r="B4850" t="s">
        <v>4627</v>
      </c>
      <c r="C4850" t="s">
        <v>26</v>
      </c>
      <c r="D4850">
        <v>1439</v>
      </c>
      <c r="E4850">
        <v>2019</v>
      </c>
      <c r="F4850" t="s">
        <v>4660</v>
      </c>
      <c r="G4850" t="str">
        <f t="shared" si="150"/>
        <v>iiif_url</v>
      </c>
    </row>
    <row r="4851" spans="1:7" x14ac:dyDescent="0.2">
      <c r="A4851" t="s">
        <v>4567</v>
      </c>
      <c r="B4851" t="s">
        <v>4627</v>
      </c>
      <c r="C4851" t="s">
        <v>26</v>
      </c>
      <c r="D4851">
        <v>1430</v>
      </c>
      <c r="E4851">
        <v>2069</v>
      </c>
      <c r="F4851" t="s">
        <v>4661</v>
      </c>
      <c r="G4851" t="str">
        <f t="shared" si="150"/>
        <v>iiif_url</v>
      </c>
    </row>
    <row r="4852" spans="1:7" x14ac:dyDescent="0.2">
      <c r="A4852" t="s">
        <v>4567</v>
      </c>
      <c r="B4852" t="s">
        <v>4627</v>
      </c>
      <c r="C4852" t="s">
        <v>26</v>
      </c>
      <c r="D4852">
        <v>1432</v>
      </c>
      <c r="E4852">
        <v>2115</v>
      </c>
      <c r="F4852" t="s">
        <v>4662</v>
      </c>
      <c r="G4852" t="str">
        <f t="shared" si="150"/>
        <v>iiif_url</v>
      </c>
    </row>
    <row r="4853" spans="1:7" x14ac:dyDescent="0.2">
      <c r="A4853" t="s">
        <v>4567</v>
      </c>
      <c r="B4853" t="s">
        <v>4627</v>
      </c>
      <c r="C4853" t="s">
        <v>26</v>
      </c>
      <c r="D4853">
        <v>1430</v>
      </c>
      <c r="E4853">
        <v>2166</v>
      </c>
      <c r="F4853" t="s">
        <v>937</v>
      </c>
      <c r="G4853" t="str">
        <f t="shared" si="150"/>
        <v>iiif_url</v>
      </c>
    </row>
    <row r="4854" spans="1:7" x14ac:dyDescent="0.2">
      <c r="A4854" t="s">
        <v>4567</v>
      </c>
      <c r="B4854" t="s">
        <v>4627</v>
      </c>
      <c r="C4854" t="s">
        <v>37</v>
      </c>
      <c r="D4854">
        <v>1548</v>
      </c>
      <c r="E4854">
        <v>2203</v>
      </c>
      <c r="F4854" t="s">
        <v>4663</v>
      </c>
      <c r="G4854" t="str">
        <f t="shared" si="150"/>
        <v>iiif_url</v>
      </c>
    </row>
    <row r="4855" spans="1:7" x14ac:dyDescent="0.2">
      <c r="A4855" t="s">
        <v>4567</v>
      </c>
      <c r="B4855" t="s">
        <v>4627</v>
      </c>
      <c r="C4855" t="s">
        <v>26</v>
      </c>
      <c r="D4855">
        <v>1435</v>
      </c>
      <c r="E4855">
        <v>2258</v>
      </c>
      <c r="F4855" t="s">
        <v>4664</v>
      </c>
      <c r="G4855" t="str">
        <f t="shared" si="150"/>
        <v>iiif_url</v>
      </c>
    </row>
    <row r="4856" spans="1:7" x14ac:dyDescent="0.2">
      <c r="A4856" t="s">
        <v>4567</v>
      </c>
      <c r="B4856" t="s">
        <v>4627</v>
      </c>
      <c r="C4856" t="s">
        <v>26</v>
      </c>
      <c r="D4856">
        <v>1428</v>
      </c>
      <c r="E4856">
        <v>2303</v>
      </c>
      <c r="F4856" t="s">
        <v>4665</v>
      </c>
      <c r="G4856" t="str">
        <f t="shared" si="150"/>
        <v>iiif_url</v>
      </c>
    </row>
    <row r="4857" spans="1:7" x14ac:dyDescent="0.2">
      <c r="A4857" t="s">
        <v>4567</v>
      </c>
      <c r="B4857" t="s">
        <v>4627</v>
      </c>
      <c r="C4857" t="s">
        <v>26</v>
      </c>
      <c r="D4857">
        <v>1428</v>
      </c>
      <c r="E4857">
        <v>2354</v>
      </c>
      <c r="F4857" t="s">
        <v>4666</v>
      </c>
      <c r="G4857" t="str">
        <f t="shared" si="150"/>
        <v>iiif_url</v>
      </c>
    </row>
    <row r="4858" spans="1:7" x14ac:dyDescent="0.2">
      <c r="A4858" t="s">
        <v>4567</v>
      </c>
      <c r="B4858" t="s">
        <v>4627</v>
      </c>
      <c r="C4858" t="s">
        <v>26</v>
      </c>
      <c r="D4858">
        <v>1545</v>
      </c>
      <c r="E4858">
        <v>2359</v>
      </c>
      <c r="F4858" t="s">
        <v>2755</v>
      </c>
      <c r="G4858" t="str">
        <f t="shared" si="150"/>
        <v>iiif_url</v>
      </c>
    </row>
    <row r="4859" spans="1:7" x14ac:dyDescent="0.2">
      <c r="A4859" t="s">
        <v>4567</v>
      </c>
      <c r="B4859" t="s">
        <v>4627</v>
      </c>
      <c r="C4859" t="s">
        <v>37</v>
      </c>
      <c r="D4859">
        <v>1548</v>
      </c>
      <c r="E4859">
        <v>2404</v>
      </c>
      <c r="F4859" t="s">
        <v>4667</v>
      </c>
      <c r="G4859" t="str">
        <f t="shared" si="150"/>
        <v>iiif_url</v>
      </c>
    </row>
    <row r="4860" spans="1:7" x14ac:dyDescent="0.2">
      <c r="A4860" t="s">
        <v>4567</v>
      </c>
      <c r="B4860" t="s">
        <v>4627</v>
      </c>
      <c r="C4860" t="s">
        <v>26</v>
      </c>
      <c r="D4860">
        <v>1425</v>
      </c>
      <c r="E4860">
        <v>2448</v>
      </c>
      <c r="F4860" t="s">
        <v>4668</v>
      </c>
      <c r="G4860" t="str">
        <f t="shared" si="150"/>
        <v>iiif_url</v>
      </c>
    </row>
    <row r="4861" spans="1:7" x14ac:dyDescent="0.2">
      <c r="A4861" t="s">
        <v>4567</v>
      </c>
      <c r="B4861" t="s">
        <v>4627</v>
      </c>
      <c r="C4861" t="s">
        <v>26</v>
      </c>
      <c r="D4861">
        <v>1425</v>
      </c>
      <c r="E4861">
        <v>2498</v>
      </c>
      <c r="F4861" t="s">
        <v>4669</v>
      </c>
      <c r="G4861" t="str">
        <f t="shared" si="150"/>
        <v>iiif_url</v>
      </c>
    </row>
    <row r="4862" spans="1:7" x14ac:dyDescent="0.2">
      <c r="A4862" t="s">
        <v>4567</v>
      </c>
      <c r="B4862" t="s">
        <v>4627</v>
      </c>
      <c r="C4862" t="s">
        <v>37</v>
      </c>
      <c r="D4862">
        <v>1543</v>
      </c>
      <c r="E4862">
        <v>2543</v>
      </c>
      <c r="F4862" t="s">
        <v>4670</v>
      </c>
      <c r="G4862" t="str">
        <f t="shared" si="150"/>
        <v>iiif_url</v>
      </c>
    </row>
    <row r="4863" spans="1:7" x14ac:dyDescent="0.2">
      <c r="A4863" t="s">
        <v>4567</v>
      </c>
      <c r="B4863" t="s">
        <v>4627</v>
      </c>
      <c r="C4863" t="s">
        <v>26</v>
      </c>
      <c r="D4863">
        <v>1425</v>
      </c>
      <c r="E4863">
        <v>2598</v>
      </c>
      <c r="F4863" t="s">
        <v>4671</v>
      </c>
      <c r="G4863" t="str">
        <f t="shared" si="150"/>
        <v>iiif_url</v>
      </c>
    </row>
    <row r="4864" spans="1:7" x14ac:dyDescent="0.2">
      <c r="A4864" t="s">
        <v>4567</v>
      </c>
      <c r="B4864" t="s">
        <v>4627</v>
      </c>
      <c r="C4864" t="s">
        <v>37</v>
      </c>
      <c r="D4864">
        <v>1539</v>
      </c>
      <c r="E4864">
        <v>2642</v>
      </c>
      <c r="F4864" t="s">
        <v>4672</v>
      </c>
      <c r="G4864" t="str">
        <f t="shared" si="150"/>
        <v>iiif_url</v>
      </c>
    </row>
    <row r="4865" spans="1:8" x14ac:dyDescent="0.2">
      <c r="A4865" t="s">
        <v>4567</v>
      </c>
      <c r="B4865" t="s">
        <v>4627</v>
      </c>
      <c r="C4865" t="s">
        <v>26</v>
      </c>
      <c r="D4865">
        <v>1425</v>
      </c>
      <c r="E4865">
        <v>2698</v>
      </c>
      <c r="F4865" t="s">
        <v>4673</v>
      </c>
      <c r="G4865" t="str">
        <f t="shared" si="150"/>
        <v>iiif_url</v>
      </c>
    </row>
    <row r="4866" spans="1:8" x14ac:dyDescent="0.2">
      <c r="A4866" t="s">
        <v>4567</v>
      </c>
      <c r="B4866" t="s">
        <v>4627</v>
      </c>
      <c r="C4866" t="s">
        <v>26</v>
      </c>
      <c r="D4866">
        <v>1421</v>
      </c>
      <c r="E4866">
        <v>2739</v>
      </c>
      <c r="F4866" t="s">
        <v>4674</v>
      </c>
      <c r="G4866" t="str">
        <f t="shared" si="150"/>
        <v>iiif_url</v>
      </c>
    </row>
    <row r="4867" spans="1:8" x14ac:dyDescent="0.2">
      <c r="A4867" t="s">
        <v>4567</v>
      </c>
      <c r="B4867" t="s">
        <v>4627</v>
      </c>
      <c r="C4867" t="s">
        <v>37</v>
      </c>
      <c r="D4867">
        <v>1541</v>
      </c>
      <c r="E4867">
        <v>2793</v>
      </c>
      <c r="F4867" t="s">
        <v>4675</v>
      </c>
      <c r="G4867" t="str">
        <f t="shared" si="150"/>
        <v>iiif_url</v>
      </c>
    </row>
    <row r="4868" spans="1:8" x14ac:dyDescent="0.2">
      <c r="A4868" t="s">
        <v>4567</v>
      </c>
      <c r="B4868" t="s">
        <v>4627</v>
      </c>
      <c r="C4868" t="s">
        <v>26</v>
      </c>
      <c r="D4868">
        <v>1418</v>
      </c>
      <c r="E4868">
        <v>2837</v>
      </c>
      <c r="F4868" t="s">
        <v>4676</v>
      </c>
      <c r="G4868" t="str">
        <f t="shared" si="150"/>
        <v>iiif_url</v>
      </c>
    </row>
    <row r="4869" spans="1:8" x14ac:dyDescent="0.2">
      <c r="A4869" t="s">
        <v>4567</v>
      </c>
      <c r="B4869" t="s">
        <v>4627</v>
      </c>
      <c r="C4869" t="s">
        <v>26</v>
      </c>
      <c r="D4869">
        <v>1421</v>
      </c>
      <c r="E4869">
        <v>2886</v>
      </c>
      <c r="F4869" t="s">
        <v>4677</v>
      </c>
      <c r="G4869" t="str">
        <f t="shared" si="150"/>
        <v>iiif_url</v>
      </c>
    </row>
    <row r="4870" spans="1:8" x14ac:dyDescent="0.2">
      <c r="A4870" t="s">
        <v>4567</v>
      </c>
      <c r="B4870" t="s">
        <v>4627</v>
      </c>
      <c r="C4870" t="s">
        <v>26</v>
      </c>
      <c r="D4870">
        <v>1418</v>
      </c>
      <c r="E4870">
        <v>2936</v>
      </c>
      <c r="F4870" t="s">
        <v>4678</v>
      </c>
      <c r="G4870" t="str">
        <f t="shared" si="150"/>
        <v>iiif_url</v>
      </c>
    </row>
    <row r="4871" spans="1:8" x14ac:dyDescent="0.2">
      <c r="A4871" t="s">
        <v>4567</v>
      </c>
      <c r="B4871" t="s">
        <v>4627</v>
      </c>
      <c r="C4871" t="s">
        <v>37</v>
      </c>
      <c r="D4871">
        <v>1539</v>
      </c>
      <c r="E4871">
        <v>2982</v>
      </c>
      <c r="F4871" t="s">
        <v>4679</v>
      </c>
      <c r="G4871" t="str">
        <f t="shared" si="150"/>
        <v>iiif_url</v>
      </c>
    </row>
    <row r="4872" spans="1:8" x14ac:dyDescent="0.2">
      <c r="A4872" t="s">
        <v>4567</v>
      </c>
      <c r="B4872" t="s">
        <v>4627</v>
      </c>
      <c r="C4872" t="s">
        <v>26</v>
      </c>
      <c r="D4872">
        <v>1418</v>
      </c>
      <c r="E4872">
        <v>3030</v>
      </c>
      <c r="F4872" t="s">
        <v>4680</v>
      </c>
      <c r="G4872" t="str">
        <f t="shared" si="150"/>
        <v>iiif_url</v>
      </c>
    </row>
    <row r="4873" spans="1:8" x14ac:dyDescent="0.2">
      <c r="A4873" t="s">
        <v>4567</v>
      </c>
      <c r="B4873" t="s">
        <v>4627</v>
      </c>
      <c r="C4873" t="s">
        <v>26</v>
      </c>
      <c r="D4873">
        <v>1416</v>
      </c>
      <c r="E4873">
        <v>3083</v>
      </c>
      <c r="F4873" t="s">
        <v>4681</v>
      </c>
      <c r="G4873" t="str">
        <f t="shared" si="150"/>
        <v>iiif_url</v>
      </c>
    </row>
    <row r="4874" spans="1:8" x14ac:dyDescent="0.2">
      <c r="A4874" t="s">
        <v>4567</v>
      </c>
      <c r="B4874" t="s">
        <v>4627</v>
      </c>
      <c r="C4874" t="s">
        <v>37</v>
      </c>
      <c r="D4874">
        <v>1539</v>
      </c>
      <c r="E4874">
        <v>3131</v>
      </c>
      <c r="F4874" t="s">
        <v>4682</v>
      </c>
      <c r="G4874" t="str">
        <f t="shared" si="150"/>
        <v>iiif_url</v>
      </c>
    </row>
    <row r="4875" spans="1:8" x14ac:dyDescent="0.2">
      <c r="A4875" t="s">
        <v>4567</v>
      </c>
      <c r="B4875" t="s">
        <v>4627</v>
      </c>
      <c r="C4875" t="s">
        <v>26</v>
      </c>
      <c r="D4875">
        <v>1418</v>
      </c>
      <c r="E4875">
        <v>3175</v>
      </c>
      <c r="F4875" t="s">
        <v>4683</v>
      </c>
      <c r="G4875" t="str">
        <f t="shared" si="150"/>
        <v>iiif_url</v>
      </c>
    </row>
    <row r="4876" spans="1:8" x14ac:dyDescent="0.2">
      <c r="A4876" t="s">
        <v>4567</v>
      </c>
      <c r="B4876" t="s">
        <v>4627</v>
      </c>
      <c r="C4876" t="s">
        <v>26</v>
      </c>
      <c r="D4876">
        <v>1416</v>
      </c>
      <c r="E4876">
        <v>3225</v>
      </c>
      <c r="F4876" t="s">
        <v>4684</v>
      </c>
      <c r="G4876" t="str">
        <f t="shared" si="150"/>
        <v>iiif_url</v>
      </c>
    </row>
    <row r="4877" spans="1:8" x14ac:dyDescent="0.2">
      <c r="A4877" t="s">
        <v>4567</v>
      </c>
      <c r="B4877" t="s">
        <v>4627</v>
      </c>
      <c r="C4877" t="s">
        <v>37</v>
      </c>
      <c r="D4877">
        <v>1532</v>
      </c>
      <c r="E4877">
        <v>3274</v>
      </c>
      <c r="F4877" t="s">
        <v>4685</v>
      </c>
      <c r="G4877" t="str">
        <f t="shared" si="150"/>
        <v>iiif_url</v>
      </c>
    </row>
    <row r="4878" spans="1:8" x14ac:dyDescent="0.2">
      <c r="A4878" t="s">
        <v>4567</v>
      </c>
      <c r="B4878" t="s">
        <v>4627</v>
      </c>
      <c r="C4878" t="s">
        <v>26</v>
      </c>
      <c r="D4878">
        <v>1416</v>
      </c>
      <c r="E4878">
        <v>3326</v>
      </c>
      <c r="F4878" t="s">
        <v>4686</v>
      </c>
      <c r="G4878" t="str">
        <f t="shared" si="150"/>
        <v>iiif_url</v>
      </c>
      <c r="H4878" t="s">
        <v>8613</v>
      </c>
    </row>
    <row r="4882" spans="1:7" x14ac:dyDescent="0.2">
      <c r="A4882" t="s">
        <v>4687</v>
      </c>
      <c r="B4882" t="s">
        <v>4688</v>
      </c>
      <c r="C4882" t="s">
        <v>26</v>
      </c>
      <c r="D4882">
        <v>2848</v>
      </c>
      <c r="E4882">
        <v>369</v>
      </c>
      <c r="F4882" t="s">
        <v>4689</v>
      </c>
      <c r="G4882" t="str">
        <f t="shared" ref="G4882:G4913" si="151">HYPERLINK("https://images.diginfra.net/iiif/NL-HaNA_1.01.02/3779/NL-HaNA_1.01.02_3779_0024.jpg/2594,294,1084,3175/full/0/default.jpg", "iiif_url")</f>
        <v>iiif_url</v>
      </c>
    </row>
    <row r="4883" spans="1:7" x14ac:dyDescent="0.2">
      <c r="A4883" t="s">
        <v>4687</v>
      </c>
      <c r="B4883" t="s">
        <v>4688</v>
      </c>
      <c r="C4883" t="s">
        <v>26</v>
      </c>
      <c r="D4883">
        <v>2725</v>
      </c>
      <c r="E4883">
        <v>425</v>
      </c>
      <c r="F4883" t="s">
        <v>4690</v>
      </c>
      <c r="G4883" t="str">
        <f t="shared" si="151"/>
        <v>iiif_url</v>
      </c>
    </row>
    <row r="4884" spans="1:7" x14ac:dyDescent="0.2">
      <c r="A4884" t="s">
        <v>4687</v>
      </c>
      <c r="B4884" t="s">
        <v>4688</v>
      </c>
      <c r="C4884" t="s">
        <v>26</v>
      </c>
      <c r="D4884">
        <v>2725</v>
      </c>
      <c r="E4884">
        <v>483</v>
      </c>
      <c r="F4884" t="s">
        <v>4691</v>
      </c>
      <c r="G4884" t="str">
        <f t="shared" si="151"/>
        <v>iiif_url</v>
      </c>
    </row>
    <row r="4885" spans="1:7" x14ac:dyDescent="0.2">
      <c r="A4885" t="s">
        <v>4687</v>
      </c>
      <c r="B4885" t="s">
        <v>4688</v>
      </c>
      <c r="C4885" t="s">
        <v>37</v>
      </c>
      <c r="D4885">
        <v>2848</v>
      </c>
      <c r="E4885">
        <v>525</v>
      </c>
      <c r="F4885" t="s">
        <v>4692</v>
      </c>
      <c r="G4885" t="str">
        <f t="shared" si="151"/>
        <v>iiif_url</v>
      </c>
    </row>
    <row r="4886" spans="1:7" x14ac:dyDescent="0.2">
      <c r="A4886" t="s">
        <v>4687</v>
      </c>
      <c r="B4886" t="s">
        <v>4688</v>
      </c>
      <c r="C4886" t="s">
        <v>26</v>
      </c>
      <c r="D4886">
        <v>2728</v>
      </c>
      <c r="E4886">
        <v>575</v>
      </c>
      <c r="F4886" t="s">
        <v>4693</v>
      </c>
      <c r="G4886" t="str">
        <f t="shared" si="151"/>
        <v>iiif_url</v>
      </c>
    </row>
    <row r="4887" spans="1:7" x14ac:dyDescent="0.2">
      <c r="A4887" t="s">
        <v>4687</v>
      </c>
      <c r="B4887" t="s">
        <v>4688</v>
      </c>
      <c r="C4887" t="s">
        <v>37</v>
      </c>
      <c r="D4887">
        <v>2846</v>
      </c>
      <c r="E4887">
        <v>621</v>
      </c>
      <c r="F4887" t="s">
        <v>4694</v>
      </c>
      <c r="G4887" t="str">
        <f t="shared" si="151"/>
        <v>iiif_url</v>
      </c>
    </row>
    <row r="4888" spans="1:7" x14ac:dyDescent="0.2">
      <c r="A4888" t="s">
        <v>4687</v>
      </c>
      <c r="B4888" t="s">
        <v>4688</v>
      </c>
      <c r="C4888" t="s">
        <v>26</v>
      </c>
      <c r="D4888">
        <v>2728</v>
      </c>
      <c r="E4888">
        <v>671</v>
      </c>
      <c r="F4888" t="s">
        <v>4695</v>
      </c>
      <c r="G4888" t="str">
        <f t="shared" si="151"/>
        <v>iiif_url</v>
      </c>
    </row>
    <row r="4889" spans="1:7" x14ac:dyDescent="0.2">
      <c r="A4889" t="s">
        <v>4687</v>
      </c>
      <c r="B4889" t="s">
        <v>4688</v>
      </c>
      <c r="C4889" t="s">
        <v>37</v>
      </c>
      <c r="D4889">
        <v>2844</v>
      </c>
      <c r="E4889">
        <v>720</v>
      </c>
      <c r="F4889" t="s">
        <v>4696</v>
      </c>
      <c r="G4889" t="str">
        <f t="shared" si="151"/>
        <v>iiif_url</v>
      </c>
    </row>
    <row r="4890" spans="1:7" x14ac:dyDescent="0.2">
      <c r="A4890" t="s">
        <v>4687</v>
      </c>
      <c r="B4890" t="s">
        <v>4688</v>
      </c>
      <c r="C4890" t="s">
        <v>26</v>
      </c>
      <c r="D4890">
        <v>2728</v>
      </c>
      <c r="E4890">
        <v>768</v>
      </c>
      <c r="F4890" t="s">
        <v>4697</v>
      </c>
      <c r="G4890" t="str">
        <f t="shared" si="151"/>
        <v>iiif_url</v>
      </c>
    </row>
    <row r="4891" spans="1:7" x14ac:dyDescent="0.2">
      <c r="A4891" t="s">
        <v>4687</v>
      </c>
      <c r="B4891" t="s">
        <v>4688</v>
      </c>
      <c r="C4891" t="s">
        <v>26</v>
      </c>
      <c r="D4891">
        <v>2725</v>
      </c>
      <c r="E4891">
        <v>815</v>
      </c>
      <c r="F4891" t="s">
        <v>4698</v>
      </c>
      <c r="G4891" t="str">
        <f t="shared" si="151"/>
        <v>iiif_url</v>
      </c>
    </row>
    <row r="4892" spans="1:7" x14ac:dyDescent="0.2">
      <c r="A4892" t="s">
        <v>4687</v>
      </c>
      <c r="B4892" t="s">
        <v>4688</v>
      </c>
      <c r="C4892" t="s">
        <v>26</v>
      </c>
      <c r="D4892">
        <v>2730</v>
      </c>
      <c r="E4892">
        <v>884</v>
      </c>
      <c r="F4892" t="s">
        <v>4699</v>
      </c>
      <c r="G4892" t="str">
        <f t="shared" si="151"/>
        <v>iiif_url</v>
      </c>
    </row>
    <row r="4893" spans="1:7" x14ac:dyDescent="0.2">
      <c r="A4893" t="s">
        <v>4687</v>
      </c>
      <c r="B4893" t="s">
        <v>4688</v>
      </c>
      <c r="C4893" t="s">
        <v>37</v>
      </c>
      <c r="D4893">
        <v>2853</v>
      </c>
      <c r="E4893">
        <v>885</v>
      </c>
      <c r="F4893" t="s">
        <v>4700</v>
      </c>
      <c r="G4893" t="str">
        <f t="shared" si="151"/>
        <v>iiif_url</v>
      </c>
    </row>
    <row r="4894" spans="1:7" x14ac:dyDescent="0.2">
      <c r="A4894" t="s">
        <v>4687</v>
      </c>
      <c r="B4894" t="s">
        <v>4688</v>
      </c>
      <c r="C4894" t="s">
        <v>124</v>
      </c>
      <c r="D4894">
        <v>2728</v>
      </c>
      <c r="E4894">
        <v>956</v>
      </c>
      <c r="F4894" t="s">
        <v>4701</v>
      </c>
      <c r="G4894" t="str">
        <f t="shared" si="151"/>
        <v>iiif_url</v>
      </c>
    </row>
    <row r="4895" spans="1:7" x14ac:dyDescent="0.2">
      <c r="A4895" t="s">
        <v>4687</v>
      </c>
      <c r="B4895" t="s">
        <v>4688</v>
      </c>
      <c r="C4895" t="s">
        <v>26</v>
      </c>
      <c r="D4895">
        <v>2725</v>
      </c>
      <c r="E4895">
        <v>1016</v>
      </c>
      <c r="F4895" t="s">
        <v>4702</v>
      </c>
      <c r="G4895" t="str">
        <f t="shared" si="151"/>
        <v>iiif_url</v>
      </c>
    </row>
    <row r="4896" spans="1:7" x14ac:dyDescent="0.2">
      <c r="A4896" t="s">
        <v>4687</v>
      </c>
      <c r="B4896" t="s">
        <v>4688</v>
      </c>
      <c r="C4896" t="s">
        <v>26</v>
      </c>
      <c r="D4896">
        <v>2848</v>
      </c>
      <c r="E4896">
        <v>1048</v>
      </c>
      <c r="F4896" t="s">
        <v>4703</v>
      </c>
      <c r="G4896" t="str">
        <f t="shared" si="151"/>
        <v>iiif_url</v>
      </c>
    </row>
    <row r="4897" spans="1:7" x14ac:dyDescent="0.2">
      <c r="A4897" t="s">
        <v>4687</v>
      </c>
      <c r="B4897" t="s">
        <v>4688</v>
      </c>
      <c r="C4897" t="s">
        <v>26</v>
      </c>
      <c r="D4897">
        <v>2730</v>
      </c>
      <c r="E4897">
        <v>1107</v>
      </c>
      <c r="F4897" t="s">
        <v>4704</v>
      </c>
      <c r="G4897" t="str">
        <f t="shared" si="151"/>
        <v>iiif_url</v>
      </c>
    </row>
    <row r="4898" spans="1:7" x14ac:dyDescent="0.2">
      <c r="A4898" t="s">
        <v>4687</v>
      </c>
      <c r="B4898" t="s">
        <v>4688</v>
      </c>
      <c r="C4898" t="s">
        <v>124</v>
      </c>
      <c r="D4898">
        <v>2728</v>
      </c>
      <c r="E4898">
        <v>1154</v>
      </c>
      <c r="F4898" t="s">
        <v>4705</v>
      </c>
      <c r="G4898" t="str">
        <f t="shared" si="151"/>
        <v>iiif_url</v>
      </c>
    </row>
    <row r="4899" spans="1:7" x14ac:dyDescent="0.2">
      <c r="A4899" t="s">
        <v>4687</v>
      </c>
      <c r="B4899" t="s">
        <v>4688</v>
      </c>
      <c r="C4899" t="s">
        <v>124</v>
      </c>
      <c r="D4899">
        <v>2728</v>
      </c>
      <c r="E4899">
        <v>1204</v>
      </c>
      <c r="F4899" t="s">
        <v>4706</v>
      </c>
      <c r="G4899" t="str">
        <f t="shared" si="151"/>
        <v>iiif_url</v>
      </c>
    </row>
    <row r="4900" spans="1:7" x14ac:dyDescent="0.2">
      <c r="A4900" t="s">
        <v>4687</v>
      </c>
      <c r="B4900" t="s">
        <v>4688</v>
      </c>
      <c r="C4900" t="s">
        <v>26</v>
      </c>
      <c r="D4900">
        <v>2728</v>
      </c>
      <c r="E4900">
        <v>1254</v>
      </c>
      <c r="F4900" t="s">
        <v>4707</v>
      </c>
      <c r="G4900" t="str">
        <f t="shared" si="151"/>
        <v>iiif_url</v>
      </c>
    </row>
    <row r="4901" spans="1:7" x14ac:dyDescent="0.2">
      <c r="A4901" t="s">
        <v>4687</v>
      </c>
      <c r="B4901" t="s">
        <v>4688</v>
      </c>
      <c r="C4901" t="s">
        <v>26</v>
      </c>
      <c r="D4901">
        <v>2725</v>
      </c>
      <c r="E4901">
        <v>1301</v>
      </c>
      <c r="F4901" t="s">
        <v>4708</v>
      </c>
      <c r="G4901" t="str">
        <f t="shared" si="151"/>
        <v>iiif_url</v>
      </c>
    </row>
    <row r="4902" spans="1:7" x14ac:dyDescent="0.2">
      <c r="A4902" t="s">
        <v>4687</v>
      </c>
      <c r="B4902" t="s">
        <v>4688</v>
      </c>
      <c r="C4902" t="s">
        <v>26</v>
      </c>
      <c r="D4902">
        <v>2732</v>
      </c>
      <c r="E4902">
        <v>1348</v>
      </c>
      <c r="F4902" t="s">
        <v>4709</v>
      </c>
      <c r="G4902" t="str">
        <f t="shared" si="151"/>
        <v>iiif_url</v>
      </c>
    </row>
    <row r="4903" spans="1:7" x14ac:dyDescent="0.2">
      <c r="A4903" t="s">
        <v>4687</v>
      </c>
      <c r="B4903" t="s">
        <v>4688</v>
      </c>
      <c r="C4903" t="s">
        <v>26</v>
      </c>
      <c r="D4903">
        <v>2728</v>
      </c>
      <c r="E4903">
        <v>1398</v>
      </c>
      <c r="F4903" t="s">
        <v>4710</v>
      </c>
      <c r="G4903" t="str">
        <f t="shared" si="151"/>
        <v>iiif_url</v>
      </c>
    </row>
    <row r="4904" spans="1:7" x14ac:dyDescent="0.2">
      <c r="A4904" t="s">
        <v>4687</v>
      </c>
      <c r="B4904" t="s">
        <v>4688</v>
      </c>
      <c r="C4904" t="s">
        <v>26</v>
      </c>
      <c r="D4904">
        <v>2732</v>
      </c>
      <c r="E4904">
        <v>1447</v>
      </c>
      <c r="F4904" t="s">
        <v>4711</v>
      </c>
      <c r="G4904" t="str">
        <f t="shared" si="151"/>
        <v>iiif_url</v>
      </c>
    </row>
    <row r="4905" spans="1:7" x14ac:dyDescent="0.2">
      <c r="A4905" t="s">
        <v>4687</v>
      </c>
      <c r="B4905" t="s">
        <v>4688</v>
      </c>
      <c r="C4905" t="s">
        <v>26</v>
      </c>
      <c r="D4905">
        <v>2730</v>
      </c>
      <c r="E4905">
        <v>1496</v>
      </c>
      <c r="F4905" t="s">
        <v>4712</v>
      </c>
      <c r="G4905" t="str">
        <f t="shared" si="151"/>
        <v>iiif_url</v>
      </c>
    </row>
    <row r="4906" spans="1:7" x14ac:dyDescent="0.2">
      <c r="A4906" t="s">
        <v>4687</v>
      </c>
      <c r="B4906" t="s">
        <v>4688</v>
      </c>
      <c r="C4906" t="s">
        <v>37</v>
      </c>
      <c r="D4906">
        <v>2853</v>
      </c>
      <c r="E4906">
        <v>1539</v>
      </c>
      <c r="F4906" t="s">
        <v>4713</v>
      </c>
      <c r="G4906" t="str">
        <f t="shared" si="151"/>
        <v>iiif_url</v>
      </c>
    </row>
    <row r="4907" spans="1:7" x14ac:dyDescent="0.2">
      <c r="A4907" t="s">
        <v>4687</v>
      </c>
      <c r="B4907" t="s">
        <v>4688</v>
      </c>
      <c r="C4907" t="s">
        <v>26</v>
      </c>
      <c r="D4907">
        <v>2728</v>
      </c>
      <c r="E4907">
        <v>1596</v>
      </c>
      <c r="F4907" t="s">
        <v>4714</v>
      </c>
      <c r="G4907" t="str">
        <f t="shared" si="151"/>
        <v>iiif_url</v>
      </c>
    </row>
    <row r="4908" spans="1:7" x14ac:dyDescent="0.2">
      <c r="A4908" t="s">
        <v>4687</v>
      </c>
      <c r="B4908" t="s">
        <v>4688</v>
      </c>
      <c r="C4908" t="s">
        <v>37</v>
      </c>
      <c r="D4908">
        <v>2844</v>
      </c>
      <c r="E4908">
        <v>1639</v>
      </c>
      <c r="F4908" t="s">
        <v>4715</v>
      </c>
      <c r="G4908" t="str">
        <f t="shared" si="151"/>
        <v>iiif_url</v>
      </c>
    </row>
    <row r="4909" spans="1:7" x14ac:dyDescent="0.2">
      <c r="A4909" t="s">
        <v>4687</v>
      </c>
      <c r="B4909" t="s">
        <v>4688</v>
      </c>
      <c r="C4909" t="s">
        <v>26</v>
      </c>
      <c r="D4909">
        <v>2730</v>
      </c>
      <c r="E4909">
        <v>1687</v>
      </c>
      <c r="F4909" t="s">
        <v>4716</v>
      </c>
      <c r="G4909" t="str">
        <f t="shared" si="151"/>
        <v>iiif_url</v>
      </c>
    </row>
    <row r="4910" spans="1:7" x14ac:dyDescent="0.2">
      <c r="A4910" t="s">
        <v>4687</v>
      </c>
      <c r="B4910" t="s">
        <v>4688</v>
      </c>
      <c r="C4910" t="s">
        <v>26</v>
      </c>
      <c r="D4910">
        <v>2855</v>
      </c>
      <c r="E4910">
        <v>1736</v>
      </c>
      <c r="F4910" t="s">
        <v>4717</v>
      </c>
      <c r="G4910" t="str">
        <f t="shared" si="151"/>
        <v>iiif_url</v>
      </c>
    </row>
    <row r="4911" spans="1:7" x14ac:dyDescent="0.2">
      <c r="A4911" t="s">
        <v>4687</v>
      </c>
      <c r="B4911" t="s">
        <v>4688</v>
      </c>
      <c r="C4911" t="s">
        <v>26</v>
      </c>
      <c r="D4911">
        <v>2725</v>
      </c>
      <c r="E4911">
        <v>1782</v>
      </c>
      <c r="F4911" t="s">
        <v>4718</v>
      </c>
      <c r="G4911" t="str">
        <f t="shared" si="151"/>
        <v>iiif_url</v>
      </c>
    </row>
    <row r="4912" spans="1:7" x14ac:dyDescent="0.2">
      <c r="A4912" t="s">
        <v>4687</v>
      </c>
      <c r="B4912" t="s">
        <v>4688</v>
      </c>
      <c r="C4912" t="s">
        <v>26</v>
      </c>
      <c r="D4912">
        <v>2732</v>
      </c>
      <c r="E4912">
        <v>1833</v>
      </c>
      <c r="F4912" t="s">
        <v>4719</v>
      </c>
      <c r="G4912" t="str">
        <f t="shared" si="151"/>
        <v>iiif_url</v>
      </c>
    </row>
    <row r="4913" spans="1:7" x14ac:dyDescent="0.2">
      <c r="A4913" t="s">
        <v>4687</v>
      </c>
      <c r="B4913" t="s">
        <v>4688</v>
      </c>
      <c r="C4913" t="s">
        <v>26</v>
      </c>
      <c r="D4913">
        <v>2732</v>
      </c>
      <c r="E4913">
        <v>1883</v>
      </c>
      <c r="F4913" t="s">
        <v>4720</v>
      </c>
      <c r="G4913" t="str">
        <f t="shared" si="151"/>
        <v>iiif_url</v>
      </c>
    </row>
    <row r="4914" spans="1:7" x14ac:dyDescent="0.2">
      <c r="A4914" t="s">
        <v>4687</v>
      </c>
      <c r="B4914" t="s">
        <v>4688</v>
      </c>
      <c r="C4914" t="s">
        <v>37</v>
      </c>
      <c r="D4914">
        <v>2846</v>
      </c>
      <c r="E4914">
        <v>1927</v>
      </c>
      <c r="F4914" t="s">
        <v>4721</v>
      </c>
      <c r="G4914" t="str">
        <f t="shared" ref="G4914:G4944" si="152">HYPERLINK("https://images.diginfra.net/iiif/NL-HaNA_1.01.02/3779/NL-HaNA_1.01.02_3779_0024.jpg/2594,294,1084,3175/full/0/default.jpg", "iiif_url")</f>
        <v>iiif_url</v>
      </c>
    </row>
    <row r="4915" spans="1:7" x14ac:dyDescent="0.2">
      <c r="A4915" t="s">
        <v>4687</v>
      </c>
      <c r="B4915" t="s">
        <v>4688</v>
      </c>
      <c r="C4915" t="s">
        <v>26</v>
      </c>
      <c r="D4915">
        <v>2730</v>
      </c>
      <c r="E4915">
        <v>1973</v>
      </c>
      <c r="F4915" t="s">
        <v>4722</v>
      </c>
      <c r="G4915" t="str">
        <f t="shared" si="152"/>
        <v>iiif_url</v>
      </c>
    </row>
    <row r="4916" spans="1:7" x14ac:dyDescent="0.2">
      <c r="A4916" t="s">
        <v>4687</v>
      </c>
      <c r="B4916" t="s">
        <v>4688</v>
      </c>
      <c r="C4916" t="s">
        <v>26</v>
      </c>
      <c r="D4916">
        <v>2730</v>
      </c>
      <c r="E4916">
        <v>2026</v>
      </c>
      <c r="F4916" t="s">
        <v>2465</v>
      </c>
      <c r="G4916" t="str">
        <f t="shared" si="152"/>
        <v>iiif_url</v>
      </c>
    </row>
    <row r="4917" spans="1:7" x14ac:dyDescent="0.2">
      <c r="A4917" t="s">
        <v>4687</v>
      </c>
      <c r="B4917" t="s">
        <v>4688</v>
      </c>
      <c r="C4917" t="s">
        <v>37</v>
      </c>
      <c r="D4917">
        <v>2851</v>
      </c>
      <c r="E4917">
        <v>2065</v>
      </c>
      <c r="F4917" t="s">
        <v>4723</v>
      </c>
      <c r="G4917" t="str">
        <f t="shared" si="152"/>
        <v>iiif_url</v>
      </c>
    </row>
    <row r="4918" spans="1:7" x14ac:dyDescent="0.2">
      <c r="A4918" t="s">
        <v>4687</v>
      </c>
      <c r="B4918" t="s">
        <v>4688</v>
      </c>
      <c r="C4918" t="s">
        <v>26</v>
      </c>
      <c r="D4918">
        <v>2730</v>
      </c>
      <c r="E4918">
        <v>2116</v>
      </c>
      <c r="F4918" t="s">
        <v>4724</v>
      </c>
      <c r="G4918" t="str">
        <f t="shared" si="152"/>
        <v>iiif_url</v>
      </c>
    </row>
    <row r="4919" spans="1:7" x14ac:dyDescent="0.2">
      <c r="A4919" t="s">
        <v>4687</v>
      </c>
      <c r="B4919" t="s">
        <v>4688</v>
      </c>
      <c r="C4919" t="s">
        <v>26</v>
      </c>
      <c r="D4919">
        <v>2730</v>
      </c>
      <c r="E4919">
        <v>2168</v>
      </c>
      <c r="F4919" t="s">
        <v>4725</v>
      </c>
      <c r="G4919" t="str">
        <f t="shared" si="152"/>
        <v>iiif_url</v>
      </c>
    </row>
    <row r="4920" spans="1:7" x14ac:dyDescent="0.2">
      <c r="A4920" t="s">
        <v>4687</v>
      </c>
      <c r="B4920" t="s">
        <v>4688</v>
      </c>
      <c r="C4920" t="s">
        <v>37</v>
      </c>
      <c r="D4920">
        <v>2853</v>
      </c>
      <c r="E4920">
        <v>2214</v>
      </c>
      <c r="F4920" t="s">
        <v>4726</v>
      </c>
      <c r="G4920" t="str">
        <f t="shared" si="152"/>
        <v>iiif_url</v>
      </c>
    </row>
    <row r="4921" spans="1:7" x14ac:dyDescent="0.2">
      <c r="A4921" t="s">
        <v>4687</v>
      </c>
      <c r="B4921" t="s">
        <v>4688</v>
      </c>
      <c r="C4921" t="s">
        <v>26</v>
      </c>
      <c r="D4921">
        <v>2735</v>
      </c>
      <c r="E4921">
        <v>2264</v>
      </c>
      <c r="F4921" t="s">
        <v>4727</v>
      </c>
      <c r="G4921" t="str">
        <f t="shared" si="152"/>
        <v>iiif_url</v>
      </c>
    </row>
    <row r="4922" spans="1:7" x14ac:dyDescent="0.2">
      <c r="A4922" t="s">
        <v>4687</v>
      </c>
      <c r="B4922" t="s">
        <v>4688</v>
      </c>
      <c r="C4922" t="s">
        <v>37</v>
      </c>
      <c r="D4922">
        <v>2858</v>
      </c>
      <c r="E4922">
        <v>2310</v>
      </c>
      <c r="F4922" t="s">
        <v>4728</v>
      </c>
      <c r="G4922" t="str">
        <f t="shared" si="152"/>
        <v>iiif_url</v>
      </c>
    </row>
    <row r="4923" spans="1:7" x14ac:dyDescent="0.2">
      <c r="A4923" t="s">
        <v>4687</v>
      </c>
      <c r="B4923" t="s">
        <v>4688</v>
      </c>
      <c r="C4923" t="s">
        <v>37</v>
      </c>
      <c r="D4923">
        <v>2858</v>
      </c>
      <c r="E4923">
        <v>2357</v>
      </c>
      <c r="F4923" t="s">
        <v>4729</v>
      </c>
      <c r="G4923" t="str">
        <f t="shared" si="152"/>
        <v>iiif_url</v>
      </c>
    </row>
    <row r="4924" spans="1:7" x14ac:dyDescent="0.2">
      <c r="A4924" t="s">
        <v>4687</v>
      </c>
      <c r="B4924" t="s">
        <v>4688</v>
      </c>
      <c r="C4924" t="s">
        <v>26</v>
      </c>
      <c r="D4924">
        <v>2735</v>
      </c>
      <c r="E4924">
        <v>2414</v>
      </c>
      <c r="F4924" t="s">
        <v>4730</v>
      </c>
      <c r="G4924" t="str">
        <f t="shared" si="152"/>
        <v>iiif_url</v>
      </c>
    </row>
    <row r="4925" spans="1:7" x14ac:dyDescent="0.2">
      <c r="A4925" t="s">
        <v>4687</v>
      </c>
      <c r="B4925" t="s">
        <v>4688</v>
      </c>
      <c r="C4925" t="s">
        <v>37</v>
      </c>
      <c r="D4925">
        <v>2858</v>
      </c>
      <c r="E4925">
        <v>2458</v>
      </c>
      <c r="F4925" t="s">
        <v>4158</v>
      </c>
      <c r="G4925" t="str">
        <f t="shared" si="152"/>
        <v>iiif_url</v>
      </c>
    </row>
    <row r="4926" spans="1:7" x14ac:dyDescent="0.2">
      <c r="A4926" t="s">
        <v>4687</v>
      </c>
      <c r="B4926" t="s">
        <v>4688</v>
      </c>
      <c r="C4926" t="s">
        <v>11</v>
      </c>
      <c r="D4926">
        <v>3058</v>
      </c>
      <c r="E4926">
        <v>2463</v>
      </c>
      <c r="F4926" t="s">
        <v>4731</v>
      </c>
      <c r="G4926" t="str">
        <f t="shared" si="152"/>
        <v>iiif_url</v>
      </c>
    </row>
    <row r="4927" spans="1:7" x14ac:dyDescent="0.2">
      <c r="A4927" t="s">
        <v>4687</v>
      </c>
      <c r="B4927" t="s">
        <v>4688</v>
      </c>
      <c r="C4927" t="s">
        <v>37</v>
      </c>
      <c r="D4927">
        <v>2858</v>
      </c>
      <c r="E4927">
        <v>2505</v>
      </c>
      <c r="F4927" t="s">
        <v>4732</v>
      </c>
      <c r="G4927" t="str">
        <f t="shared" si="152"/>
        <v>iiif_url</v>
      </c>
    </row>
    <row r="4928" spans="1:7" x14ac:dyDescent="0.2">
      <c r="A4928" t="s">
        <v>4687</v>
      </c>
      <c r="B4928" t="s">
        <v>4688</v>
      </c>
      <c r="C4928" t="s">
        <v>124</v>
      </c>
      <c r="D4928">
        <v>2735</v>
      </c>
      <c r="E4928">
        <v>2559</v>
      </c>
      <c r="F4928" t="s">
        <v>4733</v>
      </c>
      <c r="G4928" t="str">
        <f t="shared" si="152"/>
        <v>iiif_url</v>
      </c>
    </row>
    <row r="4929" spans="1:7" x14ac:dyDescent="0.2">
      <c r="A4929" t="s">
        <v>4687</v>
      </c>
      <c r="B4929" t="s">
        <v>4688</v>
      </c>
      <c r="C4929" t="s">
        <v>37</v>
      </c>
      <c r="D4929">
        <v>2858</v>
      </c>
      <c r="E4929">
        <v>2597</v>
      </c>
      <c r="F4929" t="s">
        <v>4734</v>
      </c>
      <c r="G4929" t="str">
        <f t="shared" si="152"/>
        <v>iiif_url</v>
      </c>
    </row>
    <row r="4930" spans="1:7" x14ac:dyDescent="0.2">
      <c r="A4930" t="s">
        <v>4687</v>
      </c>
      <c r="B4930" t="s">
        <v>4688</v>
      </c>
      <c r="C4930" t="s">
        <v>124</v>
      </c>
      <c r="D4930">
        <v>2730</v>
      </c>
      <c r="E4930">
        <v>2651</v>
      </c>
      <c r="F4930" t="s">
        <v>4735</v>
      </c>
      <c r="G4930" t="str">
        <f t="shared" si="152"/>
        <v>iiif_url</v>
      </c>
    </row>
    <row r="4931" spans="1:7" x14ac:dyDescent="0.2">
      <c r="A4931" t="s">
        <v>4687</v>
      </c>
      <c r="B4931" t="s">
        <v>4688</v>
      </c>
      <c r="C4931" t="s">
        <v>26</v>
      </c>
      <c r="D4931">
        <v>2737</v>
      </c>
      <c r="E4931">
        <v>2704</v>
      </c>
      <c r="F4931" t="s">
        <v>4736</v>
      </c>
      <c r="G4931" t="str">
        <f t="shared" si="152"/>
        <v>iiif_url</v>
      </c>
    </row>
    <row r="4932" spans="1:7" x14ac:dyDescent="0.2">
      <c r="A4932" t="s">
        <v>4687</v>
      </c>
      <c r="B4932" t="s">
        <v>4688</v>
      </c>
      <c r="C4932" t="s">
        <v>26</v>
      </c>
      <c r="D4932">
        <v>2860</v>
      </c>
      <c r="E4932">
        <v>2744</v>
      </c>
      <c r="F4932" t="s">
        <v>4737</v>
      </c>
      <c r="G4932" t="str">
        <f t="shared" si="152"/>
        <v>iiif_url</v>
      </c>
    </row>
    <row r="4933" spans="1:7" x14ac:dyDescent="0.2">
      <c r="A4933" t="s">
        <v>4687</v>
      </c>
      <c r="B4933" t="s">
        <v>4688</v>
      </c>
      <c r="C4933" t="s">
        <v>124</v>
      </c>
      <c r="D4933">
        <v>2737</v>
      </c>
      <c r="E4933">
        <v>2796</v>
      </c>
      <c r="F4933" t="s">
        <v>4738</v>
      </c>
      <c r="G4933" t="str">
        <f t="shared" si="152"/>
        <v>iiif_url</v>
      </c>
    </row>
    <row r="4934" spans="1:7" x14ac:dyDescent="0.2">
      <c r="A4934" t="s">
        <v>4687</v>
      </c>
      <c r="B4934" t="s">
        <v>4688</v>
      </c>
      <c r="C4934" t="s">
        <v>26</v>
      </c>
      <c r="D4934">
        <v>2860</v>
      </c>
      <c r="E4934">
        <v>2840</v>
      </c>
      <c r="F4934" t="s">
        <v>4739</v>
      </c>
      <c r="G4934" t="str">
        <f t="shared" si="152"/>
        <v>iiif_url</v>
      </c>
    </row>
    <row r="4935" spans="1:7" x14ac:dyDescent="0.2">
      <c r="A4935" t="s">
        <v>4687</v>
      </c>
      <c r="B4935" t="s">
        <v>4688</v>
      </c>
      <c r="C4935" t="s">
        <v>26</v>
      </c>
      <c r="D4935">
        <v>2737</v>
      </c>
      <c r="E4935">
        <v>2889</v>
      </c>
      <c r="F4935" t="s">
        <v>4740</v>
      </c>
      <c r="G4935" t="str">
        <f t="shared" si="152"/>
        <v>iiif_url</v>
      </c>
    </row>
    <row r="4936" spans="1:7" x14ac:dyDescent="0.2">
      <c r="A4936" t="s">
        <v>4687</v>
      </c>
      <c r="B4936" t="s">
        <v>4688</v>
      </c>
      <c r="C4936" t="s">
        <v>26</v>
      </c>
      <c r="D4936">
        <v>2740</v>
      </c>
      <c r="E4936">
        <v>2937</v>
      </c>
      <c r="F4936" t="s">
        <v>4741</v>
      </c>
      <c r="G4936" t="str">
        <f t="shared" si="152"/>
        <v>iiif_url</v>
      </c>
    </row>
    <row r="4937" spans="1:7" x14ac:dyDescent="0.2">
      <c r="A4937" t="s">
        <v>4687</v>
      </c>
      <c r="B4937" t="s">
        <v>4688</v>
      </c>
      <c r="C4937" t="s">
        <v>26</v>
      </c>
      <c r="D4937">
        <v>2735</v>
      </c>
      <c r="E4937">
        <v>2986</v>
      </c>
      <c r="F4937" t="s">
        <v>4742</v>
      </c>
      <c r="G4937" t="str">
        <f t="shared" si="152"/>
        <v>iiif_url</v>
      </c>
    </row>
    <row r="4938" spans="1:7" x14ac:dyDescent="0.2">
      <c r="A4938" t="s">
        <v>4687</v>
      </c>
      <c r="B4938" t="s">
        <v>4688</v>
      </c>
      <c r="C4938" t="s">
        <v>37</v>
      </c>
      <c r="D4938">
        <v>2862</v>
      </c>
      <c r="E4938">
        <v>3035</v>
      </c>
      <c r="F4938" t="s">
        <v>4743</v>
      </c>
      <c r="G4938" t="str">
        <f t="shared" si="152"/>
        <v>iiif_url</v>
      </c>
    </row>
    <row r="4939" spans="1:7" x14ac:dyDescent="0.2">
      <c r="A4939" t="s">
        <v>4687</v>
      </c>
      <c r="B4939" t="s">
        <v>4688</v>
      </c>
      <c r="C4939" t="s">
        <v>26</v>
      </c>
      <c r="D4939">
        <v>2740</v>
      </c>
      <c r="E4939">
        <v>3087</v>
      </c>
      <c r="F4939" t="s">
        <v>4744</v>
      </c>
      <c r="G4939" t="str">
        <f t="shared" si="152"/>
        <v>iiif_url</v>
      </c>
    </row>
    <row r="4940" spans="1:7" x14ac:dyDescent="0.2">
      <c r="A4940" t="s">
        <v>4687</v>
      </c>
      <c r="B4940" t="s">
        <v>4688</v>
      </c>
      <c r="C4940" t="s">
        <v>26</v>
      </c>
      <c r="D4940">
        <v>2744</v>
      </c>
      <c r="E4940">
        <v>3135</v>
      </c>
      <c r="F4940" t="s">
        <v>4745</v>
      </c>
      <c r="G4940" t="str">
        <f t="shared" si="152"/>
        <v>iiif_url</v>
      </c>
    </row>
    <row r="4941" spans="1:7" x14ac:dyDescent="0.2">
      <c r="A4941" t="s">
        <v>4687</v>
      </c>
      <c r="B4941" t="s">
        <v>4688</v>
      </c>
      <c r="C4941" t="s">
        <v>37</v>
      </c>
      <c r="D4941">
        <v>2862</v>
      </c>
      <c r="E4941">
        <v>3184</v>
      </c>
      <c r="F4941" t="s">
        <v>4746</v>
      </c>
      <c r="G4941" t="str">
        <f t="shared" si="152"/>
        <v>iiif_url</v>
      </c>
    </row>
    <row r="4942" spans="1:7" x14ac:dyDescent="0.2">
      <c r="A4942" t="s">
        <v>4687</v>
      </c>
      <c r="B4942" t="s">
        <v>4688</v>
      </c>
      <c r="C4942" t="s">
        <v>26</v>
      </c>
      <c r="D4942">
        <v>2742</v>
      </c>
      <c r="E4942">
        <v>3227</v>
      </c>
      <c r="F4942" t="s">
        <v>4747</v>
      </c>
      <c r="G4942" t="str">
        <f t="shared" si="152"/>
        <v>iiif_url</v>
      </c>
    </row>
    <row r="4943" spans="1:7" x14ac:dyDescent="0.2">
      <c r="A4943" t="s">
        <v>4687</v>
      </c>
      <c r="B4943" t="s">
        <v>4688</v>
      </c>
      <c r="C4943" t="s">
        <v>37</v>
      </c>
      <c r="D4943">
        <v>2851</v>
      </c>
      <c r="E4943">
        <v>3278</v>
      </c>
      <c r="F4943" t="s">
        <v>4748</v>
      </c>
      <c r="G4943" t="str">
        <f t="shared" si="152"/>
        <v>iiif_url</v>
      </c>
    </row>
    <row r="4944" spans="1:7" x14ac:dyDescent="0.2">
      <c r="A4944" t="s">
        <v>4687</v>
      </c>
      <c r="B4944" t="s">
        <v>4688</v>
      </c>
      <c r="C4944" t="s">
        <v>26</v>
      </c>
      <c r="D4944">
        <v>2735</v>
      </c>
      <c r="E4944">
        <v>3318</v>
      </c>
      <c r="F4944" t="s">
        <v>4749</v>
      </c>
      <c r="G4944" t="str">
        <f t="shared" si="152"/>
        <v>iiif_url</v>
      </c>
    </row>
    <row r="4946" spans="1:7" x14ac:dyDescent="0.2">
      <c r="A4946" t="s">
        <v>4687</v>
      </c>
      <c r="B4946" t="s">
        <v>4750</v>
      </c>
      <c r="C4946" t="s">
        <v>37</v>
      </c>
      <c r="D4946">
        <v>3827</v>
      </c>
      <c r="E4946">
        <v>375</v>
      </c>
      <c r="F4946" t="s">
        <v>4751</v>
      </c>
      <c r="G4946" t="str">
        <f t="shared" ref="G4946:G4977" si="153">HYPERLINK("https://images.diginfra.net/iiif/NL-HaNA_1.01.02/3779/NL-HaNA_1.01.02_3779_0024.jpg/3570,284,1120,3275/full/0/default.jpg", "iiif_url")</f>
        <v>iiif_url</v>
      </c>
    </row>
    <row r="4947" spans="1:7" x14ac:dyDescent="0.2">
      <c r="A4947" t="s">
        <v>4687</v>
      </c>
      <c r="B4947" t="s">
        <v>4750</v>
      </c>
      <c r="C4947" t="s">
        <v>37</v>
      </c>
      <c r="D4947">
        <v>3827</v>
      </c>
      <c r="E4947">
        <v>428</v>
      </c>
      <c r="F4947" t="s">
        <v>4752</v>
      </c>
      <c r="G4947" t="str">
        <f t="shared" si="153"/>
        <v>iiif_url</v>
      </c>
    </row>
    <row r="4948" spans="1:7" x14ac:dyDescent="0.2">
      <c r="A4948" t="s">
        <v>4687</v>
      </c>
      <c r="B4948" t="s">
        <v>4750</v>
      </c>
      <c r="C4948" t="s">
        <v>26</v>
      </c>
      <c r="D4948">
        <v>3699</v>
      </c>
      <c r="E4948">
        <v>475</v>
      </c>
      <c r="F4948" t="s">
        <v>4753</v>
      </c>
      <c r="G4948" t="str">
        <f t="shared" si="153"/>
        <v>iiif_url</v>
      </c>
    </row>
    <row r="4949" spans="1:7" x14ac:dyDescent="0.2">
      <c r="A4949" t="s">
        <v>4687</v>
      </c>
      <c r="B4949" t="s">
        <v>4750</v>
      </c>
      <c r="C4949" t="s">
        <v>37</v>
      </c>
      <c r="D4949">
        <v>3827</v>
      </c>
      <c r="E4949">
        <v>522</v>
      </c>
      <c r="F4949" t="s">
        <v>4754</v>
      </c>
      <c r="G4949" t="str">
        <f t="shared" si="153"/>
        <v>iiif_url</v>
      </c>
    </row>
    <row r="4950" spans="1:7" x14ac:dyDescent="0.2">
      <c r="A4950" t="s">
        <v>4687</v>
      </c>
      <c r="B4950" t="s">
        <v>4750</v>
      </c>
      <c r="C4950" t="s">
        <v>37</v>
      </c>
      <c r="D4950">
        <v>3829</v>
      </c>
      <c r="E4950">
        <v>571</v>
      </c>
      <c r="F4950" t="s">
        <v>4755</v>
      </c>
      <c r="G4950" t="str">
        <f t="shared" si="153"/>
        <v>iiif_url</v>
      </c>
    </row>
    <row r="4951" spans="1:7" x14ac:dyDescent="0.2">
      <c r="A4951" t="s">
        <v>4687</v>
      </c>
      <c r="B4951" t="s">
        <v>4750</v>
      </c>
      <c r="C4951" t="s">
        <v>124</v>
      </c>
      <c r="D4951">
        <v>3699</v>
      </c>
      <c r="E4951">
        <v>619</v>
      </c>
      <c r="F4951" t="s">
        <v>4756</v>
      </c>
      <c r="G4951" t="str">
        <f t="shared" si="153"/>
        <v>iiif_url</v>
      </c>
    </row>
    <row r="4952" spans="1:7" x14ac:dyDescent="0.2">
      <c r="A4952" t="s">
        <v>4687</v>
      </c>
      <c r="B4952" t="s">
        <v>4750</v>
      </c>
      <c r="C4952" t="s">
        <v>37</v>
      </c>
      <c r="D4952">
        <v>3827</v>
      </c>
      <c r="E4952">
        <v>667</v>
      </c>
      <c r="F4952" t="s">
        <v>4757</v>
      </c>
      <c r="G4952" t="str">
        <f t="shared" si="153"/>
        <v>iiif_url</v>
      </c>
    </row>
    <row r="4953" spans="1:7" x14ac:dyDescent="0.2">
      <c r="A4953" t="s">
        <v>4687</v>
      </c>
      <c r="B4953" t="s">
        <v>4750</v>
      </c>
      <c r="C4953" t="s">
        <v>124</v>
      </c>
      <c r="D4953">
        <v>3709</v>
      </c>
      <c r="E4953">
        <v>716</v>
      </c>
      <c r="F4953" t="s">
        <v>4758</v>
      </c>
      <c r="G4953" t="str">
        <f t="shared" si="153"/>
        <v>iiif_url</v>
      </c>
    </row>
    <row r="4954" spans="1:7" x14ac:dyDescent="0.2">
      <c r="A4954" t="s">
        <v>4687</v>
      </c>
      <c r="B4954" t="s">
        <v>4750</v>
      </c>
      <c r="C4954" t="s">
        <v>37</v>
      </c>
      <c r="D4954">
        <v>3827</v>
      </c>
      <c r="E4954">
        <v>766</v>
      </c>
      <c r="F4954" t="s">
        <v>4759</v>
      </c>
      <c r="G4954" t="str">
        <f t="shared" si="153"/>
        <v>iiif_url</v>
      </c>
    </row>
    <row r="4955" spans="1:7" x14ac:dyDescent="0.2">
      <c r="A4955" t="s">
        <v>4687</v>
      </c>
      <c r="B4955" t="s">
        <v>4750</v>
      </c>
      <c r="C4955" t="s">
        <v>124</v>
      </c>
      <c r="D4955">
        <v>3704</v>
      </c>
      <c r="E4955">
        <v>814</v>
      </c>
      <c r="F4955" t="s">
        <v>4760</v>
      </c>
      <c r="G4955" t="str">
        <f t="shared" si="153"/>
        <v>iiif_url</v>
      </c>
    </row>
    <row r="4956" spans="1:7" x14ac:dyDescent="0.2">
      <c r="A4956" t="s">
        <v>4687</v>
      </c>
      <c r="B4956" t="s">
        <v>4750</v>
      </c>
      <c r="C4956" t="s">
        <v>124</v>
      </c>
      <c r="D4956">
        <v>3697</v>
      </c>
      <c r="E4956">
        <v>857</v>
      </c>
      <c r="F4956" t="s">
        <v>4761</v>
      </c>
      <c r="G4956" t="str">
        <f t="shared" si="153"/>
        <v>iiif_url</v>
      </c>
    </row>
    <row r="4957" spans="1:7" x14ac:dyDescent="0.2">
      <c r="A4957" t="s">
        <v>4687</v>
      </c>
      <c r="B4957" t="s">
        <v>4750</v>
      </c>
      <c r="C4957" t="s">
        <v>26</v>
      </c>
      <c r="D4957">
        <v>3858</v>
      </c>
      <c r="E4957">
        <v>874</v>
      </c>
      <c r="F4957" t="s">
        <v>3314</v>
      </c>
      <c r="G4957" t="str">
        <f t="shared" si="153"/>
        <v>iiif_url</v>
      </c>
    </row>
    <row r="4958" spans="1:7" x14ac:dyDescent="0.2">
      <c r="A4958" t="s">
        <v>4687</v>
      </c>
      <c r="B4958" t="s">
        <v>4750</v>
      </c>
      <c r="C4958" t="s">
        <v>37</v>
      </c>
      <c r="D4958">
        <v>3832</v>
      </c>
      <c r="E4958">
        <v>912</v>
      </c>
      <c r="F4958" t="s">
        <v>4762</v>
      </c>
      <c r="G4958" t="str">
        <f t="shared" si="153"/>
        <v>iiif_url</v>
      </c>
    </row>
    <row r="4959" spans="1:7" x14ac:dyDescent="0.2">
      <c r="A4959" t="s">
        <v>4687</v>
      </c>
      <c r="B4959" t="s">
        <v>4750</v>
      </c>
      <c r="C4959" t="s">
        <v>26</v>
      </c>
      <c r="D4959">
        <v>3827</v>
      </c>
      <c r="E4959">
        <v>960</v>
      </c>
      <c r="F4959" t="s">
        <v>4763</v>
      </c>
      <c r="G4959" t="str">
        <f t="shared" si="153"/>
        <v>iiif_url</v>
      </c>
    </row>
    <row r="4960" spans="1:7" x14ac:dyDescent="0.2">
      <c r="A4960" t="s">
        <v>4687</v>
      </c>
      <c r="B4960" t="s">
        <v>4750</v>
      </c>
      <c r="C4960" t="s">
        <v>124</v>
      </c>
      <c r="D4960">
        <v>3704</v>
      </c>
      <c r="E4960">
        <v>1003</v>
      </c>
      <c r="F4960" t="s">
        <v>4764</v>
      </c>
      <c r="G4960" t="str">
        <f t="shared" si="153"/>
        <v>iiif_url</v>
      </c>
    </row>
    <row r="4961" spans="1:7" x14ac:dyDescent="0.2">
      <c r="A4961" t="s">
        <v>4687</v>
      </c>
      <c r="B4961" t="s">
        <v>4750</v>
      </c>
      <c r="C4961" t="s">
        <v>124</v>
      </c>
      <c r="D4961">
        <v>3709</v>
      </c>
      <c r="E4961">
        <v>1057</v>
      </c>
      <c r="F4961" t="s">
        <v>4765</v>
      </c>
      <c r="G4961" t="str">
        <f t="shared" si="153"/>
        <v>iiif_url</v>
      </c>
    </row>
    <row r="4962" spans="1:7" x14ac:dyDescent="0.2">
      <c r="A4962" t="s">
        <v>4687</v>
      </c>
      <c r="B4962" t="s">
        <v>4750</v>
      </c>
      <c r="C4962" t="s">
        <v>26</v>
      </c>
      <c r="D4962">
        <v>3829</v>
      </c>
      <c r="E4962">
        <v>1104</v>
      </c>
      <c r="F4962" t="s">
        <v>4766</v>
      </c>
      <c r="G4962" t="str">
        <f t="shared" si="153"/>
        <v>iiif_url</v>
      </c>
    </row>
    <row r="4963" spans="1:7" x14ac:dyDescent="0.2">
      <c r="A4963" t="s">
        <v>4687</v>
      </c>
      <c r="B4963" t="s">
        <v>4750</v>
      </c>
      <c r="C4963" t="s">
        <v>124</v>
      </c>
      <c r="D4963">
        <v>3706</v>
      </c>
      <c r="E4963">
        <v>1150</v>
      </c>
      <c r="F4963" t="s">
        <v>4767</v>
      </c>
      <c r="G4963" t="str">
        <f t="shared" si="153"/>
        <v>iiif_url</v>
      </c>
    </row>
    <row r="4964" spans="1:7" x14ac:dyDescent="0.2">
      <c r="A4964" t="s">
        <v>4687</v>
      </c>
      <c r="B4964" t="s">
        <v>4750</v>
      </c>
      <c r="C4964" t="s">
        <v>124</v>
      </c>
      <c r="D4964">
        <v>3704</v>
      </c>
      <c r="E4964">
        <v>1204</v>
      </c>
      <c r="F4964" t="s">
        <v>4768</v>
      </c>
      <c r="G4964" t="str">
        <f t="shared" si="153"/>
        <v>iiif_url</v>
      </c>
    </row>
    <row r="4965" spans="1:7" x14ac:dyDescent="0.2">
      <c r="A4965" t="s">
        <v>4687</v>
      </c>
      <c r="B4965" t="s">
        <v>4750</v>
      </c>
      <c r="C4965" t="s">
        <v>37</v>
      </c>
      <c r="D4965">
        <v>3827</v>
      </c>
      <c r="E4965">
        <v>1248</v>
      </c>
      <c r="F4965" t="s">
        <v>4769</v>
      </c>
      <c r="G4965" t="str">
        <f t="shared" si="153"/>
        <v>iiif_url</v>
      </c>
    </row>
    <row r="4966" spans="1:7" x14ac:dyDescent="0.2">
      <c r="A4966" t="s">
        <v>4687</v>
      </c>
      <c r="B4966" t="s">
        <v>4750</v>
      </c>
      <c r="C4966" t="s">
        <v>124</v>
      </c>
      <c r="D4966">
        <v>3706</v>
      </c>
      <c r="E4966">
        <v>1295</v>
      </c>
      <c r="F4966" t="s">
        <v>4770</v>
      </c>
      <c r="G4966" t="str">
        <f t="shared" si="153"/>
        <v>iiif_url</v>
      </c>
    </row>
    <row r="4967" spans="1:7" x14ac:dyDescent="0.2">
      <c r="A4967" t="s">
        <v>4687</v>
      </c>
      <c r="B4967" t="s">
        <v>4750</v>
      </c>
      <c r="C4967" t="s">
        <v>124</v>
      </c>
      <c r="D4967">
        <v>3704</v>
      </c>
      <c r="E4967">
        <v>1358</v>
      </c>
      <c r="F4967" t="s">
        <v>4771</v>
      </c>
      <c r="G4967" t="str">
        <f t="shared" si="153"/>
        <v>iiif_url</v>
      </c>
    </row>
    <row r="4968" spans="1:7" x14ac:dyDescent="0.2">
      <c r="A4968" t="s">
        <v>4687</v>
      </c>
      <c r="B4968" t="s">
        <v>4750</v>
      </c>
      <c r="C4968" t="s">
        <v>37</v>
      </c>
      <c r="D4968">
        <v>3834</v>
      </c>
      <c r="E4968">
        <v>1388</v>
      </c>
      <c r="F4968" t="s">
        <v>4772</v>
      </c>
      <c r="G4968" t="str">
        <f t="shared" si="153"/>
        <v>iiif_url</v>
      </c>
    </row>
    <row r="4969" spans="1:7" x14ac:dyDescent="0.2">
      <c r="A4969" t="s">
        <v>4687</v>
      </c>
      <c r="B4969" t="s">
        <v>4750</v>
      </c>
      <c r="C4969" t="s">
        <v>124</v>
      </c>
      <c r="D4969">
        <v>3706</v>
      </c>
      <c r="E4969">
        <v>1442</v>
      </c>
      <c r="F4969" t="s">
        <v>4773</v>
      </c>
      <c r="G4969" t="str">
        <f t="shared" si="153"/>
        <v>iiif_url</v>
      </c>
    </row>
    <row r="4970" spans="1:7" x14ac:dyDescent="0.2">
      <c r="A4970" t="s">
        <v>4687</v>
      </c>
      <c r="B4970" t="s">
        <v>4750</v>
      </c>
      <c r="C4970" t="s">
        <v>124</v>
      </c>
      <c r="D4970">
        <v>3706</v>
      </c>
      <c r="E4970">
        <v>1488</v>
      </c>
      <c r="F4970" t="s">
        <v>4774</v>
      </c>
      <c r="G4970" t="str">
        <f t="shared" si="153"/>
        <v>iiif_url</v>
      </c>
    </row>
    <row r="4971" spans="1:7" x14ac:dyDescent="0.2">
      <c r="A4971" t="s">
        <v>4687</v>
      </c>
      <c r="B4971" t="s">
        <v>4750</v>
      </c>
      <c r="C4971" t="s">
        <v>124</v>
      </c>
      <c r="D4971">
        <v>3659</v>
      </c>
      <c r="E4971">
        <v>1538</v>
      </c>
      <c r="F4971" t="s">
        <v>4775</v>
      </c>
      <c r="G4971" t="str">
        <f t="shared" si="153"/>
        <v>iiif_url</v>
      </c>
    </row>
    <row r="4972" spans="1:7" x14ac:dyDescent="0.2">
      <c r="A4972" t="s">
        <v>4687</v>
      </c>
      <c r="B4972" t="s">
        <v>4750</v>
      </c>
      <c r="C4972" t="s">
        <v>124</v>
      </c>
      <c r="D4972">
        <v>3709</v>
      </c>
      <c r="E4972">
        <v>1584</v>
      </c>
      <c r="F4972" t="s">
        <v>4776</v>
      </c>
      <c r="G4972" t="str">
        <f t="shared" si="153"/>
        <v>iiif_url</v>
      </c>
    </row>
    <row r="4973" spans="1:7" x14ac:dyDescent="0.2">
      <c r="A4973" t="s">
        <v>4687</v>
      </c>
      <c r="B4973" t="s">
        <v>4750</v>
      </c>
      <c r="C4973" t="s">
        <v>124</v>
      </c>
      <c r="D4973">
        <v>3699</v>
      </c>
      <c r="E4973">
        <v>1633</v>
      </c>
      <c r="F4973" t="s">
        <v>4777</v>
      </c>
      <c r="G4973" t="str">
        <f t="shared" si="153"/>
        <v>iiif_url</v>
      </c>
    </row>
    <row r="4974" spans="1:7" x14ac:dyDescent="0.2">
      <c r="A4974" t="s">
        <v>4687</v>
      </c>
      <c r="B4974" t="s">
        <v>4750</v>
      </c>
      <c r="C4974" t="s">
        <v>124</v>
      </c>
      <c r="D4974">
        <v>3706</v>
      </c>
      <c r="E4974">
        <v>1684</v>
      </c>
      <c r="F4974" t="s">
        <v>4778</v>
      </c>
      <c r="G4974" t="str">
        <f t="shared" si="153"/>
        <v>iiif_url</v>
      </c>
    </row>
    <row r="4975" spans="1:7" x14ac:dyDescent="0.2">
      <c r="A4975" t="s">
        <v>4687</v>
      </c>
      <c r="B4975" t="s">
        <v>4750</v>
      </c>
      <c r="C4975" t="s">
        <v>26</v>
      </c>
      <c r="D4975">
        <v>3711</v>
      </c>
      <c r="E4975">
        <v>1734</v>
      </c>
      <c r="F4975" t="s">
        <v>4779</v>
      </c>
      <c r="G4975" t="str">
        <f t="shared" si="153"/>
        <v>iiif_url</v>
      </c>
    </row>
    <row r="4976" spans="1:7" x14ac:dyDescent="0.2">
      <c r="A4976" t="s">
        <v>4687</v>
      </c>
      <c r="B4976" t="s">
        <v>4750</v>
      </c>
      <c r="C4976" t="s">
        <v>124</v>
      </c>
      <c r="D4976">
        <v>3659</v>
      </c>
      <c r="E4976">
        <v>1777</v>
      </c>
      <c r="F4976" t="s">
        <v>4780</v>
      </c>
      <c r="G4976" t="str">
        <f t="shared" si="153"/>
        <v>iiif_url</v>
      </c>
    </row>
    <row r="4977" spans="1:7" x14ac:dyDescent="0.2">
      <c r="A4977" t="s">
        <v>4687</v>
      </c>
      <c r="B4977" t="s">
        <v>4750</v>
      </c>
      <c r="C4977" t="s">
        <v>124</v>
      </c>
      <c r="D4977">
        <v>3702</v>
      </c>
      <c r="E4977">
        <v>1829</v>
      </c>
      <c r="F4977" t="s">
        <v>4781</v>
      </c>
      <c r="G4977" t="str">
        <f t="shared" si="153"/>
        <v>iiif_url</v>
      </c>
    </row>
    <row r="4978" spans="1:7" x14ac:dyDescent="0.2">
      <c r="A4978" t="s">
        <v>4687</v>
      </c>
      <c r="B4978" t="s">
        <v>4750</v>
      </c>
      <c r="C4978" t="s">
        <v>124</v>
      </c>
      <c r="D4978">
        <v>3711</v>
      </c>
      <c r="E4978">
        <v>1876</v>
      </c>
      <c r="F4978" t="s">
        <v>4782</v>
      </c>
      <c r="G4978" t="str">
        <f t="shared" ref="G4978:G5008" si="154">HYPERLINK("https://images.diginfra.net/iiif/NL-HaNA_1.01.02/3779/NL-HaNA_1.01.02_3779_0024.jpg/3570,284,1120,3275/full/0/default.jpg", "iiif_url")</f>
        <v>iiif_url</v>
      </c>
    </row>
    <row r="4979" spans="1:7" x14ac:dyDescent="0.2">
      <c r="A4979" t="s">
        <v>4687</v>
      </c>
      <c r="B4979" t="s">
        <v>4750</v>
      </c>
      <c r="C4979" t="s">
        <v>124</v>
      </c>
      <c r="D4979">
        <v>3661</v>
      </c>
      <c r="E4979">
        <v>1923</v>
      </c>
      <c r="F4979" t="s">
        <v>4783</v>
      </c>
      <c r="G4979" t="str">
        <f t="shared" si="154"/>
        <v>iiif_url</v>
      </c>
    </row>
    <row r="4980" spans="1:7" x14ac:dyDescent="0.2">
      <c r="A4980" t="s">
        <v>4687</v>
      </c>
      <c r="B4980" t="s">
        <v>4750</v>
      </c>
      <c r="C4980" t="s">
        <v>26</v>
      </c>
      <c r="D4980">
        <v>3706</v>
      </c>
      <c r="E4980">
        <v>1968</v>
      </c>
      <c r="F4980" t="s">
        <v>4784</v>
      </c>
      <c r="G4980" t="str">
        <f t="shared" si="154"/>
        <v>iiif_url</v>
      </c>
    </row>
    <row r="4981" spans="1:7" x14ac:dyDescent="0.2">
      <c r="A4981" t="s">
        <v>4687</v>
      </c>
      <c r="B4981" t="s">
        <v>4750</v>
      </c>
      <c r="C4981" t="s">
        <v>26</v>
      </c>
      <c r="D4981">
        <v>3706</v>
      </c>
      <c r="E4981">
        <v>2020</v>
      </c>
      <c r="F4981" t="s">
        <v>4785</v>
      </c>
      <c r="G4981" t="str">
        <f t="shared" si="154"/>
        <v>iiif_url</v>
      </c>
    </row>
    <row r="4982" spans="1:7" x14ac:dyDescent="0.2">
      <c r="A4982" t="s">
        <v>4687</v>
      </c>
      <c r="B4982" t="s">
        <v>4750</v>
      </c>
      <c r="C4982" t="s">
        <v>26</v>
      </c>
      <c r="D4982">
        <v>3709</v>
      </c>
      <c r="E4982">
        <v>2068</v>
      </c>
      <c r="F4982" t="s">
        <v>4786</v>
      </c>
      <c r="G4982" t="str">
        <f t="shared" si="154"/>
        <v>iiif_url</v>
      </c>
    </row>
    <row r="4983" spans="1:7" x14ac:dyDescent="0.2">
      <c r="A4983" t="s">
        <v>4687</v>
      </c>
      <c r="B4983" t="s">
        <v>4750</v>
      </c>
      <c r="C4983" t="s">
        <v>37</v>
      </c>
      <c r="D4983">
        <v>3827</v>
      </c>
      <c r="E4983">
        <v>2112</v>
      </c>
      <c r="F4983" t="s">
        <v>4787</v>
      </c>
      <c r="G4983" t="str">
        <f t="shared" si="154"/>
        <v>iiif_url</v>
      </c>
    </row>
    <row r="4984" spans="1:7" x14ac:dyDescent="0.2">
      <c r="A4984" t="s">
        <v>4687</v>
      </c>
      <c r="B4984" t="s">
        <v>4750</v>
      </c>
      <c r="C4984" t="s">
        <v>26</v>
      </c>
      <c r="D4984">
        <v>3709</v>
      </c>
      <c r="E4984">
        <v>2165</v>
      </c>
      <c r="F4984" t="s">
        <v>4788</v>
      </c>
      <c r="G4984" t="str">
        <f t="shared" si="154"/>
        <v>iiif_url</v>
      </c>
    </row>
    <row r="4985" spans="1:7" x14ac:dyDescent="0.2">
      <c r="A4985" t="s">
        <v>4687</v>
      </c>
      <c r="B4985" t="s">
        <v>4750</v>
      </c>
      <c r="C4985" t="s">
        <v>37</v>
      </c>
      <c r="D4985">
        <v>3834</v>
      </c>
      <c r="E4985">
        <v>2209</v>
      </c>
      <c r="F4985" t="s">
        <v>4789</v>
      </c>
      <c r="G4985" t="str">
        <f t="shared" si="154"/>
        <v>iiif_url</v>
      </c>
    </row>
    <row r="4986" spans="1:7" x14ac:dyDescent="0.2">
      <c r="A4986" t="s">
        <v>4687</v>
      </c>
      <c r="B4986" t="s">
        <v>4750</v>
      </c>
      <c r="C4986" t="s">
        <v>26</v>
      </c>
      <c r="D4986">
        <v>3709</v>
      </c>
      <c r="E4986">
        <v>2258</v>
      </c>
      <c r="F4986" t="s">
        <v>4790</v>
      </c>
      <c r="G4986" t="str">
        <f t="shared" si="154"/>
        <v>iiif_url</v>
      </c>
    </row>
    <row r="4987" spans="1:7" x14ac:dyDescent="0.2">
      <c r="A4987" t="s">
        <v>4687</v>
      </c>
      <c r="B4987" t="s">
        <v>4750</v>
      </c>
      <c r="C4987" t="s">
        <v>26</v>
      </c>
      <c r="D4987">
        <v>3709</v>
      </c>
      <c r="E4987">
        <v>2312</v>
      </c>
      <c r="F4987" t="s">
        <v>4791</v>
      </c>
      <c r="G4987" t="str">
        <f t="shared" si="154"/>
        <v>iiif_url</v>
      </c>
    </row>
    <row r="4988" spans="1:7" x14ac:dyDescent="0.2">
      <c r="A4988" t="s">
        <v>4687</v>
      </c>
      <c r="B4988" t="s">
        <v>4750</v>
      </c>
      <c r="C4988" t="s">
        <v>26</v>
      </c>
      <c r="D4988">
        <v>3827</v>
      </c>
      <c r="E4988">
        <v>2358</v>
      </c>
      <c r="F4988" t="s">
        <v>4792</v>
      </c>
      <c r="G4988" t="str">
        <f t="shared" si="154"/>
        <v>iiif_url</v>
      </c>
    </row>
    <row r="4989" spans="1:7" x14ac:dyDescent="0.2">
      <c r="A4989" t="s">
        <v>4687</v>
      </c>
      <c r="B4989" t="s">
        <v>4750</v>
      </c>
      <c r="C4989" t="s">
        <v>26</v>
      </c>
      <c r="D4989">
        <v>3709</v>
      </c>
      <c r="E4989">
        <v>2405</v>
      </c>
      <c r="F4989" t="s">
        <v>4793</v>
      </c>
      <c r="G4989" t="str">
        <f t="shared" si="154"/>
        <v>iiif_url</v>
      </c>
    </row>
    <row r="4990" spans="1:7" x14ac:dyDescent="0.2">
      <c r="A4990" t="s">
        <v>4687</v>
      </c>
      <c r="B4990" t="s">
        <v>4750</v>
      </c>
      <c r="C4990" t="s">
        <v>26</v>
      </c>
      <c r="D4990">
        <v>3713</v>
      </c>
      <c r="E4990">
        <v>2454</v>
      </c>
      <c r="F4990" t="s">
        <v>4794</v>
      </c>
      <c r="G4990" t="str">
        <f t="shared" si="154"/>
        <v>iiif_url</v>
      </c>
    </row>
    <row r="4991" spans="1:7" x14ac:dyDescent="0.2">
      <c r="A4991" t="s">
        <v>4687</v>
      </c>
      <c r="B4991" t="s">
        <v>4750</v>
      </c>
      <c r="C4991" t="s">
        <v>37</v>
      </c>
      <c r="D4991">
        <v>3834</v>
      </c>
      <c r="E4991">
        <v>2499</v>
      </c>
      <c r="F4991" t="s">
        <v>4795</v>
      </c>
      <c r="G4991" t="str">
        <f t="shared" si="154"/>
        <v>iiif_url</v>
      </c>
    </row>
    <row r="4992" spans="1:7" x14ac:dyDescent="0.2">
      <c r="A4992" t="s">
        <v>4687</v>
      </c>
      <c r="B4992" t="s">
        <v>4750</v>
      </c>
      <c r="C4992" t="s">
        <v>26</v>
      </c>
      <c r="D4992">
        <v>3709</v>
      </c>
      <c r="E4992">
        <v>2553</v>
      </c>
      <c r="F4992" t="s">
        <v>4796</v>
      </c>
      <c r="G4992" t="str">
        <f t="shared" si="154"/>
        <v>iiif_url</v>
      </c>
    </row>
    <row r="4993" spans="1:7" x14ac:dyDescent="0.2">
      <c r="A4993" t="s">
        <v>4687</v>
      </c>
      <c r="B4993" t="s">
        <v>4750</v>
      </c>
      <c r="C4993" t="s">
        <v>26</v>
      </c>
      <c r="D4993">
        <v>3713</v>
      </c>
      <c r="E4993">
        <v>2603</v>
      </c>
      <c r="F4993" t="s">
        <v>4797</v>
      </c>
      <c r="G4993" t="str">
        <f t="shared" si="154"/>
        <v>iiif_url</v>
      </c>
    </row>
    <row r="4994" spans="1:7" x14ac:dyDescent="0.2">
      <c r="A4994" t="s">
        <v>4687</v>
      </c>
      <c r="B4994" t="s">
        <v>4750</v>
      </c>
      <c r="C4994" t="s">
        <v>37</v>
      </c>
      <c r="D4994">
        <v>3836</v>
      </c>
      <c r="E4994">
        <v>2648</v>
      </c>
      <c r="F4994" t="s">
        <v>4798</v>
      </c>
      <c r="G4994" t="str">
        <f t="shared" si="154"/>
        <v>iiif_url</v>
      </c>
    </row>
    <row r="4995" spans="1:7" x14ac:dyDescent="0.2">
      <c r="A4995" t="s">
        <v>4687</v>
      </c>
      <c r="B4995" t="s">
        <v>4750</v>
      </c>
      <c r="C4995" t="s">
        <v>26</v>
      </c>
      <c r="D4995">
        <v>3711</v>
      </c>
      <c r="E4995">
        <v>2696</v>
      </c>
      <c r="F4995" t="s">
        <v>4799</v>
      </c>
      <c r="G4995" t="str">
        <f t="shared" si="154"/>
        <v>iiif_url</v>
      </c>
    </row>
    <row r="4996" spans="1:7" x14ac:dyDescent="0.2">
      <c r="A4996" t="s">
        <v>4687</v>
      </c>
      <c r="B4996" t="s">
        <v>4750</v>
      </c>
      <c r="C4996" t="s">
        <v>26</v>
      </c>
      <c r="D4996">
        <v>3721</v>
      </c>
      <c r="E4996">
        <v>2758</v>
      </c>
      <c r="F4996" t="s">
        <v>4800</v>
      </c>
      <c r="G4996" t="str">
        <f t="shared" si="154"/>
        <v>iiif_url</v>
      </c>
    </row>
    <row r="4997" spans="1:7" x14ac:dyDescent="0.2">
      <c r="A4997" t="s">
        <v>4687</v>
      </c>
      <c r="B4997" t="s">
        <v>4750</v>
      </c>
      <c r="C4997" t="s">
        <v>37</v>
      </c>
      <c r="D4997">
        <v>3836</v>
      </c>
      <c r="E4997">
        <v>2793</v>
      </c>
      <c r="F4997" t="s">
        <v>4801</v>
      </c>
      <c r="G4997" t="str">
        <f t="shared" si="154"/>
        <v>iiif_url</v>
      </c>
    </row>
    <row r="4998" spans="1:7" x14ac:dyDescent="0.2">
      <c r="A4998" t="s">
        <v>4687</v>
      </c>
      <c r="B4998" t="s">
        <v>4750</v>
      </c>
      <c r="C4998" t="s">
        <v>26</v>
      </c>
      <c r="D4998">
        <v>3713</v>
      </c>
      <c r="E4998">
        <v>2851</v>
      </c>
      <c r="F4998" t="s">
        <v>536</v>
      </c>
      <c r="G4998" t="str">
        <f t="shared" si="154"/>
        <v>iiif_url</v>
      </c>
    </row>
    <row r="4999" spans="1:7" x14ac:dyDescent="0.2">
      <c r="A4999" t="s">
        <v>4687</v>
      </c>
      <c r="B4999" t="s">
        <v>4750</v>
      </c>
      <c r="C4999" t="s">
        <v>37</v>
      </c>
      <c r="D4999">
        <v>3841</v>
      </c>
      <c r="E4999">
        <v>2889</v>
      </c>
      <c r="F4999" t="s">
        <v>4802</v>
      </c>
      <c r="G4999" t="str">
        <f t="shared" si="154"/>
        <v>iiif_url</v>
      </c>
    </row>
    <row r="5000" spans="1:7" x14ac:dyDescent="0.2">
      <c r="A5000" t="s">
        <v>4687</v>
      </c>
      <c r="B5000" t="s">
        <v>4750</v>
      </c>
      <c r="C5000" t="s">
        <v>26</v>
      </c>
      <c r="D5000">
        <v>3713</v>
      </c>
      <c r="E5000">
        <v>2936</v>
      </c>
      <c r="F5000" t="s">
        <v>4803</v>
      </c>
      <c r="G5000" t="str">
        <f t="shared" si="154"/>
        <v>iiif_url</v>
      </c>
    </row>
    <row r="5001" spans="1:7" x14ac:dyDescent="0.2">
      <c r="A5001" t="s">
        <v>4687</v>
      </c>
      <c r="B5001" t="s">
        <v>4750</v>
      </c>
      <c r="C5001" t="s">
        <v>26</v>
      </c>
      <c r="D5001">
        <v>3718</v>
      </c>
      <c r="E5001">
        <v>2984</v>
      </c>
      <c r="F5001" t="s">
        <v>4804</v>
      </c>
      <c r="G5001" t="str">
        <f t="shared" si="154"/>
        <v>iiif_url</v>
      </c>
    </row>
    <row r="5002" spans="1:7" x14ac:dyDescent="0.2">
      <c r="A5002" t="s">
        <v>4687</v>
      </c>
      <c r="B5002" t="s">
        <v>4750</v>
      </c>
      <c r="C5002" t="s">
        <v>37</v>
      </c>
      <c r="D5002">
        <v>3841</v>
      </c>
      <c r="E5002">
        <v>3031</v>
      </c>
      <c r="F5002" t="s">
        <v>4805</v>
      </c>
      <c r="G5002" t="str">
        <f t="shared" si="154"/>
        <v>iiif_url</v>
      </c>
    </row>
    <row r="5003" spans="1:7" x14ac:dyDescent="0.2">
      <c r="A5003" t="s">
        <v>4687</v>
      </c>
      <c r="B5003" t="s">
        <v>4750</v>
      </c>
      <c r="C5003" t="s">
        <v>26</v>
      </c>
      <c r="D5003">
        <v>3718</v>
      </c>
      <c r="E5003">
        <v>3080</v>
      </c>
      <c r="F5003" t="s">
        <v>4806</v>
      </c>
      <c r="G5003" t="str">
        <f t="shared" si="154"/>
        <v>iiif_url</v>
      </c>
    </row>
    <row r="5004" spans="1:7" x14ac:dyDescent="0.2">
      <c r="A5004" t="s">
        <v>4687</v>
      </c>
      <c r="B5004" t="s">
        <v>4750</v>
      </c>
      <c r="C5004" t="s">
        <v>26</v>
      </c>
      <c r="D5004">
        <v>3721</v>
      </c>
      <c r="E5004">
        <v>3144</v>
      </c>
      <c r="F5004" t="s">
        <v>413</v>
      </c>
      <c r="G5004" t="str">
        <f t="shared" si="154"/>
        <v>iiif_url</v>
      </c>
    </row>
    <row r="5005" spans="1:7" x14ac:dyDescent="0.2">
      <c r="A5005" t="s">
        <v>4687</v>
      </c>
      <c r="B5005" t="s">
        <v>4750</v>
      </c>
      <c r="C5005" t="s">
        <v>37</v>
      </c>
      <c r="D5005">
        <v>3841</v>
      </c>
      <c r="E5005">
        <v>3151</v>
      </c>
      <c r="F5005" t="s">
        <v>4807</v>
      </c>
      <c r="G5005" t="str">
        <f t="shared" si="154"/>
        <v>iiif_url</v>
      </c>
    </row>
    <row r="5006" spans="1:7" x14ac:dyDescent="0.2">
      <c r="A5006" t="s">
        <v>4687</v>
      </c>
      <c r="B5006" t="s">
        <v>4750</v>
      </c>
      <c r="C5006" t="s">
        <v>26</v>
      </c>
      <c r="D5006">
        <v>3716</v>
      </c>
      <c r="E5006">
        <v>3232</v>
      </c>
      <c r="F5006" t="s">
        <v>4808</v>
      </c>
      <c r="G5006" t="str">
        <f t="shared" si="154"/>
        <v>iiif_url</v>
      </c>
    </row>
    <row r="5007" spans="1:7" x14ac:dyDescent="0.2">
      <c r="A5007" t="s">
        <v>4687</v>
      </c>
      <c r="B5007" t="s">
        <v>4750</v>
      </c>
      <c r="C5007" t="s">
        <v>37</v>
      </c>
      <c r="D5007">
        <v>3841</v>
      </c>
      <c r="E5007">
        <v>3268</v>
      </c>
      <c r="F5007" t="s">
        <v>4809</v>
      </c>
      <c r="G5007" t="str">
        <f t="shared" si="154"/>
        <v>iiif_url</v>
      </c>
    </row>
    <row r="5008" spans="1:7" x14ac:dyDescent="0.2">
      <c r="A5008" t="s">
        <v>4687</v>
      </c>
      <c r="B5008" t="s">
        <v>4750</v>
      </c>
      <c r="C5008" t="s">
        <v>26</v>
      </c>
      <c r="D5008">
        <v>3718</v>
      </c>
      <c r="E5008">
        <v>3324</v>
      </c>
      <c r="F5008" t="s">
        <v>4810</v>
      </c>
      <c r="G5008" t="str">
        <f t="shared" si="154"/>
        <v>iiif_url</v>
      </c>
    </row>
    <row r="5012" spans="1:7" x14ac:dyDescent="0.2">
      <c r="A5012" t="s">
        <v>4811</v>
      </c>
      <c r="B5012" t="s">
        <v>4812</v>
      </c>
      <c r="C5012" t="s">
        <v>11</v>
      </c>
      <c r="D5012">
        <v>906</v>
      </c>
      <c r="E5012">
        <v>292</v>
      </c>
      <c r="F5012" t="s">
        <v>1365</v>
      </c>
      <c r="G5012" t="str">
        <f t="shared" ref="G5012:G5043" si="155">HYPERLINK("https://images.diginfra.net/iiif/NL-HaNA_1.01.02/3779/NL-HaNA_1.01.02_3779_0025.jpg/294,272,1080,3182/full/0/default.jpg", "iiif_url")</f>
        <v>iiif_url</v>
      </c>
    </row>
    <row r="5013" spans="1:7" x14ac:dyDescent="0.2">
      <c r="A5013" t="s">
        <v>4811</v>
      </c>
      <c r="B5013" t="s">
        <v>4812</v>
      </c>
      <c r="C5013" t="s">
        <v>26</v>
      </c>
      <c r="D5013">
        <v>580</v>
      </c>
      <c r="E5013">
        <v>355</v>
      </c>
      <c r="F5013" t="s">
        <v>4813</v>
      </c>
      <c r="G5013" t="str">
        <f t="shared" si="155"/>
        <v>iiif_url</v>
      </c>
    </row>
    <row r="5014" spans="1:7" x14ac:dyDescent="0.2">
      <c r="A5014" t="s">
        <v>4811</v>
      </c>
      <c r="B5014" t="s">
        <v>4812</v>
      </c>
      <c r="C5014" t="s">
        <v>37</v>
      </c>
      <c r="D5014">
        <v>455</v>
      </c>
      <c r="E5014">
        <v>403</v>
      </c>
      <c r="F5014" t="s">
        <v>4814</v>
      </c>
      <c r="G5014" t="str">
        <f t="shared" si="155"/>
        <v>iiif_url</v>
      </c>
    </row>
    <row r="5015" spans="1:7" x14ac:dyDescent="0.2">
      <c r="A5015" t="s">
        <v>4811</v>
      </c>
      <c r="B5015" t="s">
        <v>4812</v>
      </c>
      <c r="C5015" t="s">
        <v>37</v>
      </c>
      <c r="D5015">
        <v>455</v>
      </c>
      <c r="E5015">
        <v>451</v>
      </c>
      <c r="F5015" t="s">
        <v>4815</v>
      </c>
      <c r="G5015" t="str">
        <f t="shared" si="155"/>
        <v>iiif_url</v>
      </c>
    </row>
    <row r="5016" spans="1:7" x14ac:dyDescent="0.2">
      <c r="A5016" t="s">
        <v>4811</v>
      </c>
      <c r="B5016" t="s">
        <v>4812</v>
      </c>
      <c r="C5016" t="s">
        <v>26</v>
      </c>
      <c r="D5016">
        <v>460</v>
      </c>
      <c r="E5016">
        <v>499</v>
      </c>
      <c r="F5016" t="s">
        <v>4816</v>
      </c>
      <c r="G5016" t="str">
        <f t="shared" si="155"/>
        <v>iiif_url</v>
      </c>
    </row>
    <row r="5017" spans="1:7" x14ac:dyDescent="0.2">
      <c r="A5017" t="s">
        <v>4811</v>
      </c>
      <c r="B5017" t="s">
        <v>4812</v>
      </c>
      <c r="C5017" t="s">
        <v>26</v>
      </c>
      <c r="D5017">
        <v>578</v>
      </c>
      <c r="E5017">
        <v>538</v>
      </c>
      <c r="F5017" t="s">
        <v>4817</v>
      </c>
      <c r="G5017" t="str">
        <f t="shared" si="155"/>
        <v>iiif_url</v>
      </c>
    </row>
    <row r="5018" spans="1:7" x14ac:dyDescent="0.2">
      <c r="A5018" t="s">
        <v>4811</v>
      </c>
      <c r="B5018" t="s">
        <v>4812</v>
      </c>
      <c r="C5018" t="s">
        <v>37</v>
      </c>
      <c r="D5018">
        <v>458</v>
      </c>
      <c r="E5018">
        <v>586</v>
      </c>
      <c r="F5018" t="s">
        <v>4818</v>
      </c>
      <c r="G5018" t="str">
        <f t="shared" si="155"/>
        <v>iiif_url</v>
      </c>
    </row>
    <row r="5019" spans="1:7" x14ac:dyDescent="0.2">
      <c r="A5019" t="s">
        <v>4811</v>
      </c>
      <c r="B5019" t="s">
        <v>4812</v>
      </c>
      <c r="C5019" t="s">
        <v>37</v>
      </c>
      <c r="D5019">
        <v>458</v>
      </c>
      <c r="E5019">
        <v>644</v>
      </c>
      <c r="F5019" t="s">
        <v>4819</v>
      </c>
      <c r="G5019" t="str">
        <f t="shared" si="155"/>
        <v>iiif_url</v>
      </c>
    </row>
    <row r="5020" spans="1:7" x14ac:dyDescent="0.2">
      <c r="A5020" t="s">
        <v>4811</v>
      </c>
      <c r="B5020" t="s">
        <v>4812</v>
      </c>
      <c r="C5020" t="s">
        <v>37</v>
      </c>
      <c r="D5020">
        <v>583</v>
      </c>
      <c r="E5020">
        <v>696</v>
      </c>
      <c r="F5020" t="s">
        <v>4820</v>
      </c>
      <c r="G5020" t="str">
        <f t="shared" si="155"/>
        <v>iiif_url</v>
      </c>
    </row>
    <row r="5021" spans="1:7" x14ac:dyDescent="0.2">
      <c r="A5021" t="s">
        <v>4811</v>
      </c>
      <c r="B5021" t="s">
        <v>4812</v>
      </c>
      <c r="C5021" t="s">
        <v>26</v>
      </c>
      <c r="D5021">
        <v>460</v>
      </c>
      <c r="E5021">
        <v>741</v>
      </c>
      <c r="F5021" t="s">
        <v>4821</v>
      </c>
      <c r="G5021" t="str">
        <f t="shared" si="155"/>
        <v>iiif_url</v>
      </c>
    </row>
    <row r="5022" spans="1:7" x14ac:dyDescent="0.2">
      <c r="A5022" t="s">
        <v>4811</v>
      </c>
      <c r="B5022" t="s">
        <v>4812</v>
      </c>
      <c r="C5022" t="s">
        <v>26</v>
      </c>
      <c r="D5022">
        <v>458</v>
      </c>
      <c r="E5022">
        <v>789</v>
      </c>
      <c r="F5022" t="s">
        <v>4822</v>
      </c>
      <c r="G5022" t="str">
        <f t="shared" si="155"/>
        <v>iiif_url</v>
      </c>
    </row>
    <row r="5023" spans="1:7" x14ac:dyDescent="0.2">
      <c r="A5023" t="s">
        <v>4811</v>
      </c>
      <c r="B5023" t="s">
        <v>4812</v>
      </c>
      <c r="C5023" t="s">
        <v>37</v>
      </c>
      <c r="D5023">
        <v>581</v>
      </c>
      <c r="E5023">
        <v>842</v>
      </c>
      <c r="F5023" t="s">
        <v>4823</v>
      </c>
      <c r="G5023" t="str">
        <f t="shared" si="155"/>
        <v>iiif_url</v>
      </c>
    </row>
    <row r="5024" spans="1:7" x14ac:dyDescent="0.2">
      <c r="A5024" t="s">
        <v>4811</v>
      </c>
      <c r="B5024" t="s">
        <v>4812</v>
      </c>
      <c r="C5024" t="s">
        <v>26</v>
      </c>
      <c r="D5024">
        <v>460</v>
      </c>
      <c r="E5024">
        <v>887</v>
      </c>
      <c r="F5024" t="s">
        <v>4824</v>
      </c>
      <c r="G5024" t="str">
        <f t="shared" si="155"/>
        <v>iiif_url</v>
      </c>
    </row>
    <row r="5025" spans="1:7" x14ac:dyDescent="0.2">
      <c r="A5025" t="s">
        <v>4811</v>
      </c>
      <c r="B5025" t="s">
        <v>4812</v>
      </c>
      <c r="C5025" t="s">
        <v>37</v>
      </c>
      <c r="D5025">
        <v>583</v>
      </c>
      <c r="E5025">
        <v>937</v>
      </c>
      <c r="F5025" t="s">
        <v>4825</v>
      </c>
      <c r="G5025" t="str">
        <f t="shared" si="155"/>
        <v>iiif_url</v>
      </c>
    </row>
    <row r="5026" spans="1:7" x14ac:dyDescent="0.2">
      <c r="A5026" t="s">
        <v>4811</v>
      </c>
      <c r="B5026" t="s">
        <v>4812</v>
      </c>
      <c r="C5026" t="s">
        <v>37</v>
      </c>
      <c r="D5026">
        <v>578</v>
      </c>
      <c r="E5026">
        <v>989</v>
      </c>
      <c r="F5026" t="s">
        <v>4826</v>
      </c>
      <c r="G5026" t="str">
        <f t="shared" si="155"/>
        <v>iiif_url</v>
      </c>
    </row>
    <row r="5027" spans="1:7" x14ac:dyDescent="0.2">
      <c r="A5027" t="s">
        <v>4811</v>
      </c>
      <c r="B5027" t="s">
        <v>4812</v>
      </c>
      <c r="C5027" t="s">
        <v>26</v>
      </c>
      <c r="D5027">
        <v>460</v>
      </c>
      <c r="E5027">
        <v>1037</v>
      </c>
      <c r="F5027" t="s">
        <v>4827</v>
      </c>
      <c r="G5027" t="str">
        <f t="shared" si="155"/>
        <v>iiif_url</v>
      </c>
    </row>
    <row r="5028" spans="1:7" x14ac:dyDescent="0.2">
      <c r="A5028" t="s">
        <v>4811</v>
      </c>
      <c r="B5028" t="s">
        <v>4812</v>
      </c>
      <c r="C5028" t="s">
        <v>37</v>
      </c>
      <c r="D5028">
        <v>583</v>
      </c>
      <c r="E5028">
        <v>1071</v>
      </c>
      <c r="F5028" t="s">
        <v>4828</v>
      </c>
      <c r="G5028" t="str">
        <f t="shared" si="155"/>
        <v>iiif_url</v>
      </c>
    </row>
    <row r="5029" spans="1:7" x14ac:dyDescent="0.2">
      <c r="A5029" t="s">
        <v>4811</v>
      </c>
      <c r="B5029" t="s">
        <v>4812</v>
      </c>
      <c r="C5029" t="s">
        <v>26</v>
      </c>
      <c r="D5029">
        <v>455</v>
      </c>
      <c r="E5029">
        <v>1129</v>
      </c>
      <c r="F5029" t="s">
        <v>4829</v>
      </c>
      <c r="G5029" t="str">
        <f t="shared" si="155"/>
        <v>iiif_url</v>
      </c>
    </row>
    <row r="5030" spans="1:7" x14ac:dyDescent="0.2">
      <c r="A5030" t="s">
        <v>4811</v>
      </c>
      <c r="B5030" t="s">
        <v>4812</v>
      </c>
      <c r="C5030" t="s">
        <v>124</v>
      </c>
      <c r="D5030">
        <v>458</v>
      </c>
      <c r="E5030">
        <v>1180</v>
      </c>
      <c r="F5030" t="s">
        <v>4830</v>
      </c>
      <c r="G5030" t="str">
        <f t="shared" si="155"/>
        <v>iiif_url</v>
      </c>
    </row>
    <row r="5031" spans="1:7" x14ac:dyDescent="0.2">
      <c r="A5031" t="s">
        <v>4811</v>
      </c>
      <c r="B5031" t="s">
        <v>4812</v>
      </c>
      <c r="C5031" t="s">
        <v>26</v>
      </c>
      <c r="D5031">
        <v>458</v>
      </c>
      <c r="E5031">
        <v>1229</v>
      </c>
      <c r="F5031" t="s">
        <v>4831</v>
      </c>
      <c r="G5031" t="str">
        <f t="shared" si="155"/>
        <v>iiif_url</v>
      </c>
    </row>
    <row r="5032" spans="1:7" x14ac:dyDescent="0.2">
      <c r="A5032" t="s">
        <v>4811</v>
      </c>
      <c r="B5032" t="s">
        <v>4812</v>
      </c>
      <c r="C5032" t="s">
        <v>37</v>
      </c>
      <c r="D5032">
        <v>578</v>
      </c>
      <c r="E5032">
        <v>1272</v>
      </c>
      <c r="F5032" t="s">
        <v>4832</v>
      </c>
      <c r="G5032" t="str">
        <f t="shared" si="155"/>
        <v>iiif_url</v>
      </c>
    </row>
    <row r="5033" spans="1:7" x14ac:dyDescent="0.2">
      <c r="A5033" t="s">
        <v>4811</v>
      </c>
      <c r="B5033" t="s">
        <v>4812</v>
      </c>
      <c r="C5033" t="s">
        <v>124</v>
      </c>
      <c r="D5033">
        <v>460</v>
      </c>
      <c r="E5033">
        <v>1310</v>
      </c>
      <c r="F5033" t="s">
        <v>4833</v>
      </c>
      <c r="G5033" t="str">
        <f t="shared" si="155"/>
        <v>iiif_url</v>
      </c>
    </row>
    <row r="5034" spans="1:7" x14ac:dyDescent="0.2">
      <c r="A5034" t="s">
        <v>4811</v>
      </c>
      <c r="B5034" t="s">
        <v>4812</v>
      </c>
      <c r="C5034" t="s">
        <v>26</v>
      </c>
      <c r="D5034">
        <v>458</v>
      </c>
      <c r="E5034">
        <v>1373</v>
      </c>
      <c r="F5034" t="s">
        <v>4834</v>
      </c>
      <c r="G5034" t="str">
        <f t="shared" si="155"/>
        <v>iiif_url</v>
      </c>
    </row>
    <row r="5035" spans="1:7" x14ac:dyDescent="0.2">
      <c r="A5035" t="s">
        <v>4811</v>
      </c>
      <c r="B5035" t="s">
        <v>4812</v>
      </c>
      <c r="C5035" t="s">
        <v>37</v>
      </c>
      <c r="D5035">
        <v>583</v>
      </c>
      <c r="E5035">
        <v>1419</v>
      </c>
      <c r="F5035" t="s">
        <v>4835</v>
      </c>
      <c r="G5035" t="str">
        <f t="shared" si="155"/>
        <v>iiif_url</v>
      </c>
    </row>
    <row r="5036" spans="1:7" x14ac:dyDescent="0.2">
      <c r="A5036" t="s">
        <v>4811</v>
      </c>
      <c r="B5036" t="s">
        <v>4812</v>
      </c>
      <c r="C5036" t="s">
        <v>26</v>
      </c>
      <c r="D5036">
        <v>455</v>
      </c>
      <c r="E5036">
        <v>1467</v>
      </c>
      <c r="F5036" t="s">
        <v>4836</v>
      </c>
      <c r="G5036" t="str">
        <f t="shared" si="155"/>
        <v>iiif_url</v>
      </c>
    </row>
    <row r="5037" spans="1:7" x14ac:dyDescent="0.2">
      <c r="A5037" t="s">
        <v>4811</v>
      </c>
      <c r="B5037" t="s">
        <v>4812</v>
      </c>
      <c r="C5037" t="s">
        <v>26</v>
      </c>
      <c r="D5037">
        <v>458</v>
      </c>
      <c r="E5037">
        <v>1517</v>
      </c>
      <c r="F5037" t="s">
        <v>4837</v>
      </c>
      <c r="G5037" t="str">
        <f t="shared" si="155"/>
        <v>iiif_url</v>
      </c>
    </row>
    <row r="5038" spans="1:7" x14ac:dyDescent="0.2">
      <c r="A5038" t="s">
        <v>4811</v>
      </c>
      <c r="B5038" t="s">
        <v>4812</v>
      </c>
      <c r="C5038" t="s">
        <v>37</v>
      </c>
      <c r="D5038">
        <v>583</v>
      </c>
      <c r="E5038">
        <v>1564</v>
      </c>
      <c r="F5038" t="s">
        <v>4838</v>
      </c>
      <c r="G5038" t="str">
        <f t="shared" si="155"/>
        <v>iiif_url</v>
      </c>
    </row>
    <row r="5039" spans="1:7" x14ac:dyDescent="0.2">
      <c r="A5039" t="s">
        <v>4811</v>
      </c>
      <c r="B5039" t="s">
        <v>4812</v>
      </c>
      <c r="C5039" t="s">
        <v>26</v>
      </c>
      <c r="D5039">
        <v>458</v>
      </c>
      <c r="E5039">
        <v>1613</v>
      </c>
      <c r="F5039" t="s">
        <v>4839</v>
      </c>
      <c r="G5039" t="str">
        <f t="shared" si="155"/>
        <v>iiif_url</v>
      </c>
    </row>
    <row r="5040" spans="1:7" x14ac:dyDescent="0.2">
      <c r="A5040" t="s">
        <v>4811</v>
      </c>
      <c r="B5040" t="s">
        <v>4812</v>
      </c>
      <c r="C5040" t="s">
        <v>26</v>
      </c>
      <c r="D5040">
        <v>455</v>
      </c>
      <c r="E5040">
        <v>1661</v>
      </c>
      <c r="F5040" t="s">
        <v>4840</v>
      </c>
      <c r="G5040" t="str">
        <f t="shared" si="155"/>
        <v>iiif_url</v>
      </c>
    </row>
    <row r="5041" spans="1:7" x14ac:dyDescent="0.2">
      <c r="A5041" t="s">
        <v>4811</v>
      </c>
      <c r="B5041" t="s">
        <v>4812</v>
      </c>
      <c r="C5041" t="s">
        <v>37</v>
      </c>
      <c r="D5041">
        <v>578</v>
      </c>
      <c r="E5041">
        <v>1707</v>
      </c>
      <c r="F5041" t="s">
        <v>4841</v>
      </c>
      <c r="G5041" t="str">
        <f t="shared" si="155"/>
        <v>iiif_url</v>
      </c>
    </row>
    <row r="5042" spans="1:7" x14ac:dyDescent="0.2">
      <c r="A5042" t="s">
        <v>4811</v>
      </c>
      <c r="B5042" t="s">
        <v>4812</v>
      </c>
      <c r="C5042" t="s">
        <v>26</v>
      </c>
      <c r="D5042">
        <v>455</v>
      </c>
      <c r="E5042">
        <v>1759</v>
      </c>
      <c r="F5042" t="s">
        <v>4842</v>
      </c>
      <c r="G5042" t="str">
        <f t="shared" si="155"/>
        <v>iiif_url</v>
      </c>
    </row>
    <row r="5043" spans="1:7" x14ac:dyDescent="0.2">
      <c r="A5043" t="s">
        <v>4811</v>
      </c>
      <c r="B5043" t="s">
        <v>4812</v>
      </c>
      <c r="C5043" t="s">
        <v>26</v>
      </c>
      <c r="D5043">
        <v>455</v>
      </c>
      <c r="E5043">
        <v>1801</v>
      </c>
      <c r="F5043" t="s">
        <v>4843</v>
      </c>
      <c r="G5043" t="str">
        <f t="shared" si="155"/>
        <v>iiif_url</v>
      </c>
    </row>
    <row r="5044" spans="1:7" x14ac:dyDescent="0.2">
      <c r="A5044" t="s">
        <v>4811</v>
      </c>
      <c r="B5044" t="s">
        <v>4812</v>
      </c>
      <c r="C5044" t="s">
        <v>26</v>
      </c>
      <c r="D5044">
        <v>455</v>
      </c>
      <c r="E5044">
        <v>1851</v>
      </c>
      <c r="F5044" t="s">
        <v>4844</v>
      </c>
      <c r="G5044" t="str">
        <f t="shared" ref="G5044:G5074" si="156">HYPERLINK("https://images.diginfra.net/iiif/NL-HaNA_1.01.02/3779/NL-HaNA_1.01.02_3779_0025.jpg/294,272,1080,3182/full/0/default.jpg", "iiif_url")</f>
        <v>iiif_url</v>
      </c>
    </row>
    <row r="5045" spans="1:7" x14ac:dyDescent="0.2">
      <c r="A5045" t="s">
        <v>4811</v>
      </c>
      <c r="B5045" t="s">
        <v>4812</v>
      </c>
      <c r="C5045" t="s">
        <v>37</v>
      </c>
      <c r="D5045">
        <v>578</v>
      </c>
      <c r="E5045">
        <v>1900</v>
      </c>
      <c r="F5045" t="s">
        <v>4845</v>
      </c>
      <c r="G5045" t="str">
        <f t="shared" si="156"/>
        <v>iiif_url</v>
      </c>
    </row>
    <row r="5046" spans="1:7" x14ac:dyDescent="0.2">
      <c r="A5046" t="s">
        <v>4811</v>
      </c>
      <c r="B5046" t="s">
        <v>4812</v>
      </c>
      <c r="C5046" t="s">
        <v>26</v>
      </c>
      <c r="D5046">
        <v>455</v>
      </c>
      <c r="E5046">
        <v>1947</v>
      </c>
      <c r="F5046" t="s">
        <v>4846</v>
      </c>
      <c r="G5046" t="str">
        <f t="shared" si="156"/>
        <v>iiif_url</v>
      </c>
    </row>
    <row r="5047" spans="1:7" x14ac:dyDescent="0.2">
      <c r="A5047" t="s">
        <v>4811</v>
      </c>
      <c r="B5047" t="s">
        <v>4812</v>
      </c>
      <c r="C5047" t="s">
        <v>26</v>
      </c>
      <c r="D5047">
        <v>458</v>
      </c>
      <c r="E5047">
        <v>1998</v>
      </c>
      <c r="F5047" t="s">
        <v>4847</v>
      </c>
      <c r="G5047" t="str">
        <f t="shared" si="156"/>
        <v>iiif_url</v>
      </c>
    </row>
    <row r="5048" spans="1:7" x14ac:dyDescent="0.2">
      <c r="A5048" t="s">
        <v>4811</v>
      </c>
      <c r="B5048" t="s">
        <v>4812</v>
      </c>
      <c r="C5048" t="s">
        <v>37</v>
      </c>
      <c r="D5048">
        <v>578</v>
      </c>
      <c r="E5048">
        <v>2041</v>
      </c>
      <c r="F5048" t="s">
        <v>4848</v>
      </c>
      <c r="G5048" t="str">
        <f t="shared" si="156"/>
        <v>iiif_url</v>
      </c>
    </row>
    <row r="5049" spans="1:7" x14ac:dyDescent="0.2">
      <c r="A5049" t="s">
        <v>4811</v>
      </c>
      <c r="B5049" t="s">
        <v>4812</v>
      </c>
      <c r="C5049" t="s">
        <v>26</v>
      </c>
      <c r="D5049">
        <v>451</v>
      </c>
      <c r="E5049">
        <v>2094</v>
      </c>
      <c r="F5049" t="s">
        <v>4849</v>
      </c>
      <c r="G5049" t="str">
        <f t="shared" si="156"/>
        <v>iiif_url</v>
      </c>
    </row>
    <row r="5050" spans="1:7" x14ac:dyDescent="0.2">
      <c r="A5050" t="s">
        <v>4811</v>
      </c>
      <c r="B5050" t="s">
        <v>4812</v>
      </c>
      <c r="C5050" t="s">
        <v>26</v>
      </c>
      <c r="D5050">
        <v>455</v>
      </c>
      <c r="E5050">
        <v>2152</v>
      </c>
      <c r="F5050" t="s">
        <v>4850</v>
      </c>
      <c r="G5050" t="str">
        <f t="shared" si="156"/>
        <v>iiif_url</v>
      </c>
    </row>
    <row r="5051" spans="1:7" x14ac:dyDescent="0.2">
      <c r="A5051" t="s">
        <v>4811</v>
      </c>
      <c r="B5051" t="s">
        <v>4812</v>
      </c>
      <c r="C5051" t="s">
        <v>37</v>
      </c>
      <c r="D5051">
        <v>576</v>
      </c>
      <c r="E5051">
        <v>2185</v>
      </c>
      <c r="F5051" t="s">
        <v>4851</v>
      </c>
      <c r="G5051" t="str">
        <f t="shared" si="156"/>
        <v>iiif_url</v>
      </c>
    </row>
    <row r="5052" spans="1:7" x14ac:dyDescent="0.2">
      <c r="A5052" t="s">
        <v>4811</v>
      </c>
      <c r="B5052" t="s">
        <v>4812</v>
      </c>
      <c r="C5052" t="s">
        <v>26</v>
      </c>
      <c r="D5052">
        <v>455</v>
      </c>
      <c r="E5052">
        <v>2236</v>
      </c>
      <c r="F5052" t="s">
        <v>4852</v>
      </c>
      <c r="G5052" t="str">
        <f t="shared" si="156"/>
        <v>iiif_url</v>
      </c>
    </row>
    <row r="5053" spans="1:7" x14ac:dyDescent="0.2">
      <c r="A5053" t="s">
        <v>4811</v>
      </c>
      <c r="B5053" t="s">
        <v>4812</v>
      </c>
      <c r="C5053" t="s">
        <v>26</v>
      </c>
      <c r="D5053">
        <v>578</v>
      </c>
      <c r="E5053">
        <v>2283</v>
      </c>
      <c r="F5053" t="s">
        <v>4853</v>
      </c>
      <c r="G5053" t="str">
        <f t="shared" si="156"/>
        <v>iiif_url</v>
      </c>
    </row>
    <row r="5054" spans="1:7" x14ac:dyDescent="0.2">
      <c r="A5054" t="s">
        <v>4811</v>
      </c>
      <c r="B5054" t="s">
        <v>4812</v>
      </c>
      <c r="C5054" t="s">
        <v>26</v>
      </c>
      <c r="D5054">
        <v>453</v>
      </c>
      <c r="E5054">
        <v>2332</v>
      </c>
      <c r="F5054" t="s">
        <v>4854</v>
      </c>
      <c r="G5054" t="str">
        <f t="shared" si="156"/>
        <v>iiif_url</v>
      </c>
    </row>
    <row r="5055" spans="1:7" x14ac:dyDescent="0.2">
      <c r="A5055" t="s">
        <v>4811</v>
      </c>
      <c r="B5055" t="s">
        <v>4812</v>
      </c>
      <c r="C5055" t="s">
        <v>26</v>
      </c>
      <c r="D5055">
        <v>453</v>
      </c>
      <c r="E5055">
        <v>2379</v>
      </c>
      <c r="F5055" t="s">
        <v>4855</v>
      </c>
      <c r="G5055" t="str">
        <f t="shared" si="156"/>
        <v>iiif_url</v>
      </c>
    </row>
    <row r="5056" spans="1:7" x14ac:dyDescent="0.2">
      <c r="A5056" t="s">
        <v>4811</v>
      </c>
      <c r="B5056" t="s">
        <v>4812</v>
      </c>
      <c r="C5056" t="s">
        <v>37</v>
      </c>
      <c r="D5056">
        <v>576</v>
      </c>
      <c r="E5056">
        <v>2430</v>
      </c>
      <c r="F5056" t="s">
        <v>4856</v>
      </c>
      <c r="G5056" t="str">
        <f t="shared" si="156"/>
        <v>iiif_url</v>
      </c>
    </row>
    <row r="5057" spans="1:7" x14ac:dyDescent="0.2">
      <c r="A5057" t="s">
        <v>4811</v>
      </c>
      <c r="B5057" t="s">
        <v>4812</v>
      </c>
      <c r="C5057" t="s">
        <v>26</v>
      </c>
      <c r="D5057">
        <v>451</v>
      </c>
      <c r="E5057">
        <v>2476</v>
      </c>
      <c r="F5057" t="s">
        <v>4857</v>
      </c>
      <c r="G5057" t="str">
        <f t="shared" si="156"/>
        <v>iiif_url</v>
      </c>
    </row>
    <row r="5058" spans="1:7" x14ac:dyDescent="0.2">
      <c r="A5058" t="s">
        <v>4811</v>
      </c>
      <c r="B5058" t="s">
        <v>4812</v>
      </c>
      <c r="C5058" t="s">
        <v>26</v>
      </c>
      <c r="D5058">
        <v>448</v>
      </c>
      <c r="E5058">
        <v>2526</v>
      </c>
      <c r="F5058" t="s">
        <v>4858</v>
      </c>
      <c r="G5058" t="str">
        <f t="shared" si="156"/>
        <v>iiif_url</v>
      </c>
    </row>
    <row r="5059" spans="1:7" x14ac:dyDescent="0.2">
      <c r="A5059" t="s">
        <v>4811</v>
      </c>
      <c r="B5059" t="s">
        <v>4812</v>
      </c>
      <c r="C5059" t="s">
        <v>124</v>
      </c>
      <c r="D5059">
        <v>406</v>
      </c>
      <c r="E5059">
        <v>2571</v>
      </c>
      <c r="F5059" t="s">
        <v>4859</v>
      </c>
      <c r="G5059" t="str">
        <f t="shared" si="156"/>
        <v>iiif_url</v>
      </c>
    </row>
    <row r="5060" spans="1:7" x14ac:dyDescent="0.2">
      <c r="A5060" t="s">
        <v>4811</v>
      </c>
      <c r="B5060" t="s">
        <v>4812</v>
      </c>
      <c r="C5060" t="s">
        <v>26</v>
      </c>
      <c r="D5060">
        <v>443</v>
      </c>
      <c r="E5060">
        <v>2624</v>
      </c>
      <c r="F5060" t="s">
        <v>4860</v>
      </c>
      <c r="G5060" t="str">
        <f t="shared" si="156"/>
        <v>iiif_url</v>
      </c>
    </row>
    <row r="5061" spans="1:7" x14ac:dyDescent="0.2">
      <c r="A5061" t="s">
        <v>4811</v>
      </c>
      <c r="B5061" t="s">
        <v>4812</v>
      </c>
      <c r="C5061" t="s">
        <v>37</v>
      </c>
      <c r="D5061">
        <v>566</v>
      </c>
      <c r="E5061">
        <v>2671</v>
      </c>
      <c r="F5061" t="s">
        <v>4861</v>
      </c>
      <c r="G5061" t="str">
        <f t="shared" si="156"/>
        <v>iiif_url</v>
      </c>
    </row>
    <row r="5062" spans="1:7" x14ac:dyDescent="0.2">
      <c r="A5062" t="s">
        <v>4811</v>
      </c>
      <c r="B5062" t="s">
        <v>4812</v>
      </c>
      <c r="C5062" t="s">
        <v>26</v>
      </c>
      <c r="D5062">
        <v>448</v>
      </c>
      <c r="E5062">
        <v>2719</v>
      </c>
      <c r="F5062" t="s">
        <v>4862</v>
      </c>
      <c r="G5062" t="str">
        <f t="shared" si="156"/>
        <v>iiif_url</v>
      </c>
    </row>
    <row r="5063" spans="1:7" x14ac:dyDescent="0.2">
      <c r="A5063" t="s">
        <v>4811</v>
      </c>
      <c r="B5063" t="s">
        <v>4812</v>
      </c>
      <c r="C5063" t="s">
        <v>37</v>
      </c>
      <c r="D5063">
        <v>564</v>
      </c>
      <c r="E5063">
        <v>2761</v>
      </c>
      <c r="F5063" t="s">
        <v>4863</v>
      </c>
      <c r="G5063" t="str">
        <f t="shared" si="156"/>
        <v>iiif_url</v>
      </c>
    </row>
    <row r="5064" spans="1:7" x14ac:dyDescent="0.2">
      <c r="A5064" t="s">
        <v>4811</v>
      </c>
      <c r="B5064" t="s">
        <v>4812</v>
      </c>
      <c r="C5064" t="s">
        <v>26</v>
      </c>
      <c r="D5064">
        <v>448</v>
      </c>
      <c r="E5064">
        <v>2817</v>
      </c>
      <c r="F5064" t="s">
        <v>4864</v>
      </c>
      <c r="G5064" t="str">
        <f t="shared" si="156"/>
        <v>iiif_url</v>
      </c>
    </row>
    <row r="5065" spans="1:7" x14ac:dyDescent="0.2">
      <c r="A5065" t="s">
        <v>4811</v>
      </c>
      <c r="B5065" t="s">
        <v>4812</v>
      </c>
      <c r="C5065" t="s">
        <v>124</v>
      </c>
      <c r="D5065">
        <v>401</v>
      </c>
      <c r="E5065">
        <v>2856</v>
      </c>
      <c r="F5065" t="s">
        <v>4865</v>
      </c>
      <c r="G5065" t="str">
        <f t="shared" si="156"/>
        <v>iiif_url</v>
      </c>
    </row>
    <row r="5066" spans="1:7" x14ac:dyDescent="0.2">
      <c r="A5066" t="s">
        <v>4811</v>
      </c>
      <c r="B5066" t="s">
        <v>4812</v>
      </c>
      <c r="C5066" t="s">
        <v>26</v>
      </c>
      <c r="D5066">
        <v>443</v>
      </c>
      <c r="E5066">
        <v>2909</v>
      </c>
      <c r="F5066" t="s">
        <v>4866</v>
      </c>
      <c r="G5066" t="str">
        <f t="shared" si="156"/>
        <v>iiif_url</v>
      </c>
    </row>
    <row r="5067" spans="1:7" x14ac:dyDescent="0.2">
      <c r="A5067" t="s">
        <v>4811</v>
      </c>
      <c r="B5067" t="s">
        <v>4812</v>
      </c>
      <c r="C5067" t="s">
        <v>26</v>
      </c>
      <c r="D5067">
        <v>439</v>
      </c>
      <c r="E5067">
        <v>2960</v>
      </c>
      <c r="F5067" t="s">
        <v>4867</v>
      </c>
      <c r="G5067" t="str">
        <f t="shared" si="156"/>
        <v>iiif_url</v>
      </c>
    </row>
    <row r="5068" spans="1:7" x14ac:dyDescent="0.2">
      <c r="A5068" t="s">
        <v>4811</v>
      </c>
      <c r="B5068" t="s">
        <v>4812</v>
      </c>
      <c r="C5068" t="s">
        <v>37</v>
      </c>
      <c r="D5068">
        <v>564</v>
      </c>
      <c r="E5068">
        <v>3008</v>
      </c>
      <c r="F5068" t="s">
        <v>4868</v>
      </c>
      <c r="G5068" t="str">
        <f t="shared" si="156"/>
        <v>iiif_url</v>
      </c>
    </row>
    <row r="5069" spans="1:7" x14ac:dyDescent="0.2">
      <c r="A5069" t="s">
        <v>4811</v>
      </c>
      <c r="B5069" t="s">
        <v>4812</v>
      </c>
      <c r="C5069" t="s">
        <v>26</v>
      </c>
      <c r="D5069">
        <v>441</v>
      </c>
      <c r="E5069">
        <v>3056</v>
      </c>
      <c r="F5069" t="s">
        <v>4869</v>
      </c>
      <c r="G5069" t="str">
        <f t="shared" si="156"/>
        <v>iiif_url</v>
      </c>
    </row>
    <row r="5070" spans="1:7" x14ac:dyDescent="0.2">
      <c r="A5070" t="s">
        <v>4811</v>
      </c>
      <c r="B5070" t="s">
        <v>4812</v>
      </c>
      <c r="C5070" t="s">
        <v>37</v>
      </c>
      <c r="D5070">
        <v>561</v>
      </c>
      <c r="E5070">
        <v>3102</v>
      </c>
      <c r="F5070" t="s">
        <v>4870</v>
      </c>
      <c r="G5070" t="str">
        <f t="shared" si="156"/>
        <v>iiif_url</v>
      </c>
    </row>
    <row r="5071" spans="1:7" x14ac:dyDescent="0.2">
      <c r="A5071" t="s">
        <v>4811</v>
      </c>
      <c r="B5071" t="s">
        <v>4812</v>
      </c>
      <c r="C5071" t="s">
        <v>124</v>
      </c>
      <c r="D5071">
        <v>394</v>
      </c>
      <c r="E5071">
        <v>3149</v>
      </c>
      <c r="F5071" t="s">
        <v>4871</v>
      </c>
      <c r="G5071" t="str">
        <f t="shared" si="156"/>
        <v>iiif_url</v>
      </c>
    </row>
    <row r="5072" spans="1:7" x14ac:dyDescent="0.2">
      <c r="A5072" t="s">
        <v>4811</v>
      </c>
      <c r="B5072" t="s">
        <v>4812</v>
      </c>
      <c r="C5072" t="s">
        <v>26</v>
      </c>
      <c r="D5072">
        <v>443</v>
      </c>
      <c r="E5072">
        <v>3199</v>
      </c>
      <c r="F5072" t="s">
        <v>4872</v>
      </c>
      <c r="G5072" t="str">
        <f t="shared" si="156"/>
        <v>iiif_url</v>
      </c>
    </row>
    <row r="5073" spans="1:7" x14ac:dyDescent="0.2">
      <c r="A5073" t="s">
        <v>4811</v>
      </c>
      <c r="B5073" t="s">
        <v>4812</v>
      </c>
      <c r="C5073" t="s">
        <v>124</v>
      </c>
      <c r="D5073">
        <v>389</v>
      </c>
      <c r="E5073">
        <v>3245</v>
      </c>
      <c r="F5073" t="s">
        <v>4873</v>
      </c>
      <c r="G5073" t="str">
        <f t="shared" si="156"/>
        <v>iiif_url</v>
      </c>
    </row>
    <row r="5074" spans="1:7" x14ac:dyDescent="0.2">
      <c r="A5074" t="s">
        <v>4811</v>
      </c>
      <c r="B5074" t="s">
        <v>4812</v>
      </c>
      <c r="C5074" t="s">
        <v>26</v>
      </c>
      <c r="D5074">
        <v>439</v>
      </c>
      <c r="E5074">
        <v>3302</v>
      </c>
      <c r="F5074" t="s">
        <v>4874</v>
      </c>
      <c r="G5074" t="str">
        <f t="shared" si="156"/>
        <v>iiif_url</v>
      </c>
    </row>
    <row r="5076" spans="1:7" x14ac:dyDescent="0.2">
      <c r="A5076" t="s">
        <v>4811</v>
      </c>
      <c r="B5076" t="s">
        <v>4875</v>
      </c>
      <c r="C5076" t="s">
        <v>11</v>
      </c>
      <c r="D5076">
        <v>1681</v>
      </c>
      <c r="E5076">
        <v>306</v>
      </c>
      <c r="F5076" t="s">
        <v>4876</v>
      </c>
      <c r="G5076" t="str">
        <f t="shared" ref="G5076:G5107" si="157">HYPERLINK("https://images.diginfra.net/iiif/NL-HaNA_1.01.02/3779/NL-HaNA_1.01.02_3779_0025.jpg/1273,277,1162,3167/full/0/default.jpg", "iiif_url")</f>
        <v>iiif_url</v>
      </c>
    </row>
    <row r="5077" spans="1:7" x14ac:dyDescent="0.2">
      <c r="A5077" t="s">
        <v>4811</v>
      </c>
      <c r="B5077" t="s">
        <v>4875</v>
      </c>
      <c r="C5077" t="s">
        <v>124</v>
      </c>
      <c r="D5077">
        <v>1392</v>
      </c>
      <c r="E5077">
        <v>366</v>
      </c>
      <c r="F5077" t="s">
        <v>4877</v>
      </c>
      <c r="G5077" t="str">
        <f t="shared" si="157"/>
        <v>iiif_url</v>
      </c>
    </row>
    <row r="5078" spans="1:7" x14ac:dyDescent="0.2">
      <c r="A5078" t="s">
        <v>4811</v>
      </c>
      <c r="B5078" t="s">
        <v>4875</v>
      </c>
      <c r="C5078" t="s">
        <v>26</v>
      </c>
      <c r="D5078">
        <v>1442</v>
      </c>
      <c r="E5078">
        <v>424</v>
      </c>
      <c r="F5078" t="s">
        <v>959</v>
      </c>
      <c r="G5078" t="str">
        <f t="shared" si="157"/>
        <v>iiif_url</v>
      </c>
    </row>
    <row r="5079" spans="1:7" x14ac:dyDescent="0.2">
      <c r="A5079" t="s">
        <v>4811</v>
      </c>
      <c r="B5079" t="s">
        <v>4875</v>
      </c>
      <c r="C5079" t="s">
        <v>124</v>
      </c>
      <c r="D5079">
        <v>1394</v>
      </c>
      <c r="E5079">
        <v>459</v>
      </c>
      <c r="F5079" t="s">
        <v>4878</v>
      </c>
      <c r="G5079" t="str">
        <f t="shared" si="157"/>
        <v>iiif_url</v>
      </c>
    </row>
    <row r="5080" spans="1:7" x14ac:dyDescent="0.2">
      <c r="A5080" t="s">
        <v>4811</v>
      </c>
      <c r="B5080" t="s">
        <v>4875</v>
      </c>
      <c r="C5080" t="s">
        <v>26</v>
      </c>
      <c r="D5080">
        <v>1439</v>
      </c>
      <c r="E5080">
        <v>512</v>
      </c>
      <c r="F5080" t="s">
        <v>4879</v>
      </c>
      <c r="G5080" t="str">
        <f t="shared" si="157"/>
        <v>iiif_url</v>
      </c>
    </row>
    <row r="5081" spans="1:7" x14ac:dyDescent="0.2">
      <c r="A5081" t="s">
        <v>4811</v>
      </c>
      <c r="B5081" t="s">
        <v>4875</v>
      </c>
      <c r="C5081" t="s">
        <v>26</v>
      </c>
      <c r="D5081">
        <v>1432</v>
      </c>
      <c r="E5081">
        <v>556</v>
      </c>
      <c r="F5081" t="s">
        <v>4880</v>
      </c>
      <c r="G5081" t="str">
        <f t="shared" si="157"/>
        <v>iiif_url</v>
      </c>
    </row>
    <row r="5082" spans="1:7" x14ac:dyDescent="0.2">
      <c r="A5082" t="s">
        <v>4811</v>
      </c>
      <c r="B5082" t="s">
        <v>4875</v>
      </c>
      <c r="C5082" t="s">
        <v>26</v>
      </c>
      <c r="D5082">
        <v>1442</v>
      </c>
      <c r="E5082">
        <v>611</v>
      </c>
      <c r="F5082" t="s">
        <v>4881</v>
      </c>
      <c r="G5082" t="str">
        <f t="shared" si="157"/>
        <v>iiif_url</v>
      </c>
    </row>
    <row r="5083" spans="1:7" x14ac:dyDescent="0.2">
      <c r="A5083" t="s">
        <v>4811</v>
      </c>
      <c r="B5083" t="s">
        <v>4875</v>
      </c>
      <c r="C5083" t="s">
        <v>37</v>
      </c>
      <c r="D5083">
        <v>1559</v>
      </c>
      <c r="E5083">
        <v>658</v>
      </c>
      <c r="F5083" t="s">
        <v>4882</v>
      </c>
      <c r="G5083" t="str">
        <f t="shared" si="157"/>
        <v>iiif_url</v>
      </c>
    </row>
    <row r="5084" spans="1:7" x14ac:dyDescent="0.2">
      <c r="A5084" t="s">
        <v>4811</v>
      </c>
      <c r="B5084" t="s">
        <v>4875</v>
      </c>
      <c r="C5084" t="s">
        <v>26</v>
      </c>
      <c r="D5084">
        <v>1444</v>
      </c>
      <c r="E5084">
        <v>704</v>
      </c>
      <c r="F5084" t="s">
        <v>4883</v>
      </c>
      <c r="G5084" t="str">
        <f t="shared" si="157"/>
        <v>iiif_url</v>
      </c>
    </row>
    <row r="5085" spans="1:7" x14ac:dyDescent="0.2">
      <c r="A5085" t="s">
        <v>4811</v>
      </c>
      <c r="B5085" t="s">
        <v>4875</v>
      </c>
      <c r="C5085" t="s">
        <v>26</v>
      </c>
      <c r="D5085">
        <v>1444</v>
      </c>
      <c r="E5085">
        <v>754</v>
      </c>
      <c r="F5085" t="s">
        <v>4884</v>
      </c>
      <c r="G5085" t="str">
        <f t="shared" si="157"/>
        <v>iiif_url</v>
      </c>
    </row>
    <row r="5086" spans="1:7" x14ac:dyDescent="0.2">
      <c r="A5086" t="s">
        <v>4811</v>
      </c>
      <c r="B5086" t="s">
        <v>4875</v>
      </c>
      <c r="C5086" t="s">
        <v>11</v>
      </c>
      <c r="D5086">
        <v>1564</v>
      </c>
      <c r="E5086">
        <v>805</v>
      </c>
      <c r="F5086" t="s">
        <v>4885</v>
      </c>
      <c r="G5086" t="str">
        <f t="shared" si="157"/>
        <v>iiif_url</v>
      </c>
    </row>
    <row r="5087" spans="1:7" x14ac:dyDescent="0.2">
      <c r="A5087" t="s">
        <v>4811</v>
      </c>
      <c r="B5087" t="s">
        <v>4875</v>
      </c>
      <c r="C5087" t="s">
        <v>26</v>
      </c>
      <c r="D5087">
        <v>1439</v>
      </c>
      <c r="E5087">
        <v>849</v>
      </c>
      <c r="F5087" t="s">
        <v>4886</v>
      </c>
      <c r="G5087" t="str">
        <f t="shared" si="157"/>
        <v>iiif_url</v>
      </c>
    </row>
    <row r="5088" spans="1:7" x14ac:dyDescent="0.2">
      <c r="A5088" t="s">
        <v>4811</v>
      </c>
      <c r="B5088" t="s">
        <v>4875</v>
      </c>
      <c r="C5088" t="s">
        <v>37</v>
      </c>
      <c r="D5088">
        <v>1559</v>
      </c>
      <c r="E5088">
        <v>898</v>
      </c>
      <c r="F5088" t="s">
        <v>4887</v>
      </c>
      <c r="G5088" t="str">
        <f t="shared" si="157"/>
        <v>iiif_url</v>
      </c>
    </row>
    <row r="5089" spans="1:7" x14ac:dyDescent="0.2">
      <c r="A5089" t="s">
        <v>4811</v>
      </c>
      <c r="B5089" t="s">
        <v>4875</v>
      </c>
      <c r="C5089" t="s">
        <v>26</v>
      </c>
      <c r="D5089">
        <v>1439</v>
      </c>
      <c r="E5089">
        <v>943</v>
      </c>
      <c r="F5089" t="s">
        <v>4888</v>
      </c>
      <c r="G5089" t="str">
        <f t="shared" si="157"/>
        <v>iiif_url</v>
      </c>
    </row>
    <row r="5090" spans="1:7" x14ac:dyDescent="0.2">
      <c r="A5090" t="s">
        <v>4811</v>
      </c>
      <c r="B5090" t="s">
        <v>4875</v>
      </c>
      <c r="C5090" t="s">
        <v>26</v>
      </c>
      <c r="D5090">
        <v>1439</v>
      </c>
      <c r="E5090">
        <v>998</v>
      </c>
      <c r="F5090" t="s">
        <v>4889</v>
      </c>
      <c r="G5090" t="str">
        <f t="shared" si="157"/>
        <v>iiif_url</v>
      </c>
    </row>
    <row r="5091" spans="1:7" x14ac:dyDescent="0.2">
      <c r="A5091" t="s">
        <v>4811</v>
      </c>
      <c r="B5091" t="s">
        <v>4875</v>
      </c>
      <c r="C5091" t="s">
        <v>37</v>
      </c>
      <c r="D5091">
        <v>1559</v>
      </c>
      <c r="E5091">
        <v>1044</v>
      </c>
      <c r="F5091" t="s">
        <v>4890</v>
      </c>
      <c r="G5091" t="str">
        <f t="shared" si="157"/>
        <v>iiif_url</v>
      </c>
    </row>
    <row r="5092" spans="1:7" x14ac:dyDescent="0.2">
      <c r="A5092" t="s">
        <v>4811</v>
      </c>
      <c r="B5092" t="s">
        <v>4875</v>
      </c>
      <c r="C5092" t="s">
        <v>26</v>
      </c>
      <c r="D5092">
        <v>1442</v>
      </c>
      <c r="E5092">
        <v>1091</v>
      </c>
      <c r="F5092" t="s">
        <v>4891</v>
      </c>
      <c r="G5092" t="str">
        <f t="shared" si="157"/>
        <v>iiif_url</v>
      </c>
    </row>
    <row r="5093" spans="1:7" x14ac:dyDescent="0.2">
      <c r="A5093" t="s">
        <v>4811</v>
      </c>
      <c r="B5093" t="s">
        <v>4875</v>
      </c>
      <c r="C5093" t="s">
        <v>11</v>
      </c>
      <c r="D5093">
        <v>1564</v>
      </c>
      <c r="E5093">
        <v>1139</v>
      </c>
      <c r="F5093" t="s">
        <v>4892</v>
      </c>
      <c r="G5093" t="str">
        <f t="shared" si="157"/>
        <v>iiif_url</v>
      </c>
    </row>
    <row r="5094" spans="1:7" x14ac:dyDescent="0.2">
      <c r="A5094" t="s">
        <v>4811</v>
      </c>
      <c r="B5094" t="s">
        <v>4875</v>
      </c>
      <c r="C5094" t="s">
        <v>26</v>
      </c>
      <c r="D5094">
        <v>1442</v>
      </c>
      <c r="E5094">
        <v>1185</v>
      </c>
      <c r="F5094" t="s">
        <v>4893</v>
      </c>
      <c r="G5094" t="str">
        <f t="shared" si="157"/>
        <v>iiif_url</v>
      </c>
    </row>
    <row r="5095" spans="1:7" x14ac:dyDescent="0.2">
      <c r="A5095" t="s">
        <v>4811</v>
      </c>
      <c r="B5095" t="s">
        <v>4875</v>
      </c>
      <c r="C5095" t="s">
        <v>26</v>
      </c>
      <c r="D5095">
        <v>1437</v>
      </c>
      <c r="E5095">
        <v>1236</v>
      </c>
      <c r="F5095" t="s">
        <v>3240</v>
      </c>
      <c r="G5095" t="str">
        <f t="shared" si="157"/>
        <v>iiif_url</v>
      </c>
    </row>
    <row r="5096" spans="1:7" x14ac:dyDescent="0.2">
      <c r="A5096" t="s">
        <v>4811</v>
      </c>
      <c r="B5096" t="s">
        <v>4875</v>
      </c>
      <c r="C5096" t="s">
        <v>37</v>
      </c>
      <c r="D5096">
        <v>1559</v>
      </c>
      <c r="E5096">
        <v>1279</v>
      </c>
      <c r="F5096" t="s">
        <v>4894</v>
      </c>
      <c r="G5096" t="str">
        <f t="shared" si="157"/>
        <v>iiif_url</v>
      </c>
    </row>
    <row r="5097" spans="1:7" x14ac:dyDescent="0.2">
      <c r="A5097" t="s">
        <v>4811</v>
      </c>
      <c r="B5097" t="s">
        <v>4875</v>
      </c>
      <c r="C5097" t="s">
        <v>26</v>
      </c>
      <c r="D5097">
        <v>1437</v>
      </c>
      <c r="E5097">
        <v>1332</v>
      </c>
      <c r="F5097" t="s">
        <v>4895</v>
      </c>
      <c r="G5097" t="str">
        <f t="shared" si="157"/>
        <v>iiif_url</v>
      </c>
    </row>
    <row r="5098" spans="1:7" x14ac:dyDescent="0.2">
      <c r="A5098" t="s">
        <v>4811</v>
      </c>
      <c r="B5098" t="s">
        <v>4875</v>
      </c>
      <c r="C5098" t="s">
        <v>37</v>
      </c>
      <c r="D5098">
        <v>1557</v>
      </c>
      <c r="E5098">
        <v>1375</v>
      </c>
      <c r="F5098" t="s">
        <v>4896</v>
      </c>
      <c r="G5098" t="str">
        <f t="shared" si="157"/>
        <v>iiif_url</v>
      </c>
    </row>
    <row r="5099" spans="1:7" x14ac:dyDescent="0.2">
      <c r="A5099" t="s">
        <v>4811</v>
      </c>
      <c r="B5099" t="s">
        <v>4875</v>
      </c>
      <c r="C5099" t="s">
        <v>26</v>
      </c>
      <c r="D5099">
        <v>1439</v>
      </c>
      <c r="E5099">
        <v>1426</v>
      </c>
      <c r="F5099" t="s">
        <v>4897</v>
      </c>
      <c r="G5099" t="str">
        <f t="shared" si="157"/>
        <v>iiif_url</v>
      </c>
    </row>
    <row r="5100" spans="1:7" x14ac:dyDescent="0.2">
      <c r="A5100" t="s">
        <v>4811</v>
      </c>
      <c r="B5100" t="s">
        <v>4875</v>
      </c>
      <c r="C5100" t="s">
        <v>37</v>
      </c>
      <c r="D5100">
        <v>1559</v>
      </c>
      <c r="E5100">
        <v>1458</v>
      </c>
      <c r="F5100" t="s">
        <v>4898</v>
      </c>
      <c r="G5100" t="str">
        <f t="shared" si="157"/>
        <v>iiif_url</v>
      </c>
    </row>
    <row r="5101" spans="1:7" x14ac:dyDescent="0.2">
      <c r="A5101" t="s">
        <v>4811</v>
      </c>
      <c r="B5101" t="s">
        <v>4875</v>
      </c>
      <c r="C5101" t="s">
        <v>124</v>
      </c>
      <c r="D5101">
        <v>1437</v>
      </c>
      <c r="E5101">
        <v>1524</v>
      </c>
      <c r="F5101" t="s">
        <v>4899</v>
      </c>
      <c r="G5101" t="str">
        <f t="shared" si="157"/>
        <v>iiif_url</v>
      </c>
    </row>
    <row r="5102" spans="1:7" x14ac:dyDescent="0.2">
      <c r="A5102" t="s">
        <v>4811</v>
      </c>
      <c r="B5102" t="s">
        <v>4875</v>
      </c>
      <c r="C5102" t="s">
        <v>26</v>
      </c>
      <c r="D5102">
        <v>1559</v>
      </c>
      <c r="E5102">
        <v>1568</v>
      </c>
      <c r="F5102" t="s">
        <v>4900</v>
      </c>
      <c r="G5102" t="str">
        <f t="shared" si="157"/>
        <v>iiif_url</v>
      </c>
    </row>
    <row r="5103" spans="1:7" x14ac:dyDescent="0.2">
      <c r="A5103" t="s">
        <v>4811</v>
      </c>
      <c r="B5103" t="s">
        <v>4875</v>
      </c>
      <c r="C5103" t="s">
        <v>124</v>
      </c>
      <c r="D5103">
        <v>1437</v>
      </c>
      <c r="E5103">
        <v>1619</v>
      </c>
      <c r="F5103" t="s">
        <v>4901</v>
      </c>
      <c r="G5103" t="str">
        <f t="shared" si="157"/>
        <v>iiif_url</v>
      </c>
    </row>
    <row r="5104" spans="1:7" x14ac:dyDescent="0.2">
      <c r="A5104" t="s">
        <v>4811</v>
      </c>
      <c r="B5104" t="s">
        <v>4875</v>
      </c>
      <c r="C5104" t="s">
        <v>26</v>
      </c>
      <c r="D5104">
        <v>1559</v>
      </c>
      <c r="E5104">
        <v>1666</v>
      </c>
      <c r="F5104" t="s">
        <v>4902</v>
      </c>
      <c r="G5104" t="str">
        <f t="shared" si="157"/>
        <v>iiif_url</v>
      </c>
    </row>
    <row r="5105" spans="1:7" x14ac:dyDescent="0.2">
      <c r="A5105" t="s">
        <v>4811</v>
      </c>
      <c r="B5105" t="s">
        <v>4875</v>
      </c>
      <c r="C5105" t="s">
        <v>124</v>
      </c>
      <c r="D5105">
        <v>1432</v>
      </c>
      <c r="E5105">
        <v>1701</v>
      </c>
      <c r="F5105" t="s">
        <v>4903</v>
      </c>
      <c r="G5105" t="str">
        <f t="shared" si="157"/>
        <v>iiif_url</v>
      </c>
    </row>
    <row r="5106" spans="1:7" x14ac:dyDescent="0.2">
      <c r="A5106" t="s">
        <v>4811</v>
      </c>
      <c r="B5106" t="s">
        <v>4875</v>
      </c>
      <c r="C5106" t="s">
        <v>124</v>
      </c>
      <c r="D5106">
        <v>1430</v>
      </c>
      <c r="E5106">
        <v>1759</v>
      </c>
      <c r="F5106" t="s">
        <v>4904</v>
      </c>
      <c r="G5106" t="str">
        <f t="shared" si="157"/>
        <v>iiif_url</v>
      </c>
    </row>
    <row r="5107" spans="1:7" x14ac:dyDescent="0.2">
      <c r="A5107" t="s">
        <v>4811</v>
      </c>
      <c r="B5107" t="s">
        <v>4875</v>
      </c>
      <c r="C5107" t="s">
        <v>124</v>
      </c>
      <c r="D5107">
        <v>1432</v>
      </c>
      <c r="E5107">
        <v>1808</v>
      </c>
      <c r="F5107" t="s">
        <v>4905</v>
      </c>
      <c r="G5107" t="str">
        <f t="shared" si="157"/>
        <v>iiif_url</v>
      </c>
    </row>
    <row r="5108" spans="1:7" x14ac:dyDescent="0.2">
      <c r="A5108" t="s">
        <v>4811</v>
      </c>
      <c r="B5108" t="s">
        <v>4875</v>
      </c>
      <c r="C5108" t="s">
        <v>124</v>
      </c>
      <c r="D5108">
        <v>1430</v>
      </c>
      <c r="E5108">
        <v>1857</v>
      </c>
      <c r="F5108" t="s">
        <v>4906</v>
      </c>
      <c r="G5108" t="str">
        <f t="shared" ref="G5108:G5139" si="158">HYPERLINK("https://images.diginfra.net/iiif/NL-HaNA_1.01.02/3779/NL-HaNA_1.01.02_3779_0025.jpg/1273,277,1162,3167/full/0/default.jpg", "iiif_url")</f>
        <v>iiif_url</v>
      </c>
    </row>
    <row r="5109" spans="1:7" x14ac:dyDescent="0.2">
      <c r="A5109" t="s">
        <v>4811</v>
      </c>
      <c r="B5109" t="s">
        <v>4875</v>
      </c>
      <c r="C5109" t="s">
        <v>37</v>
      </c>
      <c r="D5109">
        <v>1557</v>
      </c>
      <c r="E5109">
        <v>1906</v>
      </c>
      <c r="F5109" t="s">
        <v>4907</v>
      </c>
      <c r="G5109" t="str">
        <f t="shared" si="158"/>
        <v>iiif_url</v>
      </c>
    </row>
    <row r="5110" spans="1:7" x14ac:dyDescent="0.2">
      <c r="A5110" t="s">
        <v>4811</v>
      </c>
      <c r="B5110" t="s">
        <v>4875</v>
      </c>
      <c r="C5110" t="s">
        <v>124</v>
      </c>
      <c r="D5110">
        <v>1427</v>
      </c>
      <c r="E5110">
        <v>1950</v>
      </c>
      <c r="F5110" t="s">
        <v>4908</v>
      </c>
      <c r="G5110" t="str">
        <f t="shared" si="158"/>
        <v>iiif_url</v>
      </c>
    </row>
    <row r="5111" spans="1:7" x14ac:dyDescent="0.2">
      <c r="A5111" t="s">
        <v>4811</v>
      </c>
      <c r="B5111" t="s">
        <v>4875</v>
      </c>
      <c r="C5111" t="s">
        <v>124</v>
      </c>
      <c r="D5111">
        <v>1432</v>
      </c>
      <c r="E5111">
        <v>2003</v>
      </c>
      <c r="F5111" t="s">
        <v>4909</v>
      </c>
      <c r="G5111" t="str">
        <f t="shared" si="158"/>
        <v>iiif_url</v>
      </c>
    </row>
    <row r="5112" spans="1:7" x14ac:dyDescent="0.2">
      <c r="A5112" t="s">
        <v>4811</v>
      </c>
      <c r="B5112" t="s">
        <v>4875</v>
      </c>
      <c r="C5112" t="s">
        <v>37</v>
      </c>
      <c r="D5112">
        <v>1555</v>
      </c>
      <c r="E5112">
        <v>2039</v>
      </c>
      <c r="F5112" t="s">
        <v>4910</v>
      </c>
      <c r="G5112" t="str">
        <f t="shared" si="158"/>
        <v>iiif_url</v>
      </c>
    </row>
    <row r="5113" spans="1:7" x14ac:dyDescent="0.2">
      <c r="A5113" t="s">
        <v>4811</v>
      </c>
      <c r="B5113" t="s">
        <v>4875</v>
      </c>
      <c r="C5113" t="s">
        <v>124</v>
      </c>
      <c r="D5113">
        <v>1427</v>
      </c>
      <c r="E5113">
        <v>2097</v>
      </c>
      <c r="F5113" t="s">
        <v>4911</v>
      </c>
      <c r="G5113" t="str">
        <f t="shared" si="158"/>
        <v>iiif_url</v>
      </c>
    </row>
    <row r="5114" spans="1:7" x14ac:dyDescent="0.2">
      <c r="A5114" t="s">
        <v>4811</v>
      </c>
      <c r="B5114" t="s">
        <v>4875</v>
      </c>
      <c r="C5114" t="s">
        <v>37</v>
      </c>
      <c r="D5114">
        <v>1550</v>
      </c>
      <c r="E5114">
        <v>2144</v>
      </c>
      <c r="F5114" t="s">
        <v>4912</v>
      </c>
      <c r="G5114" t="str">
        <f t="shared" si="158"/>
        <v>iiif_url</v>
      </c>
    </row>
    <row r="5115" spans="1:7" x14ac:dyDescent="0.2">
      <c r="A5115" t="s">
        <v>4811</v>
      </c>
      <c r="B5115" t="s">
        <v>4875</v>
      </c>
      <c r="C5115" t="s">
        <v>124</v>
      </c>
      <c r="D5115">
        <v>1427</v>
      </c>
      <c r="E5115">
        <v>2188</v>
      </c>
      <c r="F5115" t="s">
        <v>4913</v>
      </c>
      <c r="G5115" t="str">
        <f t="shared" si="158"/>
        <v>iiif_url</v>
      </c>
    </row>
    <row r="5116" spans="1:7" x14ac:dyDescent="0.2">
      <c r="A5116" t="s">
        <v>4811</v>
      </c>
      <c r="B5116" t="s">
        <v>4875</v>
      </c>
      <c r="C5116" t="s">
        <v>26</v>
      </c>
      <c r="D5116">
        <v>1432</v>
      </c>
      <c r="E5116">
        <v>2249</v>
      </c>
      <c r="F5116" t="s">
        <v>4914</v>
      </c>
      <c r="G5116" t="str">
        <f t="shared" si="158"/>
        <v>iiif_url</v>
      </c>
    </row>
    <row r="5117" spans="1:7" x14ac:dyDescent="0.2">
      <c r="A5117" t="s">
        <v>4811</v>
      </c>
      <c r="B5117" t="s">
        <v>4875</v>
      </c>
      <c r="C5117" t="s">
        <v>37</v>
      </c>
      <c r="D5117">
        <v>1555</v>
      </c>
      <c r="E5117">
        <v>2291</v>
      </c>
      <c r="F5117" t="s">
        <v>4915</v>
      </c>
      <c r="G5117" t="str">
        <f t="shared" si="158"/>
        <v>iiif_url</v>
      </c>
    </row>
    <row r="5118" spans="1:7" x14ac:dyDescent="0.2">
      <c r="A5118" t="s">
        <v>4811</v>
      </c>
      <c r="B5118" t="s">
        <v>4875</v>
      </c>
      <c r="C5118" t="s">
        <v>124</v>
      </c>
      <c r="D5118">
        <v>1430</v>
      </c>
      <c r="E5118">
        <v>2335</v>
      </c>
      <c r="F5118" t="s">
        <v>4916</v>
      </c>
      <c r="G5118" t="str">
        <f t="shared" si="158"/>
        <v>iiif_url</v>
      </c>
    </row>
    <row r="5119" spans="1:7" x14ac:dyDescent="0.2">
      <c r="A5119" t="s">
        <v>4811</v>
      </c>
      <c r="B5119" t="s">
        <v>4875</v>
      </c>
      <c r="C5119" t="s">
        <v>37</v>
      </c>
      <c r="D5119">
        <v>1548</v>
      </c>
      <c r="E5119">
        <v>2395</v>
      </c>
      <c r="F5119" t="s">
        <v>4917</v>
      </c>
      <c r="G5119" t="str">
        <f t="shared" si="158"/>
        <v>iiif_url</v>
      </c>
    </row>
    <row r="5120" spans="1:7" x14ac:dyDescent="0.2">
      <c r="A5120" t="s">
        <v>4811</v>
      </c>
      <c r="B5120" t="s">
        <v>4875</v>
      </c>
      <c r="C5120" t="s">
        <v>37</v>
      </c>
      <c r="D5120">
        <v>1548</v>
      </c>
      <c r="E5120">
        <v>2438</v>
      </c>
      <c r="F5120" t="s">
        <v>4918</v>
      </c>
      <c r="G5120" t="str">
        <f t="shared" si="158"/>
        <v>iiif_url</v>
      </c>
    </row>
    <row r="5121" spans="1:7" x14ac:dyDescent="0.2">
      <c r="A5121" t="s">
        <v>4811</v>
      </c>
      <c r="B5121" t="s">
        <v>4875</v>
      </c>
      <c r="C5121" t="s">
        <v>37</v>
      </c>
      <c r="D5121">
        <v>1550</v>
      </c>
      <c r="E5121">
        <v>2478</v>
      </c>
      <c r="F5121" t="s">
        <v>4919</v>
      </c>
      <c r="G5121" t="str">
        <f t="shared" si="158"/>
        <v>iiif_url</v>
      </c>
    </row>
    <row r="5122" spans="1:7" x14ac:dyDescent="0.2">
      <c r="A5122" t="s">
        <v>4811</v>
      </c>
      <c r="B5122" t="s">
        <v>4875</v>
      </c>
      <c r="C5122" t="s">
        <v>124</v>
      </c>
      <c r="D5122">
        <v>1420</v>
      </c>
      <c r="E5122">
        <v>2527</v>
      </c>
      <c r="F5122" t="s">
        <v>4920</v>
      </c>
      <c r="G5122" t="str">
        <f t="shared" si="158"/>
        <v>iiif_url</v>
      </c>
    </row>
    <row r="5123" spans="1:7" x14ac:dyDescent="0.2">
      <c r="A5123" t="s">
        <v>4811</v>
      </c>
      <c r="B5123" t="s">
        <v>4875</v>
      </c>
      <c r="C5123" t="s">
        <v>124</v>
      </c>
      <c r="D5123">
        <v>1425</v>
      </c>
      <c r="E5123">
        <v>2581</v>
      </c>
      <c r="F5123" t="s">
        <v>4921</v>
      </c>
      <c r="G5123" t="str">
        <f t="shared" si="158"/>
        <v>iiif_url</v>
      </c>
    </row>
    <row r="5124" spans="1:7" x14ac:dyDescent="0.2">
      <c r="A5124" t="s">
        <v>4811</v>
      </c>
      <c r="B5124" t="s">
        <v>4875</v>
      </c>
      <c r="C5124" t="s">
        <v>26</v>
      </c>
      <c r="D5124">
        <v>1430</v>
      </c>
      <c r="E5124">
        <v>2630</v>
      </c>
      <c r="F5124" t="s">
        <v>4847</v>
      </c>
      <c r="G5124" t="str">
        <f t="shared" si="158"/>
        <v>iiif_url</v>
      </c>
    </row>
    <row r="5125" spans="1:7" x14ac:dyDescent="0.2">
      <c r="A5125" t="s">
        <v>4811</v>
      </c>
      <c r="B5125" t="s">
        <v>4875</v>
      </c>
      <c r="C5125" t="s">
        <v>37</v>
      </c>
      <c r="D5125">
        <v>1541</v>
      </c>
      <c r="E5125">
        <v>2669</v>
      </c>
      <c r="F5125" t="s">
        <v>4922</v>
      </c>
      <c r="G5125" t="str">
        <f t="shared" si="158"/>
        <v>iiif_url</v>
      </c>
    </row>
    <row r="5126" spans="1:7" x14ac:dyDescent="0.2">
      <c r="A5126" t="s">
        <v>4811</v>
      </c>
      <c r="B5126" t="s">
        <v>4875</v>
      </c>
      <c r="C5126" t="s">
        <v>124</v>
      </c>
      <c r="D5126">
        <v>1420</v>
      </c>
      <c r="E5126">
        <v>2724</v>
      </c>
      <c r="F5126" t="s">
        <v>4923</v>
      </c>
      <c r="G5126" t="str">
        <f t="shared" si="158"/>
        <v>iiif_url</v>
      </c>
    </row>
    <row r="5127" spans="1:7" x14ac:dyDescent="0.2">
      <c r="A5127" t="s">
        <v>4811</v>
      </c>
      <c r="B5127" t="s">
        <v>4875</v>
      </c>
      <c r="C5127" t="s">
        <v>37</v>
      </c>
      <c r="D5127">
        <v>1541</v>
      </c>
      <c r="E5127">
        <v>2772</v>
      </c>
      <c r="F5127" t="s">
        <v>4924</v>
      </c>
      <c r="G5127" t="str">
        <f t="shared" si="158"/>
        <v>iiif_url</v>
      </c>
    </row>
    <row r="5128" spans="1:7" x14ac:dyDescent="0.2">
      <c r="A5128" t="s">
        <v>4811</v>
      </c>
      <c r="B5128" t="s">
        <v>4875</v>
      </c>
      <c r="C5128" t="s">
        <v>26</v>
      </c>
      <c r="D5128">
        <v>1418</v>
      </c>
      <c r="E5128">
        <v>2821</v>
      </c>
      <c r="F5128" t="s">
        <v>4925</v>
      </c>
      <c r="G5128" t="str">
        <f t="shared" si="158"/>
        <v>iiif_url</v>
      </c>
    </row>
    <row r="5129" spans="1:7" x14ac:dyDescent="0.2">
      <c r="A5129" t="s">
        <v>4811</v>
      </c>
      <c r="B5129" t="s">
        <v>4875</v>
      </c>
      <c r="C5129" t="s">
        <v>37</v>
      </c>
      <c r="D5129">
        <v>1536</v>
      </c>
      <c r="E5129">
        <v>2870</v>
      </c>
      <c r="F5129" t="s">
        <v>4926</v>
      </c>
      <c r="G5129" t="str">
        <f t="shared" si="158"/>
        <v>iiif_url</v>
      </c>
    </row>
    <row r="5130" spans="1:7" x14ac:dyDescent="0.2">
      <c r="A5130" t="s">
        <v>4811</v>
      </c>
      <c r="B5130" t="s">
        <v>4875</v>
      </c>
      <c r="C5130" t="s">
        <v>124</v>
      </c>
      <c r="D5130">
        <v>1420</v>
      </c>
      <c r="E5130">
        <v>2917</v>
      </c>
      <c r="F5130" t="s">
        <v>4927</v>
      </c>
      <c r="G5130" t="str">
        <f t="shared" si="158"/>
        <v>iiif_url</v>
      </c>
    </row>
    <row r="5131" spans="1:7" x14ac:dyDescent="0.2">
      <c r="A5131" t="s">
        <v>4811</v>
      </c>
      <c r="B5131" t="s">
        <v>4875</v>
      </c>
      <c r="C5131" t="s">
        <v>26</v>
      </c>
      <c r="D5131">
        <v>1420</v>
      </c>
      <c r="E5131">
        <v>2970</v>
      </c>
      <c r="F5131" t="s">
        <v>4928</v>
      </c>
      <c r="G5131" t="str">
        <f t="shared" si="158"/>
        <v>iiif_url</v>
      </c>
    </row>
    <row r="5132" spans="1:7" x14ac:dyDescent="0.2">
      <c r="A5132" t="s">
        <v>4811</v>
      </c>
      <c r="B5132" t="s">
        <v>4875</v>
      </c>
      <c r="C5132" t="s">
        <v>26</v>
      </c>
      <c r="D5132">
        <v>1486</v>
      </c>
      <c r="E5132">
        <v>2977</v>
      </c>
      <c r="F5132" t="s">
        <v>4187</v>
      </c>
      <c r="G5132" t="str">
        <f t="shared" si="158"/>
        <v>iiif_url</v>
      </c>
    </row>
    <row r="5133" spans="1:7" x14ac:dyDescent="0.2">
      <c r="A5133" t="s">
        <v>4811</v>
      </c>
      <c r="B5133" t="s">
        <v>4875</v>
      </c>
      <c r="C5133" t="s">
        <v>26</v>
      </c>
      <c r="D5133">
        <v>1536</v>
      </c>
      <c r="E5133">
        <v>3016</v>
      </c>
      <c r="F5133" t="s">
        <v>4929</v>
      </c>
      <c r="G5133" t="str">
        <f t="shared" si="158"/>
        <v>iiif_url</v>
      </c>
    </row>
    <row r="5134" spans="1:7" x14ac:dyDescent="0.2">
      <c r="A5134" t="s">
        <v>4811</v>
      </c>
      <c r="B5134" t="s">
        <v>4875</v>
      </c>
      <c r="C5134" t="s">
        <v>124</v>
      </c>
      <c r="D5134">
        <v>1418</v>
      </c>
      <c r="E5134">
        <v>3065</v>
      </c>
      <c r="F5134" t="s">
        <v>4930</v>
      </c>
      <c r="G5134" t="str">
        <f t="shared" si="158"/>
        <v>iiif_url</v>
      </c>
    </row>
    <row r="5135" spans="1:7" x14ac:dyDescent="0.2">
      <c r="A5135" t="s">
        <v>4811</v>
      </c>
      <c r="B5135" t="s">
        <v>4875</v>
      </c>
      <c r="C5135" t="s">
        <v>37</v>
      </c>
      <c r="D5135">
        <v>1538</v>
      </c>
      <c r="E5135">
        <v>3109</v>
      </c>
      <c r="F5135" t="s">
        <v>4931</v>
      </c>
      <c r="G5135" t="str">
        <f t="shared" si="158"/>
        <v>iiif_url</v>
      </c>
    </row>
    <row r="5136" spans="1:7" x14ac:dyDescent="0.2">
      <c r="A5136" t="s">
        <v>4811</v>
      </c>
      <c r="B5136" t="s">
        <v>4875</v>
      </c>
      <c r="C5136" t="s">
        <v>124</v>
      </c>
      <c r="D5136">
        <v>1418</v>
      </c>
      <c r="E5136">
        <v>3162</v>
      </c>
      <c r="F5136" t="s">
        <v>4932</v>
      </c>
      <c r="G5136" t="str">
        <f t="shared" si="158"/>
        <v>iiif_url</v>
      </c>
    </row>
    <row r="5137" spans="1:7" x14ac:dyDescent="0.2">
      <c r="A5137" t="s">
        <v>4811</v>
      </c>
      <c r="B5137" t="s">
        <v>4875</v>
      </c>
      <c r="C5137" t="s">
        <v>37</v>
      </c>
      <c r="D5137">
        <v>1534</v>
      </c>
      <c r="E5137">
        <v>3205</v>
      </c>
      <c r="F5137" t="s">
        <v>4933</v>
      </c>
      <c r="G5137" t="str">
        <f t="shared" si="158"/>
        <v>iiif_url</v>
      </c>
    </row>
    <row r="5138" spans="1:7" x14ac:dyDescent="0.2">
      <c r="A5138" t="s">
        <v>4811</v>
      </c>
      <c r="B5138" t="s">
        <v>4875</v>
      </c>
      <c r="C5138" t="s">
        <v>124</v>
      </c>
      <c r="D5138">
        <v>1413</v>
      </c>
      <c r="E5138">
        <v>3258</v>
      </c>
      <c r="F5138" t="s">
        <v>4934</v>
      </c>
      <c r="G5138" t="str">
        <f t="shared" si="158"/>
        <v>iiif_url</v>
      </c>
    </row>
    <row r="5139" spans="1:7" x14ac:dyDescent="0.2">
      <c r="A5139" t="s">
        <v>4811</v>
      </c>
      <c r="B5139" t="s">
        <v>4875</v>
      </c>
      <c r="C5139" t="s">
        <v>124</v>
      </c>
      <c r="D5139">
        <v>1371</v>
      </c>
      <c r="E5139">
        <v>3294</v>
      </c>
      <c r="F5139" t="s">
        <v>4935</v>
      </c>
      <c r="G5139" t="str">
        <f t="shared" si="158"/>
        <v>iiif_url</v>
      </c>
    </row>
    <row r="5143" spans="1:7" x14ac:dyDescent="0.2">
      <c r="A5143" t="s">
        <v>4936</v>
      </c>
      <c r="B5143" t="s">
        <v>4937</v>
      </c>
      <c r="C5143" t="s">
        <v>11</v>
      </c>
      <c r="D5143">
        <v>3164</v>
      </c>
      <c r="E5143">
        <v>340</v>
      </c>
      <c r="F5143" t="s">
        <v>4938</v>
      </c>
      <c r="G5143" t="str">
        <f t="shared" ref="G5143:G5174" si="159">HYPERLINK("https://images.diginfra.net/iiif/NL-HaNA_1.01.02/3779/NL-HaNA_1.01.02_3779_0025.jpg/2596,312,1099,3182/full/0/default.jpg", "iiif_url")</f>
        <v>iiif_url</v>
      </c>
    </row>
    <row r="5144" spans="1:7" x14ac:dyDescent="0.2">
      <c r="A5144" t="s">
        <v>4936</v>
      </c>
      <c r="B5144" t="s">
        <v>4937</v>
      </c>
      <c r="C5144" t="s">
        <v>124</v>
      </c>
      <c r="D5144">
        <v>2727</v>
      </c>
      <c r="E5144">
        <v>408</v>
      </c>
      <c r="F5144" t="s">
        <v>4939</v>
      </c>
      <c r="G5144" t="str">
        <f t="shared" si="159"/>
        <v>iiif_url</v>
      </c>
    </row>
    <row r="5145" spans="1:7" x14ac:dyDescent="0.2">
      <c r="A5145" t="s">
        <v>4936</v>
      </c>
      <c r="B5145" t="s">
        <v>4937</v>
      </c>
      <c r="C5145" t="s">
        <v>124</v>
      </c>
      <c r="D5145">
        <v>2727</v>
      </c>
      <c r="E5145">
        <v>461</v>
      </c>
      <c r="F5145" t="s">
        <v>4940</v>
      </c>
      <c r="G5145" t="str">
        <f t="shared" si="159"/>
        <v>iiif_url</v>
      </c>
    </row>
    <row r="5146" spans="1:7" x14ac:dyDescent="0.2">
      <c r="A5146" t="s">
        <v>4936</v>
      </c>
      <c r="B5146" t="s">
        <v>4937</v>
      </c>
      <c r="C5146" t="s">
        <v>26</v>
      </c>
      <c r="D5146">
        <v>2845</v>
      </c>
      <c r="E5146">
        <v>502</v>
      </c>
      <c r="F5146" t="s">
        <v>4941</v>
      </c>
      <c r="G5146" t="str">
        <f t="shared" si="159"/>
        <v>iiif_url</v>
      </c>
    </row>
    <row r="5147" spans="1:7" x14ac:dyDescent="0.2">
      <c r="A5147" t="s">
        <v>4936</v>
      </c>
      <c r="B5147" t="s">
        <v>4937</v>
      </c>
      <c r="C5147" t="s">
        <v>37</v>
      </c>
      <c r="D5147">
        <v>2848</v>
      </c>
      <c r="E5147">
        <v>554</v>
      </c>
      <c r="F5147" t="s">
        <v>4942</v>
      </c>
      <c r="G5147" t="str">
        <f t="shared" si="159"/>
        <v>iiif_url</v>
      </c>
    </row>
    <row r="5148" spans="1:7" x14ac:dyDescent="0.2">
      <c r="A5148" t="s">
        <v>4936</v>
      </c>
      <c r="B5148" t="s">
        <v>4937</v>
      </c>
      <c r="C5148" t="s">
        <v>124</v>
      </c>
      <c r="D5148">
        <v>2727</v>
      </c>
      <c r="E5148">
        <v>602</v>
      </c>
      <c r="F5148" t="s">
        <v>4943</v>
      </c>
      <c r="G5148" t="str">
        <f t="shared" si="159"/>
        <v>iiif_url</v>
      </c>
    </row>
    <row r="5149" spans="1:7" x14ac:dyDescent="0.2">
      <c r="A5149" t="s">
        <v>4936</v>
      </c>
      <c r="B5149" t="s">
        <v>4937</v>
      </c>
      <c r="C5149" t="s">
        <v>124</v>
      </c>
      <c r="D5149">
        <v>2727</v>
      </c>
      <c r="E5149">
        <v>664</v>
      </c>
      <c r="F5149" t="s">
        <v>4944</v>
      </c>
      <c r="G5149" t="str">
        <f t="shared" si="159"/>
        <v>iiif_url</v>
      </c>
    </row>
    <row r="5150" spans="1:7" x14ac:dyDescent="0.2">
      <c r="A5150" t="s">
        <v>4936</v>
      </c>
      <c r="B5150" t="s">
        <v>4937</v>
      </c>
      <c r="C5150" t="s">
        <v>37</v>
      </c>
      <c r="D5150">
        <v>2850</v>
      </c>
      <c r="E5150">
        <v>700</v>
      </c>
      <c r="F5150" t="s">
        <v>4945</v>
      </c>
      <c r="G5150" t="str">
        <f t="shared" si="159"/>
        <v>iiif_url</v>
      </c>
    </row>
    <row r="5151" spans="1:7" x14ac:dyDescent="0.2">
      <c r="A5151" t="s">
        <v>4936</v>
      </c>
      <c r="B5151" t="s">
        <v>4937</v>
      </c>
      <c r="C5151" t="s">
        <v>124</v>
      </c>
      <c r="D5151">
        <v>2727</v>
      </c>
      <c r="E5151">
        <v>746</v>
      </c>
      <c r="F5151" t="s">
        <v>4946</v>
      </c>
      <c r="G5151" t="str">
        <f t="shared" si="159"/>
        <v>iiif_url</v>
      </c>
    </row>
    <row r="5152" spans="1:7" x14ac:dyDescent="0.2">
      <c r="A5152" t="s">
        <v>4936</v>
      </c>
      <c r="B5152" t="s">
        <v>4937</v>
      </c>
      <c r="C5152" t="s">
        <v>26</v>
      </c>
      <c r="D5152">
        <v>2732</v>
      </c>
      <c r="E5152">
        <v>804</v>
      </c>
      <c r="F5152" t="s">
        <v>4947</v>
      </c>
      <c r="G5152" t="str">
        <f t="shared" si="159"/>
        <v>iiif_url</v>
      </c>
    </row>
    <row r="5153" spans="1:7" x14ac:dyDescent="0.2">
      <c r="A5153" t="s">
        <v>4936</v>
      </c>
      <c r="B5153" t="s">
        <v>4937</v>
      </c>
      <c r="C5153" t="s">
        <v>37</v>
      </c>
      <c r="D5153">
        <v>2850</v>
      </c>
      <c r="E5153">
        <v>841</v>
      </c>
      <c r="F5153" t="s">
        <v>4948</v>
      </c>
      <c r="G5153" t="str">
        <f t="shared" si="159"/>
        <v>iiif_url</v>
      </c>
    </row>
    <row r="5154" spans="1:7" x14ac:dyDescent="0.2">
      <c r="A5154" t="s">
        <v>4936</v>
      </c>
      <c r="B5154" t="s">
        <v>4937</v>
      </c>
      <c r="C5154" t="s">
        <v>124</v>
      </c>
      <c r="D5154">
        <v>2727</v>
      </c>
      <c r="E5154">
        <v>889</v>
      </c>
      <c r="F5154" t="s">
        <v>4949</v>
      </c>
      <c r="G5154" t="str">
        <f t="shared" si="159"/>
        <v>iiif_url</v>
      </c>
    </row>
    <row r="5155" spans="1:7" x14ac:dyDescent="0.2">
      <c r="A5155" t="s">
        <v>4936</v>
      </c>
      <c r="B5155" t="s">
        <v>4937</v>
      </c>
      <c r="C5155" t="s">
        <v>124</v>
      </c>
      <c r="D5155">
        <v>2727</v>
      </c>
      <c r="E5155">
        <v>941</v>
      </c>
      <c r="F5155" t="s">
        <v>4950</v>
      </c>
      <c r="G5155" t="str">
        <f t="shared" si="159"/>
        <v>iiif_url</v>
      </c>
    </row>
    <row r="5156" spans="1:7" x14ac:dyDescent="0.2">
      <c r="A5156" t="s">
        <v>4936</v>
      </c>
      <c r="B5156" t="s">
        <v>4937</v>
      </c>
      <c r="C5156" t="s">
        <v>124</v>
      </c>
      <c r="D5156">
        <v>2727</v>
      </c>
      <c r="E5156">
        <v>998</v>
      </c>
      <c r="F5156" t="s">
        <v>4951</v>
      </c>
      <c r="G5156" t="str">
        <f t="shared" si="159"/>
        <v>iiif_url</v>
      </c>
    </row>
    <row r="5157" spans="1:7" x14ac:dyDescent="0.2">
      <c r="A5157" t="s">
        <v>4936</v>
      </c>
      <c r="B5157" t="s">
        <v>4937</v>
      </c>
      <c r="C5157" t="s">
        <v>37</v>
      </c>
      <c r="D5157">
        <v>2848</v>
      </c>
      <c r="E5157">
        <v>1037</v>
      </c>
      <c r="F5157" t="s">
        <v>436</v>
      </c>
      <c r="G5157" t="str">
        <f t="shared" si="159"/>
        <v>iiif_url</v>
      </c>
    </row>
    <row r="5158" spans="1:7" x14ac:dyDescent="0.2">
      <c r="A5158" t="s">
        <v>4936</v>
      </c>
      <c r="B5158" t="s">
        <v>4937</v>
      </c>
      <c r="C5158" t="s">
        <v>124</v>
      </c>
      <c r="D5158">
        <v>2727</v>
      </c>
      <c r="E5158">
        <v>1088</v>
      </c>
      <c r="F5158" t="s">
        <v>3741</v>
      </c>
      <c r="G5158" t="str">
        <f t="shared" si="159"/>
        <v>iiif_url</v>
      </c>
    </row>
    <row r="5159" spans="1:7" x14ac:dyDescent="0.2">
      <c r="A5159" t="s">
        <v>4936</v>
      </c>
      <c r="B5159" t="s">
        <v>4937</v>
      </c>
      <c r="C5159" t="s">
        <v>124</v>
      </c>
      <c r="D5159">
        <v>2683</v>
      </c>
      <c r="E5159">
        <v>1131</v>
      </c>
      <c r="F5159" t="s">
        <v>4952</v>
      </c>
      <c r="G5159" t="str">
        <f t="shared" si="159"/>
        <v>iiif_url</v>
      </c>
    </row>
    <row r="5160" spans="1:7" x14ac:dyDescent="0.2">
      <c r="A5160" t="s">
        <v>4936</v>
      </c>
      <c r="B5160" t="s">
        <v>4937</v>
      </c>
      <c r="C5160" t="s">
        <v>124</v>
      </c>
      <c r="D5160">
        <v>2727</v>
      </c>
      <c r="E5160">
        <v>1176</v>
      </c>
      <c r="F5160" t="s">
        <v>4953</v>
      </c>
      <c r="G5160" t="str">
        <f t="shared" si="159"/>
        <v>iiif_url</v>
      </c>
    </row>
    <row r="5161" spans="1:7" x14ac:dyDescent="0.2">
      <c r="A5161" t="s">
        <v>4936</v>
      </c>
      <c r="B5161" t="s">
        <v>4937</v>
      </c>
      <c r="C5161" t="s">
        <v>124</v>
      </c>
      <c r="D5161">
        <v>2730</v>
      </c>
      <c r="E5161">
        <v>1231</v>
      </c>
      <c r="F5161" t="s">
        <v>4954</v>
      </c>
      <c r="G5161" t="str">
        <f t="shared" si="159"/>
        <v>iiif_url</v>
      </c>
    </row>
    <row r="5162" spans="1:7" x14ac:dyDescent="0.2">
      <c r="A5162" t="s">
        <v>4936</v>
      </c>
      <c r="B5162" t="s">
        <v>4937</v>
      </c>
      <c r="C5162" t="s">
        <v>37</v>
      </c>
      <c r="D5162">
        <v>2850</v>
      </c>
      <c r="E5162">
        <v>1278</v>
      </c>
      <c r="F5162" t="s">
        <v>4955</v>
      </c>
      <c r="G5162" t="str">
        <f t="shared" si="159"/>
        <v>iiif_url</v>
      </c>
    </row>
    <row r="5163" spans="1:7" x14ac:dyDescent="0.2">
      <c r="A5163" t="s">
        <v>4936</v>
      </c>
      <c r="B5163" t="s">
        <v>4937</v>
      </c>
      <c r="C5163" t="s">
        <v>124</v>
      </c>
      <c r="D5163">
        <v>2723</v>
      </c>
      <c r="E5163">
        <v>1327</v>
      </c>
      <c r="F5163" t="s">
        <v>4956</v>
      </c>
      <c r="G5163" t="str">
        <f t="shared" si="159"/>
        <v>iiif_url</v>
      </c>
    </row>
    <row r="5164" spans="1:7" x14ac:dyDescent="0.2">
      <c r="A5164" t="s">
        <v>4936</v>
      </c>
      <c r="B5164" t="s">
        <v>4937</v>
      </c>
      <c r="C5164" t="s">
        <v>37</v>
      </c>
      <c r="D5164">
        <v>2852</v>
      </c>
      <c r="E5164">
        <v>1375</v>
      </c>
      <c r="F5164" t="s">
        <v>4957</v>
      </c>
      <c r="G5164" t="str">
        <f t="shared" si="159"/>
        <v>iiif_url</v>
      </c>
    </row>
    <row r="5165" spans="1:7" x14ac:dyDescent="0.2">
      <c r="A5165" t="s">
        <v>4936</v>
      </c>
      <c r="B5165" t="s">
        <v>4937</v>
      </c>
      <c r="C5165" t="s">
        <v>124</v>
      </c>
      <c r="D5165">
        <v>2732</v>
      </c>
      <c r="E5165">
        <v>1430</v>
      </c>
      <c r="F5165" t="s">
        <v>4958</v>
      </c>
      <c r="G5165" t="str">
        <f t="shared" si="159"/>
        <v>iiif_url</v>
      </c>
    </row>
    <row r="5166" spans="1:7" x14ac:dyDescent="0.2">
      <c r="A5166" t="s">
        <v>4936</v>
      </c>
      <c r="B5166" t="s">
        <v>4937</v>
      </c>
      <c r="C5166" t="s">
        <v>37</v>
      </c>
      <c r="D5166">
        <v>2852</v>
      </c>
      <c r="E5166">
        <v>1470</v>
      </c>
      <c r="F5166" t="s">
        <v>4959</v>
      </c>
      <c r="G5166" t="str">
        <f t="shared" si="159"/>
        <v>iiif_url</v>
      </c>
    </row>
    <row r="5167" spans="1:7" x14ac:dyDescent="0.2">
      <c r="A5167" t="s">
        <v>4936</v>
      </c>
      <c r="B5167" t="s">
        <v>4937</v>
      </c>
      <c r="C5167" t="s">
        <v>124</v>
      </c>
      <c r="D5167">
        <v>2730</v>
      </c>
      <c r="E5167">
        <v>1522</v>
      </c>
      <c r="F5167" t="s">
        <v>4960</v>
      </c>
      <c r="G5167" t="str">
        <f t="shared" si="159"/>
        <v>iiif_url</v>
      </c>
    </row>
    <row r="5168" spans="1:7" x14ac:dyDescent="0.2">
      <c r="A5168" t="s">
        <v>4936</v>
      </c>
      <c r="B5168" t="s">
        <v>4937</v>
      </c>
      <c r="C5168" t="s">
        <v>37</v>
      </c>
      <c r="D5168">
        <v>2857</v>
      </c>
      <c r="E5168">
        <v>1568</v>
      </c>
      <c r="F5168" t="s">
        <v>4961</v>
      </c>
      <c r="G5168" t="str">
        <f t="shared" si="159"/>
        <v>iiif_url</v>
      </c>
    </row>
    <row r="5169" spans="1:7" x14ac:dyDescent="0.2">
      <c r="A5169" t="s">
        <v>4936</v>
      </c>
      <c r="B5169" t="s">
        <v>4937</v>
      </c>
      <c r="C5169" t="s">
        <v>124</v>
      </c>
      <c r="D5169">
        <v>2732</v>
      </c>
      <c r="E5169">
        <v>1617</v>
      </c>
      <c r="F5169" t="s">
        <v>4962</v>
      </c>
      <c r="G5169" t="str">
        <f t="shared" si="159"/>
        <v>iiif_url</v>
      </c>
    </row>
    <row r="5170" spans="1:7" x14ac:dyDescent="0.2">
      <c r="A5170" t="s">
        <v>4936</v>
      </c>
      <c r="B5170" t="s">
        <v>4937</v>
      </c>
      <c r="C5170" t="s">
        <v>37</v>
      </c>
      <c r="D5170">
        <v>2857</v>
      </c>
      <c r="E5170">
        <v>1663</v>
      </c>
      <c r="F5170" t="s">
        <v>4963</v>
      </c>
      <c r="G5170" t="str">
        <f t="shared" si="159"/>
        <v>iiif_url</v>
      </c>
    </row>
    <row r="5171" spans="1:7" x14ac:dyDescent="0.2">
      <c r="A5171" t="s">
        <v>4936</v>
      </c>
      <c r="B5171" t="s">
        <v>4937</v>
      </c>
      <c r="C5171" t="s">
        <v>124</v>
      </c>
      <c r="D5171">
        <v>2730</v>
      </c>
      <c r="E5171">
        <v>1711</v>
      </c>
      <c r="F5171" t="s">
        <v>4964</v>
      </c>
      <c r="G5171" t="str">
        <f t="shared" si="159"/>
        <v>iiif_url</v>
      </c>
    </row>
    <row r="5172" spans="1:7" x14ac:dyDescent="0.2">
      <c r="A5172" t="s">
        <v>4936</v>
      </c>
      <c r="B5172" t="s">
        <v>4937</v>
      </c>
      <c r="C5172" t="s">
        <v>124</v>
      </c>
      <c r="D5172">
        <v>2732</v>
      </c>
      <c r="E5172">
        <v>1757</v>
      </c>
      <c r="F5172" t="s">
        <v>4965</v>
      </c>
      <c r="G5172" t="str">
        <f t="shared" si="159"/>
        <v>iiif_url</v>
      </c>
    </row>
    <row r="5173" spans="1:7" x14ac:dyDescent="0.2">
      <c r="A5173" t="s">
        <v>4936</v>
      </c>
      <c r="B5173" t="s">
        <v>4937</v>
      </c>
      <c r="C5173" t="s">
        <v>26</v>
      </c>
      <c r="D5173">
        <v>2739</v>
      </c>
      <c r="E5173">
        <v>1822</v>
      </c>
      <c r="F5173" t="s">
        <v>4966</v>
      </c>
      <c r="G5173" t="str">
        <f t="shared" si="159"/>
        <v>iiif_url</v>
      </c>
    </row>
    <row r="5174" spans="1:7" x14ac:dyDescent="0.2">
      <c r="A5174" t="s">
        <v>4936</v>
      </c>
      <c r="B5174" t="s">
        <v>4937</v>
      </c>
      <c r="C5174" t="s">
        <v>37</v>
      </c>
      <c r="D5174">
        <v>2859</v>
      </c>
      <c r="E5174">
        <v>1849</v>
      </c>
      <c r="F5174" t="s">
        <v>4967</v>
      </c>
      <c r="G5174" t="str">
        <f t="shared" si="159"/>
        <v>iiif_url</v>
      </c>
    </row>
    <row r="5175" spans="1:7" x14ac:dyDescent="0.2">
      <c r="A5175" t="s">
        <v>4936</v>
      </c>
      <c r="B5175" t="s">
        <v>4937</v>
      </c>
      <c r="C5175" t="s">
        <v>124</v>
      </c>
      <c r="D5175">
        <v>2730</v>
      </c>
      <c r="E5175">
        <v>1901</v>
      </c>
      <c r="F5175" t="s">
        <v>4968</v>
      </c>
      <c r="G5175" t="str">
        <f t="shared" ref="G5175:G5205" si="160">HYPERLINK("https://images.diginfra.net/iiif/NL-HaNA_1.01.02/3779/NL-HaNA_1.01.02_3779_0025.jpg/2596,312,1099,3182/full/0/default.jpg", "iiif_url")</f>
        <v>iiif_url</v>
      </c>
    </row>
    <row r="5176" spans="1:7" x14ac:dyDescent="0.2">
      <c r="A5176" t="s">
        <v>4936</v>
      </c>
      <c r="B5176" t="s">
        <v>4937</v>
      </c>
      <c r="C5176" t="s">
        <v>124</v>
      </c>
      <c r="D5176">
        <v>2734</v>
      </c>
      <c r="E5176">
        <v>1955</v>
      </c>
      <c r="F5176" t="s">
        <v>4969</v>
      </c>
      <c r="G5176" t="str">
        <f t="shared" si="160"/>
        <v>iiif_url</v>
      </c>
    </row>
    <row r="5177" spans="1:7" x14ac:dyDescent="0.2">
      <c r="A5177" t="s">
        <v>4936</v>
      </c>
      <c r="B5177" t="s">
        <v>4937</v>
      </c>
      <c r="C5177" t="s">
        <v>124</v>
      </c>
      <c r="D5177">
        <v>2734</v>
      </c>
      <c r="E5177">
        <v>1997</v>
      </c>
      <c r="F5177" t="s">
        <v>4970</v>
      </c>
      <c r="G5177" t="str">
        <f t="shared" si="160"/>
        <v>iiif_url</v>
      </c>
    </row>
    <row r="5178" spans="1:7" x14ac:dyDescent="0.2">
      <c r="A5178" t="s">
        <v>4936</v>
      </c>
      <c r="B5178" t="s">
        <v>4937</v>
      </c>
      <c r="C5178" t="s">
        <v>124</v>
      </c>
      <c r="D5178">
        <v>2737</v>
      </c>
      <c r="E5178">
        <v>2054</v>
      </c>
      <c r="F5178" t="s">
        <v>4971</v>
      </c>
      <c r="G5178" t="str">
        <f t="shared" si="160"/>
        <v>iiif_url</v>
      </c>
    </row>
    <row r="5179" spans="1:7" x14ac:dyDescent="0.2">
      <c r="A5179" t="s">
        <v>4936</v>
      </c>
      <c r="B5179" t="s">
        <v>4937</v>
      </c>
      <c r="C5179" t="s">
        <v>37</v>
      </c>
      <c r="D5179">
        <v>2862</v>
      </c>
      <c r="E5179">
        <v>2086</v>
      </c>
      <c r="F5179" t="s">
        <v>4972</v>
      </c>
      <c r="G5179" t="str">
        <f t="shared" si="160"/>
        <v>iiif_url</v>
      </c>
    </row>
    <row r="5180" spans="1:7" x14ac:dyDescent="0.2">
      <c r="A5180" t="s">
        <v>4936</v>
      </c>
      <c r="B5180" t="s">
        <v>4937</v>
      </c>
      <c r="C5180" t="s">
        <v>124</v>
      </c>
      <c r="D5180">
        <v>2737</v>
      </c>
      <c r="E5180">
        <v>2141</v>
      </c>
      <c r="F5180" t="s">
        <v>4973</v>
      </c>
      <c r="G5180" t="str">
        <f t="shared" si="160"/>
        <v>iiif_url</v>
      </c>
    </row>
    <row r="5181" spans="1:7" x14ac:dyDescent="0.2">
      <c r="A5181" t="s">
        <v>4936</v>
      </c>
      <c r="B5181" t="s">
        <v>4937</v>
      </c>
      <c r="C5181" t="s">
        <v>124</v>
      </c>
      <c r="D5181">
        <v>2734</v>
      </c>
      <c r="E5181">
        <v>2199</v>
      </c>
      <c r="F5181" t="s">
        <v>4974</v>
      </c>
      <c r="G5181" t="str">
        <f t="shared" si="160"/>
        <v>iiif_url</v>
      </c>
    </row>
    <row r="5182" spans="1:7" x14ac:dyDescent="0.2">
      <c r="A5182" t="s">
        <v>4936</v>
      </c>
      <c r="B5182" t="s">
        <v>4937</v>
      </c>
      <c r="C5182" t="s">
        <v>37</v>
      </c>
      <c r="D5182">
        <v>2859</v>
      </c>
      <c r="E5182">
        <v>2238</v>
      </c>
      <c r="F5182" t="s">
        <v>4975</v>
      </c>
      <c r="G5182" t="str">
        <f t="shared" si="160"/>
        <v>iiif_url</v>
      </c>
    </row>
    <row r="5183" spans="1:7" x14ac:dyDescent="0.2">
      <c r="A5183" t="s">
        <v>4936</v>
      </c>
      <c r="B5183" t="s">
        <v>4937</v>
      </c>
      <c r="C5183" t="s">
        <v>26</v>
      </c>
      <c r="D5183">
        <v>2739</v>
      </c>
      <c r="E5183">
        <v>2292</v>
      </c>
      <c r="F5183" t="s">
        <v>4976</v>
      </c>
      <c r="G5183" t="str">
        <f t="shared" si="160"/>
        <v>iiif_url</v>
      </c>
    </row>
    <row r="5184" spans="1:7" x14ac:dyDescent="0.2">
      <c r="A5184" t="s">
        <v>4936</v>
      </c>
      <c r="B5184" t="s">
        <v>4937</v>
      </c>
      <c r="C5184" t="s">
        <v>26</v>
      </c>
      <c r="D5184">
        <v>2862</v>
      </c>
      <c r="E5184">
        <v>2335</v>
      </c>
      <c r="F5184" t="s">
        <v>4977</v>
      </c>
      <c r="G5184" t="str">
        <f t="shared" si="160"/>
        <v>iiif_url</v>
      </c>
    </row>
    <row r="5185" spans="1:7" x14ac:dyDescent="0.2">
      <c r="A5185" t="s">
        <v>4936</v>
      </c>
      <c r="B5185" t="s">
        <v>4937</v>
      </c>
      <c r="C5185" t="s">
        <v>124</v>
      </c>
      <c r="D5185">
        <v>2739</v>
      </c>
      <c r="E5185">
        <v>2382</v>
      </c>
      <c r="F5185" t="s">
        <v>4978</v>
      </c>
      <c r="G5185" t="str">
        <f t="shared" si="160"/>
        <v>iiif_url</v>
      </c>
    </row>
    <row r="5186" spans="1:7" x14ac:dyDescent="0.2">
      <c r="A5186" t="s">
        <v>4936</v>
      </c>
      <c r="B5186" t="s">
        <v>4937</v>
      </c>
      <c r="C5186" t="s">
        <v>124</v>
      </c>
      <c r="D5186">
        <v>2739</v>
      </c>
      <c r="E5186">
        <v>2431</v>
      </c>
      <c r="F5186" t="s">
        <v>4979</v>
      </c>
      <c r="G5186" t="str">
        <f t="shared" si="160"/>
        <v>iiif_url</v>
      </c>
    </row>
    <row r="5187" spans="1:7" x14ac:dyDescent="0.2">
      <c r="A5187" t="s">
        <v>4936</v>
      </c>
      <c r="B5187" t="s">
        <v>4937</v>
      </c>
      <c r="C5187" t="s">
        <v>26</v>
      </c>
      <c r="D5187">
        <v>2862</v>
      </c>
      <c r="E5187">
        <v>2478</v>
      </c>
      <c r="F5187" t="s">
        <v>4980</v>
      </c>
      <c r="G5187" t="str">
        <f t="shared" si="160"/>
        <v>iiif_url</v>
      </c>
    </row>
    <row r="5188" spans="1:7" x14ac:dyDescent="0.2">
      <c r="A5188" t="s">
        <v>4936</v>
      </c>
      <c r="B5188" t="s">
        <v>4937</v>
      </c>
      <c r="C5188" t="s">
        <v>26</v>
      </c>
      <c r="D5188">
        <v>2744</v>
      </c>
      <c r="E5188">
        <v>2529</v>
      </c>
      <c r="F5188" t="s">
        <v>4981</v>
      </c>
      <c r="G5188" t="str">
        <f t="shared" si="160"/>
        <v>iiif_url</v>
      </c>
    </row>
    <row r="5189" spans="1:7" x14ac:dyDescent="0.2">
      <c r="A5189" t="s">
        <v>4936</v>
      </c>
      <c r="B5189" t="s">
        <v>4937</v>
      </c>
      <c r="C5189" t="s">
        <v>26</v>
      </c>
      <c r="D5189">
        <v>2742</v>
      </c>
      <c r="E5189">
        <v>2576</v>
      </c>
      <c r="F5189" t="s">
        <v>4982</v>
      </c>
      <c r="G5189" t="str">
        <f t="shared" si="160"/>
        <v>iiif_url</v>
      </c>
    </row>
    <row r="5190" spans="1:7" x14ac:dyDescent="0.2">
      <c r="A5190" t="s">
        <v>4936</v>
      </c>
      <c r="B5190" t="s">
        <v>4937</v>
      </c>
      <c r="C5190" t="s">
        <v>37</v>
      </c>
      <c r="D5190">
        <v>2864</v>
      </c>
      <c r="E5190">
        <v>2622</v>
      </c>
      <c r="F5190" t="s">
        <v>4983</v>
      </c>
      <c r="G5190" t="str">
        <f t="shared" si="160"/>
        <v>iiif_url</v>
      </c>
    </row>
    <row r="5191" spans="1:7" x14ac:dyDescent="0.2">
      <c r="A5191" t="s">
        <v>4936</v>
      </c>
      <c r="B5191" t="s">
        <v>4937</v>
      </c>
      <c r="C5191" t="s">
        <v>26</v>
      </c>
      <c r="D5191">
        <v>2744</v>
      </c>
      <c r="E5191">
        <v>2673</v>
      </c>
      <c r="F5191" t="s">
        <v>4984</v>
      </c>
      <c r="G5191" t="str">
        <f t="shared" si="160"/>
        <v>iiif_url</v>
      </c>
    </row>
    <row r="5192" spans="1:7" x14ac:dyDescent="0.2">
      <c r="A5192" t="s">
        <v>4936</v>
      </c>
      <c r="B5192" t="s">
        <v>4937</v>
      </c>
      <c r="C5192" t="s">
        <v>26</v>
      </c>
      <c r="D5192">
        <v>2739</v>
      </c>
      <c r="E5192">
        <v>2724</v>
      </c>
      <c r="F5192" t="s">
        <v>4985</v>
      </c>
      <c r="G5192" t="str">
        <f t="shared" si="160"/>
        <v>iiif_url</v>
      </c>
    </row>
    <row r="5193" spans="1:7" x14ac:dyDescent="0.2">
      <c r="A5193" t="s">
        <v>4936</v>
      </c>
      <c r="B5193" t="s">
        <v>4937</v>
      </c>
      <c r="C5193" t="s">
        <v>37</v>
      </c>
      <c r="D5193">
        <v>2864</v>
      </c>
      <c r="E5193">
        <v>2770</v>
      </c>
      <c r="F5193" t="s">
        <v>4986</v>
      </c>
      <c r="G5193" t="str">
        <f t="shared" si="160"/>
        <v>iiif_url</v>
      </c>
    </row>
    <row r="5194" spans="1:7" x14ac:dyDescent="0.2">
      <c r="A5194" t="s">
        <v>4936</v>
      </c>
      <c r="B5194" t="s">
        <v>4937</v>
      </c>
      <c r="C5194" t="s">
        <v>26</v>
      </c>
      <c r="D5194">
        <v>2737</v>
      </c>
      <c r="E5194">
        <v>2815</v>
      </c>
      <c r="F5194" t="s">
        <v>4987</v>
      </c>
      <c r="G5194" t="str">
        <f t="shared" si="160"/>
        <v>iiif_url</v>
      </c>
    </row>
    <row r="5195" spans="1:7" x14ac:dyDescent="0.2">
      <c r="A5195" t="s">
        <v>4936</v>
      </c>
      <c r="B5195" t="s">
        <v>4937</v>
      </c>
      <c r="C5195" t="s">
        <v>26</v>
      </c>
      <c r="D5195">
        <v>2742</v>
      </c>
      <c r="E5195">
        <v>2863</v>
      </c>
      <c r="F5195" t="s">
        <v>4988</v>
      </c>
      <c r="G5195" t="str">
        <f t="shared" si="160"/>
        <v>iiif_url</v>
      </c>
    </row>
    <row r="5196" spans="1:7" x14ac:dyDescent="0.2">
      <c r="A5196" t="s">
        <v>4936</v>
      </c>
      <c r="B5196" t="s">
        <v>4937</v>
      </c>
      <c r="C5196" t="s">
        <v>26</v>
      </c>
      <c r="D5196">
        <v>2744</v>
      </c>
      <c r="E5196">
        <v>2915</v>
      </c>
      <c r="F5196" t="s">
        <v>4989</v>
      </c>
      <c r="G5196" t="str">
        <f t="shared" si="160"/>
        <v>iiif_url</v>
      </c>
    </row>
    <row r="5197" spans="1:7" x14ac:dyDescent="0.2">
      <c r="A5197" t="s">
        <v>4936</v>
      </c>
      <c r="B5197" t="s">
        <v>4937</v>
      </c>
      <c r="C5197" t="s">
        <v>26</v>
      </c>
      <c r="D5197">
        <v>2749</v>
      </c>
      <c r="E5197">
        <v>2962</v>
      </c>
      <c r="F5197" t="s">
        <v>4990</v>
      </c>
      <c r="G5197" t="str">
        <f t="shared" si="160"/>
        <v>iiif_url</v>
      </c>
    </row>
    <row r="5198" spans="1:7" x14ac:dyDescent="0.2">
      <c r="A5198" t="s">
        <v>4936</v>
      </c>
      <c r="B5198" t="s">
        <v>4937</v>
      </c>
      <c r="C5198" t="s">
        <v>37</v>
      </c>
      <c r="D5198">
        <v>2869</v>
      </c>
      <c r="E5198">
        <v>3007</v>
      </c>
      <c r="F5198" t="s">
        <v>4991</v>
      </c>
      <c r="G5198" t="str">
        <f t="shared" si="160"/>
        <v>iiif_url</v>
      </c>
    </row>
    <row r="5199" spans="1:7" x14ac:dyDescent="0.2">
      <c r="A5199" t="s">
        <v>4936</v>
      </c>
      <c r="B5199" t="s">
        <v>4937</v>
      </c>
      <c r="C5199" t="s">
        <v>26</v>
      </c>
      <c r="D5199">
        <v>2749</v>
      </c>
      <c r="E5199">
        <v>3056</v>
      </c>
      <c r="F5199" t="s">
        <v>4992</v>
      </c>
      <c r="G5199" t="str">
        <f t="shared" si="160"/>
        <v>iiif_url</v>
      </c>
    </row>
    <row r="5200" spans="1:7" x14ac:dyDescent="0.2">
      <c r="A5200" t="s">
        <v>4936</v>
      </c>
      <c r="B5200" t="s">
        <v>4937</v>
      </c>
      <c r="C5200" t="s">
        <v>26</v>
      </c>
      <c r="D5200">
        <v>2749</v>
      </c>
      <c r="E5200">
        <v>3107</v>
      </c>
      <c r="F5200" t="s">
        <v>4993</v>
      </c>
      <c r="G5200" t="str">
        <f t="shared" si="160"/>
        <v>iiif_url</v>
      </c>
    </row>
    <row r="5201" spans="1:7" x14ac:dyDescent="0.2">
      <c r="A5201" t="s">
        <v>4936</v>
      </c>
      <c r="B5201" t="s">
        <v>4937</v>
      </c>
      <c r="C5201" t="s">
        <v>26</v>
      </c>
      <c r="D5201">
        <v>2751</v>
      </c>
      <c r="E5201">
        <v>3154</v>
      </c>
      <c r="F5201" t="s">
        <v>4994</v>
      </c>
      <c r="G5201" t="str">
        <f t="shared" si="160"/>
        <v>iiif_url</v>
      </c>
    </row>
    <row r="5202" spans="1:7" x14ac:dyDescent="0.2">
      <c r="A5202" t="s">
        <v>4936</v>
      </c>
      <c r="B5202" t="s">
        <v>4937</v>
      </c>
      <c r="C5202" t="s">
        <v>37</v>
      </c>
      <c r="D5202">
        <v>2868</v>
      </c>
      <c r="E5202">
        <v>3203</v>
      </c>
      <c r="F5202" t="s">
        <v>4995</v>
      </c>
      <c r="G5202" t="str">
        <f t="shared" si="160"/>
        <v>iiif_url</v>
      </c>
    </row>
    <row r="5203" spans="1:7" x14ac:dyDescent="0.2">
      <c r="A5203" t="s">
        <v>4936</v>
      </c>
      <c r="B5203" t="s">
        <v>4937</v>
      </c>
      <c r="C5203" t="s">
        <v>26</v>
      </c>
      <c r="D5203">
        <v>2753</v>
      </c>
      <c r="E5203">
        <v>3261</v>
      </c>
      <c r="F5203" t="s">
        <v>4996</v>
      </c>
      <c r="G5203" t="str">
        <f t="shared" si="160"/>
        <v>iiif_url</v>
      </c>
    </row>
    <row r="5204" spans="1:7" x14ac:dyDescent="0.2">
      <c r="A5204" t="s">
        <v>4936</v>
      </c>
      <c r="B5204" t="s">
        <v>4937</v>
      </c>
      <c r="C5204" t="s">
        <v>37</v>
      </c>
      <c r="D5204">
        <v>2869</v>
      </c>
      <c r="E5204">
        <v>3286</v>
      </c>
      <c r="F5204" t="s">
        <v>4997</v>
      </c>
      <c r="G5204" t="str">
        <f t="shared" si="160"/>
        <v>iiif_url</v>
      </c>
    </row>
    <row r="5205" spans="1:7" x14ac:dyDescent="0.2">
      <c r="A5205" t="s">
        <v>4936</v>
      </c>
      <c r="B5205" t="s">
        <v>4937</v>
      </c>
      <c r="C5205" t="s">
        <v>26</v>
      </c>
      <c r="D5205">
        <v>2744</v>
      </c>
      <c r="E5205">
        <v>3351</v>
      </c>
      <c r="F5205" t="s">
        <v>4998</v>
      </c>
      <c r="G5205" t="str">
        <f t="shared" si="160"/>
        <v>iiif_url</v>
      </c>
    </row>
    <row r="5207" spans="1:7" x14ac:dyDescent="0.2">
      <c r="A5207" t="s">
        <v>4936</v>
      </c>
      <c r="B5207" t="s">
        <v>4999</v>
      </c>
      <c r="C5207" t="s">
        <v>26</v>
      </c>
      <c r="D5207">
        <v>3688</v>
      </c>
      <c r="E5207">
        <v>394</v>
      </c>
      <c r="F5207" t="s">
        <v>5000</v>
      </c>
      <c r="G5207" t="str">
        <f t="shared" ref="G5207:G5238" si="161">HYPERLINK("https://images.diginfra.net/iiif/NL-HaNA_1.01.02/3779/NL-HaNA_1.01.02_3779_0025.jpg/3554,302,1113,3179/full/0/default.jpg", "iiif_url")</f>
        <v>iiif_url</v>
      </c>
    </row>
    <row r="5208" spans="1:7" x14ac:dyDescent="0.2">
      <c r="A5208" t="s">
        <v>4936</v>
      </c>
      <c r="B5208" t="s">
        <v>4999</v>
      </c>
      <c r="C5208" t="s">
        <v>26</v>
      </c>
      <c r="D5208">
        <v>3695</v>
      </c>
      <c r="E5208">
        <v>456</v>
      </c>
      <c r="F5208" t="s">
        <v>5001</v>
      </c>
      <c r="G5208" t="str">
        <f t="shared" si="161"/>
        <v>iiif_url</v>
      </c>
    </row>
    <row r="5209" spans="1:7" x14ac:dyDescent="0.2">
      <c r="A5209" t="s">
        <v>4936</v>
      </c>
      <c r="B5209" t="s">
        <v>4999</v>
      </c>
      <c r="C5209" t="s">
        <v>37</v>
      </c>
      <c r="D5209">
        <v>3822</v>
      </c>
      <c r="E5209">
        <v>494</v>
      </c>
      <c r="F5209" t="s">
        <v>5002</v>
      </c>
      <c r="G5209" t="str">
        <f t="shared" si="161"/>
        <v>iiif_url</v>
      </c>
    </row>
    <row r="5210" spans="1:7" x14ac:dyDescent="0.2">
      <c r="A5210" t="s">
        <v>4936</v>
      </c>
      <c r="B5210" t="s">
        <v>4999</v>
      </c>
      <c r="C5210" t="s">
        <v>26</v>
      </c>
      <c r="D5210">
        <v>3695</v>
      </c>
      <c r="E5210">
        <v>547</v>
      </c>
      <c r="F5210" t="s">
        <v>5003</v>
      </c>
      <c r="G5210" t="str">
        <f t="shared" si="161"/>
        <v>iiif_url</v>
      </c>
    </row>
    <row r="5211" spans="1:7" x14ac:dyDescent="0.2">
      <c r="A5211" t="s">
        <v>4936</v>
      </c>
      <c r="B5211" t="s">
        <v>4999</v>
      </c>
      <c r="C5211" t="s">
        <v>26</v>
      </c>
      <c r="D5211">
        <v>3692</v>
      </c>
      <c r="E5211">
        <v>594</v>
      </c>
      <c r="F5211" t="s">
        <v>5004</v>
      </c>
      <c r="G5211" t="str">
        <f t="shared" si="161"/>
        <v>iiif_url</v>
      </c>
    </row>
    <row r="5212" spans="1:7" x14ac:dyDescent="0.2">
      <c r="A5212" t="s">
        <v>4936</v>
      </c>
      <c r="B5212" t="s">
        <v>4999</v>
      </c>
      <c r="C5212" t="s">
        <v>26</v>
      </c>
      <c r="D5212">
        <v>3702</v>
      </c>
      <c r="E5212">
        <v>652</v>
      </c>
      <c r="F5212" t="s">
        <v>2622</v>
      </c>
      <c r="G5212" t="str">
        <f t="shared" si="161"/>
        <v>iiif_url</v>
      </c>
    </row>
    <row r="5213" spans="1:7" x14ac:dyDescent="0.2">
      <c r="A5213" t="s">
        <v>4936</v>
      </c>
      <c r="B5213" t="s">
        <v>4999</v>
      </c>
      <c r="C5213" t="s">
        <v>37</v>
      </c>
      <c r="D5213">
        <v>3822</v>
      </c>
      <c r="E5213">
        <v>690</v>
      </c>
      <c r="F5213" t="s">
        <v>5005</v>
      </c>
      <c r="G5213" t="str">
        <f t="shared" si="161"/>
        <v>iiif_url</v>
      </c>
    </row>
    <row r="5214" spans="1:7" x14ac:dyDescent="0.2">
      <c r="A5214" t="s">
        <v>4936</v>
      </c>
      <c r="B5214" t="s">
        <v>4999</v>
      </c>
      <c r="C5214" t="s">
        <v>26</v>
      </c>
      <c r="D5214">
        <v>3695</v>
      </c>
      <c r="E5214">
        <v>744</v>
      </c>
      <c r="F5214" t="s">
        <v>5006</v>
      </c>
      <c r="G5214" t="str">
        <f t="shared" si="161"/>
        <v>iiif_url</v>
      </c>
    </row>
    <row r="5215" spans="1:7" x14ac:dyDescent="0.2">
      <c r="A5215" t="s">
        <v>4936</v>
      </c>
      <c r="B5215" t="s">
        <v>4999</v>
      </c>
      <c r="C5215" t="s">
        <v>26</v>
      </c>
      <c r="D5215">
        <v>3697</v>
      </c>
      <c r="E5215">
        <v>791</v>
      </c>
      <c r="F5215" t="s">
        <v>5007</v>
      </c>
      <c r="G5215" t="str">
        <f t="shared" si="161"/>
        <v>iiif_url</v>
      </c>
    </row>
    <row r="5216" spans="1:7" x14ac:dyDescent="0.2">
      <c r="A5216" t="s">
        <v>4936</v>
      </c>
      <c r="B5216" t="s">
        <v>4999</v>
      </c>
      <c r="C5216" t="s">
        <v>26</v>
      </c>
      <c r="D5216">
        <v>3697</v>
      </c>
      <c r="E5216">
        <v>836</v>
      </c>
      <c r="F5216" t="s">
        <v>5008</v>
      </c>
      <c r="G5216" t="str">
        <f t="shared" si="161"/>
        <v>iiif_url</v>
      </c>
    </row>
    <row r="5217" spans="1:7" x14ac:dyDescent="0.2">
      <c r="A5217" t="s">
        <v>4936</v>
      </c>
      <c r="B5217" t="s">
        <v>4999</v>
      </c>
      <c r="C5217" t="s">
        <v>37</v>
      </c>
      <c r="D5217">
        <v>3824</v>
      </c>
      <c r="E5217">
        <v>880</v>
      </c>
      <c r="F5217" t="s">
        <v>5009</v>
      </c>
      <c r="G5217" t="str">
        <f t="shared" si="161"/>
        <v>iiif_url</v>
      </c>
    </row>
    <row r="5218" spans="1:7" x14ac:dyDescent="0.2">
      <c r="A5218" t="s">
        <v>4936</v>
      </c>
      <c r="B5218" t="s">
        <v>4999</v>
      </c>
      <c r="C5218" t="s">
        <v>26</v>
      </c>
      <c r="D5218">
        <v>3699</v>
      </c>
      <c r="E5218">
        <v>933</v>
      </c>
      <c r="F5218" t="s">
        <v>5010</v>
      </c>
      <c r="G5218" t="str">
        <f t="shared" si="161"/>
        <v>iiif_url</v>
      </c>
    </row>
    <row r="5219" spans="1:7" x14ac:dyDescent="0.2">
      <c r="A5219" t="s">
        <v>4936</v>
      </c>
      <c r="B5219" t="s">
        <v>4999</v>
      </c>
      <c r="C5219" t="s">
        <v>37</v>
      </c>
      <c r="D5219">
        <v>3820</v>
      </c>
      <c r="E5219">
        <v>984</v>
      </c>
      <c r="F5219" t="s">
        <v>5011</v>
      </c>
      <c r="G5219" t="str">
        <f t="shared" si="161"/>
        <v>iiif_url</v>
      </c>
    </row>
    <row r="5220" spans="1:7" x14ac:dyDescent="0.2">
      <c r="A5220" t="s">
        <v>4936</v>
      </c>
      <c r="B5220" t="s">
        <v>4999</v>
      </c>
      <c r="C5220" t="s">
        <v>26</v>
      </c>
      <c r="D5220">
        <v>3707</v>
      </c>
      <c r="E5220">
        <v>1042</v>
      </c>
      <c r="F5220" t="s">
        <v>5012</v>
      </c>
      <c r="G5220" t="str">
        <f t="shared" si="161"/>
        <v>iiif_url</v>
      </c>
    </row>
    <row r="5221" spans="1:7" x14ac:dyDescent="0.2">
      <c r="A5221" t="s">
        <v>4936</v>
      </c>
      <c r="B5221" t="s">
        <v>4999</v>
      </c>
      <c r="C5221" t="s">
        <v>26</v>
      </c>
      <c r="D5221">
        <v>3824</v>
      </c>
      <c r="E5221">
        <v>1074</v>
      </c>
      <c r="F5221" t="s">
        <v>5013</v>
      </c>
      <c r="G5221" t="str">
        <f t="shared" si="161"/>
        <v>iiif_url</v>
      </c>
    </row>
    <row r="5222" spans="1:7" x14ac:dyDescent="0.2">
      <c r="A5222" t="s">
        <v>4936</v>
      </c>
      <c r="B5222" t="s">
        <v>4999</v>
      </c>
      <c r="C5222" t="s">
        <v>124</v>
      </c>
      <c r="D5222">
        <v>3699</v>
      </c>
      <c r="E5222">
        <v>1125</v>
      </c>
      <c r="F5222" t="s">
        <v>5014</v>
      </c>
      <c r="G5222" t="str">
        <f t="shared" si="161"/>
        <v>iiif_url</v>
      </c>
    </row>
    <row r="5223" spans="1:7" x14ac:dyDescent="0.2">
      <c r="A5223" t="s">
        <v>4936</v>
      </c>
      <c r="B5223" t="s">
        <v>4999</v>
      </c>
      <c r="C5223" t="s">
        <v>124</v>
      </c>
      <c r="D5223">
        <v>3702</v>
      </c>
      <c r="E5223">
        <v>1171</v>
      </c>
      <c r="F5223" t="s">
        <v>5015</v>
      </c>
      <c r="G5223" t="str">
        <f t="shared" si="161"/>
        <v>iiif_url</v>
      </c>
    </row>
    <row r="5224" spans="1:7" x14ac:dyDescent="0.2">
      <c r="A5224" t="s">
        <v>4936</v>
      </c>
      <c r="B5224" t="s">
        <v>4999</v>
      </c>
      <c r="C5224" t="s">
        <v>26</v>
      </c>
      <c r="D5224">
        <v>3820</v>
      </c>
      <c r="E5224">
        <v>1223</v>
      </c>
      <c r="F5224" t="s">
        <v>5016</v>
      </c>
      <c r="G5224" t="str">
        <f t="shared" si="161"/>
        <v>iiif_url</v>
      </c>
    </row>
    <row r="5225" spans="1:7" x14ac:dyDescent="0.2">
      <c r="A5225" t="s">
        <v>4936</v>
      </c>
      <c r="B5225" t="s">
        <v>4999</v>
      </c>
      <c r="C5225" t="s">
        <v>26</v>
      </c>
      <c r="D5225">
        <v>3699</v>
      </c>
      <c r="E5225">
        <v>1267</v>
      </c>
      <c r="F5225" t="s">
        <v>5017</v>
      </c>
      <c r="G5225" t="str">
        <f t="shared" si="161"/>
        <v>iiif_url</v>
      </c>
    </row>
    <row r="5226" spans="1:7" x14ac:dyDescent="0.2">
      <c r="A5226" t="s">
        <v>4936</v>
      </c>
      <c r="B5226" t="s">
        <v>4999</v>
      </c>
      <c r="C5226" t="s">
        <v>37</v>
      </c>
      <c r="D5226">
        <v>3699</v>
      </c>
      <c r="E5226">
        <v>1317</v>
      </c>
      <c r="F5226" t="s">
        <v>5018</v>
      </c>
      <c r="G5226" t="str">
        <f t="shared" si="161"/>
        <v>iiif_url</v>
      </c>
    </row>
    <row r="5227" spans="1:7" x14ac:dyDescent="0.2">
      <c r="A5227" t="s">
        <v>4936</v>
      </c>
      <c r="B5227" t="s">
        <v>4999</v>
      </c>
      <c r="C5227" t="s">
        <v>26</v>
      </c>
      <c r="D5227">
        <v>3702</v>
      </c>
      <c r="E5227">
        <v>1367</v>
      </c>
      <c r="F5227" t="s">
        <v>5019</v>
      </c>
      <c r="G5227" t="str">
        <f t="shared" si="161"/>
        <v>iiif_url</v>
      </c>
    </row>
    <row r="5228" spans="1:7" x14ac:dyDescent="0.2">
      <c r="A5228" t="s">
        <v>4936</v>
      </c>
      <c r="B5228" t="s">
        <v>4999</v>
      </c>
      <c r="C5228" t="s">
        <v>37</v>
      </c>
      <c r="D5228">
        <v>3829</v>
      </c>
      <c r="E5228">
        <v>1404</v>
      </c>
      <c r="F5228" t="s">
        <v>5002</v>
      </c>
      <c r="G5228" t="str">
        <f t="shared" si="161"/>
        <v>iiif_url</v>
      </c>
    </row>
    <row r="5229" spans="1:7" x14ac:dyDescent="0.2">
      <c r="A5229" t="s">
        <v>4936</v>
      </c>
      <c r="B5229" t="s">
        <v>4999</v>
      </c>
      <c r="C5229" t="s">
        <v>26</v>
      </c>
      <c r="D5229">
        <v>3702</v>
      </c>
      <c r="E5229">
        <v>1462</v>
      </c>
      <c r="F5229" t="s">
        <v>5020</v>
      </c>
      <c r="G5229" t="str">
        <f t="shared" si="161"/>
        <v>iiif_url</v>
      </c>
    </row>
    <row r="5230" spans="1:7" x14ac:dyDescent="0.2">
      <c r="A5230" t="s">
        <v>4936</v>
      </c>
      <c r="B5230" t="s">
        <v>4999</v>
      </c>
      <c r="C5230" t="s">
        <v>26</v>
      </c>
      <c r="D5230">
        <v>3707</v>
      </c>
      <c r="E5230">
        <v>1513</v>
      </c>
      <c r="F5230" t="s">
        <v>5021</v>
      </c>
      <c r="G5230" t="str">
        <f t="shared" si="161"/>
        <v>iiif_url</v>
      </c>
    </row>
    <row r="5231" spans="1:7" x14ac:dyDescent="0.2">
      <c r="A5231" t="s">
        <v>4936</v>
      </c>
      <c r="B5231" t="s">
        <v>4999</v>
      </c>
      <c r="C5231" t="s">
        <v>26</v>
      </c>
      <c r="D5231">
        <v>3711</v>
      </c>
      <c r="E5231">
        <v>1566</v>
      </c>
      <c r="F5231" t="s">
        <v>5022</v>
      </c>
      <c r="G5231" t="str">
        <f t="shared" si="161"/>
        <v>iiif_url</v>
      </c>
    </row>
    <row r="5232" spans="1:7" x14ac:dyDescent="0.2">
      <c r="A5232" t="s">
        <v>4936</v>
      </c>
      <c r="B5232" t="s">
        <v>4999</v>
      </c>
      <c r="C5232" t="s">
        <v>37</v>
      </c>
      <c r="D5232">
        <v>3829</v>
      </c>
      <c r="E5232">
        <v>1606</v>
      </c>
      <c r="F5232" t="s">
        <v>5023</v>
      </c>
      <c r="G5232" t="str">
        <f t="shared" si="161"/>
        <v>iiif_url</v>
      </c>
    </row>
    <row r="5233" spans="1:7" x14ac:dyDescent="0.2">
      <c r="A5233" t="s">
        <v>4936</v>
      </c>
      <c r="B5233" t="s">
        <v>4999</v>
      </c>
      <c r="C5233" t="s">
        <v>26</v>
      </c>
      <c r="D5233">
        <v>3702</v>
      </c>
      <c r="E5233">
        <v>1655</v>
      </c>
      <c r="F5233" t="s">
        <v>5024</v>
      </c>
      <c r="G5233" t="str">
        <f t="shared" si="161"/>
        <v>iiif_url</v>
      </c>
    </row>
    <row r="5234" spans="1:7" x14ac:dyDescent="0.2">
      <c r="A5234" t="s">
        <v>4936</v>
      </c>
      <c r="B5234" t="s">
        <v>4999</v>
      </c>
      <c r="C5234" t="s">
        <v>26</v>
      </c>
      <c r="D5234">
        <v>3707</v>
      </c>
      <c r="E5234">
        <v>1704</v>
      </c>
      <c r="F5234" t="s">
        <v>5025</v>
      </c>
      <c r="G5234" t="str">
        <f t="shared" si="161"/>
        <v>iiif_url</v>
      </c>
    </row>
    <row r="5235" spans="1:7" x14ac:dyDescent="0.2">
      <c r="A5235" t="s">
        <v>4936</v>
      </c>
      <c r="B5235" t="s">
        <v>4999</v>
      </c>
      <c r="C5235" t="s">
        <v>26</v>
      </c>
      <c r="D5235">
        <v>3704</v>
      </c>
      <c r="E5235">
        <v>1754</v>
      </c>
      <c r="F5235" t="s">
        <v>5026</v>
      </c>
      <c r="G5235" t="str">
        <f t="shared" si="161"/>
        <v>iiif_url</v>
      </c>
    </row>
    <row r="5236" spans="1:7" x14ac:dyDescent="0.2">
      <c r="A5236" t="s">
        <v>4936</v>
      </c>
      <c r="B5236" t="s">
        <v>4999</v>
      </c>
      <c r="C5236" t="s">
        <v>26</v>
      </c>
      <c r="D5236">
        <v>3716</v>
      </c>
      <c r="E5236">
        <v>1807</v>
      </c>
      <c r="F5236" t="s">
        <v>5022</v>
      </c>
      <c r="G5236" t="str">
        <f t="shared" si="161"/>
        <v>iiif_url</v>
      </c>
    </row>
    <row r="5237" spans="1:7" x14ac:dyDescent="0.2">
      <c r="A5237" t="s">
        <v>4936</v>
      </c>
      <c r="B5237" t="s">
        <v>4999</v>
      </c>
      <c r="C5237" t="s">
        <v>37</v>
      </c>
      <c r="D5237">
        <v>3834</v>
      </c>
      <c r="E5237">
        <v>1844</v>
      </c>
      <c r="F5237" t="s">
        <v>5027</v>
      </c>
      <c r="G5237" t="str">
        <f t="shared" si="161"/>
        <v>iiif_url</v>
      </c>
    </row>
    <row r="5238" spans="1:7" x14ac:dyDescent="0.2">
      <c r="A5238" t="s">
        <v>4936</v>
      </c>
      <c r="B5238" t="s">
        <v>4999</v>
      </c>
      <c r="C5238" t="s">
        <v>26</v>
      </c>
      <c r="D5238">
        <v>3704</v>
      </c>
      <c r="E5238">
        <v>1896</v>
      </c>
      <c r="F5238" t="s">
        <v>5028</v>
      </c>
      <c r="G5238" t="str">
        <f t="shared" si="161"/>
        <v>iiif_url</v>
      </c>
    </row>
    <row r="5239" spans="1:7" x14ac:dyDescent="0.2">
      <c r="A5239" t="s">
        <v>4936</v>
      </c>
      <c r="B5239" t="s">
        <v>4999</v>
      </c>
      <c r="C5239" t="s">
        <v>37</v>
      </c>
      <c r="D5239">
        <v>3829</v>
      </c>
      <c r="E5239">
        <v>1940</v>
      </c>
      <c r="F5239" t="s">
        <v>5029</v>
      </c>
      <c r="G5239" t="str">
        <f t="shared" ref="G5239:G5269" si="162">HYPERLINK("https://images.diginfra.net/iiif/NL-HaNA_1.01.02/3779/NL-HaNA_1.01.02_3779_0025.jpg/3554,302,1113,3179/full/0/default.jpg", "iiif_url")</f>
        <v>iiif_url</v>
      </c>
    </row>
    <row r="5240" spans="1:7" x14ac:dyDescent="0.2">
      <c r="A5240" t="s">
        <v>4936</v>
      </c>
      <c r="B5240" t="s">
        <v>4999</v>
      </c>
      <c r="C5240" t="s">
        <v>26</v>
      </c>
      <c r="D5240">
        <v>3704</v>
      </c>
      <c r="E5240">
        <v>1995</v>
      </c>
      <c r="F5240" t="s">
        <v>5030</v>
      </c>
      <c r="G5240" t="str">
        <f t="shared" si="162"/>
        <v>iiif_url</v>
      </c>
    </row>
    <row r="5241" spans="1:7" x14ac:dyDescent="0.2">
      <c r="A5241" t="s">
        <v>4936</v>
      </c>
      <c r="B5241" t="s">
        <v>4999</v>
      </c>
      <c r="C5241" t="s">
        <v>26</v>
      </c>
      <c r="D5241">
        <v>3704</v>
      </c>
      <c r="E5241">
        <v>2041</v>
      </c>
      <c r="F5241" t="s">
        <v>5031</v>
      </c>
      <c r="G5241" t="str">
        <f t="shared" si="162"/>
        <v>iiif_url</v>
      </c>
    </row>
    <row r="5242" spans="1:7" x14ac:dyDescent="0.2">
      <c r="A5242" t="s">
        <v>4936</v>
      </c>
      <c r="B5242" t="s">
        <v>4999</v>
      </c>
      <c r="C5242" t="s">
        <v>37</v>
      </c>
      <c r="D5242">
        <v>3829</v>
      </c>
      <c r="E5242">
        <v>2086</v>
      </c>
      <c r="F5242" t="s">
        <v>5032</v>
      </c>
      <c r="G5242" t="str">
        <f t="shared" si="162"/>
        <v>iiif_url</v>
      </c>
    </row>
    <row r="5243" spans="1:7" x14ac:dyDescent="0.2">
      <c r="A5243" t="s">
        <v>4936</v>
      </c>
      <c r="B5243" t="s">
        <v>4999</v>
      </c>
      <c r="C5243" t="s">
        <v>26</v>
      </c>
      <c r="D5243">
        <v>3707</v>
      </c>
      <c r="E5243">
        <v>2136</v>
      </c>
      <c r="F5243" t="s">
        <v>5033</v>
      </c>
      <c r="G5243" t="str">
        <f t="shared" si="162"/>
        <v>iiif_url</v>
      </c>
    </row>
    <row r="5244" spans="1:7" x14ac:dyDescent="0.2">
      <c r="A5244" t="s">
        <v>4936</v>
      </c>
      <c r="B5244" t="s">
        <v>4999</v>
      </c>
      <c r="C5244" t="s">
        <v>26</v>
      </c>
      <c r="D5244">
        <v>3709</v>
      </c>
      <c r="E5244">
        <v>2184</v>
      </c>
      <c r="F5244" t="s">
        <v>5034</v>
      </c>
      <c r="G5244" t="str">
        <f t="shared" si="162"/>
        <v>iiif_url</v>
      </c>
    </row>
    <row r="5245" spans="1:7" x14ac:dyDescent="0.2">
      <c r="A5245" t="s">
        <v>4936</v>
      </c>
      <c r="B5245" t="s">
        <v>4999</v>
      </c>
      <c r="C5245" t="s">
        <v>37</v>
      </c>
      <c r="D5245">
        <v>3829</v>
      </c>
      <c r="E5245">
        <v>2234</v>
      </c>
      <c r="F5245" t="s">
        <v>5035</v>
      </c>
      <c r="G5245" t="str">
        <f t="shared" si="162"/>
        <v>iiif_url</v>
      </c>
    </row>
    <row r="5246" spans="1:7" x14ac:dyDescent="0.2">
      <c r="A5246" t="s">
        <v>4936</v>
      </c>
      <c r="B5246" t="s">
        <v>4999</v>
      </c>
      <c r="C5246" t="s">
        <v>37</v>
      </c>
      <c r="D5246">
        <v>3833</v>
      </c>
      <c r="E5246">
        <v>2282</v>
      </c>
      <c r="F5246" t="s">
        <v>5036</v>
      </c>
      <c r="G5246" t="str">
        <f t="shared" si="162"/>
        <v>iiif_url</v>
      </c>
    </row>
    <row r="5247" spans="1:7" x14ac:dyDescent="0.2">
      <c r="A5247" t="s">
        <v>4936</v>
      </c>
      <c r="B5247" t="s">
        <v>4999</v>
      </c>
      <c r="C5247" t="s">
        <v>26</v>
      </c>
      <c r="D5247">
        <v>3714</v>
      </c>
      <c r="E5247">
        <v>2340</v>
      </c>
      <c r="F5247" t="s">
        <v>5037</v>
      </c>
      <c r="G5247" t="str">
        <f t="shared" si="162"/>
        <v>iiif_url</v>
      </c>
    </row>
    <row r="5248" spans="1:7" x14ac:dyDescent="0.2">
      <c r="A5248" t="s">
        <v>4936</v>
      </c>
      <c r="B5248" t="s">
        <v>4999</v>
      </c>
      <c r="C5248" t="s">
        <v>37</v>
      </c>
      <c r="D5248">
        <v>3829</v>
      </c>
      <c r="E5248">
        <v>2377</v>
      </c>
      <c r="F5248" t="s">
        <v>5038</v>
      </c>
      <c r="G5248" t="str">
        <f t="shared" si="162"/>
        <v>iiif_url</v>
      </c>
    </row>
    <row r="5249" spans="1:7" x14ac:dyDescent="0.2">
      <c r="A5249" t="s">
        <v>4936</v>
      </c>
      <c r="B5249" t="s">
        <v>4999</v>
      </c>
      <c r="C5249" t="s">
        <v>26</v>
      </c>
      <c r="D5249">
        <v>3709</v>
      </c>
      <c r="E5249">
        <v>2430</v>
      </c>
      <c r="F5249" t="s">
        <v>5039</v>
      </c>
      <c r="G5249" t="str">
        <f t="shared" si="162"/>
        <v>iiif_url</v>
      </c>
    </row>
    <row r="5250" spans="1:7" x14ac:dyDescent="0.2">
      <c r="A5250" t="s">
        <v>4936</v>
      </c>
      <c r="B5250" t="s">
        <v>4999</v>
      </c>
      <c r="C5250" t="s">
        <v>37</v>
      </c>
      <c r="D5250">
        <v>3827</v>
      </c>
      <c r="E5250">
        <v>2472</v>
      </c>
      <c r="F5250" t="s">
        <v>5040</v>
      </c>
      <c r="G5250" t="str">
        <f t="shared" si="162"/>
        <v>iiif_url</v>
      </c>
    </row>
    <row r="5251" spans="1:7" x14ac:dyDescent="0.2">
      <c r="A5251" t="s">
        <v>4936</v>
      </c>
      <c r="B5251" t="s">
        <v>4999</v>
      </c>
      <c r="C5251" t="s">
        <v>26</v>
      </c>
      <c r="D5251">
        <v>3714</v>
      </c>
      <c r="E5251">
        <v>2521</v>
      </c>
      <c r="F5251" t="s">
        <v>5041</v>
      </c>
      <c r="G5251" t="str">
        <f t="shared" si="162"/>
        <v>iiif_url</v>
      </c>
    </row>
    <row r="5252" spans="1:7" x14ac:dyDescent="0.2">
      <c r="A5252" t="s">
        <v>4936</v>
      </c>
      <c r="B5252" t="s">
        <v>4999</v>
      </c>
      <c r="C5252" t="s">
        <v>37</v>
      </c>
      <c r="D5252">
        <v>3836</v>
      </c>
      <c r="E5252">
        <v>2568</v>
      </c>
      <c r="F5252" t="s">
        <v>5042</v>
      </c>
      <c r="G5252" t="str">
        <f t="shared" si="162"/>
        <v>iiif_url</v>
      </c>
    </row>
    <row r="5253" spans="1:7" x14ac:dyDescent="0.2">
      <c r="A5253" t="s">
        <v>4936</v>
      </c>
      <c r="B5253" t="s">
        <v>4999</v>
      </c>
      <c r="C5253" t="s">
        <v>26</v>
      </c>
      <c r="D5253">
        <v>3716</v>
      </c>
      <c r="E5253">
        <v>2617</v>
      </c>
      <c r="F5253" t="s">
        <v>5043</v>
      </c>
      <c r="G5253" t="str">
        <f t="shared" si="162"/>
        <v>iiif_url</v>
      </c>
    </row>
    <row r="5254" spans="1:7" x14ac:dyDescent="0.2">
      <c r="A5254" t="s">
        <v>4936</v>
      </c>
      <c r="B5254" t="s">
        <v>4999</v>
      </c>
      <c r="C5254" t="s">
        <v>37</v>
      </c>
      <c r="D5254">
        <v>3836</v>
      </c>
      <c r="E5254">
        <v>2662</v>
      </c>
      <c r="F5254" t="s">
        <v>5044</v>
      </c>
      <c r="G5254" t="str">
        <f t="shared" si="162"/>
        <v>iiif_url</v>
      </c>
    </row>
    <row r="5255" spans="1:7" x14ac:dyDescent="0.2">
      <c r="A5255" t="s">
        <v>4936</v>
      </c>
      <c r="B5255" t="s">
        <v>4999</v>
      </c>
      <c r="C5255" t="s">
        <v>124</v>
      </c>
      <c r="D5255">
        <v>3716</v>
      </c>
      <c r="E5255">
        <v>2712</v>
      </c>
      <c r="F5255" t="s">
        <v>5045</v>
      </c>
      <c r="G5255" t="str">
        <f t="shared" si="162"/>
        <v>iiif_url</v>
      </c>
    </row>
    <row r="5256" spans="1:7" x14ac:dyDescent="0.2">
      <c r="A5256" t="s">
        <v>4936</v>
      </c>
      <c r="B5256" t="s">
        <v>4999</v>
      </c>
      <c r="C5256" t="s">
        <v>37</v>
      </c>
      <c r="D5256">
        <v>3834</v>
      </c>
      <c r="E5256">
        <v>2757</v>
      </c>
      <c r="F5256" t="s">
        <v>5046</v>
      </c>
      <c r="G5256" t="str">
        <f t="shared" si="162"/>
        <v>iiif_url</v>
      </c>
    </row>
    <row r="5257" spans="1:7" x14ac:dyDescent="0.2">
      <c r="A5257" t="s">
        <v>4936</v>
      </c>
      <c r="B5257" t="s">
        <v>4999</v>
      </c>
      <c r="C5257" t="s">
        <v>124</v>
      </c>
      <c r="D5257">
        <v>3716</v>
      </c>
      <c r="E5257">
        <v>2816</v>
      </c>
      <c r="F5257" t="s">
        <v>5047</v>
      </c>
      <c r="G5257" t="str">
        <f t="shared" si="162"/>
        <v>iiif_url</v>
      </c>
    </row>
    <row r="5258" spans="1:7" x14ac:dyDescent="0.2">
      <c r="A5258" t="s">
        <v>4936</v>
      </c>
      <c r="B5258" t="s">
        <v>4999</v>
      </c>
      <c r="C5258" t="s">
        <v>26</v>
      </c>
      <c r="D5258">
        <v>3839</v>
      </c>
      <c r="E5258">
        <v>2862</v>
      </c>
      <c r="F5258" t="s">
        <v>5048</v>
      </c>
      <c r="G5258" t="str">
        <f t="shared" si="162"/>
        <v>iiif_url</v>
      </c>
    </row>
    <row r="5259" spans="1:7" x14ac:dyDescent="0.2">
      <c r="A5259" t="s">
        <v>4936</v>
      </c>
      <c r="B5259" t="s">
        <v>4999</v>
      </c>
      <c r="C5259" t="s">
        <v>124</v>
      </c>
      <c r="D5259">
        <v>3718</v>
      </c>
      <c r="E5259">
        <v>2906</v>
      </c>
      <c r="F5259" t="s">
        <v>5049</v>
      </c>
      <c r="G5259" t="str">
        <f t="shared" si="162"/>
        <v>iiif_url</v>
      </c>
    </row>
    <row r="5260" spans="1:7" x14ac:dyDescent="0.2">
      <c r="A5260" t="s">
        <v>4936</v>
      </c>
      <c r="B5260" t="s">
        <v>4999</v>
      </c>
      <c r="C5260" t="s">
        <v>124</v>
      </c>
      <c r="D5260">
        <v>3718</v>
      </c>
      <c r="E5260">
        <v>2960</v>
      </c>
      <c r="F5260" t="s">
        <v>5050</v>
      </c>
      <c r="G5260" t="str">
        <f t="shared" si="162"/>
        <v>iiif_url</v>
      </c>
    </row>
    <row r="5261" spans="1:7" x14ac:dyDescent="0.2">
      <c r="A5261" t="s">
        <v>4936</v>
      </c>
      <c r="B5261" t="s">
        <v>4999</v>
      </c>
      <c r="C5261" t="s">
        <v>26</v>
      </c>
      <c r="D5261">
        <v>3843</v>
      </c>
      <c r="E5261">
        <v>3007</v>
      </c>
      <c r="F5261" t="s">
        <v>5051</v>
      </c>
      <c r="G5261" t="str">
        <f t="shared" si="162"/>
        <v>iiif_url</v>
      </c>
    </row>
    <row r="5262" spans="1:7" x14ac:dyDescent="0.2">
      <c r="A5262" t="s">
        <v>4936</v>
      </c>
      <c r="B5262" t="s">
        <v>4999</v>
      </c>
      <c r="C5262" t="s">
        <v>124</v>
      </c>
      <c r="D5262">
        <v>3721</v>
      </c>
      <c r="E5262">
        <v>3057</v>
      </c>
      <c r="F5262" t="s">
        <v>5052</v>
      </c>
      <c r="G5262" t="str">
        <f t="shared" si="162"/>
        <v>iiif_url</v>
      </c>
    </row>
    <row r="5263" spans="1:7" x14ac:dyDescent="0.2">
      <c r="A5263" t="s">
        <v>4936</v>
      </c>
      <c r="B5263" t="s">
        <v>4999</v>
      </c>
      <c r="C5263" t="s">
        <v>124</v>
      </c>
      <c r="D5263">
        <v>3725</v>
      </c>
      <c r="E5263">
        <v>3101</v>
      </c>
      <c r="F5263" t="s">
        <v>5053</v>
      </c>
      <c r="G5263" t="str">
        <f t="shared" si="162"/>
        <v>iiif_url</v>
      </c>
    </row>
    <row r="5264" spans="1:7" x14ac:dyDescent="0.2">
      <c r="A5264" t="s">
        <v>4936</v>
      </c>
      <c r="B5264" t="s">
        <v>4999</v>
      </c>
      <c r="C5264" t="s">
        <v>11</v>
      </c>
      <c r="D5264">
        <v>3846</v>
      </c>
      <c r="E5264">
        <v>3146</v>
      </c>
      <c r="F5264" t="s">
        <v>5054</v>
      </c>
      <c r="G5264" t="str">
        <f t="shared" si="162"/>
        <v>iiif_url</v>
      </c>
    </row>
    <row r="5265" spans="1:7" x14ac:dyDescent="0.2">
      <c r="A5265" t="s">
        <v>4936</v>
      </c>
      <c r="B5265" t="s">
        <v>4999</v>
      </c>
      <c r="C5265" t="s">
        <v>124</v>
      </c>
      <c r="D5265">
        <v>3725</v>
      </c>
      <c r="E5265">
        <v>3198</v>
      </c>
      <c r="F5265" t="s">
        <v>5055</v>
      </c>
      <c r="G5265" t="str">
        <f t="shared" si="162"/>
        <v>iiif_url</v>
      </c>
    </row>
    <row r="5266" spans="1:7" x14ac:dyDescent="0.2">
      <c r="A5266" t="s">
        <v>4936</v>
      </c>
      <c r="B5266" t="s">
        <v>4999</v>
      </c>
      <c r="C5266" t="s">
        <v>124</v>
      </c>
      <c r="D5266">
        <v>3725</v>
      </c>
      <c r="E5266">
        <v>3244</v>
      </c>
      <c r="F5266" t="s">
        <v>5056</v>
      </c>
      <c r="G5266" t="str">
        <f t="shared" si="162"/>
        <v>iiif_url</v>
      </c>
    </row>
    <row r="5267" spans="1:7" x14ac:dyDescent="0.2">
      <c r="A5267" t="s">
        <v>4936</v>
      </c>
      <c r="B5267" t="s">
        <v>4999</v>
      </c>
      <c r="C5267" t="s">
        <v>124</v>
      </c>
      <c r="D5267">
        <v>3723</v>
      </c>
      <c r="E5267">
        <v>3299</v>
      </c>
      <c r="F5267" t="s">
        <v>5057</v>
      </c>
      <c r="G5267" t="str">
        <f t="shared" si="162"/>
        <v>iiif_url</v>
      </c>
    </row>
    <row r="5268" spans="1:7" x14ac:dyDescent="0.2">
      <c r="A5268" t="s">
        <v>4936</v>
      </c>
      <c r="B5268" t="s">
        <v>4999</v>
      </c>
      <c r="C5268" t="s">
        <v>11</v>
      </c>
      <c r="D5268">
        <v>3864</v>
      </c>
      <c r="E5268">
        <v>3305</v>
      </c>
      <c r="F5268" t="s">
        <v>5058</v>
      </c>
      <c r="G5268" t="str">
        <f t="shared" si="162"/>
        <v>iiif_url</v>
      </c>
    </row>
    <row r="5269" spans="1:7" x14ac:dyDescent="0.2">
      <c r="A5269" t="s">
        <v>4936</v>
      </c>
      <c r="B5269" t="s">
        <v>4999</v>
      </c>
      <c r="C5269" t="s">
        <v>11</v>
      </c>
      <c r="D5269">
        <v>3850</v>
      </c>
      <c r="E5269">
        <v>3339</v>
      </c>
      <c r="F5269" t="s">
        <v>5059</v>
      </c>
      <c r="G5269" t="str">
        <f t="shared" si="162"/>
        <v>iiif_url</v>
      </c>
    </row>
    <row r="5273" spans="1:7" x14ac:dyDescent="0.2">
      <c r="A5273" t="s">
        <v>5060</v>
      </c>
      <c r="B5273" t="s">
        <v>5061</v>
      </c>
      <c r="C5273" t="s">
        <v>11</v>
      </c>
      <c r="D5273">
        <v>912</v>
      </c>
      <c r="E5273">
        <v>336</v>
      </c>
      <c r="F5273" t="s">
        <v>5062</v>
      </c>
      <c r="G5273" t="str">
        <f t="shared" ref="G5273:G5304" si="163">HYPERLINK("https://images.diginfra.net/iiif/NL-HaNA_1.01.02/3779/NL-HaNA_1.01.02_3779_0026.jpg/296,309,1090,3129/full/0/default.jpg", "iiif_url")</f>
        <v>iiif_url</v>
      </c>
    </row>
    <row r="5274" spans="1:7" x14ac:dyDescent="0.2">
      <c r="A5274" t="s">
        <v>5060</v>
      </c>
      <c r="B5274" t="s">
        <v>5061</v>
      </c>
      <c r="C5274" t="s">
        <v>124</v>
      </c>
      <c r="D5274">
        <v>458</v>
      </c>
      <c r="E5274">
        <v>405</v>
      </c>
      <c r="F5274" t="s">
        <v>5063</v>
      </c>
      <c r="G5274" t="str">
        <f t="shared" si="163"/>
        <v>iiif_url</v>
      </c>
    </row>
    <row r="5275" spans="1:7" x14ac:dyDescent="0.2">
      <c r="A5275" t="s">
        <v>5060</v>
      </c>
      <c r="B5275" t="s">
        <v>5061</v>
      </c>
      <c r="C5275" t="s">
        <v>124</v>
      </c>
      <c r="D5275">
        <v>461</v>
      </c>
      <c r="E5275">
        <v>462</v>
      </c>
      <c r="F5275" t="s">
        <v>5064</v>
      </c>
      <c r="G5275" t="str">
        <f t="shared" si="163"/>
        <v>iiif_url</v>
      </c>
    </row>
    <row r="5276" spans="1:7" x14ac:dyDescent="0.2">
      <c r="A5276" t="s">
        <v>5060</v>
      </c>
      <c r="B5276" t="s">
        <v>5061</v>
      </c>
      <c r="C5276" t="s">
        <v>26</v>
      </c>
      <c r="D5276">
        <v>584</v>
      </c>
      <c r="E5276">
        <v>502</v>
      </c>
      <c r="F5276" t="s">
        <v>5065</v>
      </c>
      <c r="G5276" t="str">
        <f t="shared" si="163"/>
        <v>iiif_url</v>
      </c>
    </row>
    <row r="5277" spans="1:7" x14ac:dyDescent="0.2">
      <c r="A5277" t="s">
        <v>5060</v>
      </c>
      <c r="B5277" t="s">
        <v>5061</v>
      </c>
      <c r="C5277" t="s">
        <v>124</v>
      </c>
      <c r="D5277">
        <v>461</v>
      </c>
      <c r="E5277">
        <v>550</v>
      </c>
      <c r="F5277" t="s">
        <v>5066</v>
      </c>
      <c r="G5277" t="str">
        <f t="shared" si="163"/>
        <v>iiif_url</v>
      </c>
    </row>
    <row r="5278" spans="1:7" x14ac:dyDescent="0.2">
      <c r="A5278" t="s">
        <v>5060</v>
      </c>
      <c r="B5278" t="s">
        <v>5061</v>
      </c>
      <c r="C5278" t="s">
        <v>11</v>
      </c>
      <c r="D5278">
        <v>591</v>
      </c>
      <c r="E5278">
        <v>598</v>
      </c>
      <c r="F5278" t="s">
        <v>5067</v>
      </c>
      <c r="G5278" t="str">
        <f t="shared" si="163"/>
        <v>iiif_url</v>
      </c>
    </row>
    <row r="5279" spans="1:7" x14ac:dyDescent="0.2">
      <c r="A5279" t="s">
        <v>5060</v>
      </c>
      <c r="B5279" t="s">
        <v>5061</v>
      </c>
      <c r="C5279" t="s">
        <v>124</v>
      </c>
      <c r="D5279">
        <v>463</v>
      </c>
      <c r="E5279">
        <v>646</v>
      </c>
      <c r="F5279" t="s">
        <v>5068</v>
      </c>
      <c r="G5279" t="str">
        <f t="shared" si="163"/>
        <v>iiif_url</v>
      </c>
    </row>
    <row r="5280" spans="1:7" x14ac:dyDescent="0.2">
      <c r="A5280" t="s">
        <v>5060</v>
      </c>
      <c r="B5280" t="s">
        <v>5061</v>
      </c>
      <c r="C5280" t="s">
        <v>124</v>
      </c>
      <c r="D5280">
        <v>465</v>
      </c>
      <c r="E5280">
        <v>694</v>
      </c>
      <c r="F5280" t="s">
        <v>5069</v>
      </c>
      <c r="G5280" t="str">
        <f t="shared" si="163"/>
        <v>iiif_url</v>
      </c>
    </row>
    <row r="5281" spans="1:7" x14ac:dyDescent="0.2">
      <c r="A5281" t="s">
        <v>5060</v>
      </c>
      <c r="B5281" t="s">
        <v>5061</v>
      </c>
      <c r="C5281" t="s">
        <v>26</v>
      </c>
      <c r="D5281">
        <v>586</v>
      </c>
      <c r="E5281">
        <v>743</v>
      </c>
      <c r="F5281" t="s">
        <v>5070</v>
      </c>
      <c r="G5281" t="str">
        <f t="shared" si="163"/>
        <v>iiif_url</v>
      </c>
    </row>
    <row r="5282" spans="1:7" x14ac:dyDescent="0.2">
      <c r="A5282" t="s">
        <v>5060</v>
      </c>
      <c r="B5282" t="s">
        <v>5061</v>
      </c>
      <c r="C5282" t="s">
        <v>124</v>
      </c>
      <c r="D5282">
        <v>463</v>
      </c>
      <c r="E5282">
        <v>791</v>
      </c>
      <c r="F5282" t="s">
        <v>5071</v>
      </c>
      <c r="G5282" t="str">
        <f t="shared" si="163"/>
        <v>iiif_url</v>
      </c>
    </row>
    <row r="5283" spans="1:7" x14ac:dyDescent="0.2">
      <c r="A5283" t="s">
        <v>5060</v>
      </c>
      <c r="B5283" t="s">
        <v>5061</v>
      </c>
      <c r="C5283" t="s">
        <v>11</v>
      </c>
      <c r="D5283">
        <v>589</v>
      </c>
      <c r="E5283">
        <v>835</v>
      </c>
      <c r="F5283" t="s">
        <v>5072</v>
      </c>
      <c r="G5283" t="str">
        <f t="shared" si="163"/>
        <v>iiif_url</v>
      </c>
    </row>
    <row r="5284" spans="1:7" x14ac:dyDescent="0.2">
      <c r="A5284" t="s">
        <v>5060</v>
      </c>
      <c r="B5284" t="s">
        <v>5061</v>
      </c>
      <c r="C5284" t="s">
        <v>124</v>
      </c>
      <c r="D5284">
        <v>463</v>
      </c>
      <c r="E5284">
        <v>881</v>
      </c>
      <c r="F5284" t="s">
        <v>5073</v>
      </c>
      <c r="G5284" t="str">
        <f t="shared" si="163"/>
        <v>iiif_url</v>
      </c>
    </row>
    <row r="5285" spans="1:7" x14ac:dyDescent="0.2">
      <c r="A5285" t="s">
        <v>5060</v>
      </c>
      <c r="B5285" t="s">
        <v>5061</v>
      </c>
      <c r="C5285" t="s">
        <v>124</v>
      </c>
      <c r="D5285">
        <v>465</v>
      </c>
      <c r="E5285">
        <v>931</v>
      </c>
      <c r="F5285" t="s">
        <v>5074</v>
      </c>
      <c r="G5285" t="str">
        <f t="shared" si="163"/>
        <v>iiif_url</v>
      </c>
    </row>
    <row r="5286" spans="1:7" x14ac:dyDescent="0.2">
      <c r="A5286" t="s">
        <v>5060</v>
      </c>
      <c r="B5286" t="s">
        <v>5061</v>
      </c>
      <c r="C5286" t="s">
        <v>11</v>
      </c>
      <c r="D5286">
        <v>589</v>
      </c>
      <c r="E5286">
        <v>982</v>
      </c>
      <c r="F5286" t="s">
        <v>5075</v>
      </c>
      <c r="G5286" t="str">
        <f t="shared" si="163"/>
        <v>iiif_url</v>
      </c>
    </row>
    <row r="5287" spans="1:7" x14ac:dyDescent="0.2">
      <c r="A5287" t="s">
        <v>5060</v>
      </c>
      <c r="B5287" t="s">
        <v>5061</v>
      </c>
      <c r="C5287" t="s">
        <v>124</v>
      </c>
      <c r="D5287">
        <v>458</v>
      </c>
      <c r="E5287">
        <v>1029</v>
      </c>
      <c r="F5287" t="s">
        <v>5076</v>
      </c>
      <c r="G5287" t="str">
        <f t="shared" si="163"/>
        <v>iiif_url</v>
      </c>
    </row>
    <row r="5288" spans="1:7" x14ac:dyDescent="0.2">
      <c r="A5288" t="s">
        <v>5060</v>
      </c>
      <c r="B5288" t="s">
        <v>5061</v>
      </c>
      <c r="C5288" t="s">
        <v>124</v>
      </c>
      <c r="D5288">
        <v>463</v>
      </c>
      <c r="E5288">
        <v>1076</v>
      </c>
      <c r="F5288" t="s">
        <v>5077</v>
      </c>
      <c r="G5288" t="str">
        <f t="shared" si="163"/>
        <v>iiif_url</v>
      </c>
    </row>
    <row r="5289" spans="1:7" x14ac:dyDescent="0.2">
      <c r="A5289" t="s">
        <v>5060</v>
      </c>
      <c r="B5289" t="s">
        <v>5061</v>
      </c>
      <c r="C5289" t="s">
        <v>37</v>
      </c>
      <c r="D5289">
        <v>584</v>
      </c>
      <c r="E5289">
        <v>1127</v>
      </c>
      <c r="F5289" t="s">
        <v>5078</v>
      </c>
      <c r="G5289" t="str">
        <f t="shared" si="163"/>
        <v>iiif_url</v>
      </c>
    </row>
    <row r="5290" spans="1:7" x14ac:dyDescent="0.2">
      <c r="A5290" t="s">
        <v>5060</v>
      </c>
      <c r="B5290" t="s">
        <v>5061</v>
      </c>
      <c r="C5290" t="s">
        <v>124</v>
      </c>
      <c r="D5290">
        <v>461</v>
      </c>
      <c r="E5290">
        <v>1170</v>
      </c>
      <c r="F5290" t="s">
        <v>5079</v>
      </c>
      <c r="G5290" t="str">
        <f t="shared" si="163"/>
        <v>iiif_url</v>
      </c>
    </row>
    <row r="5291" spans="1:7" x14ac:dyDescent="0.2">
      <c r="A5291" t="s">
        <v>5060</v>
      </c>
      <c r="B5291" t="s">
        <v>5061</v>
      </c>
      <c r="C5291" t="s">
        <v>124</v>
      </c>
      <c r="D5291">
        <v>463</v>
      </c>
      <c r="E5291">
        <v>1230</v>
      </c>
      <c r="F5291" t="s">
        <v>5080</v>
      </c>
      <c r="G5291" t="str">
        <f t="shared" si="163"/>
        <v>iiif_url</v>
      </c>
    </row>
    <row r="5292" spans="1:7" x14ac:dyDescent="0.2">
      <c r="A5292" t="s">
        <v>5060</v>
      </c>
      <c r="B5292" t="s">
        <v>5061</v>
      </c>
      <c r="C5292" t="s">
        <v>37</v>
      </c>
      <c r="D5292">
        <v>586</v>
      </c>
      <c r="E5292">
        <v>1269</v>
      </c>
      <c r="F5292" t="s">
        <v>5081</v>
      </c>
      <c r="G5292" t="str">
        <f t="shared" si="163"/>
        <v>iiif_url</v>
      </c>
    </row>
    <row r="5293" spans="1:7" x14ac:dyDescent="0.2">
      <c r="A5293" t="s">
        <v>5060</v>
      </c>
      <c r="B5293" t="s">
        <v>5061</v>
      </c>
      <c r="C5293" t="s">
        <v>124</v>
      </c>
      <c r="D5293">
        <v>465</v>
      </c>
      <c r="E5293">
        <v>1320</v>
      </c>
      <c r="F5293" t="s">
        <v>5082</v>
      </c>
      <c r="G5293" t="str">
        <f t="shared" si="163"/>
        <v>iiif_url</v>
      </c>
    </row>
    <row r="5294" spans="1:7" x14ac:dyDescent="0.2">
      <c r="A5294" t="s">
        <v>5060</v>
      </c>
      <c r="B5294" t="s">
        <v>5061</v>
      </c>
      <c r="C5294" t="s">
        <v>124</v>
      </c>
      <c r="D5294">
        <v>463</v>
      </c>
      <c r="E5294">
        <v>1361</v>
      </c>
      <c r="F5294" t="s">
        <v>5083</v>
      </c>
      <c r="G5294" t="str">
        <f t="shared" si="163"/>
        <v>iiif_url</v>
      </c>
    </row>
    <row r="5295" spans="1:7" x14ac:dyDescent="0.2">
      <c r="A5295" t="s">
        <v>5060</v>
      </c>
      <c r="B5295" t="s">
        <v>5061</v>
      </c>
      <c r="C5295" t="s">
        <v>11</v>
      </c>
      <c r="D5295">
        <v>587</v>
      </c>
      <c r="E5295">
        <v>1415</v>
      </c>
      <c r="F5295" t="s">
        <v>5084</v>
      </c>
      <c r="G5295" t="str">
        <f t="shared" si="163"/>
        <v>iiif_url</v>
      </c>
    </row>
    <row r="5296" spans="1:7" x14ac:dyDescent="0.2">
      <c r="A5296" t="s">
        <v>5060</v>
      </c>
      <c r="B5296" t="s">
        <v>5061</v>
      </c>
      <c r="C5296" t="s">
        <v>124</v>
      </c>
      <c r="D5296">
        <v>461</v>
      </c>
      <c r="E5296">
        <v>1461</v>
      </c>
      <c r="F5296" t="s">
        <v>5068</v>
      </c>
      <c r="G5296" t="str">
        <f t="shared" si="163"/>
        <v>iiif_url</v>
      </c>
    </row>
    <row r="5297" spans="1:7" x14ac:dyDescent="0.2">
      <c r="A5297" t="s">
        <v>5060</v>
      </c>
      <c r="B5297" t="s">
        <v>5061</v>
      </c>
      <c r="C5297" t="s">
        <v>124</v>
      </c>
      <c r="D5297">
        <v>463</v>
      </c>
      <c r="E5297">
        <v>1512</v>
      </c>
      <c r="F5297" t="s">
        <v>5085</v>
      </c>
      <c r="G5297" t="str">
        <f t="shared" si="163"/>
        <v>iiif_url</v>
      </c>
    </row>
    <row r="5298" spans="1:7" x14ac:dyDescent="0.2">
      <c r="A5298" t="s">
        <v>5060</v>
      </c>
      <c r="B5298" t="s">
        <v>5061</v>
      </c>
      <c r="C5298" t="s">
        <v>37</v>
      </c>
      <c r="D5298">
        <v>586</v>
      </c>
      <c r="E5298">
        <v>1556</v>
      </c>
      <c r="F5298" t="s">
        <v>5086</v>
      </c>
      <c r="G5298" t="str">
        <f t="shared" si="163"/>
        <v>iiif_url</v>
      </c>
    </row>
    <row r="5299" spans="1:7" x14ac:dyDescent="0.2">
      <c r="A5299" t="s">
        <v>5060</v>
      </c>
      <c r="B5299" t="s">
        <v>5061</v>
      </c>
      <c r="C5299" t="s">
        <v>124</v>
      </c>
      <c r="D5299">
        <v>461</v>
      </c>
      <c r="E5299">
        <v>1608</v>
      </c>
      <c r="F5299" t="s">
        <v>5087</v>
      </c>
      <c r="G5299" t="str">
        <f t="shared" si="163"/>
        <v>iiif_url</v>
      </c>
    </row>
    <row r="5300" spans="1:7" x14ac:dyDescent="0.2">
      <c r="A5300" t="s">
        <v>5060</v>
      </c>
      <c r="B5300" t="s">
        <v>5061</v>
      </c>
      <c r="C5300" t="s">
        <v>124</v>
      </c>
      <c r="D5300">
        <v>461</v>
      </c>
      <c r="E5300">
        <v>1657</v>
      </c>
      <c r="F5300" t="s">
        <v>5088</v>
      </c>
      <c r="G5300" t="str">
        <f t="shared" si="163"/>
        <v>iiif_url</v>
      </c>
    </row>
    <row r="5301" spans="1:7" x14ac:dyDescent="0.2">
      <c r="A5301" t="s">
        <v>5060</v>
      </c>
      <c r="B5301" t="s">
        <v>5061</v>
      </c>
      <c r="C5301" t="s">
        <v>37</v>
      </c>
      <c r="D5301">
        <v>577</v>
      </c>
      <c r="E5301">
        <v>1703</v>
      </c>
      <c r="F5301" t="s">
        <v>5089</v>
      </c>
      <c r="G5301" t="str">
        <f t="shared" si="163"/>
        <v>iiif_url</v>
      </c>
    </row>
    <row r="5302" spans="1:7" x14ac:dyDescent="0.2">
      <c r="A5302" t="s">
        <v>5060</v>
      </c>
      <c r="B5302" t="s">
        <v>5061</v>
      </c>
      <c r="C5302" t="s">
        <v>124</v>
      </c>
      <c r="D5302">
        <v>453</v>
      </c>
      <c r="E5302">
        <v>1751</v>
      </c>
      <c r="F5302" t="s">
        <v>5090</v>
      </c>
      <c r="G5302" t="str">
        <f t="shared" si="163"/>
        <v>iiif_url</v>
      </c>
    </row>
    <row r="5303" spans="1:7" x14ac:dyDescent="0.2">
      <c r="A5303" t="s">
        <v>5060</v>
      </c>
      <c r="B5303" t="s">
        <v>5061</v>
      </c>
      <c r="C5303" t="s">
        <v>26</v>
      </c>
      <c r="D5303">
        <v>582</v>
      </c>
      <c r="E5303">
        <v>1799</v>
      </c>
      <c r="F5303" t="s">
        <v>5091</v>
      </c>
      <c r="G5303" t="str">
        <f t="shared" si="163"/>
        <v>iiif_url</v>
      </c>
    </row>
    <row r="5304" spans="1:7" x14ac:dyDescent="0.2">
      <c r="A5304" t="s">
        <v>5060</v>
      </c>
      <c r="B5304" t="s">
        <v>5061</v>
      </c>
      <c r="C5304" t="s">
        <v>124</v>
      </c>
      <c r="D5304">
        <v>458</v>
      </c>
      <c r="E5304">
        <v>1841</v>
      </c>
      <c r="F5304" t="s">
        <v>5092</v>
      </c>
      <c r="G5304" t="str">
        <f t="shared" si="163"/>
        <v>iiif_url</v>
      </c>
    </row>
    <row r="5305" spans="1:7" x14ac:dyDescent="0.2">
      <c r="A5305" t="s">
        <v>5060</v>
      </c>
      <c r="B5305" t="s">
        <v>5061</v>
      </c>
      <c r="C5305" t="s">
        <v>124</v>
      </c>
      <c r="D5305">
        <v>456</v>
      </c>
      <c r="E5305">
        <v>1897</v>
      </c>
      <c r="F5305" t="s">
        <v>5093</v>
      </c>
      <c r="G5305" t="str">
        <f t="shared" ref="G5305:G5334" si="164">HYPERLINK("https://images.diginfra.net/iiif/NL-HaNA_1.01.02/3779/NL-HaNA_1.01.02_3779_0026.jpg/296,309,1090,3129/full/0/default.jpg", "iiif_url")</f>
        <v>iiif_url</v>
      </c>
    </row>
    <row r="5306" spans="1:7" x14ac:dyDescent="0.2">
      <c r="A5306" t="s">
        <v>5060</v>
      </c>
      <c r="B5306" t="s">
        <v>5061</v>
      </c>
      <c r="C5306" t="s">
        <v>26</v>
      </c>
      <c r="D5306">
        <v>582</v>
      </c>
      <c r="E5306">
        <v>1940</v>
      </c>
      <c r="F5306" t="s">
        <v>5094</v>
      </c>
      <c r="G5306" t="str">
        <f t="shared" si="164"/>
        <v>iiif_url</v>
      </c>
    </row>
    <row r="5307" spans="1:7" x14ac:dyDescent="0.2">
      <c r="A5307" t="s">
        <v>5060</v>
      </c>
      <c r="B5307" t="s">
        <v>5061</v>
      </c>
      <c r="C5307" t="s">
        <v>124</v>
      </c>
      <c r="D5307">
        <v>453</v>
      </c>
      <c r="E5307">
        <v>1990</v>
      </c>
      <c r="F5307" t="s">
        <v>5095</v>
      </c>
      <c r="G5307" t="str">
        <f t="shared" si="164"/>
        <v>iiif_url</v>
      </c>
    </row>
    <row r="5308" spans="1:7" x14ac:dyDescent="0.2">
      <c r="A5308" t="s">
        <v>5060</v>
      </c>
      <c r="B5308" t="s">
        <v>5061</v>
      </c>
      <c r="C5308" t="s">
        <v>124</v>
      </c>
      <c r="D5308">
        <v>453</v>
      </c>
      <c r="E5308">
        <v>2034</v>
      </c>
      <c r="F5308" t="s">
        <v>5096</v>
      </c>
      <c r="G5308" t="str">
        <f t="shared" si="164"/>
        <v>iiif_url</v>
      </c>
    </row>
    <row r="5309" spans="1:7" x14ac:dyDescent="0.2">
      <c r="A5309" t="s">
        <v>5060</v>
      </c>
      <c r="B5309" t="s">
        <v>5061</v>
      </c>
      <c r="C5309" t="s">
        <v>37</v>
      </c>
      <c r="D5309">
        <v>577</v>
      </c>
      <c r="E5309">
        <v>2078</v>
      </c>
      <c r="F5309" t="s">
        <v>5097</v>
      </c>
      <c r="G5309" t="str">
        <f t="shared" si="164"/>
        <v>iiif_url</v>
      </c>
    </row>
    <row r="5310" spans="1:7" x14ac:dyDescent="0.2">
      <c r="A5310" t="s">
        <v>5060</v>
      </c>
      <c r="B5310" t="s">
        <v>5061</v>
      </c>
      <c r="C5310" t="s">
        <v>124</v>
      </c>
      <c r="D5310">
        <v>451</v>
      </c>
      <c r="E5310">
        <v>2134</v>
      </c>
      <c r="F5310" t="s">
        <v>5098</v>
      </c>
      <c r="G5310" t="str">
        <f t="shared" si="164"/>
        <v>iiif_url</v>
      </c>
    </row>
    <row r="5311" spans="1:7" x14ac:dyDescent="0.2">
      <c r="A5311" t="s">
        <v>5060</v>
      </c>
      <c r="B5311" t="s">
        <v>5061</v>
      </c>
      <c r="C5311" t="s">
        <v>124</v>
      </c>
      <c r="D5311">
        <v>453</v>
      </c>
      <c r="E5311">
        <v>2182</v>
      </c>
      <c r="F5311" t="s">
        <v>5099</v>
      </c>
      <c r="G5311" t="str">
        <f t="shared" si="164"/>
        <v>iiif_url</v>
      </c>
    </row>
    <row r="5312" spans="1:7" x14ac:dyDescent="0.2">
      <c r="A5312" t="s">
        <v>5060</v>
      </c>
      <c r="B5312" t="s">
        <v>5061</v>
      </c>
      <c r="C5312" t="s">
        <v>124</v>
      </c>
      <c r="D5312">
        <v>451</v>
      </c>
      <c r="E5312">
        <v>2238</v>
      </c>
      <c r="F5312" t="s">
        <v>5100</v>
      </c>
      <c r="G5312" t="str">
        <f t="shared" si="164"/>
        <v>iiif_url</v>
      </c>
    </row>
    <row r="5313" spans="1:7" x14ac:dyDescent="0.2">
      <c r="A5313" t="s">
        <v>5060</v>
      </c>
      <c r="B5313" t="s">
        <v>5061</v>
      </c>
      <c r="C5313" t="s">
        <v>37</v>
      </c>
      <c r="D5313">
        <v>572</v>
      </c>
      <c r="E5313">
        <v>2276</v>
      </c>
      <c r="F5313" t="s">
        <v>5101</v>
      </c>
      <c r="G5313" t="str">
        <f t="shared" si="164"/>
        <v>iiif_url</v>
      </c>
    </row>
    <row r="5314" spans="1:7" x14ac:dyDescent="0.2">
      <c r="A5314" t="s">
        <v>5060</v>
      </c>
      <c r="B5314" t="s">
        <v>5061</v>
      </c>
      <c r="C5314" t="s">
        <v>124</v>
      </c>
      <c r="D5314">
        <v>451</v>
      </c>
      <c r="E5314">
        <v>2325</v>
      </c>
      <c r="F5314" t="s">
        <v>5102</v>
      </c>
      <c r="G5314" t="str">
        <f t="shared" si="164"/>
        <v>iiif_url</v>
      </c>
    </row>
    <row r="5315" spans="1:7" x14ac:dyDescent="0.2">
      <c r="A5315" t="s">
        <v>5060</v>
      </c>
      <c r="B5315" t="s">
        <v>5061</v>
      </c>
      <c r="C5315" t="s">
        <v>124</v>
      </c>
      <c r="D5315">
        <v>449</v>
      </c>
      <c r="E5315">
        <v>2374</v>
      </c>
      <c r="F5315" t="s">
        <v>5103</v>
      </c>
      <c r="G5315" t="str">
        <f t="shared" si="164"/>
        <v>iiif_url</v>
      </c>
    </row>
    <row r="5316" spans="1:7" x14ac:dyDescent="0.2">
      <c r="A5316" t="s">
        <v>5060</v>
      </c>
      <c r="B5316" t="s">
        <v>5061</v>
      </c>
      <c r="C5316" t="s">
        <v>124</v>
      </c>
      <c r="D5316">
        <v>446</v>
      </c>
      <c r="E5316">
        <v>2417</v>
      </c>
      <c r="F5316" t="s">
        <v>5104</v>
      </c>
      <c r="G5316" t="str">
        <f t="shared" si="164"/>
        <v>iiif_url</v>
      </c>
    </row>
    <row r="5317" spans="1:7" x14ac:dyDescent="0.2">
      <c r="A5317" t="s">
        <v>5060</v>
      </c>
      <c r="B5317" t="s">
        <v>5061</v>
      </c>
      <c r="C5317" t="s">
        <v>37</v>
      </c>
      <c r="D5317">
        <v>572</v>
      </c>
      <c r="E5317">
        <v>2471</v>
      </c>
      <c r="F5317" t="s">
        <v>5105</v>
      </c>
      <c r="G5317" t="str">
        <f t="shared" si="164"/>
        <v>iiif_url</v>
      </c>
    </row>
    <row r="5318" spans="1:7" x14ac:dyDescent="0.2">
      <c r="A5318" t="s">
        <v>5060</v>
      </c>
      <c r="B5318" t="s">
        <v>5061</v>
      </c>
      <c r="C5318" t="s">
        <v>124</v>
      </c>
      <c r="D5318">
        <v>449</v>
      </c>
      <c r="E5318">
        <v>2517</v>
      </c>
      <c r="F5318" t="s">
        <v>5068</v>
      </c>
      <c r="G5318" t="str">
        <f t="shared" si="164"/>
        <v>iiif_url</v>
      </c>
    </row>
    <row r="5319" spans="1:7" x14ac:dyDescent="0.2">
      <c r="A5319" t="s">
        <v>5060</v>
      </c>
      <c r="B5319" t="s">
        <v>5061</v>
      </c>
      <c r="C5319" t="s">
        <v>124</v>
      </c>
      <c r="D5319">
        <v>449</v>
      </c>
      <c r="E5319">
        <v>2564</v>
      </c>
      <c r="F5319" t="s">
        <v>5106</v>
      </c>
      <c r="G5319" t="str">
        <f t="shared" si="164"/>
        <v>iiif_url</v>
      </c>
    </row>
    <row r="5320" spans="1:7" x14ac:dyDescent="0.2">
      <c r="A5320" t="s">
        <v>5060</v>
      </c>
      <c r="B5320" t="s">
        <v>5061</v>
      </c>
      <c r="C5320" t="s">
        <v>37</v>
      </c>
      <c r="D5320">
        <v>567</v>
      </c>
      <c r="E5320">
        <v>2613</v>
      </c>
      <c r="F5320" t="s">
        <v>5107</v>
      </c>
      <c r="G5320" t="str">
        <f t="shared" si="164"/>
        <v>iiif_url</v>
      </c>
    </row>
    <row r="5321" spans="1:7" x14ac:dyDescent="0.2">
      <c r="A5321" t="s">
        <v>5060</v>
      </c>
      <c r="B5321" t="s">
        <v>5061</v>
      </c>
      <c r="C5321" t="s">
        <v>124</v>
      </c>
      <c r="D5321">
        <v>442</v>
      </c>
      <c r="E5321">
        <v>2664</v>
      </c>
      <c r="F5321" t="s">
        <v>5108</v>
      </c>
      <c r="G5321" t="str">
        <f t="shared" si="164"/>
        <v>iiif_url</v>
      </c>
    </row>
    <row r="5322" spans="1:7" x14ac:dyDescent="0.2">
      <c r="A5322" t="s">
        <v>5060</v>
      </c>
      <c r="B5322" t="s">
        <v>5061</v>
      </c>
      <c r="C5322" t="s">
        <v>37</v>
      </c>
      <c r="D5322">
        <v>563</v>
      </c>
      <c r="E5322">
        <v>2710</v>
      </c>
      <c r="F5322" t="s">
        <v>1468</v>
      </c>
      <c r="G5322" t="str">
        <f t="shared" si="164"/>
        <v>iiif_url</v>
      </c>
    </row>
    <row r="5323" spans="1:7" x14ac:dyDescent="0.2">
      <c r="A5323" t="s">
        <v>5060</v>
      </c>
      <c r="B5323" t="s">
        <v>5061</v>
      </c>
      <c r="C5323" t="s">
        <v>26</v>
      </c>
      <c r="D5323">
        <v>444</v>
      </c>
      <c r="E5323">
        <v>2760</v>
      </c>
      <c r="F5323" t="s">
        <v>5109</v>
      </c>
      <c r="G5323" t="str">
        <f t="shared" si="164"/>
        <v>iiif_url</v>
      </c>
    </row>
    <row r="5324" spans="1:7" x14ac:dyDescent="0.2">
      <c r="A5324" t="s">
        <v>5060</v>
      </c>
      <c r="B5324" t="s">
        <v>5061</v>
      </c>
      <c r="C5324" t="s">
        <v>37</v>
      </c>
      <c r="D5324">
        <v>537</v>
      </c>
      <c r="E5324">
        <v>2809</v>
      </c>
      <c r="F5324" t="s">
        <v>5110</v>
      </c>
      <c r="G5324" t="str">
        <f t="shared" si="164"/>
        <v>iiif_url</v>
      </c>
    </row>
    <row r="5325" spans="1:7" x14ac:dyDescent="0.2">
      <c r="A5325" t="s">
        <v>5060</v>
      </c>
      <c r="B5325" t="s">
        <v>5061</v>
      </c>
      <c r="C5325" t="s">
        <v>26</v>
      </c>
      <c r="D5325">
        <v>444</v>
      </c>
      <c r="E5325">
        <v>2867</v>
      </c>
      <c r="F5325" t="s">
        <v>5111</v>
      </c>
      <c r="G5325" t="str">
        <f t="shared" si="164"/>
        <v>iiif_url</v>
      </c>
    </row>
    <row r="5326" spans="1:7" x14ac:dyDescent="0.2">
      <c r="A5326" t="s">
        <v>5060</v>
      </c>
      <c r="B5326" t="s">
        <v>5061</v>
      </c>
      <c r="C5326" t="s">
        <v>37</v>
      </c>
      <c r="D5326">
        <v>563</v>
      </c>
      <c r="E5326">
        <v>2902</v>
      </c>
      <c r="F5326" t="s">
        <v>5112</v>
      </c>
      <c r="G5326" t="str">
        <f t="shared" si="164"/>
        <v>iiif_url</v>
      </c>
    </row>
    <row r="5327" spans="1:7" x14ac:dyDescent="0.2">
      <c r="A5327" t="s">
        <v>5060</v>
      </c>
      <c r="B5327" t="s">
        <v>5061</v>
      </c>
      <c r="C5327" t="s">
        <v>26</v>
      </c>
      <c r="D5327">
        <v>444</v>
      </c>
      <c r="E5327">
        <v>2962</v>
      </c>
      <c r="F5327" t="s">
        <v>5111</v>
      </c>
      <c r="G5327" t="str">
        <f t="shared" si="164"/>
        <v>iiif_url</v>
      </c>
    </row>
    <row r="5328" spans="1:7" x14ac:dyDescent="0.2">
      <c r="A5328" t="s">
        <v>5060</v>
      </c>
      <c r="B5328" t="s">
        <v>5061</v>
      </c>
      <c r="C5328" t="s">
        <v>37</v>
      </c>
      <c r="D5328">
        <v>567</v>
      </c>
      <c r="E5328">
        <v>2998</v>
      </c>
      <c r="F5328" t="s">
        <v>5113</v>
      </c>
      <c r="G5328" t="str">
        <f t="shared" si="164"/>
        <v>iiif_url</v>
      </c>
    </row>
    <row r="5329" spans="1:7" x14ac:dyDescent="0.2">
      <c r="A5329" t="s">
        <v>5060</v>
      </c>
      <c r="B5329" t="s">
        <v>5061</v>
      </c>
      <c r="C5329" t="s">
        <v>26</v>
      </c>
      <c r="D5329">
        <v>439</v>
      </c>
      <c r="E5329">
        <v>3058</v>
      </c>
      <c r="F5329" t="s">
        <v>5114</v>
      </c>
      <c r="G5329" t="str">
        <f t="shared" si="164"/>
        <v>iiif_url</v>
      </c>
    </row>
    <row r="5330" spans="1:7" x14ac:dyDescent="0.2">
      <c r="A5330" t="s">
        <v>5060</v>
      </c>
      <c r="B5330" t="s">
        <v>5061</v>
      </c>
      <c r="C5330" t="s">
        <v>37</v>
      </c>
      <c r="D5330">
        <v>558</v>
      </c>
      <c r="E5330">
        <v>3097</v>
      </c>
      <c r="F5330" t="s">
        <v>5115</v>
      </c>
      <c r="G5330" t="str">
        <f t="shared" si="164"/>
        <v>iiif_url</v>
      </c>
    </row>
    <row r="5331" spans="1:7" x14ac:dyDescent="0.2">
      <c r="A5331" t="s">
        <v>5060</v>
      </c>
      <c r="B5331" t="s">
        <v>5061</v>
      </c>
      <c r="C5331" t="s">
        <v>124</v>
      </c>
      <c r="D5331">
        <v>432</v>
      </c>
      <c r="E5331">
        <v>3144</v>
      </c>
      <c r="F5331" t="s">
        <v>5116</v>
      </c>
      <c r="G5331" t="str">
        <f t="shared" si="164"/>
        <v>iiif_url</v>
      </c>
    </row>
    <row r="5332" spans="1:7" x14ac:dyDescent="0.2">
      <c r="A5332" t="s">
        <v>5060</v>
      </c>
      <c r="B5332" t="s">
        <v>5061</v>
      </c>
      <c r="C5332" t="s">
        <v>26</v>
      </c>
      <c r="D5332">
        <v>427</v>
      </c>
      <c r="E5332">
        <v>3195</v>
      </c>
      <c r="F5332" t="s">
        <v>5117</v>
      </c>
      <c r="G5332" t="str">
        <f t="shared" si="164"/>
        <v>iiif_url</v>
      </c>
    </row>
    <row r="5333" spans="1:7" x14ac:dyDescent="0.2">
      <c r="A5333" t="s">
        <v>5060</v>
      </c>
      <c r="B5333" t="s">
        <v>5061</v>
      </c>
      <c r="C5333" t="s">
        <v>37</v>
      </c>
      <c r="D5333">
        <v>553</v>
      </c>
      <c r="E5333">
        <v>3239</v>
      </c>
      <c r="F5333" t="s">
        <v>5118</v>
      </c>
      <c r="G5333" t="str">
        <f t="shared" si="164"/>
        <v>iiif_url</v>
      </c>
    </row>
    <row r="5334" spans="1:7" x14ac:dyDescent="0.2">
      <c r="A5334" t="s">
        <v>5060</v>
      </c>
      <c r="B5334" t="s">
        <v>5061</v>
      </c>
      <c r="C5334" t="s">
        <v>124</v>
      </c>
      <c r="D5334">
        <v>432</v>
      </c>
      <c r="E5334">
        <v>3291</v>
      </c>
      <c r="F5334" t="s">
        <v>5119</v>
      </c>
      <c r="G5334" t="str">
        <f t="shared" si="164"/>
        <v>iiif_url</v>
      </c>
    </row>
    <row r="5336" spans="1:7" x14ac:dyDescent="0.2">
      <c r="A5336" t="s">
        <v>5060</v>
      </c>
      <c r="B5336" t="s">
        <v>5120</v>
      </c>
      <c r="C5336" t="s">
        <v>11</v>
      </c>
      <c r="D5336">
        <v>1562</v>
      </c>
      <c r="E5336">
        <v>416</v>
      </c>
      <c r="F5336" t="s">
        <v>5121</v>
      </c>
      <c r="G5336" t="str">
        <f t="shared" ref="G5336:G5367" si="165">HYPERLINK("https://images.diginfra.net/iiif/NL-HaNA_1.01.02/3779/NL-HaNA_1.01.02_3779_0026.jpg/1265,319,1114,3131/full/0/default.jpg", "iiif_url")</f>
        <v>iiif_url</v>
      </c>
    </row>
    <row r="5337" spans="1:7" x14ac:dyDescent="0.2">
      <c r="A5337" t="s">
        <v>5060</v>
      </c>
      <c r="B5337" t="s">
        <v>5120</v>
      </c>
      <c r="C5337" t="s">
        <v>26</v>
      </c>
      <c r="D5337">
        <v>1441</v>
      </c>
      <c r="E5337">
        <v>469</v>
      </c>
      <c r="F5337" t="s">
        <v>5122</v>
      </c>
      <c r="G5337" t="str">
        <f t="shared" si="165"/>
        <v>iiif_url</v>
      </c>
    </row>
    <row r="5338" spans="1:7" x14ac:dyDescent="0.2">
      <c r="A5338" t="s">
        <v>5060</v>
      </c>
      <c r="B5338" t="s">
        <v>5120</v>
      </c>
      <c r="C5338" t="s">
        <v>26</v>
      </c>
      <c r="D5338">
        <v>1443</v>
      </c>
      <c r="E5338">
        <v>509</v>
      </c>
      <c r="F5338" t="s">
        <v>5123</v>
      </c>
      <c r="G5338" t="str">
        <f t="shared" si="165"/>
        <v>iiif_url</v>
      </c>
    </row>
    <row r="5339" spans="1:7" x14ac:dyDescent="0.2">
      <c r="A5339" t="s">
        <v>5060</v>
      </c>
      <c r="B5339" t="s">
        <v>5120</v>
      </c>
      <c r="C5339" t="s">
        <v>11</v>
      </c>
      <c r="D5339">
        <v>1567</v>
      </c>
      <c r="E5339">
        <v>563</v>
      </c>
      <c r="F5339" t="s">
        <v>5124</v>
      </c>
      <c r="G5339" t="str">
        <f t="shared" si="165"/>
        <v>iiif_url</v>
      </c>
    </row>
    <row r="5340" spans="1:7" x14ac:dyDescent="0.2">
      <c r="A5340" t="s">
        <v>5060</v>
      </c>
      <c r="B5340" t="s">
        <v>5120</v>
      </c>
      <c r="C5340" t="s">
        <v>26</v>
      </c>
      <c r="D5340">
        <v>1441</v>
      </c>
      <c r="E5340">
        <v>611</v>
      </c>
      <c r="F5340" t="s">
        <v>5125</v>
      </c>
      <c r="G5340" t="str">
        <f t="shared" si="165"/>
        <v>iiif_url</v>
      </c>
    </row>
    <row r="5341" spans="1:7" x14ac:dyDescent="0.2">
      <c r="A5341" t="s">
        <v>5060</v>
      </c>
      <c r="B5341" t="s">
        <v>5120</v>
      </c>
      <c r="C5341" t="s">
        <v>26</v>
      </c>
      <c r="D5341">
        <v>1441</v>
      </c>
      <c r="E5341">
        <v>656</v>
      </c>
      <c r="F5341" t="s">
        <v>5126</v>
      </c>
      <c r="G5341" t="str">
        <f t="shared" si="165"/>
        <v>iiif_url</v>
      </c>
    </row>
    <row r="5342" spans="1:7" x14ac:dyDescent="0.2">
      <c r="A5342" t="s">
        <v>5060</v>
      </c>
      <c r="B5342" t="s">
        <v>5120</v>
      </c>
      <c r="C5342" t="s">
        <v>26</v>
      </c>
      <c r="D5342">
        <v>1441</v>
      </c>
      <c r="E5342">
        <v>713</v>
      </c>
      <c r="F5342" t="s">
        <v>5127</v>
      </c>
      <c r="G5342" t="str">
        <f t="shared" si="165"/>
        <v>iiif_url</v>
      </c>
    </row>
    <row r="5343" spans="1:7" x14ac:dyDescent="0.2">
      <c r="A5343" t="s">
        <v>5060</v>
      </c>
      <c r="B5343" t="s">
        <v>5120</v>
      </c>
      <c r="C5343" t="s">
        <v>11</v>
      </c>
      <c r="D5343">
        <v>1567</v>
      </c>
      <c r="E5343">
        <v>752</v>
      </c>
      <c r="F5343" t="s">
        <v>5128</v>
      </c>
      <c r="G5343" t="str">
        <f t="shared" si="165"/>
        <v>iiif_url</v>
      </c>
    </row>
    <row r="5344" spans="1:7" x14ac:dyDescent="0.2">
      <c r="A5344" t="s">
        <v>5060</v>
      </c>
      <c r="B5344" t="s">
        <v>5120</v>
      </c>
      <c r="C5344" t="s">
        <v>26</v>
      </c>
      <c r="D5344">
        <v>1439</v>
      </c>
      <c r="E5344">
        <v>798</v>
      </c>
      <c r="F5344" t="s">
        <v>5129</v>
      </c>
      <c r="G5344" t="str">
        <f t="shared" si="165"/>
        <v>iiif_url</v>
      </c>
    </row>
    <row r="5345" spans="1:7" x14ac:dyDescent="0.2">
      <c r="A5345" t="s">
        <v>5060</v>
      </c>
      <c r="B5345" t="s">
        <v>5120</v>
      </c>
      <c r="C5345" t="s">
        <v>26</v>
      </c>
      <c r="D5345">
        <v>1439</v>
      </c>
      <c r="E5345">
        <v>847</v>
      </c>
      <c r="F5345" t="s">
        <v>5130</v>
      </c>
      <c r="G5345" t="str">
        <f t="shared" si="165"/>
        <v>iiif_url</v>
      </c>
    </row>
    <row r="5346" spans="1:7" x14ac:dyDescent="0.2">
      <c r="A5346" t="s">
        <v>5060</v>
      </c>
      <c r="B5346" t="s">
        <v>5120</v>
      </c>
      <c r="C5346" t="s">
        <v>26</v>
      </c>
      <c r="D5346">
        <v>1436</v>
      </c>
      <c r="E5346">
        <v>895</v>
      </c>
      <c r="F5346" t="s">
        <v>5131</v>
      </c>
      <c r="G5346" t="str">
        <f t="shared" si="165"/>
        <v>iiif_url</v>
      </c>
    </row>
    <row r="5347" spans="1:7" x14ac:dyDescent="0.2">
      <c r="A5347" t="s">
        <v>5060</v>
      </c>
      <c r="B5347" t="s">
        <v>5120</v>
      </c>
      <c r="C5347" t="s">
        <v>11</v>
      </c>
      <c r="D5347">
        <v>1564</v>
      </c>
      <c r="E5347">
        <v>941</v>
      </c>
      <c r="F5347" t="s">
        <v>5132</v>
      </c>
      <c r="G5347" t="str">
        <f t="shared" si="165"/>
        <v>iiif_url</v>
      </c>
    </row>
    <row r="5348" spans="1:7" x14ac:dyDescent="0.2">
      <c r="A5348" t="s">
        <v>5060</v>
      </c>
      <c r="B5348" t="s">
        <v>5120</v>
      </c>
      <c r="C5348" t="s">
        <v>26</v>
      </c>
      <c r="D5348">
        <v>1439</v>
      </c>
      <c r="E5348">
        <v>990</v>
      </c>
      <c r="F5348" t="s">
        <v>5133</v>
      </c>
      <c r="G5348" t="str">
        <f t="shared" si="165"/>
        <v>iiif_url</v>
      </c>
    </row>
    <row r="5349" spans="1:7" x14ac:dyDescent="0.2">
      <c r="A5349" t="s">
        <v>5060</v>
      </c>
      <c r="B5349" t="s">
        <v>5120</v>
      </c>
      <c r="C5349" t="s">
        <v>26</v>
      </c>
      <c r="D5349">
        <v>1441</v>
      </c>
      <c r="E5349">
        <v>1046</v>
      </c>
      <c r="F5349" t="s">
        <v>5134</v>
      </c>
      <c r="G5349" t="str">
        <f t="shared" si="165"/>
        <v>iiif_url</v>
      </c>
    </row>
    <row r="5350" spans="1:7" x14ac:dyDescent="0.2">
      <c r="A5350" t="s">
        <v>5060</v>
      </c>
      <c r="B5350" t="s">
        <v>5120</v>
      </c>
      <c r="C5350" t="s">
        <v>11</v>
      </c>
      <c r="D5350">
        <v>1837</v>
      </c>
      <c r="E5350">
        <v>1061</v>
      </c>
      <c r="F5350" t="s">
        <v>285</v>
      </c>
      <c r="G5350" t="str">
        <f t="shared" si="165"/>
        <v>iiif_url</v>
      </c>
    </row>
    <row r="5351" spans="1:7" x14ac:dyDescent="0.2">
      <c r="A5351" t="s">
        <v>5060</v>
      </c>
      <c r="B5351" t="s">
        <v>5120</v>
      </c>
      <c r="C5351" t="s">
        <v>11</v>
      </c>
      <c r="D5351">
        <v>1562</v>
      </c>
      <c r="E5351">
        <v>1090</v>
      </c>
      <c r="F5351" t="s">
        <v>5135</v>
      </c>
      <c r="G5351" t="str">
        <f t="shared" si="165"/>
        <v>iiif_url</v>
      </c>
    </row>
    <row r="5352" spans="1:7" x14ac:dyDescent="0.2">
      <c r="A5352" t="s">
        <v>5060</v>
      </c>
      <c r="B5352" t="s">
        <v>5120</v>
      </c>
      <c r="C5352" t="s">
        <v>26</v>
      </c>
      <c r="D5352">
        <v>1436</v>
      </c>
      <c r="E5352">
        <v>1136</v>
      </c>
      <c r="F5352" t="s">
        <v>5136</v>
      </c>
      <c r="G5352" t="str">
        <f t="shared" si="165"/>
        <v>iiif_url</v>
      </c>
    </row>
    <row r="5353" spans="1:7" x14ac:dyDescent="0.2">
      <c r="A5353" t="s">
        <v>5060</v>
      </c>
      <c r="B5353" t="s">
        <v>5120</v>
      </c>
      <c r="C5353" t="s">
        <v>26</v>
      </c>
      <c r="D5353">
        <v>1436</v>
      </c>
      <c r="E5353">
        <v>1182</v>
      </c>
      <c r="F5353" t="s">
        <v>5137</v>
      </c>
      <c r="G5353" t="str">
        <f t="shared" si="165"/>
        <v>iiif_url</v>
      </c>
    </row>
    <row r="5354" spans="1:7" x14ac:dyDescent="0.2">
      <c r="A5354" t="s">
        <v>5060</v>
      </c>
      <c r="B5354" t="s">
        <v>5120</v>
      </c>
      <c r="C5354" t="s">
        <v>11</v>
      </c>
      <c r="D5354">
        <v>1564</v>
      </c>
      <c r="E5354">
        <v>1234</v>
      </c>
      <c r="F5354" t="s">
        <v>5138</v>
      </c>
      <c r="G5354" t="str">
        <f t="shared" si="165"/>
        <v>iiif_url</v>
      </c>
    </row>
    <row r="5355" spans="1:7" x14ac:dyDescent="0.2">
      <c r="A5355" t="s">
        <v>5060</v>
      </c>
      <c r="B5355" t="s">
        <v>5120</v>
      </c>
      <c r="C5355" t="s">
        <v>26</v>
      </c>
      <c r="D5355">
        <v>1439</v>
      </c>
      <c r="E5355">
        <v>1281</v>
      </c>
      <c r="F5355" t="s">
        <v>5139</v>
      </c>
      <c r="G5355" t="str">
        <f t="shared" si="165"/>
        <v>iiif_url</v>
      </c>
    </row>
    <row r="5356" spans="1:7" x14ac:dyDescent="0.2">
      <c r="A5356" t="s">
        <v>5060</v>
      </c>
      <c r="B5356" t="s">
        <v>5120</v>
      </c>
      <c r="C5356" t="s">
        <v>26</v>
      </c>
      <c r="D5356">
        <v>1434</v>
      </c>
      <c r="E5356">
        <v>1327</v>
      </c>
      <c r="F5356" t="s">
        <v>5140</v>
      </c>
      <c r="G5356" t="str">
        <f t="shared" si="165"/>
        <v>iiif_url</v>
      </c>
    </row>
    <row r="5357" spans="1:7" x14ac:dyDescent="0.2">
      <c r="A5357" t="s">
        <v>5060</v>
      </c>
      <c r="B5357" t="s">
        <v>5120</v>
      </c>
      <c r="C5357" t="s">
        <v>11</v>
      </c>
      <c r="D5357">
        <v>1562</v>
      </c>
      <c r="E5357">
        <v>1376</v>
      </c>
      <c r="F5357" t="s">
        <v>5141</v>
      </c>
      <c r="G5357" t="str">
        <f t="shared" si="165"/>
        <v>iiif_url</v>
      </c>
    </row>
    <row r="5358" spans="1:7" x14ac:dyDescent="0.2">
      <c r="A5358" t="s">
        <v>5060</v>
      </c>
      <c r="B5358" t="s">
        <v>5120</v>
      </c>
      <c r="C5358" t="s">
        <v>26</v>
      </c>
      <c r="D5358">
        <v>1436</v>
      </c>
      <c r="E5358">
        <v>1426</v>
      </c>
      <c r="F5358" t="s">
        <v>5142</v>
      </c>
      <c r="G5358" t="str">
        <f t="shared" si="165"/>
        <v>iiif_url</v>
      </c>
    </row>
    <row r="5359" spans="1:7" x14ac:dyDescent="0.2">
      <c r="A5359" t="s">
        <v>5060</v>
      </c>
      <c r="B5359" t="s">
        <v>5120</v>
      </c>
      <c r="C5359" t="s">
        <v>26</v>
      </c>
      <c r="D5359">
        <v>1436</v>
      </c>
      <c r="E5359">
        <v>1474</v>
      </c>
      <c r="F5359" t="s">
        <v>5143</v>
      </c>
      <c r="G5359" t="str">
        <f t="shared" si="165"/>
        <v>iiif_url</v>
      </c>
    </row>
    <row r="5360" spans="1:7" x14ac:dyDescent="0.2">
      <c r="A5360" t="s">
        <v>5060</v>
      </c>
      <c r="B5360" t="s">
        <v>5120</v>
      </c>
      <c r="C5360" t="s">
        <v>11</v>
      </c>
      <c r="D5360">
        <v>1567</v>
      </c>
      <c r="E5360">
        <v>1520</v>
      </c>
      <c r="F5360" t="s">
        <v>5144</v>
      </c>
      <c r="G5360" t="str">
        <f t="shared" si="165"/>
        <v>iiif_url</v>
      </c>
    </row>
    <row r="5361" spans="1:7" x14ac:dyDescent="0.2">
      <c r="A5361" t="s">
        <v>5060</v>
      </c>
      <c r="B5361" t="s">
        <v>5120</v>
      </c>
      <c r="C5361" t="s">
        <v>11</v>
      </c>
      <c r="D5361">
        <v>1557</v>
      </c>
      <c r="E5361">
        <v>1569</v>
      </c>
      <c r="F5361" t="s">
        <v>5145</v>
      </c>
      <c r="G5361" t="str">
        <f t="shared" si="165"/>
        <v>iiif_url</v>
      </c>
    </row>
    <row r="5362" spans="1:7" x14ac:dyDescent="0.2">
      <c r="A5362" t="s">
        <v>5060</v>
      </c>
      <c r="B5362" t="s">
        <v>5120</v>
      </c>
      <c r="C5362" t="s">
        <v>26</v>
      </c>
      <c r="D5362">
        <v>1434</v>
      </c>
      <c r="E5362">
        <v>1614</v>
      </c>
      <c r="F5362" t="s">
        <v>5146</v>
      </c>
      <c r="G5362" t="str">
        <f t="shared" si="165"/>
        <v>iiif_url</v>
      </c>
    </row>
    <row r="5363" spans="1:7" x14ac:dyDescent="0.2">
      <c r="A5363" t="s">
        <v>5060</v>
      </c>
      <c r="B5363" t="s">
        <v>5120</v>
      </c>
      <c r="C5363" t="s">
        <v>26</v>
      </c>
      <c r="D5363">
        <v>1436</v>
      </c>
      <c r="E5363">
        <v>1663</v>
      </c>
      <c r="F5363" t="s">
        <v>5147</v>
      </c>
      <c r="G5363" t="str">
        <f t="shared" si="165"/>
        <v>iiif_url</v>
      </c>
    </row>
    <row r="5364" spans="1:7" x14ac:dyDescent="0.2">
      <c r="A5364" t="s">
        <v>5060</v>
      </c>
      <c r="B5364" t="s">
        <v>5120</v>
      </c>
      <c r="C5364" t="s">
        <v>26</v>
      </c>
      <c r="D5364">
        <v>1436</v>
      </c>
      <c r="E5364">
        <v>1712</v>
      </c>
      <c r="F5364" t="s">
        <v>5148</v>
      </c>
      <c r="G5364" t="str">
        <f t="shared" si="165"/>
        <v>iiif_url</v>
      </c>
    </row>
    <row r="5365" spans="1:7" x14ac:dyDescent="0.2">
      <c r="A5365" t="s">
        <v>5060</v>
      </c>
      <c r="B5365" t="s">
        <v>5120</v>
      </c>
      <c r="C5365" t="s">
        <v>11</v>
      </c>
      <c r="D5365">
        <v>1560</v>
      </c>
      <c r="E5365">
        <v>1760</v>
      </c>
      <c r="F5365" t="s">
        <v>5149</v>
      </c>
      <c r="G5365" t="str">
        <f t="shared" si="165"/>
        <v>iiif_url</v>
      </c>
    </row>
    <row r="5366" spans="1:7" x14ac:dyDescent="0.2">
      <c r="A5366" t="s">
        <v>5060</v>
      </c>
      <c r="B5366" t="s">
        <v>5120</v>
      </c>
      <c r="C5366" t="s">
        <v>11</v>
      </c>
      <c r="D5366">
        <v>1562</v>
      </c>
      <c r="E5366">
        <v>1809</v>
      </c>
      <c r="F5366" t="s">
        <v>5150</v>
      </c>
      <c r="G5366" t="str">
        <f t="shared" si="165"/>
        <v>iiif_url</v>
      </c>
    </row>
    <row r="5367" spans="1:7" x14ac:dyDescent="0.2">
      <c r="A5367" t="s">
        <v>5060</v>
      </c>
      <c r="B5367" t="s">
        <v>5120</v>
      </c>
      <c r="C5367" t="s">
        <v>26</v>
      </c>
      <c r="D5367">
        <v>1432</v>
      </c>
      <c r="E5367">
        <v>1855</v>
      </c>
      <c r="F5367" t="s">
        <v>472</v>
      </c>
      <c r="G5367" t="str">
        <f t="shared" si="165"/>
        <v>iiif_url</v>
      </c>
    </row>
    <row r="5368" spans="1:7" x14ac:dyDescent="0.2">
      <c r="A5368" t="s">
        <v>5060</v>
      </c>
      <c r="B5368" t="s">
        <v>5120</v>
      </c>
      <c r="C5368" t="s">
        <v>11</v>
      </c>
      <c r="D5368">
        <v>1560</v>
      </c>
      <c r="E5368">
        <v>1903</v>
      </c>
      <c r="F5368" t="s">
        <v>5151</v>
      </c>
      <c r="G5368" t="str">
        <f t="shared" ref="G5368:G5398" si="166">HYPERLINK("https://images.diginfra.net/iiif/NL-HaNA_1.01.02/3779/NL-HaNA_1.01.02_3779_0026.jpg/1265,319,1114,3131/full/0/default.jpg", "iiif_url")</f>
        <v>iiif_url</v>
      </c>
    </row>
    <row r="5369" spans="1:7" x14ac:dyDescent="0.2">
      <c r="A5369" t="s">
        <v>5060</v>
      </c>
      <c r="B5369" t="s">
        <v>5120</v>
      </c>
      <c r="C5369" t="s">
        <v>26</v>
      </c>
      <c r="D5369">
        <v>1436</v>
      </c>
      <c r="E5369">
        <v>1950</v>
      </c>
      <c r="F5369" t="s">
        <v>5020</v>
      </c>
      <c r="G5369" t="str">
        <f t="shared" si="166"/>
        <v>iiif_url</v>
      </c>
    </row>
    <row r="5370" spans="1:7" x14ac:dyDescent="0.2">
      <c r="A5370" t="s">
        <v>5060</v>
      </c>
      <c r="B5370" t="s">
        <v>5120</v>
      </c>
      <c r="C5370" t="s">
        <v>26</v>
      </c>
      <c r="D5370">
        <v>1434</v>
      </c>
      <c r="E5370">
        <v>1999</v>
      </c>
      <c r="F5370" t="s">
        <v>5152</v>
      </c>
      <c r="G5370" t="str">
        <f t="shared" si="166"/>
        <v>iiif_url</v>
      </c>
    </row>
    <row r="5371" spans="1:7" x14ac:dyDescent="0.2">
      <c r="A5371" t="s">
        <v>5060</v>
      </c>
      <c r="B5371" t="s">
        <v>5120</v>
      </c>
      <c r="C5371" t="s">
        <v>26</v>
      </c>
      <c r="D5371">
        <v>1436</v>
      </c>
      <c r="E5371">
        <v>2056</v>
      </c>
      <c r="F5371" t="s">
        <v>5153</v>
      </c>
      <c r="G5371" t="str">
        <f t="shared" si="166"/>
        <v>iiif_url</v>
      </c>
    </row>
    <row r="5372" spans="1:7" x14ac:dyDescent="0.2">
      <c r="A5372" t="s">
        <v>5060</v>
      </c>
      <c r="B5372" t="s">
        <v>5120</v>
      </c>
      <c r="C5372" t="s">
        <v>37</v>
      </c>
      <c r="D5372">
        <v>1550</v>
      </c>
      <c r="E5372">
        <v>2094</v>
      </c>
      <c r="F5372" t="s">
        <v>5154</v>
      </c>
      <c r="G5372" t="str">
        <f t="shared" si="166"/>
        <v>iiif_url</v>
      </c>
    </row>
    <row r="5373" spans="1:7" x14ac:dyDescent="0.2">
      <c r="A5373" t="s">
        <v>5060</v>
      </c>
      <c r="B5373" t="s">
        <v>5120</v>
      </c>
      <c r="C5373" t="s">
        <v>26</v>
      </c>
      <c r="D5373">
        <v>1432</v>
      </c>
      <c r="E5373">
        <v>2141</v>
      </c>
      <c r="F5373" t="s">
        <v>5155</v>
      </c>
      <c r="G5373" t="str">
        <f t="shared" si="166"/>
        <v>iiif_url</v>
      </c>
    </row>
    <row r="5374" spans="1:7" x14ac:dyDescent="0.2">
      <c r="A5374" t="s">
        <v>5060</v>
      </c>
      <c r="B5374" t="s">
        <v>5120</v>
      </c>
      <c r="C5374" t="s">
        <v>26</v>
      </c>
      <c r="D5374">
        <v>1432</v>
      </c>
      <c r="E5374">
        <v>2193</v>
      </c>
      <c r="F5374" t="s">
        <v>5156</v>
      </c>
      <c r="G5374" t="str">
        <f t="shared" si="166"/>
        <v>iiif_url</v>
      </c>
    </row>
    <row r="5375" spans="1:7" x14ac:dyDescent="0.2">
      <c r="A5375" t="s">
        <v>5060</v>
      </c>
      <c r="B5375" t="s">
        <v>5120</v>
      </c>
      <c r="C5375" t="s">
        <v>26</v>
      </c>
      <c r="D5375">
        <v>1434</v>
      </c>
      <c r="E5375">
        <v>2242</v>
      </c>
      <c r="F5375" t="s">
        <v>953</v>
      </c>
      <c r="G5375" t="str">
        <f t="shared" si="166"/>
        <v>iiif_url</v>
      </c>
    </row>
    <row r="5376" spans="1:7" x14ac:dyDescent="0.2">
      <c r="A5376" t="s">
        <v>5060</v>
      </c>
      <c r="B5376" t="s">
        <v>5120</v>
      </c>
      <c r="C5376" t="s">
        <v>37</v>
      </c>
      <c r="D5376">
        <v>1550</v>
      </c>
      <c r="E5376">
        <v>2287</v>
      </c>
      <c r="F5376" t="s">
        <v>5157</v>
      </c>
      <c r="G5376" t="str">
        <f t="shared" si="166"/>
        <v>iiif_url</v>
      </c>
    </row>
    <row r="5377" spans="1:7" x14ac:dyDescent="0.2">
      <c r="A5377" t="s">
        <v>5060</v>
      </c>
      <c r="B5377" t="s">
        <v>5120</v>
      </c>
      <c r="C5377" t="s">
        <v>37</v>
      </c>
      <c r="D5377">
        <v>1550</v>
      </c>
      <c r="E5377">
        <v>2333</v>
      </c>
      <c r="F5377" t="s">
        <v>5158</v>
      </c>
      <c r="G5377" t="str">
        <f t="shared" si="166"/>
        <v>iiif_url</v>
      </c>
    </row>
    <row r="5378" spans="1:7" x14ac:dyDescent="0.2">
      <c r="A5378" t="s">
        <v>5060</v>
      </c>
      <c r="B5378" t="s">
        <v>5120</v>
      </c>
      <c r="C5378" t="s">
        <v>26</v>
      </c>
      <c r="D5378">
        <v>1427</v>
      </c>
      <c r="E5378">
        <v>2382</v>
      </c>
      <c r="F5378" t="s">
        <v>5159</v>
      </c>
      <c r="G5378" t="str">
        <f t="shared" si="166"/>
        <v>iiif_url</v>
      </c>
    </row>
    <row r="5379" spans="1:7" x14ac:dyDescent="0.2">
      <c r="A5379" t="s">
        <v>5060</v>
      </c>
      <c r="B5379" t="s">
        <v>5120</v>
      </c>
      <c r="C5379" t="s">
        <v>26</v>
      </c>
      <c r="D5379">
        <v>1424</v>
      </c>
      <c r="E5379">
        <v>2431</v>
      </c>
      <c r="F5379" t="s">
        <v>5160</v>
      </c>
      <c r="G5379" t="str">
        <f t="shared" si="166"/>
        <v>iiif_url</v>
      </c>
    </row>
    <row r="5380" spans="1:7" x14ac:dyDescent="0.2">
      <c r="A5380" t="s">
        <v>5060</v>
      </c>
      <c r="B5380" t="s">
        <v>5120</v>
      </c>
      <c r="C5380" t="s">
        <v>26</v>
      </c>
      <c r="D5380">
        <v>1429</v>
      </c>
      <c r="E5380">
        <v>2488</v>
      </c>
      <c r="F5380" t="s">
        <v>5161</v>
      </c>
      <c r="G5380" t="str">
        <f t="shared" si="166"/>
        <v>iiif_url</v>
      </c>
    </row>
    <row r="5381" spans="1:7" x14ac:dyDescent="0.2">
      <c r="A5381" t="s">
        <v>5060</v>
      </c>
      <c r="B5381" t="s">
        <v>5120</v>
      </c>
      <c r="C5381" t="s">
        <v>26</v>
      </c>
      <c r="D5381">
        <v>1548</v>
      </c>
      <c r="E5381">
        <v>2529</v>
      </c>
      <c r="F5381" t="s">
        <v>5162</v>
      </c>
      <c r="G5381" t="str">
        <f t="shared" si="166"/>
        <v>iiif_url</v>
      </c>
    </row>
    <row r="5382" spans="1:7" x14ac:dyDescent="0.2">
      <c r="A5382" t="s">
        <v>5060</v>
      </c>
      <c r="B5382" t="s">
        <v>5120</v>
      </c>
      <c r="C5382" t="s">
        <v>26</v>
      </c>
      <c r="D5382">
        <v>1427</v>
      </c>
      <c r="E5382">
        <v>2576</v>
      </c>
      <c r="F5382" t="s">
        <v>5163</v>
      </c>
      <c r="G5382" t="str">
        <f t="shared" si="166"/>
        <v>iiif_url</v>
      </c>
    </row>
    <row r="5383" spans="1:7" x14ac:dyDescent="0.2">
      <c r="A5383" t="s">
        <v>5060</v>
      </c>
      <c r="B5383" t="s">
        <v>5120</v>
      </c>
      <c r="C5383" t="s">
        <v>26</v>
      </c>
      <c r="D5383">
        <v>1420</v>
      </c>
      <c r="E5383">
        <v>2626</v>
      </c>
      <c r="F5383" t="s">
        <v>5164</v>
      </c>
      <c r="G5383" t="str">
        <f t="shared" si="166"/>
        <v>iiif_url</v>
      </c>
    </row>
    <row r="5384" spans="1:7" x14ac:dyDescent="0.2">
      <c r="A5384" t="s">
        <v>5060</v>
      </c>
      <c r="B5384" t="s">
        <v>5120</v>
      </c>
      <c r="C5384" t="s">
        <v>37</v>
      </c>
      <c r="D5384">
        <v>1543</v>
      </c>
      <c r="E5384">
        <v>2672</v>
      </c>
      <c r="F5384" t="s">
        <v>5165</v>
      </c>
      <c r="G5384" t="str">
        <f t="shared" si="166"/>
        <v>iiif_url</v>
      </c>
    </row>
    <row r="5385" spans="1:7" x14ac:dyDescent="0.2">
      <c r="A5385" t="s">
        <v>5060</v>
      </c>
      <c r="B5385" t="s">
        <v>5120</v>
      </c>
      <c r="C5385" t="s">
        <v>26</v>
      </c>
      <c r="D5385">
        <v>1417</v>
      </c>
      <c r="E5385">
        <v>2721</v>
      </c>
      <c r="F5385" t="s">
        <v>5166</v>
      </c>
      <c r="G5385" t="str">
        <f t="shared" si="166"/>
        <v>iiif_url</v>
      </c>
    </row>
    <row r="5386" spans="1:7" x14ac:dyDescent="0.2">
      <c r="A5386" t="s">
        <v>5060</v>
      </c>
      <c r="B5386" t="s">
        <v>5120</v>
      </c>
      <c r="C5386" t="s">
        <v>26</v>
      </c>
      <c r="D5386">
        <v>1420</v>
      </c>
      <c r="E5386">
        <v>2772</v>
      </c>
      <c r="F5386" t="s">
        <v>5167</v>
      </c>
      <c r="G5386" t="str">
        <f t="shared" si="166"/>
        <v>iiif_url</v>
      </c>
    </row>
    <row r="5387" spans="1:7" x14ac:dyDescent="0.2">
      <c r="A5387" t="s">
        <v>5060</v>
      </c>
      <c r="B5387" t="s">
        <v>5120</v>
      </c>
      <c r="C5387" t="s">
        <v>26</v>
      </c>
      <c r="D5387">
        <v>1422</v>
      </c>
      <c r="E5387">
        <v>2819</v>
      </c>
      <c r="F5387" t="s">
        <v>5168</v>
      </c>
      <c r="G5387" t="str">
        <f t="shared" si="166"/>
        <v>iiif_url</v>
      </c>
    </row>
    <row r="5388" spans="1:7" x14ac:dyDescent="0.2">
      <c r="A5388" t="s">
        <v>5060</v>
      </c>
      <c r="B5388" t="s">
        <v>5120</v>
      </c>
      <c r="C5388" t="s">
        <v>37</v>
      </c>
      <c r="D5388">
        <v>1545</v>
      </c>
      <c r="E5388">
        <v>2866</v>
      </c>
      <c r="F5388" t="s">
        <v>5169</v>
      </c>
      <c r="G5388" t="str">
        <f t="shared" si="166"/>
        <v>iiif_url</v>
      </c>
    </row>
    <row r="5389" spans="1:7" x14ac:dyDescent="0.2">
      <c r="A5389" t="s">
        <v>5060</v>
      </c>
      <c r="B5389" t="s">
        <v>5120</v>
      </c>
      <c r="C5389" t="s">
        <v>26</v>
      </c>
      <c r="D5389">
        <v>1420</v>
      </c>
      <c r="E5389">
        <v>2913</v>
      </c>
      <c r="F5389" t="s">
        <v>5170</v>
      </c>
      <c r="G5389" t="str">
        <f t="shared" si="166"/>
        <v>iiif_url</v>
      </c>
    </row>
    <row r="5390" spans="1:7" x14ac:dyDescent="0.2">
      <c r="A5390" t="s">
        <v>5060</v>
      </c>
      <c r="B5390" t="s">
        <v>5120</v>
      </c>
      <c r="C5390" t="s">
        <v>11</v>
      </c>
      <c r="D5390">
        <v>1635</v>
      </c>
      <c r="E5390">
        <v>2929</v>
      </c>
      <c r="F5390" t="s">
        <v>5171</v>
      </c>
      <c r="G5390" t="str">
        <f t="shared" si="166"/>
        <v>iiif_url</v>
      </c>
    </row>
    <row r="5391" spans="1:7" x14ac:dyDescent="0.2">
      <c r="A5391" t="s">
        <v>5060</v>
      </c>
      <c r="B5391" t="s">
        <v>5120</v>
      </c>
      <c r="C5391" t="s">
        <v>37</v>
      </c>
      <c r="D5391">
        <v>1536</v>
      </c>
      <c r="E5391">
        <v>2959</v>
      </c>
      <c r="F5391" t="s">
        <v>5172</v>
      </c>
      <c r="G5391" t="str">
        <f t="shared" si="166"/>
        <v>iiif_url</v>
      </c>
    </row>
    <row r="5392" spans="1:7" x14ac:dyDescent="0.2">
      <c r="A5392" t="s">
        <v>5060</v>
      </c>
      <c r="B5392" t="s">
        <v>5120</v>
      </c>
      <c r="C5392" t="s">
        <v>26</v>
      </c>
      <c r="D5392">
        <v>1415</v>
      </c>
      <c r="E5392">
        <v>3011</v>
      </c>
      <c r="F5392" t="s">
        <v>5173</v>
      </c>
      <c r="G5392" t="str">
        <f t="shared" si="166"/>
        <v>iiif_url</v>
      </c>
    </row>
    <row r="5393" spans="1:7" x14ac:dyDescent="0.2">
      <c r="A5393" t="s">
        <v>5060</v>
      </c>
      <c r="B5393" t="s">
        <v>5120</v>
      </c>
      <c r="C5393" t="s">
        <v>26</v>
      </c>
      <c r="D5393">
        <v>1413</v>
      </c>
      <c r="E5393">
        <v>3062</v>
      </c>
      <c r="F5393" t="s">
        <v>5174</v>
      </c>
      <c r="G5393" t="str">
        <f t="shared" si="166"/>
        <v>iiif_url</v>
      </c>
    </row>
    <row r="5394" spans="1:7" x14ac:dyDescent="0.2">
      <c r="A5394" t="s">
        <v>5060</v>
      </c>
      <c r="B5394" t="s">
        <v>5120</v>
      </c>
      <c r="C5394" t="s">
        <v>37</v>
      </c>
      <c r="D5394">
        <v>1538</v>
      </c>
      <c r="E5394">
        <v>3103</v>
      </c>
      <c r="F5394" t="s">
        <v>5067</v>
      </c>
      <c r="G5394" t="str">
        <f t="shared" si="166"/>
        <v>iiif_url</v>
      </c>
    </row>
    <row r="5395" spans="1:7" x14ac:dyDescent="0.2">
      <c r="A5395" t="s">
        <v>5060</v>
      </c>
      <c r="B5395" t="s">
        <v>5120</v>
      </c>
      <c r="C5395" t="s">
        <v>26</v>
      </c>
      <c r="D5395">
        <v>1415</v>
      </c>
      <c r="E5395">
        <v>3159</v>
      </c>
      <c r="F5395" t="s">
        <v>5175</v>
      </c>
      <c r="G5395" t="str">
        <f t="shared" si="166"/>
        <v>iiif_url</v>
      </c>
    </row>
    <row r="5396" spans="1:7" x14ac:dyDescent="0.2">
      <c r="A5396" t="s">
        <v>5060</v>
      </c>
      <c r="B5396" t="s">
        <v>5120</v>
      </c>
      <c r="C5396" t="s">
        <v>26</v>
      </c>
      <c r="D5396">
        <v>1410</v>
      </c>
      <c r="E5396">
        <v>3205</v>
      </c>
      <c r="F5396" t="s">
        <v>5176</v>
      </c>
      <c r="G5396" t="str">
        <f t="shared" si="166"/>
        <v>iiif_url</v>
      </c>
    </row>
    <row r="5397" spans="1:7" x14ac:dyDescent="0.2">
      <c r="A5397" t="s">
        <v>5060</v>
      </c>
      <c r="B5397" t="s">
        <v>5120</v>
      </c>
      <c r="C5397" t="s">
        <v>26</v>
      </c>
      <c r="D5397">
        <v>1410</v>
      </c>
      <c r="E5397">
        <v>3255</v>
      </c>
      <c r="F5397" t="s">
        <v>5177</v>
      </c>
      <c r="G5397" t="str">
        <f t="shared" si="166"/>
        <v>iiif_url</v>
      </c>
    </row>
    <row r="5398" spans="1:7" x14ac:dyDescent="0.2">
      <c r="A5398" t="s">
        <v>5060</v>
      </c>
      <c r="B5398" t="s">
        <v>5120</v>
      </c>
      <c r="C5398" t="s">
        <v>37</v>
      </c>
      <c r="D5398">
        <v>1531</v>
      </c>
      <c r="E5398">
        <v>3303</v>
      </c>
      <c r="F5398" t="s">
        <v>5178</v>
      </c>
      <c r="G5398" t="str">
        <f t="shared" si="166"/>
        <v>iiif_url</v>
      </c>
    </row>
    <row r="5402" spans="1:7" x14ac:dyDescent="0.2">
      <c r="A5402" t="s">
        <v>5179</v>
      </c>
      <c r="B5402" t="s">
        <v>5180</v>
      </c>
      <c r="C5402" t="s">
        <v>11</v>
      </c>
      <c r="D5402">
        <v>3155</v>
      </c>
      <c r="E5402">
        <v>340</v>
      </c>
      <c r="F5402" t="s">
        <v>475</v>
      </c>
      <c r="G5402" t="str">
        <f t="shared" ref="G5402:G5433" si="167">HYPERLINK("https://images.diginfra.net/iiif/NL-HaNA_1.01.02/3779/NL-HaNA_1.01.02_3779_0026.jpg/2570,314,1095,3134/full/0/default.jpg", "iiif_url")</f>
        <v>iiif_url</v>
      </c>
    </row>
    <row r="5403" spans="1:7" x14ac:dyDescent="0.2">
      <c r="A5403" t="s">
        <v>5179</v>
      </c>
      <c r="B5403" t="s">
        <v>5180</v>
      </c>
      <c r="C5403" t="s">
        <v>26</v>
      </c>
      <c r="D5403">
        <v>2702</v>
      </c>
      <c r="E5403">
        <v>408</v>
      </c>
      <c r="F5403" t="s">
        <v>5181</v>
      </c>
      <c r="G5403" t="str">
        <f t="shared" si="167"/>
        <v>iiif_url</v>
      </c>
    </row>
    <row r="5404" spans="1:7" x14ac:dyDescent="0.2">
      <c r="A5404" t="s">
        <v>5179</v>
      </c>
      <c r="B5404" t="s">
        <v>5180</v>
      </c>
      <c r="C5404" t="s">
        <v>26</v>
      </c>
      <c r="D5404">
        <v>2702</v>
      </c>
      <c r="E5404">
        <v>455</v>
      </c>
      <c r="F5404" t="s">
        <v>5182</v>
      </c>
      <c r="G5404" t="str">
        <f t="shared" si="167"/>
        <v>iiif_url</v>
      </c>
    </row>
    <row r="5405" spans="1:7" x14ac:dyDescent="0.2">
      <c r="A5405" t="s">
        <v>5179</v>
      </c>
      <c r="B5405" t="s">
        <v>5180</v>
      </c>
      <c r="C5405" t="s">
        <v>37</v>
      </c>
      <c r="D5405">
        <v>2823</v>
      </c>
      <c r="E5405">
        <v>503</v>
      </c>
      <c r="F5405" t="s">
        <v>5183</v>
      </c>
      <c r="G5405" t="str">
        <f t="shared" si="167"/>
        <v>iiif_url</v>
      </c>
    </row>
    <row r="5406" spans="1:7" x14ac:dyDescent="0.2">
      <c r="A5406" t="s">
        <v>5179</v>
      </c>
      <c r="B5406" t="s">
        <v>5180</v>
      </c>
      <c r="C5406" t="s">
        <v>26</v>
      </c>
      <c r="D5406">
        <v>2704</v>
      </c>
      <c r="E5406">
        <v>550</v>
      </c>
      <c r="F5406" t="s">
        <v>5184</v>
      </c>
      <c r="G5406" t="str">
        <f t="shared" si="167"/>
        <v>iiif_url</v>
      </c>
    </row>
    <row r="5407" spans="1:7" x14ac:dyDescent="0.2">
      <c r="A5407" t="s">
        <v>5179</v>
      </c>
      <c r="B5407" t="s">
        <v>5180</v>
      </c>
      <c r="C5407" t="s">
        <v>26</v>
      </c>
      <c r="D5407">
        <v>2709</v>
      </c>
      <c r="E5407">
        <v>607</v>
      </c>
      <c r="F5407" t="s">
        <v>5185</v>
      </c>
      <c r="G5407" t="str">
        <f t="shared" si="167"/>
        <v>iiif_url</v>
      </c>
    </row>
    <row r="5408" spans="1:7" x14ac:dyDescent="0.2">
      <c r="A5408" t="s">
        <v>5179</v>
      </c>
      <c r="B5408" t="s">
        <v>5180</v>
      </c>
      <c r="C5408" t="s">
        <v>37</v>
      </c>
      <c r="D5408">
        <v>2835</v>
      </c>
      <c r="E5408">
        <v>645</v>
      </c>
      <c r="F5408" t="s">
        <v>5186</v>
      </c>
      <c r="G5408" t="str">
        <f t="shared" si="167"/>
        <v>iiif_url</v>
      </c>
    </row>
    <row r="5409" spans="1:7" x14ac:dyDescent="0.2">
      <c r="A5409" t="s">
        <v>5179</v>
      </c>
      <c r="B5409" t="s">
        <v>5180</v>
      </c>
      <c r="C5409" t="s">
        <v>26</v>
      </c>
      <c r="D5409">
        <v>2706</v>
      </c>
      <c r="E5409">
        <v>684</v>
      </c>
      <c r="F5409" t="s">
        <v>5187</v>
      </c>
      <c r="G5409" t="str">
        <f t="shared" si="167"/>
        <v>iiif_url</v>
      </c>
    </row>
    <row r="5410" spans="1:7" x14ac:dyDescent="0.2">
      <c r="A5410" t="s">
        <v>5179</v>
      </c>
      <c r="B5410" t="s">
        <v>5180</v>
      </c>
      <c r="C5410" t="s">
        <v>26</v>
      </c>
      <c r="D5410">
        <v>2714</v>
      </c>
      <c r="E5410">
        <v>743</v>
      </c>
      <c r="F5410" t="s">
        <v>5188</v>
      </c>
      <c r="G5410" t="str">
        <f t="shared" si="167"/>
        <v>iiif_url</v>
      </c>
    </row>
    <row r="5411" spans="1:7" x14ac:dyDescent="0.2">
      <c r="A5411" t="s">
        <v>5179</v>
      </c>
      <c r="B5411" t="s">
        <v>5180</v>
      </c>
      <c r="C5411" t="s">
        <v>37</v>
      </c>
      <c r="D5411">
        <v>2837</v>
      </c>
      <c r="E5411">
        <v>785</v>
      </c>
      <c r="F5411" t="s">
        <v>5189</v>
      </c>
      <c r="G5411" t="str">
        <f t="shared" si="167"/>
        <v>iiif_url</v>
      </c>
    </row>
    <row r="5412" spans="1:7" x14ac:dyDescent="0.2">
      <c r="A5412" t="s">
        <v>5179</v>
      </c>
      <c r="B5412" t="s">
        <v>5180</v>
      </c>
      <c r="C5412" t="s">
        <v>26</v>
      </c>
      <c r="D5412">
        <v>2711</v>
      </c>
      <c r="E5412">
        <v>836</v>
      </c>
      <c r="F5412" t="s">
        <v>5190</v>
      </c>
      <c r="G5412" t="str">
        <f t="shared" si="167"/>
        <v>iiif_url</v>
      </c>
    </row>
    <row r="5413" spans="1:7" x14ac:dyDescent="0.2">
      <c r="A5413" t="s">
        <v>5179</v>
      </c>
      <c r="B5413" t="s">
        <v>5180</v>
      </c>
      <c r="C5413" t="s">
        <v>37</v>
      </c>
      <c r="D5413">
        <v>2832</v>
      </c>
      <c r="E5413">
        <v>879</v>
      </c>
      <c r="F5413" t="s">
        <v>5191</v>
      </c>
      <c r="G5413" t="str">
        <f t="shared" si="167"/>
        <v>iiif_url</v>
      </c>
    </row>
    <row r="5414" spans="1:7" x14ac:dyDescent="0.2">
      <c r="A5414" t="s">
        <v>5179</v>
      </c>
      <c r="B5414" t="s">
        <v>5180</v>
      </c>
      <c r="C5414" t="s">
        <v>26</v>
      </c>
      <c r="D5414">
        <v>2835</v>
      </c>
      <c r="E5414">
        <v>932</v>
      </c>
      <c r="F5414" t="s">
        <v>5192</v>
      </c>
      <c r="G5414" t="str">
        <f t="shared" si="167"/>
        <v>iiif_url</v>
      </c>
    </row>
    <row r="5415" spans="1:7" x14ac:dyDescent="0.2">
      <c r="A5415" t="s">
        <v>5179</v>
      </c>
      <c r="B5415" t="s">
        <v>5180</v>
      </c>
      <c r="C5415" t="s">
        <v>26</v>
      </c>
      <c r="D5415">
        <v>2714</v>
      </c>
      <c r="E5415">
        <v>973</v>
      </c>
      <c r="F5415" t="s">
        <v>5193</v>
      </c>
      <c r="G5415" t="str">
        <f t="shared" si="167"/>
        <v>iiif_url</v>
      </c>
    </row>
    <row r="5416" spans="1:7" x14ac:dyDescent="0.2">
      <c r="A5416" t="s">
        <v>5179</v>
      </c>
      <c r="B5416" t="s">
        <v>5180</v>
      </c>
      <c r="C5416" t="s">
        <v>11</v>
      </c>
      <c r="D5416">
        <v>2882</v>
      </c>
      <c r="E5416">
        <v>1047</v>
      </c>
      <c r="F5416" t="s">
        <v>285</v>
      </c>
      <c r="G5416" t="str">
        <f t="shared" si="167"/>
        <v>iiif_url</v>
      </c>
    </row>
    <row r="5417" spans="1:7" x14ac:dyDescent="0.2">
      <c r="A5417" t="s">
        <v>5179</v>
      </c>
      <c r="B5417" t="s">
        <v>5180</v>
      </c>
      <c r="C5417" t="s">
        <v>26</v>
      </c>
      <c r="D5417">
        <v>2816</v>
      </c>
      <c r="E5417">
        <v>1034</v>
      </c>
      <c r="F5417" t="s">
        <v>5194</v>
      </c>
      <c r="G5417" t="str">
        <f t="shared" si="167"/>
        <v>iiif_url</v>
      </c>
    </row>
    <row r="5418" spans="1:7" x14ac:dyDescent="0.2">
      <c r="A5418" t="s">
        <v>5179</v>
      </c>
      <c r="B5418" t="s">
        <v>5180</v>
      </c>
      <c r="C5418" t="s">
        <v>26</v>
      </c>
      <c r="D5418">
        <v>2711</v>
      </c>
      <c r="E5418">
        <v>1031</v>
      </c>
      <c r="F5418" t="s">
        <v>5195</v>
      </c>
      <c r="G5418" t="str">
        <f t="shared" si="167"/>
        <v>iiif_url</v>
      </c>
    </row>
    <row r="5419" spans="1:7" x14ac:dyDescent="0.2">
      <c r="A5419" t="s">
        <v>5179</v>
      </c>
      <c r="B5419" t="s">
        <v>5180</v>
      </c>
      <c r="C5419" t="s">
        <v>37</v>
      </c>
      <c r="D5419">
        <v>2837</v>
      </c>
      <c r="E5419">
        <v>1080</v>
      </c>
      <c r="F5419" t="s">
        <v>5196</v>
      </c>
      <c r="G5419" t="str">
        <f t="shared" si="167"/>
        <v>iiif_url</v>
      </c>
    </row>
    <row r="5420" spans="1:7" x14ac:dyDescent="0.2">
      <c r="A5420" t="s">
        <v>5179</v>
      </c>
      <c r="B5420" t="s">
        <v>5180</v>
      </c>
      <c r="C5420" t="s">
        <v>26</v>
      </c>
      <c r="D5420">
        <v>2711</v>
      </c>
      <c r="E5420">
        <v>1126</v>
      </c>
      <c r="F5420" t="s">
        <v>5197</v>
      </c>
      <c r="G5420" t="str">
        <f t="shared" si="167"/>
        <v>iiif_url</v>
      </c>
    </row>
    <row r="5421" spans="1:7" x14ac:dyDescent="0.2">
      <c r="A5421" t="s">
        <v>5179</v>
      </c>
      <c r="B5421" t="s">
        <v>5180</v>
      </c>
      <c r="C5421" t="s">
        <v>26</v>
      </c>
      <c r="D5421">
        <v>2714</v>
      </c>
      <c r="E5421">
        <v>1176</v>
      </c>
      <c r="F5421" t="s">
        <v>5198</v>
      </c>
      <c r="G5421" t="str">
        <f t="shared" si="167"/>
        <v>iiif_url</v>
      </c>
    </row>
    <row r="5422" spans="1:7" x14ac:dyDescent="0.2">
      <c r="A5422" t="s">
        <v>5179</v>
      </c>
      <c r="B5422" t="s">
        <v>5180</v>
      </c>
      <c r="C5422" t="s">
        <v>37</v>
      </c>
      <c r="D5422">
        <v>2844</v>
      </c>
      <c r="E5422">
        <v>1222</v>
      </c>
      <c r="F5422" t="s">
        <v>5199</v>
      </c>
      <c r="G5422" t="str">
        <f t="shared" si="167"/>
        <v>iiif_url</v>
      </c>
    </row>
    <row r="5423" spans="1:7" x14ac:dyDescent="0.2">
      <c r="A5423" t="s">
        <v>5179</v>
      </c>
      <c r="B5423" t="s">
        <v>5180</v>
      </c>
      <c r="C5423" t="s">
        <v>37</v>
      </c>
      <c r="D5423">
        <v>2839</v>
      </c>
      <c r="E5423">
        <v>1268</v>
      </c>
      <c r="F5423" t="s">
        <v>5200</v>
      </c>
      <c r="G5423" t="str">
        <f t="shared" si="167"/>
        <v>iiif_url</v>
      </c>
    </row>
    <row r="5424" spans="1:7" x14ac:dyDescent="0.2">
      <c r="A5424" t="s">
        <v>5179</v>
      </c>
      <c r="B5424" t="s">
        <v>5180</v>
      </c>
      <c r="C5424" t="s">
        <v>26</v>
      </c>
      <c r="D5424">
        <v>2718</v>
      </c>
      <c r="E5424">
        <v>1316</v>
      </c>
      <c r="F5424" t="s">
        <v>5201</v>
      </c>
      <c r="G5424" t="str">
        <f t="shared" si="167"/>
        <v>iiif_url</v>
      </c>
    </row>
    <row r="5425" spans="1:7" x14ac:dyDescent="0.2">
      <c r="A5425" t="s">
        <v>5179</v>
      </c>
      <c r="B5425" t="s">
        <v>5180</v>
      </c>
      <c r="C5425" t="s">
        <v>37</v>
      </c>
      <c r="D5425">
        <v>2846</v>
      </c>
      <c r="E5425">
        <v>1365</v>
      </c>
      <c r="F5425" t="s">
        <v>5202</v>
      </c>
      <c r="G5425" t="str">
        <f t="shared" si="167"/>
        <v>iiif_url</v>
      </c>
    </row>
    <row r="5426" spans="1:7" x14ac:dyDescent="0.2">
      <c r="A5426" t="s">
        <v>5179</v>
      </c>
      <c r="B5426" t="s">
        <v>5180</v>
      </c>
      <c r="C5426" t="s">
        <v>26</v>
      </c>
      <c r="D5426">
        <v>2721</v>
      </c>
      <c r="E5426">
        <v>1413</v>
      </c>
      <c r="F5426" t="s">
        <v>5203</v>
      </c>
      <c r="G5426" t="str">
        <f t="shared" si="167"/>
        <v>iiif_url</v>
      </c>
    </row>
    <row r="5427" spans="1:7" x14ac:dyDescent="0.2">
      <c r="A5427" t="s">
        <v>5179</v>
      </c>
      <c r="B5427" t="s">
        <v>5180</v>
      </c>
      <c r="C5427" t="s">
        <v>26</v>
      </c>
      <c r="D5427">
        <v>2725</v>
      </c>
      <c r="E5427">
        <v>1460</v>
      </c>
      <c r="F5427" t="s">
        <v>5204</v>
      </c>
      <c r="G5427" t="str">
        <f t="shared" si="167"/>
        <v>iiif_url</v>
      </c>
    </row>
    <row r="5428" spans="1:7" x14ac:dyDescent="0.2">
      <c r="A5428" t="s">
        <v>5179</v>
      </c>
      <c r="B5428" t="s">
        <v>5180</v>
      </c>
      <c r="C5428" t="s">
        <v>37</v>
      </c>
      <c r="D5428">
        <v>2849</v>
      </c>
      <c r="E5428">
        <v>1512</v>
      </c>
      <c r="F5428" t="s">
        <v>5205</v>
      </c>
      <c r="G5428" t="str">
        <f t="shared" si="167"/>
        <v>iiif_url</v>
      </c>
    </row>
    <row r="5429" spans="1:7" x14ac:dyDescent="0.2">
      <c r="A5429" t="s">
        <v>5179</v>
      </c>
      <c r="B5429" t="s">
        <v>5180</v>
      </c>
      <c r="C5429" t="s">
        <v>26</v>
      </c>
      <c r="D5429">
        <v>2718</v>
      </c>
      <c r="E5429">
        <v>1556</v>
      </c>
      <c r="F5429" t="s">
        <v>5206</v>
      </c>
      <c r="G5429" t="str">
        <f t="shared" si="167"/>
        <v>iiif_url</v>
      </c>
    </row>
    <row r="5430" spans="1:7" x14ac:dyDescent="0.2">
      <c r="A5430" t="s">
        <v>5179</v>
      </c>
      <c r="B5430" t="s">
        <v>5180</v>
      </c>
      <c r="C5430" t="s">
        <v>26</v>
      </c>
      <c r="D5430">
        <v>2725</v>
      </c>
      <c r="E5430">
        <v>1621</v>
      </c>
      <c r="F5430" t="s">
        <v>3661</v>
      </c>
      <c r="G5430" t="str">
        <f t="shared" si="167"/>
        <v>iiif_url</v>
      </c>
    </row>
    <row r="5431" spans="1:7" x14ac:dyDescent="0.2">
      <c r="A5431" t="s">
        <v>5179</v>
      </c>
      <c r="B5431" t="s">
        <v>5180</v>
      </c>
      <c r="C5431" t="s">
        <v>37</v>
      </c>
      <c r="D5431">
        <v>2851</v>
      </c>
      <c r="E5431">
        <v>1643</v>
      </c>
      <c r="F5431" t="s">
        <v>5207</v>
      </c>
      <c r="G5431" t="str">
        <f t="shared" si="167"/>
        <v>iiif_url</v>
      </c>
    </row>
    <row r="5432" spans="1:7" x14ac:dyDescent="0.2">
      <c r="A5432" t="s">
        <v>5179</v>
      </c>
      <c r="B5432" t="s">
        <v>5180</v>
      </c>
      <c r="C5432" t="s">
        <v>26</v>
      </c>
      <c r="D5432">
        <v>2730</v>
      </c>
      <c r="E5432">
        <v>1704</v>
      </c>
      <c r="F5432" t="s">
        <v>5208</v>
      </c>
      <c r="G5432" t="str">
        <f t="shared" si="167"/>
        <v>iiif_url</v>
      </c>
    </row>
    <row r="5433" spans="1:7" x14ac:dyDescent="0.2">
      <c r="A5433" t="s">
        <v>5179</v>
      </c>
      <c r="B5433" t="s">
        <v>5180</v>
      </c>
      <c r="C5433" t="s">
        <v>37</v>
      </c>
      <c r="D5433">
        <v>2854</v>
      </c>
      <c r="E5433">
        <v>1742</v>
      </c>
      <c r="F5433" t="s">
        <v>5209</v>
      </c>
      <c r="G5433" t="str">
        <f t="shared" si="167"/>
        <v>iiif_url</v>
      </c>
    </row>
    <row r="5434" spans="1:7" x14ac:dyDescent="0.2">
      <c r="A5434" t="s">
        <v>5179</v>
      </c>
      <c r="B5434" t="s">
        <v>5180</v>
      </c>
      <c r="C5434" t="s">
        <v>26</v>
      </c>
      <c r="D5434">
        <v>2725</v>
      </c>
      <c r="E5434">
        <v>1803</v>
      </c>
      <c r="F5434" t="s">
        <v>5210</v>
      </c>
      <c r="G5434" t="str">
        <f t="shared" ref="G5434:G5465" si="168">HYPERLINK("https://images.diginfra.net/iiif/NL-HaNA_1.01.02/3779/NL-HaNA_1.01.02_3779_0026.jpg/2570,314,1095,3134/full/0/default.jpg", "iiif_url")</f>
        <v>iiif_url</v>
      </c>
    </row>
    <row r="5435" spans="1:7" x14ac:dyDescent="0.2">
      <c r="A5435" t="s">
        <v>5179</v>
      </c>
      <c r="B5435" t="s">
        <v>5180</v>
      </c>
      <c r="C5435" t="s">
        <v>26</v>
      </c>
      <c r="D5435">
        <v>2854</v>
      </c>
      <c r="E5435">
        <v>1846</v>
      </c>
      <c r="F5435" t="s">
        <v>5211</v>
      </c>
      <c r="G5435" t="str">
        <f t="shared" si="168"/>
        <v>iiif_url</v>
      </c>
    </row>
    <row r="5436" spans="1:7" x14ac:dyDescent="0.2">
      <c r="A5436" t="s">
        <v>5179</v>
      </c>
      <c r="B5436" t="s">
        <v>5180</v>
      </c>
      <c r="C5436" t="s">
        <v>26</v>
      </c>
      <c r="D5436">
        <v>2730</v>
      </c>
      <c r="E5436">
        <v>1896</v>
      </c>
      <c r="F5436" t="s">
        <v>5212</v>
      </c>
      <c r="G5436" t="str">
        <f t="shared" si="168"/>
        <v>iiif_url</v>
      </c>
    </row>
    <row r="5437" spans="1:7" x14ac:dyDescent="0.2">
      <c r="A5437" t="s">
        <v>5179</v>
      </c>
      <c r="B5437" t="s">
        <v>5180</v>
      </c>
      <c r="C5437" t="s">
        <v>26</v>
      </c>
      <c r="D5437">
        <v>2737</v>
      </c>
      <c r="E5437">
        <v>1951</v>
      </c>
      <c r="F5437" t="s">
        <v>5213</v>
      </c>
      <c r="G5437" t="str">
        <f t="shared" si="168"/>
        <v>iiif_url</v>
      </c>
    </row>
    <row r="5438" spans="1:7" x14ac:dyDescent="0.2">
      <c r="A5438" t="s">
        <v>5179</v>
      </c>
      <c r="B5438" t="s">
        <v>5180</v>
      </c>
      <c r="C5438" t="s">
        <v>37</v>
      </c>
      <c r="D5438">
        <v>2854</v>
      </c>
      <c r="E5438">
        <v>1987</v>
      </c>
      <c r="F5438" t="s">
        <v>5214</v>
      </c>
      <c r="G5438" t="str">
        <f t="shared" si="168"/>
        <v>iiif_url</v>
      </c>
    </row>
    <row r="5439" spans="1:7" x14ac:dyDescent="0.2">
      <c r="A5439" t="s">
        <v>5179</v>
      </c>
      <c r="B5439" t="s">
        <v>5180</v>
      </c>
      <c r="C5439" t="s">
        <v>26</v>
      </c>
      <c r="D5439">
        <v>2735</v>
      </c>
      <c r="E5439">
        <v>2037</v>
      </c>
      <c r="F5439" t="s">
        <v>5215</v>
      </c>
      <c r="G5439" t="str">
        <f t="shared" si="168"/>
        <v>iiif_url</v>
      </c>
    </row>
    <row r="5440" spans="1:7" x14ac:dyDescent="0.2">
      <c r="A5440" t="s">
        <v>5179</v>
      </c>
      <c r="B5440" t="s">
        <v>5180</v>
      </c>
      <c r="C5440" t="s">
        <v>11</v>
      </c>
      <c r="D5440">
        <v>2861</v>
      </c>
      <c r="E5440">
        <v>2083</v>
      </c>
      <c r="F5440" t="s">
        <v>5216</v>
      </c>
      <c r="G5440" t="str">
        <f t="shared" si="168"/>
        <v>iiif_url</v>
      </c>
    </row>
    <row r="5441" spans="1:7" x14ac:dyDescent="0.2">
      <c r="A5441" t="s">
        <v>5179</v>
      </c>
      <c r="B5441" t="s">
        <v>5180</v>
      </c>
      <c r="C5441" t="s">
        <v>26</v>
      </c>
      <c r="D5441">
        <v>2737</v>
      </c>
      <c r="E5441">
        <v>2128</v>
      </c>
      <c r="F5441" t="s">
        <v>5217</v>
      </c>
      <c r="G5441" t="str">
        <f t="shared" si="168"/>
        <v>iiif_url</v>
      </c>
    </row>
    <row r="5442" spans="1:7" x14ac:dyDescent="0.2">
      <c r="A5442" t="s">
        <v>5179</v>
      </c>
      <c r="B5442" t="s">
        <v>5180</v>
      </c>
      <c r="C5442" t="s">
        <v>26</v>
      </c>
      <c r="D5442">
        <v>2751</v>
      </c>
      <c r="E5442">
        <v>2195</v>
      </c>
      <c r="F5442" t="s">
        <v>5218</v>
      </c>
      <c r="G5442" t="str">
        <f t="shared" si="168"/>
        <v>iiif_url</v>
      </c>
    </row>
    <row r="5443" spans="1:7" x14ac:dyDescent="0.2">
      <c r="A5443" t="s">
        <v>5179</v>
      </c>
      <c r="B5443" t="s">
        <v>5180</v>
      </c>
      <c r="C5443" t="s">
        <v>11</v>
      </c>
      <c r="D5443">
        <v>2863</v>
      </c>
      <c r="E5443">
        <v>2219</v>
      </c>
      <c r="F5443" t="s">
        <v>5219</v>
      </c>
      <c r="G5443" t="str">
        <f t="shared" si="168"/>
        <v>iiif_url</v>
      </c>
    </row>
    <row r="5444" spans="1:7" x14ac:dyDescent="0.2">
      <c r="A5444" t="s">
        <v>5179</v>
      </c>
      <c r="B5444" t="s">
        <v>5180</v>
      </c>
      <c r="C5444" t="s">
        <v>26</v>
      </c>
      <c r="D5444">
        <v>2742</v>
      </c>
      <c r="E5444">
        <v>2275</v>
      </c>
      <c r="F5444" t="s">
        <v>5220</v>
      </c>
      <c r="G5444" t="str">
        <f t="shared" si="168"/>
        <v>iiif_url</v>
      </c>
    </row>
    <row r="5445" spans="1:7" x14ac:dyDescent="0.2">
      <c r="A5445" t="s">
        <v>5179</v>
      </c>
      <c r="B5445" t="s">
        <v>5180</v>
      </c>
      <c r="C5445" t="s">
        <v>26</v>
      </c>
      <c r="D5445">
        <v>2737</v>
      </c>
      <c r="E5445">
        <v>2324</v>
      </c>
      <c r="F5445" t="s">
        <v>5221</v>
      </c>
      <c r="G5445" t="str">
        <f t="shared" si="168"/>
        <v>iiif_url</v>
      </c>
    </row>
    <row r="5446" spans="1:7" x14ac:dyDescent="0.2">
      <c r="A5446" t="s">
        <v>5179</v>
      </c>
      <c r="B5446" t="s">
        <v>5180</v>
      </c>
      <c r="C5446" t="s">
        <v>26</v>
      </c>
      <c r="D5446">
        <v>2747</v>
      </c>
      <c r="E5446">
        <v>2377</v>
      </c>
      <c r="F5446" t="s">
        <v>5222</v>
      </c>
      <c r="G5446" t="str">
        <f t="shared" si="168"/>
        <v>iiif_url</v>
      </c>
    </row>
    <row r="5447" spans="1:7" x14ac:dyDescent="0.2">
      <c r="A5447" t="s">
        <v>5179</v>
      </c>
      <c r="B5447" t="s">
        <v>5180</v>
      </c>
      <c r="C5447" t="s">
        <v>11</v>
      </c>
      <c r="D5447">
        <v>2861</v>
      </c>
      <c r="E5447">
        <v>2421</v>
      </c>
      <c r="F5447" t="s">
        <v>5223</v>
      </c>
      <c r="G5447" t="str">
        <f t="shared" si="168"/>
        <v>iiif_url</v>
      </c>
    </row>
    <row r="5448" spans="1:7" x14ac:dyDescent="0.2">
      <c r="A5448" t="s">
        <v>5179</v>
      </c>
      <c r="B5448" t="s">
        <v>5180</v>
      </c>
      <c r="C5448" t="s">
        <v>26</v>
      </c>
      <c r="D5448">
        <v>2756</v>
      </c>
      <c r="E5448">
        <v>2468</v>
      </c>
      <c r="F5448" t="s">
        <v>3958</v>
      </c>
      <c r="G5448" t="str">
        <f t="shared" si="168"/>
        <v>iiif_url</v>
      </c>
    </row>
    <row r="5449" spans="1:7" x14ac:dyDescent="0.2">
      <c r="A5449" t="s">
        <v>5179</v>
      </c>
      <c r="B5449" t="s">
        <v>5180</v>
      </c>
      <c r="C5449" t="s">
        <v>11</v>
      </c>
      <c r="D5449">
        <v>2868</v>
      </c>
      <c r="E5449">
        <v>2515</v>
      </c>
      <c r="F5449" t="s">
        <v>5224</v>
      </c>
      <c r="G5449" t="str">
        <f t="shared" si="168"/>
        <v>iiif_url</v>
      </c>
    </row>
    <row r="5450" spans="1:7" x14ac:dyDescent="0.2">
      <c r="A5450" t="s">
        <v>5179</v>
      </c>
      <c r="B5450" t="s">
        <v>5180</v>
      </c>
      <c r="C5450" t="s">
        <v>26</v>
      </c>
      <c r="D5450">
        <v>2749</v>
      </c>
      <c r="E5450">
        <v>2565</v>
      </c>
      <c r="F5450" t="s">
        <v>5225</v>
      </c>
      <c r="G5450" t="str">
        <f t="shared" si="168"/>
        <v>iiif_url</v>
      </c>
    </row>
    <row r="5451" spans="1:7" x14ac:dyDescent="0.2">
      <c r="A5451" t="s">
        <v>5179</v>
      </c>
      <c r="B5451" t="s">
        <v>5180</v>
      </c>
      <c r="C5451" t="s">
        <v>11</v>
      </c>
      <c r="D5451">
        <v>2873</v>
      </c>
      <c r="E5451">
        <v>2611</v>
      </c>
      <c r="F5451" t="s">
        <v>5226</v>
      </c>
      <c r="G5451" t="str">
        <f t="shared" si="168"/>
        <v>iiif_url</v>
      </c>
    </row>
    <row r="5452" spans="1:7" x14ac:dyDescent="0.2">
      <c r="A5452" t="s">
        <v>5179</v>
      </c>
      <c r="B5452" t="s">
        <v>5180</v>
      </c>
      <c r="C5452" t="s">
        <v>26</v>
      </c>
      <c r="D5452">
        <v>2754</v>
      </c>
      <c r="E5452">
        <v>2681</v>
      </c>
      <c r="F5452" t="s">
        <v>4011</v>
      </c>
      <c r="G5452" t="str">
        <f t="shared" si="168"/>
        <v>iiif_url</v>
      </c>
    </row>
    <row r="5453" spans="1:7" x14ac:dyDescent="0.2">
      <c r="A5453" t="s">
        <v>5179</v>
      </c>
      <c r="B5453" t="s">
        <v>5180</v>
      </c>
      <c r="C5453" t="s">
        <v>11</v>
      </c>
      <c r="D5453">
        <v>2873</v>
      </c>
      <c r="E5453">
        <v>2703</v>
      </c>
      <c r="F5453" t="s">
        <v>5227</v>
      </c>
      <c r="G5453" t="str">
        <f t="shared" si="168"/>
        <v>iiif_url</v>
      </c>
    </row>
    <row r="5454" spans="1:7" x14ac:dyDescent="0.2">
      <c r="A5454" t="s">
        <v>5179</v>
      </c>
      <c r="B5454" t="s">
        <v>5180</v>
      </c>
      <c r="C5454" t="s">
        <v>26</v>
      </c>
      <c r="D5454">
        <v>2754</v>
      </c>
      <c r="E5454">
        <v>2756</v>
      </c>
      <c r="F5454" t="s">
        <v>5228</v>
      </c>
      <c r="G5454" t="str">
        <f t="shared" si="168"/>
        <v>iiif_url</v>
      </c>
    </row>
    <row r="5455" spans="1:7" x14ac:dyDescent="0.2">
      <c r="A5455" t="s">
        <v>5179</v>
      </c>
      <c r="B5455" t="s">
        <v>5180</v>
      </c>
      <c r="C5455" t="s">
        <v>11</v>
      </c>
      <c r="D5455">
        <v>2875</v>
      </c>
      <c r="E5455">
        <v>2808</v>
      </c>
      <c r="F5455" t="s">
        <v>5229</v>
      </c>
      <c r="G5455" t="str">
        <f t="shared" si="168"/>
        <v>iiif_url</v>
      </c>
    </row>
    <row r="5456" spans="1:7" x14ac:dyDescent="0.2">
      <c r="A5456" t="s">
        <v>5179</v>
      </c>
      <c r="B5456" t="s">
        <v>5180</v>
      </c>
      <c r="C5456" t="s">
        <v>26</v>
      </c>
      <c r="D5456">
        <v>2747</v>
      </c>
      <c r="E5456">
        <v>2854</v>
      </c>
      <c r="F5456" t="s">
        <v>5230</v>
      </c>
      <c r="G5456" t="str">
        <f t="shared" si="168"/>
        <v>iiif_url</v>
      </c>
    </row>
    <row r="5457" spans="1:7" x14ac:dyDescent="0.2">
      <c r="A5457" t="s">
        <v>5179</v>
      </c>
      <c r="B5457" t="s">
        <v>5180</v>
      </c>
      <c r="C5457" t="s">
        <v>26</v>
      </c>
      <c r="D5457">
        <v>2751</v>
      </c>
      <c r="E5457">
        <v>2905</v>
      </c>
      <c r="F5457" t="s">
        <v>5231</v>
      </c>
      <c r="G5457" t="str">
        <f t="shared" si="168"/>
        <v>iiif_url</v>
      </c>
    </row>
    <row r="5458" spans="1:7" x14ac:dyDescent="0.2">
      <c r="A5458" t="s">
        <v>5179</v>
      </c>
      <c r="B5458" t="s">
        <v>5180</v>
      </c>
      <c r="C5458" t="s">
        <v>11</v>
      </c>
      <c r="D5458">
        <v>2877</v>
      </c>
      <c r="E5458">
        <v>2954</v>
      </c>
      <c r="F5458" t="s">
        <v>5232</v>
      </c>
      <c r="G5458" t="str">
        <f t="shared" si="168"/>
        <v>iiif_url</v>
      </c>
    </row>
    <row r="5459" spans="1:7" x14ac:dyDescent="0.2">
      <c r="A5459" t="s">
        <v>5179</v>
      </c>
      <c r="B5459" t="s">
        <v>5180</v>
      </c>
      <c r="C5459" t="s">
        <v>26</v>
      </c>
      <c r="D5459">
        <v>2754</v>
      </c>
      <c r="E5459">
        <v>3000</v>
      </c>
      <c r="F5459" t="s">
        <v>5233</v>
      </c>
      <c r="G5459" t="str">
        <f t="shared" si="168"/>
        <v>iiif_url</v>
      </c>
    </row>
    <row r="5460" spans="1:7" x14ac:dyDescent="0.2">
      <c r="A5460" t="s">
        <v>5179</v>
      </c>
      <c r="B5460" t="s">
        <v>5180</v>
      </c>
      <c r="C5460" t="s">
        <v>26</v>
      </c>
      <c r="D5460">
        <v>2754</v>
      </c>
      <c r="E5460">
        <v>3054</v>
      </c>
      <c r="F5460" t="s">
        <v>5234</v>
      </c>
      <c r="G5460" t="str">
        <f t="shared" si="168"/>
        <v>iiif_url</v>
      </c>
    </row>
    <row r="5461" spans="1:7" x14ac:dyDescent="0.2">
      <c r="A5461" t="s">
        <v>5179</v>
      </c>
      <c r="B5461" t="s">
        <v>5180</v>
      </c>
      <c r="C5461" t="s">
        <v>11</v>
      </c>
      <c r="D5461">
        <v>2875</v>
      </c>
      <c r="E5461">
        <v>3098</v>
      </c>
      <c r="F5461" t="s">
        <v>5235</v>
      </c>
      <c r="G5461" t="str">
        <f t="shared" si="168"/>
        <v>iiif_url</v>
      </c>
    </row>
    <row r="5462" spans="1:7" x14ac:dyDescent="0.2">
      <c r="A5462" t="s">
        <v>5179</v>
      </c>
      <c r="B5462" t="s">
        <v>5180</v>
      </c>
      <c r="C5462" t="s">
        <v>26</v>
      </c>
      <c r="D5462">
        <v>2749</v>
      </c>
      <c r="E5462">
        <v>3147</v>
      </c>
      <c r="F5462" t="s">
        <v>5236</v>
      </c>
      <c r="G5462" t="str">
        <f t="shared" si="168"/>
        <v>iiif_url</v>
      </c>
    </row>
    <row r="5463" spans="1:7" x14ac:dyDescent="0.2">
      <c r="A5463" t="s">
        <v>5179</v>
      </c>
      <c r="B5463" t="s">
        <v>5180</v>
      </c>
      <c r="C5463" t="s">
        <v>26</v>
      </c>
      <c r="D5463">
        <v>2756</v>
      </c>
      <c r="E5463">
        <v>3199</v>
      </c>
      <c r="F5463" t="s">
        <v>5237</v>
      </c>
      <c r="G5463" t="str">
        <f t="shared" si="168"/>
        <v>iiif_url</v>
      </c>
    </row>
    <row r="5464" spans="1:7" x14ac:dyDescent="0.2">
      <c r="A5464" t="s">
        <v>5179</v>
      </c>
      <c r="B5464" t="s">
        <v>5180</v>
      </c>
      <c r="C5464" t="s">
        <v>11</v>
      </c>
      <c r="D5464">
        <v>2877</v>
      </c>
      <c r="E5464">
        <v>3246</v>
      </c>
      <c r="F5464" t="s">
        <v>5238</v>
      </c>
      <c r="G5464" t="str">
        <f t="shared" si="168"/>
        <v>iiif_url</v>
      </c>
    </row>
    <row r="5465" spans="1:7" x14ac:dyDescent="0.2">
      <c r="A5465" t="s">
        <v>5179</v>
      </c>
      <c r="B5465" t="s">
        <v>5180</v>
      </c>
      <c r="C5465" t="s">
        <v>26</v>
      </c>
      <c r="D5465">
        <v>2761</v>
      </c>
      <c r="E5465">
        <v>3295</v>
      </c>
      <c r="F5465" t="s">
        <v>5239</v>
      </c>
      <c r="G5465" t="str">
        <f t="shared" si="168"/>
        <v>iiif_url</v>
      </c>
    </row>
    <row r="5467" spans="1:7" x14ac:dyDescent="0.2">
      <c r="A5467" t="s">
        <v>5179</v>
      </c>
      <c r="B5467" t="s">
        <v>5240</v>
      </c>
      <c r="C5467" t="s">
        <v>37</v>
      </c>
      <c r="D5467">
        <v>3806</v>
      </c>
      <c r="E5467">
        <v>402</v>
      </c>
      <c r="F5467" t="s">
        <v>5241</v>
      </c>
      <c r="G5467" t="str">
        <f t="shared" ref="G5467:G5498" si="169">HYPERLINK("https://images.diginfra.net/iiif/NL-HaNA_1.01.02/3779/NL-HaNA_1.01.02_3779_0026.jpg/3563,314,1166,3164/full/0/default.jpg", "iiif_url")</f>
        <v>iiif_url</v>
      </c>
    </row>
    <row r="5468" spans="1:7" x14ac:dyDescent="0.2">
      <c r="A5468" t="s">
        <v>5179</v>
      </c>
      <c r="B5468" t="s">
        <v>5240</v>
      </c>
      <c r="C5468" t="s">
        <v>26</v>
      </c>
      <c r="D5468">
        <v>3684</v>
      </c>
      <c r="E5468">
        <v>461</v>
      </c>
      <c r="F5468" t="s">
        <v>5242</v>
      </c>
      <c r="G5468" t="str">
        <f t="shared" si="169"/>
        <v>iiif_url</v>
      </c>
    </row>
    <row r="5469" spans="1:7" x14ac:dyDescent="0.2">
      <c r="A5469" t="s">
        <v>5179</v>
      </c>
      <c r="B5469" t="s">
        <v>5240</v>
      </c>
      <c r="C5469" t="s">
        <v>37</v>
      </c>
      <c r="D5469">
        <v>3806</v>
      </c>
      <c r="E5469">
        <v>502</v>
      </c>
      <c r="F5469" t="s">
        <v>5243</v>
      </c>
      <c r="G5469" t="str">
        <f t="shared" si="169"/>
        <v>iiif_url</v>
      </c>
    </row>
    <row r="5470" spans="1:7" x14ac:dyDescent="0.2">
      <c r="A5470" t="s">
        <v>5179</v>
      </c>
      <c r="B5470" t="s">
        <v>5240</v>
      </c>
      <c r="C5470" t="s">
        <v>26</v>
      </c>
      <c r="D5470">
        <v>3817</v>
      </c>
      <c r="E5470">
        <v>558</v>
      </c>
      <c r="F5470" t="s">
        <v>5244</v>
      </c>
      <c r="G5470" t="str">
        <f t="shared" si="169"/>
        <v>iiif_url</v>
      </c>
    </row>
    <row r="5471" spans="1:7" x14ac:dyDescent="0.2">
      <c r="A5471" t="s">
        <v>5179</v>
      </c>
      <c r="B5471" t="s">
        <v>5240</v>
      </c>
      <c r="C5471" t="s">
        <v>26</v>
      </c>
      <c r="D5471">
        <v>3687</v>
      </c>
      <c r="E5471">
        <v>554</v>
      </c>
      <c r="F5471" t="s">
        <v>5245</v>
      </c>
      <c r="G5471" t="str">
        <f t="shared" si="169"/>
        <v>iiif_url</v>
      </c>
    </row>
    <row r="5472" spans="1:7" x14ac:dyDescent="0.2">
      <c r="A5472" t="s">
        <v>5179</v>
      </c>
      <c r="B5472" t="s">
        <v>5240</v>
      </c>
      <c r="C5472" t="s">
        <v>37</v>
      </c>
      <c r="D5472">
        <v>3813</v>
      </c>
      <c r="E5472">
        <v>596</v>
      </c>
      <c r="F5472" t="s">
        <v>5246</v>
      </c>
      <c r="G5472" t="str">
        <f t="shared" si="169"/>
        <v>iiif_url</v>
      </c>
    </row>
    <row r="5473" spans="1:7" x14ac:dyDescent="0.2">
      <c r="A5473" t="s">
        <v>5179</v>
      </c>
      <c r="B5473" t="s">
        <v>5240</v>
      </c>
      <c r="C5473" t="s">
        <v>26</v>
      </c>
      <c r="D5473">
        <v>3689</v>
      </c>
      <c r="E5473">
        <v>657</v>
      </c>
      <c r="F5473" t="s">
        <v>5247</v>
      </c>
      <c r="G5473" t="str">
        <f t="shared" si="169"/>
        <v>iiif_url</v>
      </c>
    </row>
    <row r="5474" spans="1:7" x14ac:dyDescent="0.2">
      <c r="A5474" t="s">
        <v>5179</v>
      </c>
      <c r="B5474" t="s">
        <v>5240</v>
      </c>
      <c r="C5474" t="s">
        <v>37</v>
      </c>
      <c r="D5474">
        <v>3799</v>
      </c>
      <c r="E5474">
        <v>644</v>
      </c>
      <c r="F5474" t="s">
        <v>5248</v>
      </c>
      <c r="G5474" t="str">
        <f t="shared" si="169"/>
        <v>iiif_url</v>
      </c>
    </row>
    <row r="5475" spans="1:7" x14ac:dyDescent="0.2">
      <c r="A5475" t="s">
        <v>5179</v>
      </c>
      <c r="B5475" t="s">
        <v>5240</v>
      </c>
      <c r="C5475" t="s">
        <v>26</v>
      </c>
      <c r="D5475">
        <v>3689</v>
      </c>
      <c r="E5475">
        <v>688</v>
      </c>
      <c r="F5475" t="s">
        <v>5249</v>
      </c>
      <c r="G5475" t="str">
        <f t="shared" si="169"/>
        <v>iiif_url</v>
      </c>
    </row>
    <row r="5476" spans="1:7" x14ac:dyDescent="0.2">
      <c r="A5476" t="s">
        <v>5179</v>
      </c>
      <c r="B5476" t="s">
        <v>5240</v>
      </c>
      <c r="C5476" t="s">
        <v>37</v>
      </c>
      <c r="D5476">
        <v>3810</v>
      </c>
      <c r="E5476">
        <v>743</v>
      </c>
      <c r="F5476" t="s">
        <v>5250</v>
      </c>
      <c r="G5476" t="str">
        <f t="shared" si="169"/>
        <v>iiif_url</v>
      </c>
    </row>
    <row r="5477" spans="1:7" x14ac:dyDescent="0.2">
      <c r="A5477" t="s">
        <v>5179</v>
      </c>
      <c r="B5477" t="s">
        <v>5240</v>
      </c>
      <c r="C5477" t="s">
        <v>37</v>
      </c>
      <c r="D5477">
        <v>3815</v>
      </c>
      <c r="E5477">
        <v>788</v>
      </c>
      <c r="F5477" t="s">
        <v>5251</v>
      </c>
      <c r="G5477" t="str">
        <f t="shared" si="169"/>
        <v>iiif_url</v>
      </c>
    </row>
    <row r="5478" spans="1:7" x14ac:dyDescent="0.2">
      <c r="A5478" t="s">
        <v>5179</v>
      </c>
      <c r="B5478" t="s">
        <v>5240</v>
      </c>
      <c r="C5478" t="s">
        <v>26</v>
      </c>
      <c r="D5478">
        <v>3687</v>
      </c>
      <c r="E5478">
        <v>838</v>
      </c>
      <c r="F5478" t="s">
        <v>5252</v>
      </c>
      <c r="G5478" t="str">
        <f t="shared" si="169"/>
        <v>iiif_url</v>
      </c>
    </row>
    <row r="5479" spans="1:7" x14ac:dyDescent="0.2">
      <c r="A5479" t="s">
        <v>5179</v>
      </c>
      <c r="B5479" t="s">
        <v>5240</v>
      </c>
      <c r="C5479" t="s">
        <v>26</v>
      </c>
      <c r="D5479">
        <v>3694</v>
      </c>
      <c r="E5479">
        <v>883</v>
      </c>
      <c r="F5479" t="s">
        <v>5253</v>
      </c>
      <c r="G5479" t="str">
        <f t="shared" si="169"/>
        <v>iiif_url</v>
      </c>
    </row>
    <row r="5480" spans="1:7" x14ac:dyDescent="0.2">
      <c r="A5480" t="s">
        <v>5179</v>
      </c>
      <c r="B5480" t="s">
        <v>5240</v>
      </c>
      <c r="C5480" t="s">
        <v>37</v>
      </c>
      <c r="D5480">
        <v>3817</v>
      </c>
      <c r="E5480">
        <v>928</v>
      </c>
      <c r="F5480" t="s">
        <v>5254</v>
      </c>
      <c r="G5480" t="str">
        <f t="shared" si="169"/>
        <v>iiif_url</v>
      </c>
    </row>
    <row r="5481" spans="1:7" x14ac:dyDescent="0.2">
      <c r="A5481" t="s">
        <v>5179</v>
      </c>
      <c r="B5481" t="s">
        <v>5240</v>
      </c>
      <c r="C5481" t="s">
        <v>26</v>
      </c>
      <c r="D5481">
        <v>3692</v>
      </c>
      <c r="E5481">
        <v>977</v>
      </c>
      <c r="F5481" t="s">
        <v>5255</v>
      </c>
      <c r="G5481" t="str">
        <f t="shared" si="169"/>
        <v>iiif_url</v>
      </c>
    </row>
    <row r="5482" spans="1:7" x14ac:dyDescent="0.2">
      <c r="A5482" t="s">
        <v>5179</v>
      </c>
      <c r="B5482" t="s">
        <v>5240</v>
      </c>
      <c r="C5482" t="s">
        <v>37</v>
      </c>
      <c r="D5482">
        <v>3820</v>
      </c>
      <c r="E5482">
        <v>1027</v>
      </c>
      <c r="F5482" t="s">
        <v>5256</v>
      </c>
      <c r="G5482" t="str">
        <f t="shared" si="169"/>
        <v>iiif_url</v>
      </c>
    </row>
    <row r="5483" spans="1:7" x14ac:dyDescent="0.2">
      <c r="A5483" t="s">
        <v>5179</v>
      </c>
      <c r="B5483" t="s">
        <v>5240</v>
      </c>
      <c r="C5483" t="s">
        <v>26</v>
      </c>
      <c r="D5483">
        <v>3694</v>
      </c>
      <c r="E5483">
        <v>1078</v>
      </c>
      <c r="F5483" t="s">
        <v>5257</v>
      </c>
      <c r="G5483" t="str">
        <f t="shared" si="169"/>
        <v>iiif_url</v>
      </c>
    </row>
    <row r="5484" spans="1:7" x14ac:dyDescent="0.2">
      <c r="A5484" t="s">
        <v>5179</v>
      </c>
      <c r="B5484" t="s">
        <v>5240</v>
      </c>
      <c r="C5484" t="s">
        <v>11</v>
      </c>
      <c r="D5484">
        <v>4097</v>
      </c>
      <c r="E5484">
        <v>1092</v>
      </c>
      <c r="F5484" t="s">
        <v>5258</v>
      </c>
      <c r="G5484" t="str">
        <f t="shared" si="169"/>
        <v>iiif_url</v>
      </c>
    </row>
    <row r="5485" spans="1:7" x14ac:dyDescent="0.2">
      <c r="A5485" t="s">
        <v>5179</v>
      </c>
      <c r="B5485" t="s">
        <v>5240</v>
      </c>
      <c r="C5485" t="s">
        <v>37</v>
      </c>
      <c r="D5485">
        <v>3822</v>
      </c>
      <c r="E5485">
        <v>1123</v>
      </c>
      <c r="F5485" t="s">
        <v>5259</v>
      </c>
      <c r="G5485" t="str">
        <f t="shared" si="169"/>
        <v>iiif_url</v>
      </c>
    </row>
    <row r="5486" spans="1:7" x14ac:dyDescent="0.2">
      <c r="A5486" t="s">
        <v>5179</v>
      </c>
      <c r="B5486" t="s">
        <v>5240</v>
      </c>
      <c r="C5486" t="s">
        <v>37</v>
      </c>
      <c r="D5486">
        <v>3825</v>
      </c>
      <c r="E5486">
        <v>1170</v>
      </c>
      <c r="F5486" t="s">
        <v>5260</v>
      </c>
      <c r="G5486" t="str">
        <f t="shared" si="169"/>
        <v>iiif_url</v>
      </c>
    </row>
    <row r="5487" spans="1:7" x14ac:dyDescent="0.2">
      <c r="A5487" t="s">
        <v>5179</v>
      </c>
      <c r="B5487" t="s">
        <v>5240</v>
      </c>
      <c r="C5487" t="s">
        <v>26</v>
      </c>
      <c r="D5487">
        <v>3701</v>
      </c>
      <c r="E5487">
        <v>1219</v>
      </c>
      <c r="F5487" t="s">
        <v>5261</v>
      </c>
      <c r="G5487" t="str">
        <f t="shared" si="169"/>
        <v>iiif_url</v>
      </c>
    </row>
    <row r="5488" spans="1:7" x14ac:dyDescent="0.2">
      <c r="A5488" t="s">
        <v>5179</v>
      </c>
      <c r="B5488" t="s">
        <v>5240</v>
      </c>
      <c r="C5488" t="s">
        <v>124</v>
      </c>
      <c r="D5488">
        <v>3699</v>
      </c>
      <c r="E5488">
        <v>1269</v>
      </c>
      <c r="F5488" t="s">
        <v>5262</v>
      </c>
      <c r="G5488" t="str">
        <f t="shared" si="169"/>
        <v>iiif_url</v>
      </c>
    </row>
    <row r="5489" spans="1:7" x14ac:dyDescent="0.2">
      <c r="A5489" t="s">
        <v>5179</v>
      </c>
      <c r="B5489" t="s">
        <v>5240</v>
      </c>
      <c r="C5489" t="s">
        <v>26</v>
      </c>
      <c r="D5489">
        <v>3701</v>
      </c>
      <c r="E5489">
        <v>1322</v>
      </c>
      <c r="F5489" t="s">
        <v>5263</v>
      </c>
      <c r="G5489" t="str">
        <f t="shared" si="169"/>
        <v>iiif_url</v>
      </c>
    </row>
    <row r="5490" spans="1:7" x14ac:dyDescent="0.2">
      <c r="A5490" t="s">
        <v>5179</v>
      </c>
      <c r="B5490" t="s">
        <v>5240</v>
      </c>
      <c r="C5490" t="s">
        <v>11</v>
      </c>
      <c r="D5490">
        <v>3964</v>
      </c>
      <c r="E5490">
        <v>1334</v>
      </c>
      <c r="F5490" t="s">
        <v>285</v>
      </c>
      <c r="G5490" t="str">
        <f t="shared" si="169"/>
        <v>iiif_url</v>
      </c>
    </row>
    <row r="5491" spans="1:7" x14ac:dyDescent="0.2">
      <c r="A5491" t="s">
        <v>5179</v>
      </c>
      <c r="B5491" t="s">
        <v>5240</v>
      </c>
      <c r="C5491" t="s">
        <v>37</v>
      </c>
      <c r="D5491">
        <v>3825</v>
      </c>
      <c r="E5491">
        <v>1363</v>
      </c>
      <c r="F5491" t="s">
        <v>5264</v>
      </c>
      <c r="G5491" t="str">
        <f t="shared" si="169"/>
        <v>iiif_url</v>
      </c>
    </row>
    <row r="5492" spans="1:7" x14ac:dyDescent="0.2">
      <c r="A5492" t="s">
        <v>5179</v>
      </c>
      <c r="B5492" t="s">
        <v>5240</v>
      </c>
      <c r="C5492" t="s">
        <v>124</v>
      </c>
      <c r="D5492">
        <v>3658</v>
      </c>
      <c r="E5492">
        <v>1413</v>
      </c>
      <c r="F5492" t="s">
        <v>5265</v>
      </c>
      <c r="G5492" t="str">
        <f t="shared" si="169"/>
        <v>iiif_url</v>
      </c>
    </row>
    <row r="5493" spans="1:7" x14ac:dyDescent="0.2">
      <c r="A5493" t="s">
        <v>5179</v>
      </c>
      <c r="B5493" t="s">
        <v>5240</v>
      </c>
      <c r="C5493" t="s">
        <v>26</v>
      </c>
      <c r="D5493">
        <v>3706</v>
      </c>
      <c r="E5493">
        <v>1464</v>
      </c>
      <c r="F5493" t="s">
        <v>5266</v>
      </c>
      <c r="G5493" t="str">
        <f t="shared" si="169"/>
        <v>iiif_url</v>
      </c>
    </row>
    <row r="5494" spans="1:7" x14ac:dyDescent="0.2">
      <c r="A5494" t="s">
        <v>5179</v>
      </c>
      <c r="B5494" t="s">
        <v>5240</v>
      </c>
      <c r="C5494" t="s">
        <v>124</v>
      </c>
      <c r="D5494">
        <v>3658</v>
      </c>
      <c r="E5494">
        <v>1505</v>
      </c>
      <c r="F5494" t="s">
        <v>5267</v>
      </c>
      <c r="G5494" t="str">
        <f t="shared" si="169"/>
        <v>iiif_url</v>
      </c>
    </row>
    <row r="5495" spans="1:7" x14ac:dyDescent="0.2">
      <c r="A5495" t="s">
        <v>5179</v>
      </c>
      <c r="B5495" t="s">
        <v>5240</v>
      </c>
      <c r="C5495" t="s">
        <v>26</v>
      </c>
      <c r="D5495">
        <v>3708</v>
      </c>
      <c r="E5495">
        <v>1558</v>
      </c>
      <c r="F5495" t="s">
        <v>5268</v>
      </c>
      <c r="G5495" t="str">
        <f t="shared" si="169"/>
        <v>iiif_url</v>
      </c>
    </row>
    <row r="5496" spans="1:7" x14ac:dyDescent="0.2">
      <c r="A5496" t="s">
        <v>5179</v>
      </c>
      <c r="B5496" t="s">
        <v>5240</v>
      </c>
      <c r="C5496" t="s">
        <v>37</v>
      </c>
      <c r="D5496">
        <v>3830</v>
      </c>
      <c r="E5496">
        <v>1617</v>
      </c>
      <c r="F5496" t="s">
        <v>5269</v>
      </c>
      <c r="G5496" t="str">
        <f t="shared" si="169"/>
        <v>iiif_url</v>
      </c>
    </row>
    <row r="5497" spans="1:7" x14ac:dyDescent="0.2">
      <c r="A5497" t="s">
        <v>5179</v>
      </c>
      <c r="B5497" t="s">
        <v>5240</v>
      </c>
      <c r="C5497" t="s">
        <v>26</v>
      </c>
      <c r="D5497">
        <v>3708</v>
      </c>
      <c r="E5497">
        <v>1610</v>
      </c>
      <c r="F5497" t="s">
        <v>4130</v>
      </c>
      <c r="G5497" t="str">
        <f t="shared" si="169"/>
        <v>iiif_url</v>
      </c>
    </row>
    <row r="5498" spans="1:7" x14ac:dyDescent="0.2">
      <c r="A5498" t="s">
        <v>5179</v>
      </c>
      <c r="B5498" t="s">
        <v>5240</v>
      </c>
      <c r="C5498" t="s">
        <v>37</v>
      </c>
      <c r="D5498">
        <v>3829</v>
      </c>
      <c r="E5498">
        <v>1652</v>
      </c>
      <c r="F5498" t="s">
        <v>5270</v>
      </c>
      <c r="G5498" t="str">
        <f t="shared" si="169"/>
        <v>iiif_url</v>
      </c>
    </row>
    <row r="5499" spans="1:7" x14ac:dyDescent="0.2">
      <c r="A5499" t="s">
        <v>5179</v>
      </c>
      <c r="B5499" t="s">
        <v>5240</v>
      </c>
      <c r="C5499" t="s">
        <v>37</v>
      </c>
      <c r="D5499">
        <v>3836</v>
      </c>
      <c r="E5499">
        <v>1699</v>
      </c>
      <c r="F5499" t="s">
        <v>5271</v>
      </c>
      <c r="G5499" t="str">
        <f t="shared" ref="G5499:G5534" si="170">HYPERLINK("https://images.diginfra.net/iiif/NL-HaNA_1.01.02/3779/NL-HaNA_1.01.02_3779_0026.jpg/3563,314,1166,3164/full/0/default.jpg", "iiif_url")</f>
        <v>iiif_url</v>
      </c>
    </row>
    <row r="5500" spans="1:7" x14ac:dyDescent="0.2">
      <c r="A5500" t="s">
        <v>5179</v>
      </c>
      <c r="B5500" t="s">
        <v>5240</v>
      </c>
      <c r="C5500" t="s">
        <v>26</v>
      </c>
      <c r="D5500">
        <v>3713</v>
      </c>
      <c r="E5500">
        <v>1748</v>
      </c>
      <c r="F5500" t="s">
        <v>5272</v>
      </c>
      <c r="G5500" t="str">
        <f t="shared" si="170"/>
        <v>iiif_url</v>
      </c>
    </row>
    <row r="5501" spans="1:7" x14ac:dyDescent="0.2">
      <c r="A5501" t="s">
        <v>5179</v>
      </c>
      <c r="B5501" t="s">
        <v>5240</v>
      </c>
      <c r="C5501" t="s">
        <v>124</v>
      </c>
      <c r="D5501">
        <v>3715</v>
      </c>
      <c r="E5501">
        <v>1794</v>
      </c>
      <c r="F5501" t="s">
        <v>5273</v>
      </c>
      <c r="G5501" t="str">
        <f t="shared" si="170"/>
        <v>iiif_url</v>
      </c>
    </row>
    <row r="5502" spans="1:7" x14ac:dyDescent="0.2">
      <c r="A5502" t="s">
        <v>5179</v>
      </c>
      <c r="B5502" t="s">
        <v>5240</v>
      </c>
      <c r="C5502" t="s">
        <v>124</v>
      </c>
      <c r="D5502">
        <v>3668</v>
      </c>
      <c r="E5502">
        <v>1842</v>
      </c>
      <c r="F5502" t="s">
        <v>5274</v>
      </c>
      <c r="G5502" t="str">
        <f t="shared" si="170"/>
        <v>iiif_url</v>
      </c>
    </row>
    <row r="5503" spans="1:7" x14ac:dyDescent="0.2">
      <c r="A5503" t="s">
        <v>5179</v>
      </c>
      <c r="B5503" t="s">
        <v>5240</v>
      </c>
      <c r="C5503" t="s">
        <v>124</v>
      </c>
      <c r="D5503">
        <v>3715</v>
      </c>
      <c r="E5503">
        <v>1891</v>
      </c>
      <c r="F5503" t="s">
        <v>5275</v>
      </c>
      <c r="G5503" t="str">
        <f t="shared" si="170"/>
        <v>iiif_url</v>
      </c>
    </row>
    <row r="5504" spans="1:7" x14ac:dyDescent="0.2">
      <c r="A5504" t="s">
        <v>5179</v>
      </c>
      <c r="B5504" t="s">
        <v>5240</v>
      </c>
      <c r="C5504" t="s">
        <v>37</v>
      </c>
      <c r="D5504">
        <v>3844</v>
      </c>
      <c r="E5504">
        <v>1940</v>
      </c>
      <c r="F5504" t="s">
        <v>5276</v>
      </c>
      <c r="G5504" t="str">
        <f t="shared" si="170"/>
        <v>iiif_url</v>
      </c>
    </row>
    <row r="5505" spans="1:7" x14ac:dyDescent="0.2">
      <c r="A5505" t="s">
        <v>5179</v>
      </c>
      <c r="B5505" t="s">
        <v>5240</v>
      </c>
      <c r="C5505" t="s">
        <v>124</v>
      </c>
      <c r="D5505">
        <v>3673</v>
      </c>
      <c r="E5505">
        <v>1990</v>
      </c>
      <c r="F5505" t="s">
        <v>5277</v>
      </c>
      <c r="G5505" t="str">
        <f t="shared" si="170"/>
        <v>iiif_url</v>
      </c>
    </row>
    <row r="5506" spans="1:7" x14ac:dyDescent="0.2">
      <c r="A5506" t="s">
        <v>5179</v>
      </c>
      <c r="B5506" t="s">
        <v>5240</v>
      </c>
      <c r="C5506" t="s">
        <v>124</v>
      </c>
      <c r="D5506">
        <v>3718</v>
      </c>
      <c r="E5506">
        <v>2032</v>
      </c>
      <c r="F5506" t="s">
        <v>5278</v>
      </c>
      <c r="G5506" t="str">
        <f t="shared" si="170"/>
        <v>iiif_url</v>
      </c>
    </row>
    <row r="5507" spans="1:7" x14ac:dyDescent="0.2">
      <c r="A5507" t="s">
        <v>5179</v>
      </c>
      <c r="B5507" t="s">
        <v>5240</v>
      </c>
      <c r="C5507" t="s">
        <v>26</v>
      </c>
      <c r="D5507">
        <v>3718</v>
      </c>
      <c r="E5507">
        <v>2088</v>
      </c>
      <c r="F5507" t="s">
        <v>5279</v>
      </c>
      <c r="G5507" t="str">
        <f t="shared" si="170"/>
        <v>iiif_url</v>
      </c>
    </row>
    <row r="5508" spans="1:7" x14ac:dyDescent="0.2">
      <c r="A5508" t="s">
        <v>5179</v>
      </c>
      <c r="B5508" t="s">
        <v>5240</v>
      </c>
      <c r="C5508" t="s">
        <v>11</v>
      </c>
      <c r="D5508">
        <v>4116</v>
      </c>
      <c r="E5508">
        <v>2102</v>
      </c>
      <c r="F5508" t="s">
        <v>2422</v>
      </c>
      <c r="G5508" t="str">
        <f t="shared" si="170"/>
        <v>iiif_url</v>
      </c>
    </row>
    <row r="5509" spans="1:7" x14ac:dyDescent="0.2">
      <c r="A5509" t="s">
        <v>5179</v>
      </c>
      <c r="B5509" t="s">
        <v>5240</v>
      </c>
      <c r="C5509" t="s">
        <v>124</v>
      </c>
      <c r="D5509">
        <v>3677</v>
      </c>
      <c r="E5509">
        <v>2132</v>
      </c>
      <c r="F5509" t="s">
        <v>5280</v>
      </c>
      <c r="G5509" t="str">
        <f t="shared" si="170"/>
        <v>iiif_url</v>
      </c>
    </row>
    <row r="5510" spans="1:7" x14ac:dyDescent="0.2">
      <c r="A5510" t="s">
        <v>5179</v>
      </c>
      <c r="B5510" t="s">
        <v>5240</v>
      </c>
      <c r="C5510" t="s">
        <v>124</v>
      </c>
      <c r="D5510">
        <v>3675</v>
      </c>
      <c r="E5510">
        <v>2178</v>
      </c>
      <c r="F5510" t="s">
        <v>5281</v>
      </c>
      <c r="G5510" t="str">
        <f t="shared" si="170"/>
        <v>iiif_url</v>
      </c>
    </row>
    <row r="5511" spans="1:7" x14ac:dyDescent="0.2">
      <c r="A5511" t="s">
        <v>5179</v>
      </c>
      <c r="B5511" t="s">
        <v>5240</v>
      </c>
      <c r="C5511" t="s">
        <v>26</v>
      </c>
      <c r="D5511">
        <v>3732</v>
      </c>
      <c r="E5511">
        <v>2242</v>
      </c>
      <c r="F5511" t="s">
        <v>5282</v>
      </c>
      <c r="G5511" t="str">
        <f t="shared" si="170"/>
        <v>iiif_url</v>
      </c>
    </row>
    <row r="5512" spans="1:7" x14ac:dyDescent="0.2">
      <c r="A5512" t="s">
        <v>5179</v>
      </c>
      <c r="B5512" t="s">
        <v>5240</v>
      </c>
      <c r="C5512" t="s">
        <v>124</v>
      </c>
      <c r="D5512">
        <v>3677</v>
      </c>
      <c r="E5512">
        <v>2276</v>
      </c>
      <c r="F5512" t="s">
        <v>5283</v>
      </c>
      <c r="G5512" t="str">
        <f t="shared" si="170"/>
        <v>iiif_url</v>
      </c>
    </row>
    <row r="5513" spans="1:7" x14ac:dyDescent="0.2">
      <c r="A5513" t="s">
        <v>5179</v>
      </c>
      <c r="B5513" t="s">
        <v>5240</v>
      </c>
      <c r="C5513" t="s">
        <v>26</v>
      </c>
      <c r="D5513">
        <v>3727</v>
      </c>
      <c r="E5513">
        <v>2323</v>
      </c>
      <c r="F5513" t="s">
        <v>5284</v>
      </c>
      <c r="G5513" t="str">
        <f t="shared" si="170"/>
        <v>iiif_url</v>
      </c>
    </row>
    <row r="5514" spans="1:7" x14ac:dyDescent="0.2">
      <c r="A5514" t="s">
        <v>5179</v>
      </c>
      <c r="B5514" t="s">
        <v>5240</v>
      </c>
      <c r="C5514" t="s">
        <v>26</v>
      </c>
      <c r="D5514">
        <v>3730</v>
      </c>
      <c r="E5514">
        <v>2374</v>
      </c>
      <c r="F5514" t="s">
        <v>5285</v>
      </c>
      <c r="G5514" t="str">
        <f t="shared" si="170"/>
        <v>iiif_url</v>
      </c>
    </row>
    <row r="5515" spans="1:7" x14ac:dyDescent="0.2">
      <c r="A5515" t="s">
        <v>5179</v>
      </c>
      <c r="B5515" t="s">
        <v>5240</v>
      </c>
      <c r="C5515" t="s">
        <v>26</v>
      </c>
      <c r="D5515">
        <v>3730</v>
      </c>
      <c r="E5515">
        <v>2420</v>
      </c>
      <c r="F5515" t="s">
        <v>5286</v>
      </c>
      <c r="G5515" t="str">
        <f t="shared" si="170"/>
        <v>iiif_url</v>
      </c>
    </row>
    <row r="5516" spans="1:7" x14ac:dyDescent="0.2">
      <c r="A5516" t="s">
        <v>5179</v>
      </c>
      <c r="B5516" t="s">
        <v>5240</v>
      </c>
      <c r="C5516" t="s">
        <v>124</v>
      </c>
      <c r="D5516">
        <v>3682</v>
      </c>
      <c r="E5516">
        <v>2467</v>
      </c>
      <c r="F5516" t="s">
        <v>5287</v>
      </c>
      <c r="G5516" t="str">
        <f t="shared" si="170"/>
        <v>iiif_url</v>
      </c>
    </row>
    <row r="5517" spans="1:7" x14ac:dyDescent="0.2">
      <c r="A5517" t="s">
        <v>5179</v>
      </c>
      <c r="B5517" t="s">
        <v>5240</v>
      </c>
      <c r="C5517" t="s">
        <v>26</v>
      </c>
      <c r="D5517">
        <v>3732</v>
      </c>
      <c r="E5517">
        <v>2518</v>
      </c>
      <c r="F5517" t="s">
        <v>5288</v>
      </c>
      <c r="G5517" t="str">
        <f t="shared" si="170"/>
        <v>iiif_url</v>
      </c>
    </row>
    <row r="5518" spans="1:7" x14ac:dyDescent="0.2">
      <c r="A5518" t="s">
        <v>5179</v>
      </c>
      <c r="B5518" t="s">
        <v>5240</v>
      </c>
      <c r="C5518" t="s">
        <v>124</v>
      </c>
      <c r="D5518">
        <v>3684</v>
      </c>
      <c r="E5518">
        <v>2565</v>
      </c>
      <c r="F5518" t="s">
        <v>5289</v>
      </c>
      <c r="G5518" t="str">
        <f t="shared" si="170"/>
        <v>iiif_url</v>
      </c>
    </row>
    <row r="5519" spans="1:7" x14ac:dyDescent="0.2">
      <c r="A5519" t="s">
        <v>5179</v>
      </c>
      <c r="B5519" t="s">
        <v>5240</v>
      </c>
      <c r="C5519" t="s">
        <v>26</v>
      </c>
      <c r="D5519">
        <v>3739</v>
      </c>
      <c r="E5519">
        <v>2612</v>
      </c>
      <c r="F5519" t="s">
        <v>5290</v>
      </c>
      <c r="G5519" t="str">
        <f t="shared" si="170"/>
        <v>iiif_url</v>
      </c>
    </row>
    <row r="5520" spans="1:7" x14ac:dyDescent="0.2">
      <c r="A5520" t="s">
        <v>5179</v>
      </c>
      <c r="B5520" t="s">
        <v>5240</v>
      </c>
      <c r="C5520" t="s">
        <v>26</v>
      </c>
      <c r="D5520">
        <v>3737</v>
      </c>
      <c r="E5520">
        <v>2662</v>
      </c>
      <c r="F5520" t="s">
        <v>5291</v>
      </c>
      <c r="G5520" t="str">
        <f t="shared" si="170"/>
        <v>iiif_url</v>
      </c>
    </row>
    <row r="5521" spans="1:7" x14ac:dyDescent="0.2">
      <c r="A5521" t="s">
        <v>5179</v>
      </c>
      <c r="B5521" t="s">
        <v>5240</v>
      </c>
      <c r="C5521" t="s">
        <v>26</v>
      </c>
      <c r="D5521">
        <v>3737</v>
      </c>
      <c r="E5521">
        <v>2714</v>
      </c>
      <c r="F5521" t="s">
        <v>5292</v>
      </c>
      <c r="G5521" t="str">
        <f t="shared" si="170"/>
        <v>iiif_url</v>
      </c>
    </row>
    <row r="5522" spans="1:7" x14ac:dyDescent="0.2">
      <c r="A5522" t="s">
        <v>5179</v>
      </c>
      <c r="B5522" t="s">
        <v>5240</v>
      </c>
      <c r="C5522" t="s">
        <v>26</v>
      </c>
      <c r="D5522">
        <v>3739</v>
      </c>
      <c r="E5522">
        <v>2761</v>
      </c>
      <c r="F5522" t="s">
        <v>5293</v>
      </c>
      <c r="G5522" t="str">
        <f t="shared" si="170"/>
        <v>iiif_url</v>
      </c>
    </row>
    <row r="5523" spans="1:7" x14ac:dyDescent="0.2">
      <c r="A5523" t="s">
        <v>5179</v>
      </c>
      <c r="B5523" t="s">
        <v>5240</v>
      </c>
      <c r="C5523" t="s">
        <v>11</v>
      </c>
      <c r="D5523">
        <v>3863</v>
      </c>
      <c r="E5523">
        <v>2812</v>
      </c>
      <c r="F5523" t="s">
        <v>5294</v>
      </c>
      <c r="G5523" t="str">
        <f t="shared" si="170"/>
        <v>iiif_url</v>
      </c>
    </row>
    <row r="5524" spans="1:7" x14ac:dyDescent="0.2">
      <c r="A5524" t="s">
        <v>5179</v>
      </c>
      <c r="B5524" t="s">
        <v>5240</v>
      </c>
      <c r="C5524" t="s">
        <v>11</v>
      </c>
      <c r="D5524">
        <v>4401</v>
      </c>
      <c r="E5524">
        <v>2816</v>
      </c>
      <c r="F5524" t="s">
        <v>5295</v>
      </c>
      <c r="G5524" t="str">
        <f t="shared" si="170"/>
        <v>iiif_url</v>
      </c>
    </row>
    <row r="5525" spans="1:7" x14ac:dyDescent="0.2">
      <c r="A5525" t="s">
        <v>5179</v>
      </c>
      <c r="B5525" t="s">
        <v>5240</v>
      </c>
      <c r="C5525" t="s">
        <v>11</v>
      </c>
      <c r="D5525">
        <v>3865</v>
      </c>
      <c r="E5525">
        <v>2858</v>
      </c>
      <c r="F5525" t="s">
        <v>5296</v>
      </c>
      <c r="G5525" t="str">
        <f t="shared" si="170"/>
        <v>iiif_url</v>
      </c>
    </row>
    <row r="5526" spans="1:7" x14ac:dyDescent="0.2">
      <c r="A5526" t="s">
        <v>5179</v>
      </c>
      <c r="B5526" t="s">
        <v>5240</v>
      </c>
      <c r="C5526" t="s">
        <v>124</v>
      </c>
      <c r="D5526">
        <v>3694</v>
      </c>
      <c r="E5526">
        <v>2901</v>
      </c>
      <c r="F5526" t="s">
        <v>5297</v>
      </c>
      <c r="G5526" t="str">
        <f t="shared" si="170"/>
        <v>iiif_url</v>
      </c>
    </row>
    <row r="5527" spans="1:7" x14ac:dyDescent="0.2">
      <c r="A5527" t="s">
        <v>5179</v>
      </c>
      <c r="B5527" t="s">
        <v>5240</v>
      </c>
      <c r="C5527" t="s">
        <v>26</v>
      </c>
      <c r="D5527">
        <v>3744</v>
      </c>
      <c r="E5527">
        <v>2955</v>
      </c>
      <c r="F5527" t="s">
        <v>5298</v>
      </c>
      <c r="G5527" t="str">
        <f t="shared" si="170"/>
        <v>iiif_url</v>
      </c>
    </row>
    <row r="5528" spans="1:7" x14ac:dyDescent="0.2">
      <c r="A5528" t="s">
        <v>5179</v>
      </c>
      <c r="B5528" t="s">
        <v>5240</v>
      </c>
      <c r="C5528" t="s">
        <v>124</v>
      </c>
      <c r="D5528">
        <v>3696</v>
      </c>
      <c r="E5528">
        <v>2997</v>
      </c>
      <c r="F5528" t="s">
        <v>5299</v>
      </c>
      <c r="G5528" t="str">
        <f t="shared" si="170"/>
        <v>iiif_url</v>
      </c>
    </row>
    <row r="5529" spans="1:7" x14ac:dyDescent="0.2">
      <c r="A5529" t="s">
        <v>5179</v>
      </c>
      <c r="B5529" t="s">
        <v>5240</v>
      </c>
      <c r="C5529" t="s">
        <v>26</v>
      </c>
      <c r="D5529">
        <v>3746</v>
      </c>
      <c r="E5529">
        <v>3051</v>
      </c>
      <c r="F5529" t="s">
        <v>5300</v>
      </c>
      <c r="G5529" t="str">
        <f t="shared" si="170"/>
        <v>iiif_url</v>
      </c>
    </row>
    <row r="5530" spans="1:7" x14ac:dyDescent="0.2">
      <c r="A5530" t="s">
        <v>5179</v>
      </c>
      <c r="B5530" t="s">
        <v>5240</v>
      </c>
      <c r="C5530" t="s">
        <v>124</v>
      </c>
      <c r="D5530">
        <v>3699</v>
      </c>
      <c r="E5530">
        <v>3096</v>
      </c>
      <c r="F5530" t="s">
        <v>5301</v>
      </c>
      <c r="G5530" t="str">
        <f t="shared" si="170"/>
        <v>iiif_url</v>
      </c>
    </row>
    <row r="5531" spans="1:7" x14ac:dyDescent="0.2">
      <c r="A5531" t="s">
        <v>5179</v>
      </c>
      <c r="B5531" t="s">
        <v>5240</v>
      </c>
      <c r="C5531" t="s">
        <v>26</v>
      </c>
      <c r="D5531">
        <v>3746</v>
      </c>
      <c r="E5531">
        <v>3158</v>
      </c>
      <c r="F5531" t="s">
        <v>5302</v>
      </c>
      <c r="G5531" t="str">
        <f t="shared" si="170"/>
        <v>iiif_url</v>
      </c>
    </row>
    <row r="5532" spans="1:7" x14ac:dyDescent="0.2">
      <c r="A5532" t="s">
        <v>5179</v>
      </c>
      <c r="B5532" t="s">
        <v>5240</v>
      </c>
      <c r="C5532" t="s">
        <v>124</v>
      </c>
      <c r="D5532">
        <v>3701</v>
      </c>
      <c r="E5532">
        <v>3197</v>
      </c>
      <c r="F5532" t="s">
        <v>5303</v>
      </c>
      <c r="G5532" t="str">
        <f t="shared" si="170"/>
        <v>iiif_url</v>
      </c>
    </row>
    <row r="5533" spans="1:7" x14ac:dyDescent="0.2">
      <c r="A5533" t="s">
        <v>5179</v>
      </c>
      <c r="B5533" t="s">
        <v>5240</v>
      </c>
      <c r="C5533" t="s">
        <v>26</v>
      </c>
      <c r="D5533">
        <v>3749</v>
      </c>
      <c r="E5533">
        <v>3242</v>
      </c>
      <c r="F5533" t="s">
        <v>5304</v>
      </c>
      <c r="G5533" t="str">
        <f t="shared" si="170"/>
        <v>iiif_url</v>
      </c>
    </row>
    <row r="5534" spans="1:7" x14ac:dyDescent="0.2">
      <c r="A5534" t="s">
        <v>5179</v>
      </c>
      <c r="B5534" t="s">
        <v>5240</v>
      </c>
      <c r="C5534" t="s">
        <v>124</v>
      </c>
      <c r="D5534">
        <v>3706</v>
      </c>
      <c r="E5534">
        <v>3293</v>
      </c>
      <c r="F5534" t="s">
        <v>5305</v>
      </c>
      <c r="G5534" t="str">
        <f t="shared" si="170"/>
        <v>iiif_url</v>
      </c>
    </row>
    <row r="5538" spans="1:7" x14ac:dyDescent="0.2">
      <c r="A5538" t="s">
        <v>5306</v>
      </c>
      <c r="B5538" t="s">
        <v>5307</v>
      </c>
      <c r="C5538" t="s">
        <v>1170</v>
      </c>
      <c r="D5538">
        <v>493</v>
      </c>
      <c r="E5538">
        <v>403</v>
      </c>
      <c r="F5538" t="s">
        <v>5308</v>
      </c>
      <c r="G5538" t="str">
        <f t="shared" ref="G5538:G5569" si="171">HYPERLINK("https://images.diginfra.net/iiif/NL-HaNA_1.01.02/3779/NL-HaNA_1.01.02_3779_0027.jpg/287,322,1121,3174/full/0/default.jpg", "iiif_url")</f>
        <v>iiif_url</v>
      </c>
    </row>
    <row r="5539" spans="1:7" x14ac:dyDescent="0.2">
      <c r="A5539" t="s">
        <v>5306</v>
      </c>
      <c r="B5539" t="s">
        <v>5307</v>
      </c>
      <c r="C5539" t="s">
        <v>1170</v>
      </c>
      <c r="D5539">
        <v>490</v>
      </c>
      <c r="E5539">
        <v>464</v>
      </c>
      <c r="F5539" t="s">
        <v>5309</v>
      </c>
      <c r="G5539" t="str">
        <f t="shared" si="171"/>
        <v>iiif_url</v>
      </c>
    </row>
    <row r="5540" spans="1:7" x14ac:dyDescent="0.2">
      <c r="A5540" t="s">
        <v>5306</v>
      </c>
      <c r="B5540" t="s">
        <v>5307</v>
      </c>
      <c r="C5540" t="s">
        <v>1170</v>
      </c>
      <c r="D5540">
        <v>490</v>
      </c>
      <c r="E5540">
        <v>510</v>
      </c>
      <c r="F5540" t="s">
        <v>5310</v>
      </c>
      <c r="G5540" t="str">
        <f t="shared" si="171"/>
        <v>iiif_url</v>
      </c>
    </row>
    <row r="5541" spans="1:7" x14ac:dyDescent="0.2">
      <c r="A5541" t="s">
        <v>5306</v>
      </c>
      <c r="B5541" t="s">
        <v>5307</v>
      </c>
      <c r="C5541" t="s">
        <v>124</v>
      </c>
      <c r="D5541">
        <v>445</v>
      </c>
      <c r="E5541">
        <v>560</v>
      </c>
      <c r="F5541" t="s">
        <v>5311</v>
      </c>
      <c r="G5541" t="str">
        <f t="shared" si="171"/>
        <v>iiif_url</v>
      </c>
    </row>
    <row r="5542" spans="1:7" x14ac:dyDescent="0.2">
      <c r="A5542" t="s">
        <v>5306</v>
      </c>
      <c r="B5542" t="s">
        <v>5307</v>
      </c>
      <c r="C5542" t="s">
        <v>26</v>
      </c>
      <c r="D5542">
        <v>490</v>
      </c>
      <c r="E5542">
        <v>605</v>
      </c>
      <c r="F5542" t="s">
        <v>5312</v>
      </c>
      <c r="G5542" t="str">
        <f t="shared" si="171"/>
        <v>iiif_url</v>
      </c>
    </row>
    <row r="5543" spans="1:7" x14ac:dyDescent="0.2">
      <c r="A5543" t="s">
        <v>5306</v>
      </c>
      <c r="B5543" t="s">
        <v>5307</v>
      </c>
      <c r="C5543" t="s">
        <v>124</v>
      </c>
      <c r="D5543">
        <v>443</v>
      </c>
      <c r="E5543">
        <v>648</v>
      </c>
      <c r="F5543" t="s">
        <v>5313</v>
      </c>
      <c r="G5543" t="str">
        <f t="shared" si="171"/>
        <v>iiif_url</v>
      </c>
    </row>
    <row r="5544" spans="1:7" x14ac:dyDescent="0.2">
      <c r="A5544" t="s">
        <v>5306</v>
      </c>
      <c r="B5544" t="s">
        <v>5307</v>
      </c>
      <c r="C5544" t="s">
        <v>26</v>
      </c>
      <c r="D5544">
        <v>488</v>
      </c>
      <c r="E5544">
        <v>700</v>
      </c>
      <c r="F5544" t="s">
        <v>5314</v>
      </c>
      <c r="G5544" t="str">
        <f t="shared" si="171"/>
        <v>iiif_url</v>
      </c>
    </row>
    <row r="5545" spans="1:7" x14ac:dyDescent="0.2">
      <c r="A5545" t="s">
        <v>5306</v>
      </c>
      <c r="B5545" t="s">
        <v>5307</v>
      </c>
      <c r="C5545" t="s">
        <v>26</v>
      </c>
      <c r="D5545">
        <v>483</v>
      </c>
      <c r="E5545">
        <v>764</v>
      </c>
      <c r="F5545" t="s">
        <v>5315</v>
      </c>
      <c r="G5545" t="str">
        <f t="shared" si="171"/>
        <v>iiif_url</v>
      </c>
    </row>
    <row r="5546" spans="1:7" x14ac:dyDescent="0.2">
      <c r="A5546" t="s">
        <v>5306</v>
      </c>
      <c r="B5546" t="s">
        <v>5307</v>
      </c>
      <c r="C5546" t="s">
        <v>11</v>
      </c>
      <c r="D5546">
        <v>607</v>
      </c>
      <c r="E5546">
        <v>786</v>
      </c>
      <c r="F5546" t="s">
        <v>5316</v>
      </c>
      <c r="G5546" t="str">
        <f t="shared" si="171"/>
        <v>iiif_url</v>
      </c>
    </row>
    <row r="5547" spans="1:7" x14ac:dyDescent="0.2">
      <c r="A5547" t="s">
        <v>5306</v>
      </c>
      <c r="B5547" t="s">
        <v>5307</v>
      </c>
      <c r="C5547" t="s">
        <v>124</v>
      </c>
      <c r="D5547">
        <v>440</v>
      </c>
      <c r="E5547">
        <v>837</v>
      </c>
      <c r="F5547" t="s">
        <v>5317</v>
      </c>
      <c r="G5547" t="str">
        <f t="shared" si="171"/>
        <v>iiif_url</v>
      </c>
    </row>
    <row r="5548" spans="1:7" x14ac:dyDescent="0.2">
      <c r="A5548" t="s">
        <v>5306</v>
      </c>
      <c r="B5548" t="s">
        <v>5307</v>
      </c>
      <c r="C5548" t="s">
        <v>26</v>
      </c>
      <c r="D5548">
        <v>486</v>
      </c>
      <c r="E5548">
        <v>891</v>
      </c>
      <c r="F5548" t="s">
        <v>5318</v>
      </c>
      <c r="G5548" t="str">
        <f t="shared" si="171"/>
        <v>iiif_url</v>
      </c>
    </row>
    <row r="5549" spans="1:7" x14ac:dyDescent="0.2">
      <c r="A5549" t="s">
        <v>5306</v>
      </c>
      <c r="B5549" t="s">
        <v>5307</v>
      </c>
      <c r="C5549" t="s">
        <v>11</v>
      </c>
      <c r="D5549">
        <v>847</v>
      </c>
      <c r="E5549">
        <v>990</v>
      </c>
      <c r="F5549" t="s">
        <v>5319</v>
      </c>
      <c r="G5549" t="str">
        <f t="shared" si="171"/>
        <v>iiif_url</v>
      </c>
    </row>
    <row r="5550" spans="1:7" x14ac:dyDescent="0.2">
      <c r="A5550" t="s">
        <v>5306</v>
      </c>
      <c r="B5550" t="s">
        <v>5307</v>
      </c>
      <c r="C5550" t="s">
        <v>37</v>
      </c>
      <c r="D5550">
        <v>517</v>
      </c>
      <c r="E5550">
        <v>1075</v>
      </c>
      <c r="F5550" t="s">
        <v>5320</v>
      </c>
      <c r="G5550" t="str">
        <f t="shared" si="171"/>
        <v>iiif_url</v>
      </c>
    </row>
    <row r="5551" spans="1:7" x14ac:dyDescent="0.2">
      <c r="A5551" t="s">
        <v>5306</v>
      </c>
      <c r="B5551" t="s">
        <v>5307</v>
      </c>
      <c r="C5551" t="s">
        <v>124</v>
      </c>
      <c r="D5551">
        <v>436</v>
      </c>
      <c r="E5551">
        <v>1129</v>
      </c>
      <c r="F5551" t="s">
        <v>5321</v>
      </c>
      <c r="G5551" t="str">
        <f t="shared" si="171"/>
        <v>iiif_url</v>
      </c>
    </row>
    <row r="5552" spans="1:7" x14ac:dyDescent="0.2">
      <c r="A5552" t="s">
        <v>5306</v>
      </c>
      <c r="B5552" t="s">
        <v>5307</v>
      </c>
      <c r="C5552" t="s">
        <v>37</v>
      </c>
      <c r="D5552">
        <v>566</v>
      </c>
      <c r="E5552">
        <v>1130</v>
      </c>
      <c r="F5552" t="s">
        <v>5322</v>
      </c>
      <c r="G5552" t="str">
        <f t="shared" si="171"/>
        <v>iiif_url</v>
      </c>
    </row>
    <row r="5553" spans="1:7" x14ac:dyDescent="0.2">
      <c r="A5553" t="s">
        <v>5306</v>
      </c>
      <c r="B5553" t="s">
        <v>5307</v>
      </c>
      <c r="C5553" t="s">
        <v>124</v>
      </c>
      <c r="D5553">
        <v>431</v>
      </c>
      <c r="E5553">
        <v>1181</v>
      </c>
      <c r="F5553" t="s">
        <v>5323</v>
      </c>
      <c r="G5553" t="str">
        <f t="shared" si="171"/>
        <v>iiif_url</v>
      </c>
    </row>
    <row r="5554" spans="1:7" x14ac:dyDescent="0.2">
      <c r="A5554" t="s">
        <v>5306</v>
      </c>
      <c r="B5554" t="s">
        <v>5307</v>
      </c>
      <c r="C5554" t="s">
        <v>26</v>
      </c>
      <c r="D5554">
        <v>476</v>
      </c>
      <c r="E5554">
        <v>1226</v>
      </c>
      <c r="F5554" t="s">
        <v>5324</v>
      </c>
      <c r="G5554" t="str">
        <f t="shared" si="171"/>
        <v>iiif_url</v>
      </c>
    </row>
    <row r="5555" spans="1:7" x14ac:dyDescent="0.2">
      <c r="A5555" t="s">
        <v>5306</v>
      </c>
      <c r="B5555" t="s">
        <v>5307</v>
      </c>
      <c r="C5555" t="s">
        <v>26</v>
      </c>
      <c r="D5555">
        <v>476</v>
      </c>
      <c r="E5555">
        <v>1278</v>
      </c>
      <c r="F5555" t="s">
        <v>5325</v>
      </c>
      <c r="G5555" t="str">
        <f t="shared" si="171"/>
        <v>iiif_url</v>
      </c>
    </row>
    <row r="5556" spans="1:7" x14ac:dyDescent="0.2">
      <c r="A5556" t="s">
        <v>5306</v>
      </c>
      <c r="B5556" t="s">
        <v>5307</v>
      </c>
      <c r="C5556" t="s">
        <v>11</v>
      </c>
      <c r="D5556">
        <v>985</v>
      </c>
      <c r="E5556">
        <v>1293</v>
      </c>
      <c r="F5556" t="s">
        <v>5326</v>
      </c>
      <c r="G5556" t="str">
        <f t="shared" si="171"/>
        <v>iiif_url</v>
      </c>
    </row>
    <row r="5557" spans="1:7" x14ac:dyDescent="0.2">
      <c r="A5557" t="s">
        <v>5306</v>
      </c>
      <c r="B5557" t="s">
        <v>5307</v>
      </c>
      <c r="C5557" t="s">
        <v>11</v>
      </c>
      <c r="D5557">
        <v>595</v>
      </c>
      <c r="E5557">
        <v>1323</v>
      </c>
      <c r="F5557" t="s">
        <v>5327</v>
      </c>
      <c r="G5557" t="str">
        <f t="shared" si="171"/>
        <v>iiif_url</v>
      </c>
    </row>
    <row r="5558" spans="1:7" x14ac:dyDescent="0.2">
      <c r="A5558" t="s">
        <v>5306</v>
      </c>
      <c r="B5558" t="s">
        <v>5307</v>
      </c>
      <c r="C5558" t="s">
        <v>26</v>
      </c>
      <c r="D5558">
        <v>476</v>
      </c>
      <c r="E5558">
        <v>1367</v>
      </c>
      <c r="F5558" t="s">
        <v>5328</v>
      </c>
      <c r="G5558" t="str">
        <f t="shared" si="171"/>
        <v>iiif_url</v>
      </c>
    </row>
    <row r="5559" spans="1:7" x14ac:dyDescent="0.2">
      <c r="A5559" t="s">
        <v>5306</v>
      </c>
      <c r="B5559" t="s">
        <v>5307</v>
      </c>
      <c r="C5559" t="s">
        <v>26</v>
      </c>
      <c r="D5559">
        <v>469</v>
      </c>
      <c r="E5559">
        <v>1420</v>
      </c>
      <c r="F5559" t="s">
        <v>5329</v>
      </c>
      <c r="G5559" t="str">
        <f t="shared" si="171"/>
        <v>iiif_url</v>
      </c>
    </row>
    <row r="5560" spans="1:7" x14ac:dyDescent="0.2">
      <c r="A5560" t="s">
        <v>5306</v>
      </c>
      <c r="B5560" t="s">
        <v>5307</v>
      </c>
      <c r="C5560" t="s">
        <v>11</v>
      </c>
      <c r="D5560">
        <v>597</v>
      </c>
      <c r="E5560">
        <v>1467</v>
      </c>
      <c r="F5560" t="s">
        <v>5330</v>
      </c>
      <c r="G5560" t="str">
        <f t="shared" si="171"/>
        <v>iiif_url</v>
      </c>
    </row>
    <row r="5561" spans="1:7" x14ac:dyDescent="0.2">
      <c r="A5561" t="s">
        <v>5306</v>
      </c>
      <c r="B5561" t="s">
        <v>5307</v>
      </c>
      <c r="C5561" t="s">
        <v>11</v>
      </c>
      <c r="D5561">
        <v>593</v>
      </c>
      <c r="E5561">
        <v>1518</v>
      </c>
      <c r="F5561" t="s">
        <v>5331</v>
      </c>
      <c r="G5561" t="str">
        <f t="shared" si="171"/>
        <v>iiif_url</v>
      </c>
    </row>
    <row r="5562" spans="1:7" x14ac:dyDescent="0.2">
      <c r="A5562" t="s">
        <v>5306</v>
      </c>
      <c r="B5562" t="s">
        <v>5307</v>
      </c>
      <c r="C5562" t="s">
        <v>26</v>
      </c>
      <c r="D5562">
        <v>466</v>
      </c>
      <c r="E5562">
        <v>1568</v>
      </c>
      <c r="F5562" t="s">
        <v>5332</v>
      </c>
      <c r="G5562" t="str">
        <f t="shared" si="171"/>
        <v>iiif_url</v>
      </c>
    </row>
    <row r="5563" spans="1:7" x14ac:dyDescent="0.2">
      <c r="A5563" t="s">
        <v>5306</v>
      </c>
      <c r="B5563" t="s">
        <v>5307</v>
      </c>
      <c r="C5563" t="s">
        <v>11</v>
      </c>
      <c r="D5563">
        <v>588</v>
      </c>
      <c r="E5563">
        <v>1607</v>
      </c>
      <c r="F5563" t="s">
        <v>5333</v>
      </c>
      <c r="G5563" t="str">
        <f t="shared" si="171"/>
        <v>iiif_url</v>
      </c>
    </row>
    <row r="5564" spans="1:7" x14ac:dyDescent="0.2">
      <c r="A5564" t="s">
        <v>5306</v>
      </c>
      <c r="B5564" t="s">
        <v>5307</v>
      </c>
      <c r="C5564" t="s">
        <v>26</v>
      </c>
      <c r="D5564">
        <v>462</v>
      </c>
      <c r="E5564">
        <v>1659</v>
      </c>
      <c r="F5564" t="s">
        <v>5334</v>
      </c>
      <c r="G5564" t="str">
        <f t="shared" si="171"/>
        <v>iiif_url</v>
      </c>
    </row>
    <row r="5565" spans="1:7" x14ac:dyDescent="0.2">
      <c r="A5565" t="s">
        <v>5306</v>
      </c>
      <c r="B5565" t="s">
        <v>5307</v>
      </c>
      <c r="C5565" t="s">
        <v>26</v>
      </c>
      <c r="D5565">
        <v>455</v>
      </c>
      <c r="E5565">
        <v>1706</v>
      </c>
      <c r="F5565" t="s">
        <v>5335</v>
      </c>
      <c r="G5565" t="str">
        <f t="shared" si="171"/>
        <v>iiif_url</v>
      </c>
    </row>
    <row r="5566" spans="1:7" x14ac:dyDescent="0.2">
      <c r="A5566" t="s">
        <v>5306</v>
      </c>
      <c r="B5566" t="s">
        <v>5307</v>
      </c>
      <c r="C5566" t="s">
        <v>26</v>
      </c>
      <c r="D5566">
        <v>462</v>
      </c>
      <c r="E5566">
        <v>1767</v>
      </c>
      <c r="F5566" t="s">
        <v>5336</v>
      </c>
      <c r="G5566" t="str">
        <f t="shared" si="171"/>
        <v>iiif_url</v>
      </c>
    </row>
    <row r="5567" spans="1:7" x14ac:dyDescent="0.2">
      <c r="A5567" t="s">
        <v>5306</v>
      </c>
      <c r="B5567" t="s">
        <v>5307</v>
      </c>
      <c r="C5567" t="s">
        <v>11</v>
      </c>
      <c r="D5567">
        <v>583</v>
      </c>
      <c r="E5567">
        <v>1804</v>
      </c>
      <c r="F5567" t="s">
        <v>5337</v>
      </c>
      <c r="G5567" t="str">
        <f t="shared" si="171"/>
        <v>iiif_url</v>
      </c>
    </row>
    <row r="5568" spans="1:7" x14ac:dyDescent="0.2">
      <c r="A5568" t="s">
        <v>5306</v>
      </c>
      <c r="B5568" t="s">
        <v>5307</v>
      </c>
      <c r="C5568" t="s">
        <v>26</v>
      </c>
      <c r="D5568">
        <v>459</v>
      </c>
      <c r="E5568">
        <v>1846</v>
      </c>
      <c r="F5568" t="s">
        <v>5338</v>
      </c>
      <c r="G5568" t="str">
        <f t="shared" si="171"/>
        <v>iiif_url</v>
      </c>
    </row>
    <row r="5569" spans="1:7" x14ac:dyDescent="0.2">
      <c r="A5569" t="s">
        <v>5306</v>
      </c>
      <c r="B5569" t="s">
        <v>5307</v>
      </c>
      <c r="C5569" t="s">
        <v>26</v>
      </c>
      <c r="D5569">
        <v>457</v>
      </c>
      <c r="E5569">
        <v>1897</v>
      </c>
      <c r="F5569" t="s">
        <v>5339</v>
      </c>
      <c r="G5569" t="str">
        <f t="shared" si="171"/>
        <v>iiif_url</v>
      </c>
    </row>
    <row r="5570" spans="1:7" x14ac:dyDescent="0.2">
      <c r="A5570" t="s">
        <v>5306</v>
      </c>
      <c r="B5570" t="s">
        <v>5307</v>
      </c>
      <c r="C5570" t="s">
        <v>26</v>
      </c>
      <c r="D5570">
        <v>459</v>
      </c>
      <c r="E5570">
        <v>1957</v>
      </c>
      <c r="F5570" t="s">
        <v>5340</v>
      </c>
      <c r="G5570" t="str">
        <f t="shared" ref="G5570:G5599" si="172">HYPERLINK("https://images.diginfra.net/iiif/NL-HaNA_1.01.02/3779/NL-HaNA_1.01.02_3779_0027.jpg/287,322,1121,3174/full/0/default.jpg", "iiif_url")</f>
        <v>iiif_url</v>
      </c>
    </row>
    <row r="5571" spans="1:7" x14ac:dyDescent="0.2">
      <c r="A5571" t="s">
        <v>5306</v>
      </c>
      <c r="B5571" t="s">
        <v>5307</v>
      </c>
      <c r="C5571" t="s">
        <v>37</v>
      </c>
      <c r="D5571">
        <v>576</v>
      </c>
      <c r="E5571">
        <v>1991</v>
      </c>
      <c r="F5571" t="s">
        <v>5341</v>
      </c>
      <c r="G5571" t="str">
        <f t="shared" si="172"/>
        <v>iiif_url</v>
      </c>
    </row>
    <row r="5572" spans="1:7" x14ac:dyDescent="0.2">
      <c r="A5572" t="s">
        <v>5306</v>
      </c>
      <c r="B5572" t="s">
        <v>5307</v>
      </c>
      <c r="C5572" t="s">
        <v>26</v>
      </c>
      <c r="D5572">
        <v>452</v>
      </c>
      <c r="E5572">
        <v>2042</v>
      </c>
      <c r="F5572" t="s">
        <v>5342</v>
      </c>
      <c r="G5572" t="str">
        <f t="shared" si="172"/>
        <v>iiif_url</v>
      </c>
    </row>
    <row r="5573" spans="1:7" x14ac:dyDescent="0.2">
      <c r="A5573" t="s">
        <v>5306</v>
      </c>
      <c r="B5573" t="s">
        <v>5307</v>
      </c>
      <c r="C5573" t="s">
        <v>26</v>
      </c>
      <c r="D5573">
        <v>450</v>
      </c>
      <c r="E5573">
        <v>2095</v>
      </c>
      <c r="F5573" t="s">
        <v>5343</v>
      </c>
      <c r="G5573" t="str">
        <f t="shared" si="172"/>
        <v>iiif_url</v>
      </c>
    </row>
    <row r="5574" spans="1:7" x14ac:dyDescent="0.2">
      <c r="A5574" t="s">
        <v>5306</v>
      </c>
      <c r="B5574" t="s">
        <v>5307</v>
      </c>
      <c r="C5574" t="s">
        <v>26</v>
      </c>
      <c r="D5574">
        <v>450</v>
      </c>
      <c r="E5574">
        <v>2137</v>
      </c>
      <c r="F5574" t="s">
        <v>5344</v>
      </c>
      <c r="G5574" t="str">
        <f t="shared" si="172"/>
        <v>iiif_url</v>
      </c>
    </row>
    <row r="5575" spans="1:7" x14ac:dyDescent="0.2">
      <c r="A5575" t="s">
        <v>5306</v>
      </c>
      <c r="B5575" t="s">
        <v>5307</v>
      </c>
      <c r="C5575" t="s">
        <v>37</v>
      </c>
      <c r="D5575">
        <v>574</v>
      </c>
      <c r="E5575">
        <v>2188</v>
      </c>
      <c r="F5575" t="s">
        <v>5345</v>
      </c>
      <c r="G5575" t="str">
        <f t="shared" si="172"/>
        <v>iiif_url</v>
      </c>
    </row>
    <row r="5576" spans="1:7" x14ac:dyDescent="0.2">
      <c r="A5576" t="s">
        <v>5306</v>
      </c>
      <c r="B5576" t="s">
        <v>5307</v>
      </c>
      <c r="C5576" t="s">
        <v>26</v>
      </c>
      <c r="D5576">
        <v>450</v>
      </c>
      <c r="E5576">
        <v>2235</v>
      </c>
      <c r="F5576" t="s">
        <v>5346</v>
      </c>
      <c r="G5576" t="str">
        <f t="shared" si="172"/>
        <v>iiif_url</v>
      </c>
    </row>
    <row r="5577" spans="1:7" x14ac:dyDescent="0.2">
      <c r="A5577" t="s">
        <v>5306</v>
      </c>
      <c r="B5577" t="s">
        <v>5307</v>
      </c>
      <c r="C5577" t="s">
        <v>37</v>
      </c>
      <c r="D5577">
        <v>574</v>
      </c>
      <c r="E5577">
        <v>2281</v>
      </c>
      <c r="F5577" t="s">
        <v>5347</v>
      </c>
      <c r="G5577" t="str">
        <f t="shared" si="172"/>
        <v>iiif_url</v>
      </c>
    </row>
    <row r="5578" spans="1:7" x14ac:dyDescent="0.2">
      <c r="A5578" t="s">
        <v>5306</v>
      </c>
      <c r="B5578" t="s">
        <v>5307</v>
      </c>
      <c r="C5578" t="s">
        <v>26</v>
      </c>
      <c r="D5578">
        <v>450</v>
      </c>
      <c r="E5578">
        <v>2330</v>
      </c>
      <c r="F5578" t="s">
        <v>5348</v>
      </c>
      <c r="G5578" t="str">
        <f t="shared" si="172"/>
        <v>iiif_url</v>
      </c>
    </row>
    <row r="5579" spans="1:7" x14ac:dyDescent="0.2">
      <c r="A5579" t="s">
        <v>5306</v>
      </c>
      <c r="B5579" t="s">
        <v>5307</v>
      </c>
      <c r="C5579" t="s">
        <v>26</v>
      </c>
      <c r="D5579">
        <v>445</v>
      </c>
      <c r="E5579">
        <v>2377</v>
      </c>
      <c r="F5579" t="s">
        <v>5349</v>
      </c>
      <c r="G5579" t="str">
        <f t="shared" si="172"/>
        <v>iiif_url</v>
      </c>
    </row>
    <row r="5580" spans="1:7" x14ac:dyDescent="0.2">
      <c r="A5580" t="s">
        <v>5306</v>
      </c>
      <c r="B5580" t="s">
        <v>5307</v>
      </c>
      <c r="C5580" t="s">
        <v>26</v>
      </c>
      <c r="D5580">
        <v>566</v>
      </c>
      <c r="E5580">
        <v>2430</v>
      </c>
      <c r="F5580" t="s">
        <v>5350</v>
      </c>
      <c r="G5580" t="str">
        <f t="shared" si="172"/>
        <v>iiif_url</v>
      </c>
    </row>
    <row r="5581" spans="1:7" x14ac:dyDescent="0.2">
      <c r="A5581" t="s">
        <v>5306</v>
      </c>
      <c r="B5581" t="s">
        <v>5307</v>
      </c>
      <c r="C5581" t="s">
        <v>26</v>
      </c>
      <c r="D5581">
        <v>440</v>
      </c>
      <c r="E5581">
        <v>2474</v>
      </c>
      <c r="F5581" t="s">
        <v>5351</v>
      </c>
      <c r="G5581" t="str">
        <f t="shared" si="172"/>
        <v>iiif_url</v>
      </c>
    </row>
    <row r="5582" spans="1:7" x14ac:dyDescent="0.2">
      <c r="A5582" t="s">
        <v>5306</v>
      </c>
      <c r="B5582" t="s">
        <v>5307</v>
      </c>
      <c r="C5582" t="s">
        <v>26</v>
      </c>
      <c r="D5582">
        <v>440</v>
      </c>
      <c r="E5582">
        <v>2527</v>
      </c>
      <c r="F5582" t="s">
        <v>5352</v>
      </c>
      <c r="G5582" t="str">
        <f t="shared" si="172"/>
        <v>iiif_url</v>
      </c>
    </row>
    <row r="5583" spans="1:7" x14ac:dyDescent="0.2">
      <c r="A5583" t="s">
        <v>5306</v>
      </c>
      <c r="B5583" t="s">
        <v>5307</v>
      </c>
      <c r="C5583" t="s">
        <v>37</v>
      </c>
      <c r="D5583">
        <v>559</v>
      </c>
      <c r="E5583">
        <v>2567</v>
      </c>
      <c r="F5583" t="s">
        <v>5353</v>
      </c>
      <c r="G5583" t="str">
        <f t="shared" si="172"/>
        <v>iiif_url</v>
      </c>
    </row>
    <row r="5584" spans="1:7" x14ac:dyDescent="0.2">
      <c r="A5584" t="s">
        <v>5306</v>
      </c>
      <c r="B5584" t="s">
        <v>5307</v>
      </c>
      <c r="C5584" t="s">
        <v>26</v>
      </c>
      <c r="D5584">
        <v>440</v>
      </c>
      <c r="E5584">
        <v>2617</v>
      </c>
      <c r="F5584" t="s">
        <v>5354</v>
      </c>
      <c r="G5584" t="str">
        <f t="shared" si="172"/>
        <v>iiif_url</v>
      </c>
    </row>
    <row r="5585" spans="1:7" x14ac:dyDescent="0.2">
      <c r="A5585" t="s">
        <v>5306</v>
      </c>
      <c r="B5585" t="s">
        <v>5307</v>
      </c>
      <c r="C5585" t="s">
        <v>26</v>
      </c>
      <c r="D5585">
        <v>438</v>
      </c>
      <c r="E5585">
        <v>2667</v>
      </c>
      <c r="F5585" t="s">
        <v>5355</v>
      </c>
      <c r="G5585" t="str">
        <f t="shared" si="172"/>
        <v>iiif_url</v>
      </c>
    </row>
    <row r="5586" spans="1:7" x14ac:dyDescent="0.2">
      <c r="A5586" t="s">
        <v>5306</v>
      </c>
      <c r="B5586" t="s">
        <v>5307</v>
      </c>
      <c r="C5586" t="s">
        <v>37</v>
      </c>
      <c r="D5586">
        <v>559</v>
      </c>
      <c r="E5586">
        <v>2718</v>
      </c>
      <c r="F5586" t="s">
        <v>5356</v>
      </c>
      <c r="G5586" t="str">
        <f t="shared" si="172"/>
        <v>iiif_url</v>
      </c>
    </row>
    <row r="5587" spans="1:7" x14ac:dyDescent="0.2">
      <c r="A5587" t="s">
        <v>5306</v>
      </c>
      <c r="B5587" t="s">
        <v>5307</v>
      </c>
      <c r="C5587" t="s">
        <v>26</v>
      </c>
      <c r="D5587">
        <v>440</v>
      </c>
      <c r="E5587">
        <v>2765</v>
      </c>
      <c r="F5587" t="s">
        <v>5357</v>
      </c>
      <c r="G5587" t="str">
        <f t="shared" si="172"/>
        <v>iiif_url</v>
      </c>
    </row>
    <row r="5588" spans="1:7" x14ac:dyDescent="0.2">
      <c r="A5588" t="s">
        <v>5306</v>
      </c>
      <c r="B5588" t="s">
        <v>5307</v>
      </c>
      <c r="C5588" t="s">
        <v>26</v>
      </c>
      <c r="D5588">
        <v>436</v>
      </c>
      <c r="E5588">
        <v>2815</v>
      </c>
      <c r="F5588" t="s">
        <v>5358</v>
      </c>
      <c r="G5588" t="str">
        <f t="shared" si="172"/>
        <v>iiif_url</v>
      </c>
    </row>
    <row r="5589" spans="1:7" x14ac:dyDescent="0.2">
      <c r="A5589" t="s">
        <v>5306</v>
      </c>
      <c r="B5589" t="s">
        <v>5307</v>
      </c>
      <c r="C5589" t="s">
        <v>124</v>
      </c>
      <c r="D5589">
        <v>390</v>
      </c>
      <c r="E5589">
        <v>2856</v>
      </c>
      <c r="F5589" t="s">
        <v>5359</v>
      </c>
      <c r="G5589" t="str">
        <f t="shared" si="172"/>
        <v>iiif_url</v>
      </c>
    </row>
    <row r="5590" spans="1:7" x14ac:dyDescent="0.2">
      <c r="A5590" t="s">
        <v>5306</v>
      </c>
      <c r="B5590" t="s">
        <v>5307</v>
      </c>
      <c r="C5590" t="s">
        <v>26</v>
      </c>
      <c r="D5590">
        <v>433</v>
      </c>
      <c r="E5590">
        <v>2912</v>
      </c>
      <c r="F5590" t="s">
        <v>5360</v>
      </c>
      <c r="G5590" t="str">
        <f t="shared" si="172"/>
        <v>iiif_url</v>
      </c>
    </row>
    <row r="5591" spans="1:7" x14ac:dyDescent="0.2">
      <c r="A5591" t="s">
        <v>5306</v>
      </c>
      <c r="B5591" t="s">
        <v>5307</v>
      </c>
      <c r="C5591" t="s">
        <v>37</v>
      </c>
      <c r="D5591">
        <v>555</v>
      </c>
      <c r="E5591">
        <v>2959</v>
      </c>
      <c r="F5591" t="s">
        <v>5361</v>
      </c>
      <c r="G5591" t="str">
        <f t="shared" si="172"/>
        <v>iiif_url</v>
      </c>
    </row>
    <row r="5592" spans="1:7" x14ac:dyDescent="0.2">
      <c r="A5592" t="s">
        <v>5306</v>
      </c>
      <c r="B5592" t="s">
        <v>5307</v>
      </c>
      <c r="C5592" t="s">
        <v>26</v>
      </c>
      <c r="D5592">
        <v>428</v>
      </c>
      <c r="E5592">
        <v>3007</v>
      </c>
      <c r="F5592" t="s">
        <v>5362</v>
      </c>
      <c r="G5592" t="str">
        <f t="shared" si="172"/>
        <v>iiif_url</v>
      </c>
    </row>
    <row r="5593" spans="1:7" x14ac:dyDescent="0.2">
      <c r="A5593" t="s">
        <v>5306</v>
      </c>
      <c r="B5593" t="s">
        <v>5307</v>
      </c>
      <c r="C5593" t="s">
        <v>37</v>
      </c>
      <c r="D5593">
        <v>552</v>
      </c>
      <c r="E5593">
        <v>3057</v>
      </c>
      <c r="F5593" t="s">
        <v>5363</v>
      </c>
      <c r="G5593" t="str">
        <f t="shared" si="172"/>
        <v>iiif_url</v>
      </c>
    </row>
    <row r="5594" spans="1:7" x14ac:dyDescent="0.2">
      <c r="A5594" t="s">
        <v>5306</v>
      </c>
      <c r="B5594" t="s">
        <v>5307</v>
      </c>
      <c r="C5594" t="s">
        <v>26</v>
      </c>
      <c r="D5594">
        <v>428</v>
      </c>
      <c r="E5594">
        <v>3106</v>
      </c>
      <c r="F5594" t="s">
        <v>5364</v>
      </c>
      <c r="G5594" t="str">
        <f t="shared" si="172"/>
        <v>iiif_url</v>
      </c>
    </row>
    <row r="5595" spans="1:7" x14ac:dyDescent="0.2">
      <c r="A5595" t="s">
        <v>5306</v>
      </c>
      <c r="B5595" t="s">
        <v>5307</v>
      </c>
      <c r="C5595" t="s">
        <v>37</v>
      </c>
      <c r="D5595">
        <v>550</v>
      </c>
      <c r="E5595">
        <v>3153</v>
      </c>
      <c r="F5595" t="s">
        <v>5365</v>
      </c>
      <c r="G5595" t="str">
        <f t="shared" si="172"/>
        <v>iiif_url</v>
      </c>
    </row>
    <row r="5596" spans="1:7" x14ac:dyDescent="0.2">
      <c r="A5596" t="s">
        <v>5306</v>
      </c>
      <c r="B5596" t="s">
        <v>5307</v>
      </c>
      <c r="C5596" t="s">
        <v>124</v>
      </c>
      <c r="D5596">
        <v>426</v>
      </c>
      <c r="E5596">
        <v>3202</v>
      </c>
      <c r="F5596" t="s">
        <v>5366</v>
      </c>
      <c r="G5596" t="str">
        <f t="shared" si="172"/>
        <v>iiif_url</v>
      </c>
    </row>
    <row r="5597" spans="1:7" x14ac:dyDescent="0.2">
      <c r="A5597" t="s">
        <v>5306</v>
      </c>
      <c r="B5597" t="s">
        <v>5307</v>
      </c>
      <c r="C5597" t="s">
        <v>26</v>
      </c>
      <c r="D5597">
        <v>426</v>
      </c>
      <c r="E5597">
        <v>3256</v>
      </c>
      <c r="F5597" t="s">
        <v>5367</v>
      </c>
      <c r="G5597" t="str">
        <f t="shared" si="172"/>
        <v>iiif_url</v>
      </c>
    </row>
    <row r="5598" spans="1:7" x14ac:dyDescent="0.2">
      <c r="A5598" t="s">
        <v>5306</v>
      </c>
      <c r="B5598" t="s">
        <v>5307</v>
      </c>
      <c r="C5598" t="s">
        <v>37</v>
      </c>
      <c r="D5598">
        <v>545</v>
      </c>
      <c r="E5598">
        <v>3284</v>
      </c>
      <c r="F5598" t="s">
        <v>5368</v>
      </c>
      <c r="G5598" t="str">
        <f t="shared" si="172"/>
        <v>iiif_url</v>
      </c>
    </row>
    <row r="5599" spans="1:7" x14ac:dyDescent="0.2">
      <c r="A5599" t="s">
        <v>5306</v>
      </c>
      <c r="B5599" t="s">
        <v>5307</v>
      </c>
      <c r="C5599" t="s">
        <v>124</v>
      </c>
      <c r="D5599">
        <v>421</v>
      </c>
      <c r="E5599">
        <v>3352</v>
      </c>
      <c r="F5599" t="s">
        <v>5369</v>
      </c>
      <c r="G5599" t="str">
        <f t="shared" si="172"/>
        <v>iiif_url</v>
      </c>
    </row>
    <row r="5601" spans="1:7" x14ac:dyDescent="0.2">
      <c r="A5601" t="s">
        <v>5306</v>
      </c>
      <c r="B5601" t="s">
        <v>5370</v>
      </c>
      <c r="C5601" t="s">
        <v>11</v>
      </c>
      <c r="D5601">
        <v>1590</v>
      </c>
      <c r="E5601">
        <v>410</v>
      </c>
      <c r="F5601" t="s">
        <v>5371</v>
      </c>
      <c r="G5601" t="str">
        <f t="shared" ref="G5601:G5632" si="173">HYPERLINK("https://images.diginfra.net/iiif/NL-HaNA_1.01.02/3779/NL-HaNA_1.01.02_3779_0027.jpg/1254,322,1192,3184/full/0/default.jpg", "iiif_url")</f>
        <v>iiif_url</v>
      </c>
    </row>
    <row r="5602" spans="1:7" x14ac:dyDescent="0.2">
      <c r="A5602" t="s">
        <v>5306</v>
      </c>
      <c r="B5602" t="s">
        <v>5370</v>
      </c>
      <c r="C5602" t="s">
        <v>26</v>
      </c>
      <c r="D5602">
        <v>1466</v>
      </c>
      <c r="E5602">
        <v>465</v>
      </c>
      <c r="F5602" t="s">
        <v>5372</v>
      </c>
      <c r="G5602" t="str">
        <f t="shared" si="173"/>
        <v>iiif_url</v>
      </c>
    </row>
    <row r="5603" spans="1:7" x14ac:dyDescent="0.2">
      <c r="A5603" t="s">
        <v>5306</v>
      </c>
      <c r="B5603" t="s">
        <v>5370</v>
      </c>
      <c r="C5603" t="s">
        <v>26</v>
      </c>
      <c r="D5603">
        <v>1466</v>
      </c>
      <c r="E5603">
        <v>515</v>
      </c>
      <c r="F5603" t="s">
        <v>5373</v>
      </c>
      <c r="G5603" t="str">
        <f t="shared" si="173"/>
        <v>iiif_url</v>
      </c>
    </row>
    <row r="5604" spans="1:7" x14ac:dyDescent="0.2">
      <c r="A5604" t="s">
        <v>5306</v>
      </c>
      <c r="B5604" t="s">
        <v>5370</v>
      </c>
      <c r="C5604" t="s">
        <v>26</v>
      </c>
      <c r="D5604">
        <v>1464</v>
      </c>
      <c r="E5604">
        <v>563</v>
      </c>
      <c r="F5604" t="s">
        <v>5374</v>
      </c>
      <c r="G5604" t="str">
        <f t="shared" si="173"/>
        <v>iiif_url</v>
      </c>
    </row>
    <row r="5605" spans="1:7" x14ac:dyDescent="0.2">
      <c r="A5605" t="s">
        <v>5306</v>
      </c>
      <c r="B5605" t="s">
        <v>5370</v>
      </c>
      <c r="C5605" t="s">
        <v>26</v>
      </c>
      <c r="D5605">
        <v>1468</v>
      </c>
      <c r="E5605">
        <v>621</v>
      </c>
      <c r="F5605" t="s">
        <v>321</v>
      </c>
      <c r="G5605" t="str">
        <f t="shared" si="173"/>
        <v>iiif_url</v>
      </c>
    </row>
    <row r="5606" spans="1:7" x14ac:dyDescent="0.2">
      <c r="A5606" t="s">
        <v>5306</v>
      </c>
      <c r="B5606" t="s">
        <v>5370</v>
      </c>
      <c r="C5606" t="s">
        <v>124</v>
      </c>
      <c r="D5606">
        <v>1418</v>
      </c>
      <c r="E5606">
        <v>653</v>
      </c>
      <c r="F5606" t="s">
        <v>5375</v>
      </c>
      <c r="G5606" t="str">
        <f t="shared" si="173"/>
        <v>iiif_url</v>
      </c>
    </row>
    <row r="5607" spans="1:7" x14ac:dyDescent="0.2">
      <c r="A5607" t="s">
        <v>5306</v>
      </c>
      <c r="B5607" t="s">
        <v>5370</v>
      </c>
      <c r="C5607" t="s">
        <v>26</v>
      </c>
      <c r="D5607">
        <v>1464</v>
      </c>
      <c r="E5607">
        <v>707</v>
      </c>
      <c r="F5607" t="s">
        <v>5376</v>
      </c>
      <c r="G5607" t="str">
        <f t="shared" si="173"/>
        <v>iiif_url</v>
      </c>
    </row>
    <row r="5608" spans="1:7" x14ac:dyDescent="0.2">
      <c r="A5608" t="s">
        <v>5306</v>
      </c>
      <c r="B5608" t="s">
        <v>5370</v>
      </c>
      <c r="C5608" t="s">
        <v>26</v>
      </c>
      <c r="D5608">
        <v>1461</v>
      </c>
      <c r="E5608">
        <v>761</v>
      </c>
      <c r="F5608" t="s">
        <v>5377</v>
      </c>
      <c r="G5608" t="str">
        <f t="shared" si="173"/>
        <v>iiif_url</v>
      </c>
    </row>
    <row r="5609" spans="1:7" x14ac:dyDescent="0.2">
      <c r="A5609" t="s">
        <v>5306</v>
      </c>
      <c r="B5609" t="s">
        <v>5370</v>
      </c>
      <c r="C5609" t="s">
        <v>124</v>
      </c>
      <c r="D5609">
        <v>1416</v>
      </c>
      <c r="E5609">
        <v>801</v>
      </c>
      <c r="F5609" t="s">
        <v>5378</v>
      </c>
      <c r="G5609" t="str">
        <f t="shared" si="173"/>
        <v>iiif_url</v>
      </c>
    </row>
    <row r="5610" spans="1:7" x14ac:dyDescent="0.2">
      <c r="A5610" t="s">
        <v>5306</v>
      </c>
      <c r="B5610" t="s">
        <v>5370</v>
      </c>
      <c r="C5610" t="s">
        <v>26</v>
      </c>
      <c r="D5610">
        <v>1459</v>
      </c>
      <c r="E5610">
        <v>853</v>
      </c>
      <c r="F5610" t="s">
        <v>5379</v>
      </c>
      <c r="G5610" t="str">
        <f t="shared" si="173"/>
        <v>iiif_url</v>
      </c>
    </row>
    <row r="5611" spans="1:7" x14ac:dyDescent="0.2">
      <c r="A5611" t="s">
        <v>5306</v>
      </c>
      <c r="B5611" t="s">
        <v>5370</v>
      </c>
      <c r="C5611" t="s">
        <v>124</v>
      </c>
      <c r="D5611">
        <v>1414</v>
      </c>
      <c r="E5611">
        <v>891</v>
      </c>
      <c r="F5611" t="s">
        <v>5380</v>
      </c>
      <c r="G5611" t="str">
        <f t="shared" si="173"/>
        <v>iiif_url</v>
      </c>
    </row>
    <row r="5612" spans="1:7" x14ac:dyDescent="0.2">
      <c r="A5612" t="s">
        <v>5306</v>
      </c>
      <c r="B5612" t="s">
        <v>5370</v>
      </c>
      <c r="C5612" t="s">
        <v>26</v>
      </c>
      <c r="D5612">
        <v>1461</v>
      </c>
      <c r="E5612">
        <v>948</v>
      </c>
      <c r="F5612" t="s">
        <v>5381</v>
      </c>
      <c r="G5612" t="str">
        <f t="shared" si="173"/>
        <v>iiif_url</v>
      </c>
    </row>
    <row r="5613" spans="1:7" x14ac:dyDescent="0.2">
      <c r="A5613" t="s">
        <v>5306</v>
      </c>
      <c r="B5613" t="s">
        <v>5370</v>
      </c>
      <c r="C5613" t="s">
        <v>26</v>
      </c>
      <c r="D5613">
        <v>1457</v>
      </c>
      <c r="E5613">
        <v>994</v>
      </c>
      <c r="F5613" t="s">
        <v>5382</v>
      </c>
      <c r="G5613" t="str">
        <f t="shared" si="173"/>
        <v>iiif_url</v>
      </c>
    </row>
    <row r="5614" spans="1:7" x14ac:dyDescent="0.2">
      <c r="A5614" t="s">
        <v>5306</v>
      </c>
      <c r="B5614" t="s">
        <v>5370</v>
      </c>
      <c r="C5614" t="s">
        <v>124</v>
      </c>
      <c r="D5614">
        <v>1411</v>
      </c>
      <c r="E5614">
        <v>1045</v>
      </c>
      <c r="F5614" t="s">
        <v>5383</v>
      </c>
      <c r="G5614" t="str">
        <f t="shared" si="173"/>
        <v>iiif_url</v>
      </c>
    </row>
    <row r="5615" spans="1:7" x14ac:dyDescent="0.2">
      <c r="A5615" t="s">
        <v>5306</v>
      </c>
      <c r="B5615" t="s">
        <v>5370</v>
      </c>
      <c r="C5615" t="s">
        <v>26</v>
      </c>
      <c r="D5615">
        <v>1452</v>
      </c>
      <c r="E5615">
        <v>1090</v>
      </c>
      <c r="F5615" t="s">
        <v>5384</v>
      </c>
      <c r="G5615" t="str">
        <f t="shared" si="173"/>
        <v>iiif_url</v>
      </c>
    </row>
    <row r="5616" spans="1:7" x14ac:dyDescent="0.2">
      <c r="A5616" t="s">
        <v>5306</v>
      </c>
      <c r="B5616" t="s">
        <v>5370</v>
      </c>
      <c r="C5616" t="s">
        <v>11</v>
      </c>
      <c r="D5616">
        <v>1576</v>
      </c>
      <c r="E5616">
        <v>1137</v>
      </c>
      <c r="F5616" t="s">
        <v>5385</v>
      </c>
      <c r="G5616" t="str">
        <f t="shared" si="173"/>
        <v>iiif_url</v>
      </c>
    </row>
    <row r="5617" spans="1:7" x14ac:dyDescent="0.2">
      <c r="A5617" t="s">
        <v>5306</v>
      </c>
      <c r="B5617" t="s">
        <v>5370</v>
      </c>
      <c r="C5617" t="s">
        <v>26</v>
      </c>
      <c r="D5617">
        <v>1452</v>
      </c>
      <c r="E5617">
        <v>1198</v>
      </c>
      <c r="F5617" t="s">
        <v>5386</v>
      </c>
      <c r="G5617" t="str">
        <f t="shared" si="173"/>
        <v>iiif_url</v>
      </c>
    </row>
    <row r="5618" spans="1:7" x14ac:dyDescent="0.2">
      <c r="A5618" t="s">
        <v>5306</v>
      </c>
      <c r="B5618" t="s">
        <v>5370</v>
      </c>
      <c r="C5618" t="s">
        <v>11</v>
      </c>
      <c r="D5618">
        <v>1562</v>
      </c>
      <c r="E5618">
        <v>1202</v>
      </c>
      <c r="F5618" t="s">
        <v>4249</v>
      </c>
      <c r="G5618" t="str">
        <f t="shared" si="173"/>
        <v>iiif_url</v>
      </c>
    </row>
    <row r="5619" spans="1:7" x14ac:dyDescent="0.2">
      <c r="A5619" t="s">
        <v>5306</v>
      </c>
      <c r="B5619" t="s">
        <v>5370</v>
      </c>
      <c r="C5619" t="s">
        <v>11</v>
      </c>
      <c r="D5619">
        <v>1573</v>
      </c>
      <c r="E5619">
        <v>1230</v>
      </c>
      <c r="F5619" t="s">
        <v>5387</v>
      </c>
      <c r="G5619" t="str">
        <f t="shared" si="173"/>
        <v>iiif_url</v>
      </c>
    </row>
    <row r="5620" spans="1:7" x14ac:dyDescent="0.2">
      <c r="A5620" t="s">
        <v>5306</v>
      </c>
      <c r="B5620" t="s">
        <v>5370</v>
      </c>
      <c r="C5620" t="s">
        <v>26</v>
      </c>
      <c r="D5620">
        <v>1449</v>
      </c>
      <c r="E5620">
        <v>1287</v>
      </c>
      <c r="F5620" t="s">
        <v>5386</v>
      </c>
      <c r="G5620" t="str">
        <f t="shared" si="173"/>
        <v>iiif_url</v>
      </c>
    </row>
    <row r="5621" spans="1:7" x14ac:dyDescent="0.2">
      <c r="A5621" t="s">
        <v>5306</v>
      </c>
      <c r="B5621" t="s">
        <v>5370</v>
      </c>
      <c r="C5621" t="s">
        <v>11</v>
      </c>
      <c r="D5621">
        <v>1574</v>
      </c>
      <c r="E5621">
        <v>1300</v>
      </c>
      <c r="F5621" t="s">
        <v>5388</v>
      </c>
      <c r="G5621" t="str">
        <f t="shared" si="173"/>
        <v>iiif_url</v>
      </c>
    </row>
    <row r="5622" spans="1:7" x14ac:dyDescent="0.2">
      <c r="A5622" t="s">
        <v>5306</v>
      </c>
      <c r="B5622" t="s">
        <v>5370</v>
      </c>
      <c r="C5622" t="s">
        <v>11</v>
      </c>
      <c r="D5622">
        <v>1592</v>
      </c>
      <c r="E5622">
        <v>1304</v>
      </c>
      <c r="F5622" t="s">
        <v>285</v>
      </c>
      <c r="G5622" t="str">
        <f t="shared" si="173"/>
        <v>iiif_url</v>
      </c>
    </row>
    <row r="5623" spans="1:7" x14ac:dyDescent="0.2">
      <c r="A5623" t="s">
        <v>5306</v>
      </c>
      <c r="B5623" t="s">
        <v>5370</v>
      </c>
      <c r="C5623" t="s">
        <v>11</v>
      </c>
      <c r="D5623">
        <v>1573</v>
      </c>
      <c r="E5623">
        <v>1325</v>
      </c>
      <c r="F5623" t="s">
        <v>5389</v>
      </c>
      <c r="G5623" t="str">
        <f t="shared" si="173"/>
        <v>iiif_url</v>
      </c>
    </row>
    <row r="5624" spans="1:7" x14ac:dyDescent="0.2">
      <c r="A5624" t="s">
        <v>5306</v>
      </c>
      <c r="B5624" t="s">
        <v>5370</v>
      </c>
      <c r="C5624" t="s">
        <v>26</v>
      </c>
      <c r="D5624">
        <v>1449</v>
      </c>
      <c r="E5624">
        <v>1384</v>
      </c>
      <c r="F5624" t="s">
        <v>4246</v>
      </c>
      <c r="G5624" t="str">
        <f t="shared" si="173"/>
        <v>iiif_url</v>
      </c>
    </row>
    <row r="5625" spans="1:7" x14ac:dyDescent="0.2">
      <c r="A5625" t="s">
        <v>5306</v>
      </c>
      <c r="B5625" t="s">
        <v>5370</v>
      </c>
      <c r="C5625" t="s">
        <v>11</v>
      </c>
      <c r="D5625">
        <v>1574</v>
      </c>
      <c r="E5625">
        <v>1394</v>
      </c>
      <c r="F5625" t="s">
        <v>285</v>
      </c>
      <c r="G5625" t="str">
        <f t="shared" si="173"/>
        <v>iiif_url</v>
      </c>
    </row>
    <row r="5626" spans="1:7" x14ac:dyDescent="0.2">
      <c r="A5626" t="s">
        <v>5306</v>
      </c>
      <c r="B5626" t="s">
        <v>5370</v>
      </c>
      <c r="C5626" t="s">
        <v>11</v>
      </c>
      <c r="D5626">
        <v>1592</v>
      </c>
      <c r="E5626">
        <v>1385</v>
      </c>
      <c r="F5626" t="s">
        <v>4253</v>
      </c>
      <c r="G5626" t="str">
        <f t="shared" si="173"/>
        <v>iiif_url</v>
      </c>
    </row>
    <row r="5627" spans="1:7" x14ac:dyDescent="0.2">
      <c r="A5627" t="s">
        <v>5306</v>
      </c>
      <c r="B5627" t="s">
        <v>5370</v>
      </c>
      <c r="C5627" t="s">
        <v>11</v>
      </c>
      <c r="D5627">
        <v>1571</v>
      </c>
      <c r="E5627">
        <v>1416</v>
      </c>
      <c r="F5627" t="s">
        <v>5390</v>
      </c>
      <c r="G5627" t="str">
        <f t="shared" si="173"/>
        <v>iiif_url</v>
      </c>
    </row>
    <row r="5628" spans="1:7" x14ac:dyDescent="0.2">
      <c r="A5628" t="s">
        <v>5306</v>
      </c>
      <c r="B5628" t="s">
        <v>5370</v>
      </c>
      <c r="C5628" t="s">
        <v>11</v>
      </c>
      <c r="D5628">
        <v>1571</v>
      </c>
      <c r="E5628">
        <v>1477</v>
      </c>
      <c r="F5628" t="s">
        <v>5391</v>
      </c>
      <c r="G5628" t="str">
        <f t="shared" si="173"/>
        <v>iiif_url</v>
      </c>
    </row>
    <row r="5629" spans="1:7" x14ac:dyDescent="0.2">
      <c r="A5629" t="s">
        <v>5306</v>
      </c>
      <c r="B5629" t="s">
        <v>5370</v>
      </c>
      <c r="C5629" t="s">
        <v>26</v>
      </c>
      <c r="D5629">
        <v>1447</v>
      </c>
      <c r="E5629">
        <v>1525</v>
      </c>
      <c r="F5629" t="s">
        <v>5392</v>
      </c>
      <c r="G5629" t="str">
        <f t="shared" si="173"/>
        <v>iiif_url</v>
      </c>
    </row>
    <row r="5630" spans="1:7" x14ac:dyDescent="0.2">
      <c r="A5630" t="s">
        <v>5306</v>
      </c>
      <c r="B5630" t="s">
        <v>5370</v>
      </c>
      <c r="C5630" t="s">
        <v>11</v>
      </c>
      <c r="D5630">
        <v>1571</v>
      </c>
      <c r="E5630">
        <v>1572</v>
      </c>
      <c r="F5630" t="s">
        <v>5393</v>
      </c>
      <c r="G5630" t="str">
        <f t="shared" si="173"/>
        <v>iiif_url</v>
      </c>
    </row>
    <row r="5631" spans="1:7" x14ac:dyDescent="0.2">
      <c r="A5631" t="s">
        <v>5306</v>
      </c>
      <c r="B5631" t="s">
        <v>5370</v>
      </c>
      <c r="C5631" t="s">
        <v>11</v>
      </c>
      <c r="D5631">
        <v>1566</v>
      </c>
      <c r="E5631">
        <v>1620</v>
      </c>
      <c r="F5631" t="s">
        <v>5394</v>
      </c>
      <c r="G5631" t="str">
        <f t="shared" si="173"/>
        <v>iiif_url</v>
      </c>
    </row>
    <row r="5632" spans="1:7" x14ac:dyDescent="0.2">
      <c r="A5632" t="s">
        <v>5306</v>
      </c>
      <c r="B5632" t="s">
        <v>5370</v>
      </c>
      <c r="C5632" t="s">
        <v>26</v>
      </c>
      <c r="D5632">
        <v>1442</v>
      </c>
      <c r="E5632">
        <v>1667</v>
      </c>
      <c r="F5632" t="s">
        <v>587</v>
      </c>
      <c r="G5632" t="str">
        <f t="shared" si="173"/>
        <v>iiif_url</v>
      </c>
    </row>
    <row r="5633" spans="1:7" x14ac:dyDescent="0.2">
      <c r="A5633" t="s">
        <v>5306</v>
      </c>
      <c r="B5633" t="s">
        <v>5370</v>
      </c>
      <c r="C5633" t="s">
        <v>124</v>
      </c>
      <c r="D5633">
        <v>1392</v>
      </c>
      <c r="E5633">
        <v>1713</v>
      </c>
      <c r="F5633" t="s">
        <v>5395</v>
      </c>
      <c r="G5633" t="str">
        <f t="shared" ref="G5633:G5664" si="174">HYPERLINK("https://images.diginfra.net/iiif/NL-HaNA_1.01.02/3779/NL-HaNA_1.01.02_3779_0027.jpg/1254,322,1192,3184/full/0/default.jpg", "iiif_url")</f>
        <v>iiif_url</v>
      </c>
    </row>
    <row r="5634" spans="1:7" x14ac:dyDescent="0.2">
      <c r="A5634" t="s">
        <v>5306</v>
      </c>
      <c r="B5634" t="s">
        <v>5370</v>
      </c>
      <c r="C5634" t="s">
        <v>26</v>
      </c>
      <c r="D5634">
        <v>1440</v>
      </c>
      <c r="E5634">
        <v>1764</v>
      </c>
      <c r="F5634" t="s">
        <v>5396</v>
      </c>
      <c r="G5634" t="str">
        <f t="shared" si="174"/>
        <v>iiif_url</v>
      </c>
    </row>
    <row r="5635" spans="1:7" x14ac:dyDescent="0.2">
      <c r="A5635" t="s">
        <v>5306</v>
      </c>
      <c r="B5635" t="s">
        <v>5370</v>
      </c>
      <c r="C5635" t="s">
        <v>11</v>
      </c>
      <c r="D5635">
        <v>1783</v>
      </c>
      <c r="E5635">
        <v>1909</v>
      </c>
      <c r="F5635" t="s">
        <v>5397</v>
      </c>
      <c r="G5635" t="str">
        <f t="shared" si="174"/>
        <v>iiif_url</v>
      </c>
    </row>
    <row r="5636" spans="1:7" x14ac:dyDescent="0.2">
      <c r="A5636" t="s">
        <v>5306</v>
      </c>
      <c r="B5636" t="s">
        <v>5370</v>
      </c>
      <c r="C5636" t="s">
        <v>124</v>
      </c>
      <c r="D5636">
        <v>1399</v>
      </c>
      <c r="E5636">
        <v>1992</v>
      </c>
      <c r="F5636" t="s">
        <v>5398</v>
      </c>
      <c r="G5636" t="str">
        <f t="shared" si="174"/>
        <v>iiif_url</v>
      </c>
    </row>
    <row r="5637" spans="1:7" x14ac:dyDescent="0.2">
      <c r="A5637" t="s">
        <v>5306</v>
      </c>
      <c r="B5637" t="s">
        <v>5370</v>
      </c>
      <c r="C5637" t="s">
        <v>37</v>
      </c>
      <c r="D5637">
        <v>1518</v>
      </c>
      <c r="E5637">
        <v>2050</v>
      </c>
      <c r="F5637" t="s">
        <v>5399</v>
      </c>
      <c r="G5637" t="str">
        <f t="shared" si="174"/>
        <v>iiif_url</v>
      </c>
    </row>
    <row r="5638" spans="1:7" x14ac:dyDescent="0.2">
      <c r="A5638" t="s">
        <v>5306</v>
      </c>
      <c r="B5638" t="s">
        <v>5370</v>
      </c>
      <c r="C5638" t="s">
        <v>11</v>
      </c>
      <c r="D5638">
        <v>1549</v>
      </c>
      <c r="E5638">
        <v>2099</v>
      </c>
      <c r="F5638" t="s">
        <v>5400</v>
      </c>
      <c r="G5638" t="str">
        <f t="shared" si="174"/>
        <v>iiif_url</v>
      </c>
    </row>
    <row r="5639" spans="1:7" x14ac:dyDescent="0.2">
      <c r="A5639" t="s">
        <v>5306</v>
      </c>
      <c r="B5639" t="s">
        <v>5370</v>
      </c>
      <c r="C5639" t="s">
        <v>11</v>
      </c>
      <c r="D5639">
        <v>1549</v>
      </c>
      <c r="E5639">
        <v>2146</v>
      </c>
      <c r="F5639" t="s">
        <v>5401</v>
      </c>
      <c r="G5639" t="str">
        <f t="shared" si="174"/>
        <v>iiif_url</v>
      </c>
    </row>
    <row r="5640" spans="1:7" x14ac:dyDescent="0.2">
      <c r="A5640" t="s">
        <v>5306</v>
      </c>
      <c r="B5640" t="s">
        <v>5370</v>
      </c>
      <c r="C5640" t="s">
        <v>11</v>
      </c>
      <c r="D5640">
        <v>1549</v>
      </c>
      <c r="E5640">
        <v>2194</v>
      </c>
      <c r="F5640" t="s">
        <v>5402</v>
      </c>
      <c r="G5640" t="str">
        <f t="shared" si="174"/>
        <v>iiif_url</v>
      </c>
    </row>
    <row r="5641" spans="1:7" x14ac:dyDescent="0.2">
      <c r="A5641" t="s">
        <v>5306</v>
      </c>
      <c r="B5641" t="s">
        <v>5370</v>
      </c>
      <c r="C5641" t="s">
        <v>11</v>
      </c>
      <c r="D5641">
        <v>1545</v>
      </c>
      <c r="E5641">
        <v>2242</v>
      </c>
      <c r="F5641" t="s">
        <v>5403</v>
      </c>
      <c r="G5641" t="str">
        <f t="shared" si="174"/>
        <v>iiif_url</v>
      </c>
    </row>
    <row r="5642" spans="1:7" x14ac:dyDescent="0.2">
      <c r="A5642" t="s">
        <v>5306</v>
      </c>
      <c r="B5642" t="s">
        <v>5370</v>
      </c>
      <c r="C5642" t="s">
        <v>11</v>
      </c>
      <c r="D5642">
        <v>1545</v>
      </c>
      <c r="E5642">
        <v>2287</v>
      </c>
      <c r="F5642" t="s">
        <v>5404</v>
      </c>
      <c r="G5642" t="str">
        <f t="shared" si="174"/>
        <v>iiif_url</v>
      </c>
    </row>
    <row r="5643" spans="1:7" x14ac:dyDescent="0.2">
      <c r="A5643" t="s">
        <v>5306</v>
      </c>
      <c r="B5643" t="s">
        <v>5370</v>
      </c>
      <c r="C5643" t="s">
        <v>11</v>
      </c>
      <c r="D5643">
        <v>1545</v>
      </c>
      <c r="E5643">
        <v>2337</v>
      </c>
      <c r="F5643" t="s">
        <v>5405</v>
      </c>
      <c r="G5643" t="str">
        <f t="shared" si="174"/>
        <v>iiif_url</v>
      </c>
    </row>
    <row r="5644" spans="1:7" x14ac:dyDescent="0.2">
      <c r="A5644" t="s">
        <v>5306</v>
      </c>
      <c r="B5644" t="s">
        <v>5370</v>
      </c>
      <c r="C5644" t="s">
        <v>26</v>
      </c>
      <c r="D5644">
        <v>1421</v>
      </c>
      <c r="E5644">
        <v>2390</v>
      </c>
      <c r="F5644" t="s">
        <v>1189</v>
      </c>
      <c r="G5644" t="str">
        <f t="shared" si="174"/>
        <v>iiif_url</v>
      </c>
    </row>
    <row r="5645" spans="1:7" x14ac:dyDescent="0.2">
      <c r="A5645" t="s">
        <v>5306</v>
      </c>
      <c r="B5645" t="s">
        <v>5370</v>
      </c>
      <c r="C5645" t="s">
        <v>11</v>
      </c>
      <c r="D5645">
        <v>1545</v>
      </c>
      <c r="E5645">
        <v>2432</v>
      </c>
      <c r="F5645" t="s">
        <v>5406</v>
      </c>
      <c r="G5645" t="str">
        <f t="shared" si="174"/>
        <v>iiif_url</v>
      </c>
    </row>
    <row r="5646" spans="1:7" x14ac:dyDescent="0.2">
      <c r="A5646" t="s">
        <v>5306</v>
      </c>
      <c r="B5646" t="s">
        <v>5370</v>
      </c>
      <c r="C5646" t="s">
        <v>37</v>
      </c>
      <c r="D5646">
        <v>1542</v>
      </c>
      <c r="E5646">
        <v>2481</v>
      </c>
      <c r="F5646" t="s">
        <v>5407</v>
      </c>
      <c r="G5646" t="str">
        <f t="shared" si="174"/>
        <v>iiif_url</v>
      </c>
    </row>
    <row r="5647" spans="1:7" x14ac:dyDescent="0.2">
      <c r="A5647" t="s">
        <v>5306</v>
      </c>
      <c r="B5647" t="s">
        <v>5370</v>
      </c>
      <c r="C5647" t="s">
        <v>37</v>
      </c>
      <c r="D5647">
        <v>1542</v>
      </c>
      <c r="E5647">
        <v>2533</v>
      </c>
      <c r="F5647" t="s">
        <v>5408</v>
      </c>
      <c r="G5647" t="str">
        <f t="shared" si="174"/>
        <v>iiif_url</v>
      </c>
    </row>
    <row r="5648" spans="1:7" x14ac:dyDescent="0.2">
      <c r="A5648" t="s">
        <v>5306</v>
      </c>
      <c r="B5648" t="s">
        <v>5370</v>
      </c>
      <c r="C5648" t="s">
        <v>37</v>
      </c>
      <c r="D5648">
        <v>1540</v>
      </c>
      <c r="E5648">
        <v>2582</v>
      </c>
      <c r="F5648" t="s">
        <v>5409</v>
      </c>
      <c r="G5648" t="str">
        <f t="shared" si="174"/>
        <v>iiif_url</v>
      </c>
    </row>
    <row r="5649" spans="1:7" x14ac:dyDescent="0.2">
      <c r="A5649" t="s">
        <v>5306</v>
      </c>
      <c r="B5649" t="s">
        <v>5370</v>
      </c>
      <c r="C5649" t="s">
        <v>37</v>
      </c>
      <c r="D5649">
        <v>1540</v>
      </c>
      <c r="E5649">
        <v>2629</v>
      </c>
      <c r="F5649" t="s">
        <v>5410</v>
      </c>
      <c r="G5649" t="str">
        <f t="shared" si="174"/>
        <v>iiif_url</v>
      </c>
    </row>
    <row r="5650" spans="1:7" x14ac:dyDescent="0.2">
      <c r="A5650" t="s">
        <v>5306</v>
      </c>
      <c r="B5650" t="s">
        <v>5370</v>
      </c>
      <c r="C5650" t="s">
        <v>37</v>
      </c>
      <c r="D5650">
        <v>1537</v>
      </c>
      <c r="E5650">
        <v>2682</v>
      </c>
      <c r="F5650" t="s">
        <v>5411</v>
      </c>
      <c r="G5650" t="str">
        <f t="shared" si="174"/>
        <v>iiif_url</v>
      </c>
    </row>
    <row r="5651" spans="1:7" x14ac:dyDescent="0.2">
      <c r="A5651" t="s">
        <v>5306</v>
      </c>
      <c r="B5651" t="s">
        <v>5370</v>
      </c>
      <c r="C5651" t="s">
        <v>37</v>
      </c>
      <c r="D5651">
        <v>1537</v>
      </c>
      <c r="E5651">
        <v>2725</v>
      </c>
      <c r="F5651" t="s">
        <v>5412</v>
      </c>
      <c r="G5651" t="str">
        <f t="shared" si="174"/>
        <v>iiif_url</v>
      </c>
    </row>
    <row r="5652" spans="1:7" x14ac:dyDescent="0.2">
      <c r="A5652" t="s">
        <v>5306</v>
      </c>
      <c r="B5652" t="s">
        <v>5370</v>
      </c>
      <c r="C5652" t="s">
        <v>37</v>
      </c>
      <c r="D5652">
        <v>1530</v>
      </c>
      <c r="E5652">
        <v>2772</v>
      </c>
      <c r="F5652" t="s">
        <v>5413</v>
      </c>
      <c r="G5652" t="str">
        <f t="shared" si="174"/>
        <v>iiif_url</v>
      </c>
    </row>
    <row r="5653" spans="1:7" x14ac:dyDescent="0.2">
      <c r="A5653" t="s">
        <v>5306</v>
      </c>
      <c r="B5653" t="s">
        <v>5370</v>
      </c>
      <c r="C5653" t="s">
        <v>124</v>
      </c>
      <c r="D5653">
        <v>1364</v>
      </c>
      <c r="E5653">
        <v>2816</v>
      </c>
      <c r="F5653" t="s">
        <v>5414</v>
      </c>
      <c r="G5653" t="str">
        <f t="shared" si="174"/>
        <v>iiif_url</v>
      </c>
    </row>
    <row r="5654" spans="1:7" x14ac:dyDescent="0.2">
      <c r="A5654" t="s">
        <v>5306</v>
      </c>
      <c r="B5654" t="s">
        <v>5370</v>
      </c>
      <c r="C5654" t="s">
        <v>124</v>
      </c>
      <c r="D5654">
        <v>1409</v>
      </c>
      <c r="E5654">
        <v>2870</v>
      </c>
      <c r="F5654" t="s">
        <v>5415</v>
      </c>
      <c r="G5654" t="str">
        <f t="shared" si="174"/>
        <v>iiif_url</v>
      </c>
    </row>
    <row r="5655" spans="1:7" x14ac:dyDescent="0.2">
      <c r="A5655" t="s">
        <v>5306</v>
      </c>
      <c r="B5655" t="s">
        <v>5370</v>
      </c>
      <c r="C5655" t="s">
        <v>124</v>
      </c>
      <c r="D5655">
        <v>1402</v>
      </c>
      <c r="E5655">
        <v>2917</v>
      </c>
      <c r="F5655" t="s">
        <v>5416</v>
      </c>
      <c r="G5655" t="str">
        <f t="shared" si="174"/>
        <v>iiif_url</v>
      </c>
    </row>
    <row r="5656" spans="1:7" x14ac:dyDescent="0.2">
      <c r="A5656" t="s">
        <v>5306</v>
      </c>
      <c r="B5656" t="s">
        <v>5370</v>
      </c>
      <c r="C5656" t="s">
        <v>124</v>
      </c>
      <c r="D5656">
        <v>1407</v>
      </c>
      <c r="E5656">
        <v>2965</v>
      </c>
      <c r="F5656" t="s">
        <v>5417</v>
      </c>
      <c r="G5656" t="str">
        <f t="shared" si="174"/>
        <v>iiif_url</v>
      </c>
    </row>
    <row r="5657" spans="1:7" x14ac:dyDescent="0.2">
      <c r="A5657" t="s">
        <v>5306</v>
      </c>
      <c r="B5657" t="s">
        <v>5370</v>
      </c>
      <c r="C5657" t="s">
        <v>37</v>
      </c>
      <c r="D5657">
        <v>1528</v>
      </c>
      <c r="E5657">
        <v>3015</v>
      </c>
      <c r="F5657" t="s">
        <v>5418</v>
      </c>
      <c r="G5657" t="str">
        <f t="shared" si="174"/>
        <v>iiif_url</v>
      </c>
    </row>
    <row r="5658" spans="1:7" x14ac:dyDescent="0.2">
      <c r="A5658" t="s">
        <v>5306</v>
      </c>
      <c r="B5658" t="s">
        <v>5370</v>
      </c>
      <c r="C5658" t="s">
        <v>37</v>
      </c>
      <c r="D5658">
        <v>1528</v>
      </c>
      <c r="E5658">
        <v>3062</v>
      </c>
      <c r="F5658" t="s">
        <v>5419</v>
      </c>
      <c r="G5658" t="str">
        <f t="shared" si="174"/>
        <v>iiif_url</v>
      </c>
    </row>
    <row r="5659" spans="1:7" x14ac:dyDescent="0.2">
      <c r="A5659" t="s">
        <v>5306</v>
      </c>
      <c r="B5659" t="s">
        <v>5370</v>
      </c>
      <c r="C5659" t="s">
        <v>124</v>
      </c>
      <c r="D5659">
        <v>1404</v>
      </c>
      <c r="E5659">
        <v>3107</v>
      </c>
      <c r="F5659" t="s">
        <v>5420</v>
      </c>
      <c r="G5659" t="str">
        <f t="shared" si="174"/>
        <v>iiif_url</v>
      </c>
    </row>
    <row r="5660" spans="1:7" x14ac:dyDescent="0.2">
      <c r="A5660" t="s">
        <v>5306</v>
      </c>
      <c r="B5660" t="s">
        <v>5370</v>
      </c>
      <c r="C5660" t="s">
        <v>124</v>
      </c>
      <c r="D5660">
        <v>1354</v>
      </c>
      <c r="E5660">
        <v>3156</v>
      </c>
      <c r="F5660" t="s">
        <v>5421</v>
      </c>
      <c r="G5660" t="str">
        <f t="shared" si="174"/>
        <v>iiif_url</v>
      </c>
    </row>
    <row r="5661" spans="1:7" x14ac:dyDescent="0.2">
      <c r="A5661" t="s">
        <v>5306</v>
      </c>
      <c r="B5661" t="s">
        <v>5370</v>
      </c>
      <c r="C5661" t="s">
        <v>124</v>
      </c>
      <c r="D5661">
        <v>1399</v>
      </c>
      <c r="E5661">
        <v>3208</v>
      </c>
      <c r="F5661" t="s">
        <v>5422</v>
      </c>
      <c r="G5661" t="str">
        <f t="shared" si="174"/>
        <v>iiif_url</v>
      </c>
    </row>
    <row r="5662" spans="1:7" x14ac:dyDescent="0.2">
      <c r="A5662" t="s">
        <v>5306</v>
      </c>
      <c r="B5662" t="s">
        <v>5370</v>
      </c>
      <c r="C5662" t="s">
        <v>124</v>
      </c>
      <c r="D5662">
        <v>1399</v>
      </c>
      <c r="E5662">
        <v>3256</v>
      </c>
      <c r="F5662" t="s">
        <v>5423</v>
      </c>
      <c r="G5662" t="str">
        <f t="shared" si="174"/>
        <v>iiif_url</v>
      </c>
    </row>
    <row r="5663" spans="1:7" x14ac:dyDescent="0.2">
      <c r="A5663" t="s">
        <v>5306</v>
      </c>
      <c r="B5663" t="s">
        <v>5370</v>
      </c>
      <c r="C5663" t="s">
        <v>124</v>
      </c>
      <c r="D5663">
        <v>1352</v>
      </c>
      <c r="E5663">
        <v>3298</v>
      </c>
      <c r="F5663" t="s">
        <v>5424</v>
      </c>
      <c r="G5663" t="str">
        <f t="shared" si="174"/>
        <v>iiif_url</v>
      </c>
    </row>
    <row r="5664" spans="1:7" x14ac:dyDescent="0.2">
      <c r="A5664" t="s">
        <v>5306</v>
      </c>
      <c r="B5664" t="s">
        <v>5370</v>
      </c>
      <c r="C5664" t="s">
        <v>26</v>
      </c>
      <c r="D5664">
        <v>1397</v>
      </c>
      <c r="E5664">
        <v>3362</v>
      </c>
      <c r="F5664" t="s">
        <v>5425</v>
      </c>
      <c r="G5664" t="str">
        <f t="shared" si="174"/>
        <v>iiif_url</v>
      </c>
    </row>
    <row r="5668" spans="1:7" x14ac:dyDescent="0.2">
      <c r="A5668" t="s">
        <v>5426</v>
      </c>
      <c r="B5668" t="s">
        <v>5427</v>
      </c>
      <c r="C5668" t="s">
        <v>26</v>
      </c>
      <c r="D5668">
        <v>2863</v>
      </c>
      <c r="E5668">
        <v>413</v>
      </c>
      <c r="F5668" t="s">
        <v>5428</v>
      </c>
      <c r="G5668" t="str">
        <f t="shared" ref="G5668:G5699" si="175">HYPERLINK("https://images.diginfra.net/iiif/NL-HaNA_1.01.02/3779/NL-HaNA_1.01.02_3779_0027.jpg/2601,299,1106,3142/full/0/default.jpg", "iiif_url")</f>
        <v>iiif_url</v>
      </c>
    </row>
    <row r="5669" spans="1:7" x14ac:dyDescent="0.2">
      <c r="A5669" t="s">
        <v>5426</v>
      </c>
      <c r="B5669" t="s">
        <v>5427</v>
      </c>
      <c r="C5669" t="s">
        <v>124</v>
      </c>
      <c r="D5669">
        <v>2696</v>
      </c>
      <c r="E5669">
        <v>458</v>
      </c>
      <c r="F5669" t="s">
        <v>5429</v>
      </c>
      <c r="G5669" t="str">
        <f t="shared" si="175"/>
        <v>iiif_url</v>
      </c>
    </row>
    <row r="5670" spans="1:7" x14ac:dyDescent="0.2">
      <c r="A5670" t="s">
        <v>5426</v>
      </c>
      <c r="B5670" t="s">
        <v>5427</v>
      </c>
      <c r="C5670" t="s">
        <v>26</v>
      </c>
      <c r="D5670">
        <v>2744</v>
      </c>
      <c r="E5670">
        <v>507</v>
      </c>
      <c r="F5670" t="s">
        <v>5430</v>
      </c>
      <c r="G5670" t="str">
        <f t="shared" si="175"/>
        <v>iiif_url</v>
      </c>
    </row>
    <row r="5671" spans="1:7" x14ac:dyDescent="0.2">
      <c r="A5671" t="s">
        <v>5426</v>
      </c>
      <c r="B5671" t="s">
        <v>5427</v>
      </c>
      <c r="C5671" t="s">
        <v>26</v>
      </c>
      <c r="D5671">
        <v>2744</v>
      </c>
      <c r="E5671">
        <v>554</v>
      </c>
      <c r="F5671" t="s">
        <v>5431</v>
      </c>
      <c r="G5671" t="str">
        <f t="shared" si="175"/>
        <v>iiif_url</v>
      </c>
    </row>
    <row r="5672" spans="1:7" x14ac:dyDescent="0.2">
      <c r="A5672" t="s">
        <v>5426</v>
      </c>
      <c r="B5672" t="s">
        <v>5427</v>
      </c>
      <c r="C5672" t="s">
        <v>37</v>
      </c>
      <c r="D5672">
        <v>2861</v>
      </c>
      <c r="E5672">
        <v>603</v>
      </c>
      <c r="F5672" t="s">
        <v>5432</v>
      </c>
      <c r="G5672" t="str">
        <f t="shared" si="175"/>
        <v>iiif_url</v>
      </c>
    </row>
    <row r="5673" spans="1:7" x14ac:dyDescent="0.2">
      <c r="A5673" t="s">
        <v>5426</v>
      </c>
      <c r="B5673" t="s">
        <v>5427</v>
      </c>
      <c r="C5673" t="s">
        <v>26</v>
      </c>
      <c r="D5673">
        <v>2735</v>
      </c>
      <c r="E5673">
        <v>651</v>
      </c>
      <c r="F5673" t="s">
        <v>5433</v>
      </c>
      <c r="G5673" t="str">
        <f t="shared" si="175"/>
        <v>iiif_url</v>
      </c>
    </row>
    <row r="5674" spans="1:7" x14ac:dyDescent="0.2">
      <c r="A5674" t="s">
        <v>5426</v>
      </c>
      <c r="B5674" t="s">
        <v>5427</v>
      </c>
      <c r="C5674" t="s">
        <v>37</v>
      </c>
      <c r="D5674">
        <v>2861</v>
      </c>
      <c r="E5674">
        <v>693</v>
      </c>
      <c r="F5674" t="s">
        <v>5434</v>
      </c>
      <c r="G5674" t="str">
        <f t="shared" si="175"/>
        <v>iiif_url</v>
      </c>
    </row>
    <row r="5675" spans="1:7" x14ac:dyDescent="0.2">
      <c r="A5675" t="s">
        <v>5426</v>
      </c>
      <c r="B5675" t="s">
        <v>5427</v>
      </c>
      <c r="C5675" t="s">
        <v>26</v>
      </c>
      <c r="D5675">
        <v>2742</v>
      </c>
      <c r="E5675">
        <v>757</v>
      </c>
      <c r="F5675" t="s">
        <v>5435</v>
      </c>
      <c r="G5675" t="str">
        <f t="shared" si="175"/>
        <v>iiif_url</v>
      </c>
    </row>
    <row r="5676" spans="1:7" x14ac:dyDescent="0.2">
      <c r="A5676" t="s">
        <v>5426</v>
      </c>
      <c r="B5676" t="s">
        <v>5427</v>
      </c>
      <c r="C5676" t="s">
        <v>37</v>
      </c>
      <c r="D5676">
        <v>2863</v>
      </c>
      <c r="E5676">
        <v>790</v>
      </c>
      <c r="F5676" t="s">
        <v>5436</v>
      </c>
      <c r="G5676" t="str">
        <f t="shared" si="175"/>
        <v>iiif_url</v>
      </c>
    </row>
    <row r="5677" spans="1:7" x14ac:dyDescent="0.2">
      <c r="A5677" t="s">
        <v>5426</v>
      </c>
      <c r="B5677" t="s">
        <v>5427</v>
      </c>
      <c r="C5677" t="s">
        <v>124</v>
      </c>
      <c r="D5677">
        <v>2739</v>
      </c>
      <c r="E5677">
        <v>837</v>
      </c>
      <c r="F5677" t="s">
        <v>5437</v>
      </c>
      <c r="G5677" t="str">
        <f t="shared" si="175"/>
        <v>iiif_url</v>
      </c>
    </row>
    <row r="5678" spans="1:7" x14ac:dyDescent="0.2">
      <c r="A5678" t="s">
        <v>5426</v>
      </c>
      <c r="B5678" t="s">
        <v>5427</v>
      </c>
      <c r="C5678" t="s">
        <v>37</v>
      </c>
      <c r="D5678">
        <v>2858</v>
      </c>
      <c r="E5678">
        <v>893</v>
      </c>
      <c r="F5678" t="s">
        <v>5438</v>
      </c>
      <c r="G5678" t="str">
        <f t="shared" si="175"/>
        <v>iiif_url</v>
      </c>
    </row>
    <row r="5679" spans="1:7" x14ac:dyDescent="0.2">
      <c r="A5679" t="s">
        <v>5426</v>
      </c>
      <c r="B5679" t="s">
        <v>5427</v>
      </c>
      <c r="C5679" t="s">
        <v>124</v>
      </c>
      <c r="D5679">
        <v>2692</v>
      </c>
      <c r="E5679">
        <v>931</v>
      </c>
      <c r="F5679" t="s">
        <v>5439</v>
      </c>
      <c r="G5679" t="str">
        <f t="shared" si="175"/>
        <v>iiif_url</v>
      </c>
    </row>
    <row r="5680" spans="1:7" x14ac:dyDescent="0.2">
      <c r="A5680" t="s">
        <v>5426</v>
      </c>
      <c r="B5680" t="s">
        <v>5427</v>
      </c>
      <c r="C5680" t="s">
        <v>26</v>
      </c>
      <c r="D5680">
        <v>2737</v>
      </c>
      <c r="E5680">
        <v>985</v>
      </c>
      <c r="F5680" t="s">
        <v>5440</v>
      </c>
      <c r="G5680" t="str">
        <f t="shared" si="175"/>
        <v>iiif_url</v>
      </c>
    </row>
    <row r="5681" spans="1:7" x14ac:dyDescent="0.2">
      <c r="A5681" t="s">
        <v>5426</v>
      </c>
      <c r="B5681" t="s">
        <v>5427</v>
      </c>
      <c r="C5681" t="s">
        <v>26</v>
      </c>
      <c r="D5681">
        <v>2732</v>
      </c>
      <c r="E5681">
        <v>1033</v>
      </c>
      <c r="F5681" t="s">
        <v>5441</v>
      </c>
      <c r="G5681" t="str">
        <f t="shared" si="175"/>
        <v>iiif_url</v>
      </c>
    </row>
    <row r="5682" spans="1:7" x14ac:dyDescent="0.2">
      <c r="A5682" t="s">
        <v>5426</v>
      </c>
      <c r="B5682" t="s">
        <v>5427</v>
      </c>
      <c r="C5682" t="s">
        <v>37</v>
      </c>
      <c r="D5682">
        <v>2858</v>
      </c>
      <c r="E5682">
        <v>1078</v>
      </c>
      <c r="F5682" t="s">
        <v>5442</v>
      </c>
      <c r="G5682" t="str">
        <f t="shared" si="175"/>
        <v>iiif_url</v>
      </c>
    </row>
    <row r="5683" spans="1:7" x14ac:dyDescent="0.2">
      <c r="A5683" t="s">
        <v>5426</v>
      </c>
      <c r="B5683" t="s">
        <v>5427</v>
      </c>
      <c r="C5683" t="s">
        <v>26</v>
      </c>
      <c r="D5683">
        <v>2737</v>
      </c>
      <c r="E5683">
        <v>1130</v>
      </c>
      <c r="F5683" t="s">
        <v>5443</v>
      </c>
      <c r="G5683" t="str">
        <f t="shared" si="175"/>
        <v>iiif_url</v>
      </c>
    </row>
    <row r="5684" spans="1:7" x14ac:dyDescent="0.2">
      <c r="A5684" t="s">
        <v>5426</v>
      </c>
      <c r="B5684" t="s">
        <v>5427</v>
      </c>
      <c r="C5684" t="s">
        <v>26</v>
      </c>
      <c r="D5684">
        <v>2735</v>
      </c>
      <c r="E5684">
        <v>1178</v>
      </c>
      <c r="F5684" t="s">
        <v>5444</v>
      </c>
      <c r="G5684" t="str">
        <f t="shared" si="175"/>
        <v>iiif_url</v>
      </c>
    </row>
    <row r="5685" spans="1:7" x14ac:dyDescent="0.2">
      <c r="A5685" t="s">
        <v>5426</v>
      </c>
      <c r="B5685" t="s">
        <v>5427</v>
      </c>
      <c r="C5685" t="s">
        <v>37</v>
      </c>
      <c r="D5685">
        <v>2858</v>
      </c>
      <c r="E5685">
        <v>1226</v>
      </c>
      <c r="F5685" t="s">
        <v>5445</v>
      </c>
      <c r="G5685" t="str">
        <f t="shared" si="175"/>
        <v>iiif_url</v>
      </c>
    </row>
    <row r="5686" spans="1:7" x14ac:dyDescent="0.2">
      <c r="A5686" t="s">
        <v>5426</v>
      </c>
      <c r="B5686" t="s">
        <v>5427</v>
      </c>
      <c r="C5686" t="s">
        <v>26</v>
      </c>
      <c r="D5686">
        <v>2735</v>
      </c>
      <c r="E5686">
        <v>1272</v>
      </c>
      <c r="F5686" t="s">
        <v>5446</v>
      </c>
      <c r="G5686" t="str">
        <f t="shared" si="175"/>
        <v>iiif_url</v>
      </c>
    </row>
    <row r="5687" spans="1:7" x14ac:dyDescent="0.2">
      <c r="A5687" t="s">
        <v>5426</v>
      </c>
      <c r="B5687" t="s">
        <v>5427</v>
      </c>
      <c r="C5687" t="s">
        <v>26</v>
      </c>
      <c r="D5687">
        <v>2732</v>
      </c>
      <c r="E5687">
        <v>1321</v>
      </c>
      <c r="F5687" t="s">
        <v>5447</v>
      </c>
      <c r="G5687" t="str">
        <f t="shared" si="175"/>
        <v>iiif_url</v>
      </c>
    </row>
    <row r="5688" spans="1:7" x14ac:dyDescent="0.2">
      <c r="A5688" t="s">
        <v>5426</v>
      </c>
      <c r="B5688" t="s">
        <v>5427</v>
      </c>
      <c r="C5688" t="s">
        <v>26</v>
      </c>
      <c r="D5688">
        <v>2737</v>
      </c>
      <c r="E5688">
        <v>1367</v>
      </c>
      <c r="F5688" t="s">
        <v>5448</v>
      </c>
      <c r="G5688" t="str">
        <f t="shared" si="175"/>
        <v>iiif_url</v>
      </c>
    </row>
    <row r="5689" spans="1:7" x14ac:dyDescent="0.2">
      <c r="A5689" t="s">
        <v>5426</v>
      </c>
      <c r="B5689" t="s">
        <v>5427</v>
      </c>
      <c r="C5689" t="s">
        <v>26</v>
      </c>
      <c r="D5689">
        <v>2735</v>
      </c>
      <c r="E5689">
        <v>1416</v>
      </c>
      <c r="F5689" t="s">
        <v>5449</v>
      </c>
      <c r="G5689" t="str">
        <f t="shared" si="175"/>
        <v>iiif_url</v>
      </c>
    </row>
    <row r="5690" spans="1:7" x14ac:dyDescent="0.2">
      <c r="A5690" t="s">
        <v>5426</v>
      </c>
      <c r="B5690" t="s">
        <v>5427</v>
      </c>
      <c r="C5690" t="s">
        <v>37</v>
      </c>
      <c r="D5690">
        <v>2861</v>
      </c>
      <c r="E5690">
        <v>1457</v>
      </c>
      <c r="F5690" t="s">
        <v>5450</v>
      </c>
      <c r="G5690" t="str">
        <f t="shared" si="175"/>
        <v>iiif_url</v>
      </c>
    </row>
    <row r="5691" spans="1:7" x14ac:dyDescent="0.2">
      <c r="A5691" t="s">
        <v>5426</v>
      </c>
      <c r="B5691" t="s">
        <v>5427</v>
      </c>
      <c r="C5691" t="s">
        <v>37</v>
      </c>
      <c r="D5691">
        <v>2865</v>
      </c>
      <c r="E5691">
        <v>1512</v>
      </c>
      <c r="F5691" t="s">
        <v>5451</v>
      </c>
      <c r="G5691" t="str">
        <f t="shared" si="175"/>
        <v>iiif_url</v>
      </c>
    </row>
    <row r="5692" spans="1:7" x14ac:dyDescent="0.2">
      <c r="A5692" t="s">
        <v>5426</v>
      </c>
      <c r="B5692" t="s">
        <v>5427</v>
      </c>
      <c r="C5692" t="s">
        <v>26</v>
      </c>
      <c r="D5692">
        <v>2739</v>
      </c>
      <c r="E5692">
        <v>1558</v>
      </c>
      <c r="F5692" t="s">
        <v>5452</v>
      </c>
      <c r="G5692" t="str">
        <f t="shared" si="175"/>
        <v>iiif_url</v>
      </c>
    </row>
    <row r="5693" spans="1:7" x14ac:dyDescent="0.2">
      <c r="A5693" t="s">
        <v>5426</v>
      </c>
      <c r="B5693" t="s">
        <v>5427</v>
      </c>
      <c r="C5693" t="s">
        <v>37</v>
      </c>
      <c r="D5693">
        <v>2858</v>
      </c>
      <c r="E5693">
        <v>1608</v>
      </c>
      <c r="F5693" t="s">
        <v>5453</v>
      </c>
      <c r="G5693" t="str">
        <f t="shared" si="175"/>
        <v>iiif_url</v>
      </c>
    </row>
    <row r="5694" spans="1:7" x14ac:dyDescent="0.2">
      <c r="A5694" t="s">
        <v>5426</v>
      </c>
      <c r="B5694" t="s">
        <v>5427</v>
      </c>
      <c r="C5694" t="s">
        <v>37</v>
      </c>
      <c r="D5694">
        <v>2856</v>
      </c>
      <c r="E5694">
        <v>1656</v>
      </c>
      <c r="F5694" t="s">
        <v>5454</v>
      </c>
      <c r="G5694" t="str">
        <f t="shared" si="175"/>
        <v>iiif_url</v>
      </c>
    </row>
    <row r="5695" spans="1:7" x14ac:dyDescent="0.2">
      <c r="A5695" t="s">
        <v>5426</v>
      </c>
      <c r="B5695" t="s">
        <v>5427</v>
      </c>
      <c r="C5695" t="s">
        <v>124</v>
      </c>
      <c r="D5695">
        <v>2739</v>
      </c>
      <c r="E5695">
        <v>1706</v>
      </c>
      <c r="F5695" t="s">
        <v>5455</v>
      </c>
      <c r="G5695" t="str">
        <f t="shared" si="175"/>
        <v>iiif_url</v>
      </c>
    </row>
    <row r="5696" spans="1:7" x14ac:dyDescent="0.2">
      <c r="A5696" t="s">
        <v>5426</v>
      </c>
      <c r="B5696" t="s">
        <v>5427</v>
      </c>
      <c r="C5696" t="s">
        <v>124</v>
      </c>
      <c r="D5696">
        <v>2737</v>
      </c>
      <c r="E5696">
        <v>1752</v>
      </c>
      <c r="F5696" t="s">
        <v>5456</v>
      </c>
      <c r="G5696" t="str">
        <f t="shared" si="175"/>
        <v>iiif_url</v>
      </c>
    </row>
    <row r="5697" spans="1:7" x14ac:dyDescent="0.2">
      <c r="A5697" t="s">
        <v>5426</v>
      </c>
      <c r="B5697" t="s">
        <v>5427</v>
      </c>
      <c r="C5697" t="s">
        <v>37</v>
      </c>
      <c r="D5697">
        <v>2858</v>
      </c>
      <c r="E5697">
        <v>1800</v>
      </c>
      <c r="F5697" t="s">
        <v>5457</v>
      </c>
      <c r="G5697" t="str">
        <f t="shared" si="175"/>
        <v>iiif_url</v>
      </c>
    </row>
    <row r="5698" spans="1:7" x14ac:dyDescent="0.2">
      <c r="A5698" t="s">
        <v>5426</v>
      </c>
      <c r="B5698" t="s">
        <v>5427</v>
      </c>
      <c r="C5698" t="s">
        <v>37</v>
      </c>
      <c r="D5698">
        <v>2861</v>
      </c>
      <c r="E5698">
        <v>1849</v>
      </c>
      <c r="F5698" t="s">
        <v>5458</v>
      </c>
      <c r="G5698" t="str">
        <f t="shared" si="175"/>
        <v>iiif_url</v>
      </c>
    </row>
    <row r="5699" spans="1:7" x14ac:dyDescent="0.2">
      <c r="A5699" t="s">
        <v>5426</v>
      </c>
      <c r="B5699" t="s">
        <v>5427</v>
      </c>
      <c r="C5699" t="s">
        <v>124</v>
      </c>
      <c r="D5699">
        <v>2735</v>
      </c>
      <c r="E5699">
        <v>1897</v>
      </c>
      <c r="F5699" t="s">
        <v>5459</v>
      </c>
      <c r="G5699" t="str">
        <f t="shared" si="175"/>
        <v>iiif_url</v>
      </c>
    </row>
    <row r="5700" spans="1:7" x14ac:dyDescent="0.2">
      <c r="A5700" t="s">
        <v>5426</v>
      </c>
      <c r="B5700" t="s">
        <v>5427</v>
      </c>
      <c r="C5700" t="s">
        <v>124</v>
      </c>
      <c r="D5700">
        <v>2744</v>
      </c>
      <c r="E5700">
        <v>1957</v>
      </c>
      <c r="F5700" t="s">
        <v>5460</v>
      </c>
      <c r="G5700" t="str">
        <f t="shared" ref="G5700:G5729" si="176">HYPERLINK("https://images.diginfra.net/iiif/NL-HaNA_1.01.02/3779/NL-HaNA_1.01.02_3779_0027.jpg/2601,299,1106,3142/full/0/default.jpg", "iiif_url")</f>
        <v>iiif_url</v>
      </c>
    </row>
    <row r="5701" spans="1:7" x14ac:dyDescent="0.2">
      <c r="A5701" t="s">
        <v>5426</v>
      </c>
      <c r="B5701" t="s">
        <v>5427</v>
      </c>
      <c r="C5701" t="s">
        <v>26</v>
      </c>
      <c r="D5701">
        <v>2863</v>
      </c>
      <c r="E5701">
        <v>1991</v>
      </c>
      <c r="F5701" t="s">
        <v>5461</v>
      </c>
      <c r="G5701" t="str">
        <f t="shared" si="176"/>
        <v>iiif_url</v>
      </c>
    </row>
    <row r="5702" spans="1:7" x14ac:dyDescent="0.2">
      <c r="A5702" t="s">
        <v>5426</v>
      </c>
      <c r="B5702" t="s">
        <v>5427</v>
      </c>
      <c r="C5702" t="s">
        <v>124</v>
      </c>
      <c r="D5702">
        <v>2739</v>
      </c>
      <c r="E5702">
        <v>2041</v>
      </c>
      <c r="F5702" t="s">
        <v>5462</v>
      </c>
      <c r="G5702" t="str">
        <f t="shared" si="176"/>
        <v>iiif_url</v>
      </c>
    </row>
    <row r="5703" spans="1:7" x14ac:dyDescent="0.2">
      <c r="A5703" t="s">
        <v>5426</v>
      </c>
      <c r="B5703" t="s">
        <v>5427</v>
      </c>
      <c r="C5703" t="s">
        <v>26</v>
      </c>
      <c r="D5703">
        <v>2863</v>
      </c>
      <c r="E5703">
        <v>2076</v>
      </c>
      <c r="F5703" t="s">
        <v>5463</v>
      </c>
      <c r="G5703" t="str">
        <f t="shared" si="176"/>
        <v>iiif_url</v>
      </c>
    </row>
    <row r="5704" spans="1:7" x14ac:dyDescent="0.2">
      <c r="A5704" t="s">
        <v>5426</v>
      </c>
      <c r="B5704" t="s">
        <v>5427</v>
      </c>
      <c r="C5704" t="s">
        <v>124</v>
      </c>
      <c r="D5704">
        <v>2744</v>
      </c>
      <c r="E5704">
        <v>2133</v>
      </c>
      <c r="F5704" t="s">
        <v>5464</v>
      </c>
      <c r="G5704" t="str">
        <f t="shared" si="176"/>
        <v>iiif_url</v>
      </c>
    </row>
    <row r="5705" spans="1:7" x14ac:dyDescent="0.2">
      <c r="A5705" t="s">
        <v>5426</v>
      </c>
      <c r="B5705" t="s">
        <v>5427</v>
      </c>
      <c r="C5705" t="s">
        <v>124</v>
      </c>
      <c r="D5705">
        <v>2742</v>
      </c>
      <c r="E5705">
        <v>2182</v>
      </c>
      <c r="F5705" t="s">
        <v>5465</v>
      </c>
      <c r="G5705" t="str">
        <f t="shared" si="176"/>
        <v>iiif_url</v>
      </c>
    </row>
    <row r="5706" spans="1:7" x14ac:dyDescent="0.2">
      <c r="A5706" t="s">
        <v>5426</v>
      </c>
      <c r="B5706" t="s">
        <v>5427</v>
      </c>
      <c r="C5706" t="s">
        <v>124</v>
      </c>
      <c r="D5706">
        <v>2742</v>
      </c>
      <c r="E5706">
        <v>2230</v>
      </c>
      <c r="F5706" t="s">
        <v>5466</v>
      </c>
      <c r="G5706" t="str">
        <f t="shared" si="176"/>
        <v>iiif_url</v>
      </c>
    </row>
    <row r="5707" spans="1:7" x14ac:dyDescent="0.2">
      <c r="A5707" t="s">
        <v>5426</v>
      </c>
      <c r="B5707" t="s">
        <v>5427</v>
      </c>
      <c r="C5707" t="s">
        <v>124</v>
      </c>
      <c r="D5707">
        <v>2744</v>
      </c>
      <c r="E5707">
        <v>2283</v>
      </c>
      <c r="F5707" t="s">
        <v>5467</v>
      </c>
      <c r="G5707" t="str">
        <f t="shared" si="176"/>
        <v>iiif_url</v>
      </c>
    </row>
    <row r="5708" spans="1:7" x14ac:dyDescent="0.2">
      <c r="A5708" t="s">
        <v>5426</v>
      </c>
      <c r="B5708" t="s">
        <v>5427</v>
      </c>
      <c r="C5708" t="s">
        <v>26</v>
      </c>
      <c r="D5708">
        <v>2851</v>
      </c>
      <c r="E5708">
        <v>2287</v>
      </c>
      <c r="F5708" t="s">
        <v>5468</v>
      </c>
      <c r="G5708" t="str">
        <f t="shared" si="176"/>
        <v>iiif_url</v>
      </c>
    </row>
    <row r="5709" spans="1:7" x14ac:dyDescent="0.2">
      <c r="A5709" t="s">
        <v>5426</v>
      </c>
      <c r="B5709" t="s">
        <v>5427</v>
      </c>
      <c r="C5709" t="s">
        <v>37</v>
      </c>
      <c r="D5709">
        <v>2863</v>
      </c>
      <c r="E5709">
        <v>2324</v>
      </c>
      <c r="F5709" t="s">
        <v>5469</v>
      </c>
      <c r="G5709" t="str">
        <f t="shared" si="176"/>
        <v>iiif_url</v>
      </c>
    </row>
    <row r="5710" spans="1:7" x14ac:dyDescent="0.2">
      <c r="A5710" t="s">
        <v>5426</v>
      </c>
      <c r="B5710" t="s">
        <v>5427</v>
      </c>
      <c r="C5710" t="s">
        <v>26</v>
      </c>
      <c r="D5710">
        <v>2751</v>
      </c>
      <c r="E5710">
        <v>2364</v>
      </c>
      <c r="F5710" t="s">
        <v>5470</v>
      </c>
      <c r="G5710" t="str">
        <f t="shared" si="176"/>
        <v>iiif_url</v>
      </c>
    </row>
    <row r="5711" spans="1:7" x14ac:dyDescent="0.2">
      <c r="A5711" t="s">
        <v>5426</v>
      </c>
      <c r="B5711" t="s">
        <v>5427</v>
      </c>
      <c r="C5711" t="s">
        <v>124</v>
      </c>
      <c r="D5711">
        <v>2704</v>
      </c>
      <c r="E5711">
        <v>2416</v>
      </c>
      <c r="F5711" t="s">
        <v>5471</v>
      </c>
      <c r="G5711" t="str">
        <f t="shared" si="176"/>
        <v>iiif_url</v>
      </c>
    </row>
    <row r="5712" spans="1:7" x14ac:dyDescent="0.2">
      <c r="A5712" t="s">
        <v>5426</v>
      </c>
      <c r="B5712" t="s">
        <v>5427</v>
      </c>
      <c r="C5712" t="s">
        <v>124</v>
      </c>
      <c r="D5712">
        <v>2749</v>
      </c>
      <c r="E5712">
        <v>2469</v>
      </c>
      <c r="F5712" t="s">
        <v>5472</v>
      </c>
      <c r="G5712" t="str">
        <f t="shared" si="176"/>
        <v>iiif_url</v>
      </c>
    </row>
    <row r="5713" spans="1:7" x14ac:dyDescent="0.2">
      <c r="A5713" t="s">
        <v>5426</v>
      </c>
      <c r="B5713" t="s">
        <v>5427</v>
      </c>
      <c r="C5713" t="s">
        <v>124</v>
      </c>
      <c r="D5713">
        <v>2749</v>
      </c>
      <c r="E5713">
        <v>2516</v>
      </c>
      <c r="F5713" t="s">
        <v>5473</v>
      </c>
      <c r="G5713" t="str">
        <f t="shared" si="176"/>
        <v>iiif_url</v>
      </c>
    </row>
    <row r="5714" spans="1:7" x14ac:dyDescent="0.2">
      <c r="A5714" t="s">
        <v>5426</v>
      </c>
      <c r="B5714" t="s">
        <v>5427</v>
      </c>
      <c r="C5714" t="s">
        <v>124</v>
      </c>
      <c r="D5714">
        <v>2749</v>
      </c>
      <c r="E5714">
        <v>2566</v>
      </c>
      <c r="F5714" t="s">
        <v>5474</v>
      </c>
      <c r="G5714" t="str">
        <f t="shared" si="176"/>
        <v>iiif_url</v>
      </c>
    </row>
    <row r="5715" spans="1:7" x14ac:dyDescent="0.2">
      <c r="A5715" t="s">
        <v>5426</v>
      </c>
      <c r="B5715" t="s">
        <v>5427</v>
      </c>
      <c r="C5715" t="s">
        <v>26</v>
      </c>
      <c r="D5715">
        <v>2749</v>
      </c>
      <c r="E5715">
        <v>2613</v>
      </c>
      <c r="F5715" t="s">
        <v>5475</v>
      </c>
      <c r="G5715" t="str">
        <f t="shared" si="176"/>
        <v>iiif_url</v>
      </c>
    </row>
    <row r="5716" spans="1:7" x14ac:dyDescent="0.2">
      <c r="A5716" t="s">
        <v>5426</v>
      </c>
      <c r="B5716" t="s">
        <v>5427</v>
      </c>
      <c r="C5716" t="s">
        <v>26</v>
      </c>
      <c r="D5716">
        <v>2751</v>
      </c>
      <c r="E5716">
        <v>2661</v>
      </c>
      <c r="F5716" t="s">
        <v>5476</v>
      </c>
      <c r="G5716" t="str">
        <f t="shared" si="176"/>
        <v>iiif_url</v>
      </c>
    </row>
    <row r="5717" spans="1:7" x14ac:dyDescent="0.2">
      <c r="A5717" t="s">
        <v>5426</v>
      </c>
      <c r="B5717" t="s">
        <v>5427</v>
      </c>
      <c r="C5717" t="s">
        <v>26</v>
      </c>
      <c r="D5717">
        <v>2751</v>
      </c>
      <c r="E5717">
        <v>2706</v>
      </c>
      <c r="F5717" t="s">
        <v>5477</v>
      </c>
      <c r="G5717" t="str">
        <f t="shared" si="176"/>
        <v>iiif_url</v>
      </c>
    </row>
    <row r="5718" spans="1:7" x14ac:dyDescent="0.2">
      <c r="A5718" t="s">
        <v>5426</v>
      </c>
      <c r="B5718" t="s">
        <v>5427</v>
      </c>
      <c r="C5718" t="s">
        <v>37</v>
      </c>
      <c r="D5718">
        <v>2875</v>
      </c>
      <c r="E5718">
        <v>2759</v>
      </c>
      <c r="F5718" t="s">
        <v>5478</v>
      </c>
      <c r="G5718" t="str">
        <f t="shared" si="176"/>
        <v>iiif_url</v>
      </c>
    </row>
    <row r="5719" spans="1:7" x14ac:dyDescent="0.2">
      <c r="A5719" t="s">
        <v>5426</v>
      </c>
      <c r="B5719" t="s">
        <v>5427</v>
      </c>
      <c r="C5719" t="s">
        <v>26</v>
      </c>
      <c r="D5719">
        <v>2756</v>
      </c>
      <c r="E5719">
        <v>2804</v>
      </c>
      <c r="F5719" t="s">
        <v>5479</v>
      </c>
      <c r="G5719" t="str">
        <f t="shared" si="176"/>
        <v>iiif_url</v>
      </c>
    </row>
    <row r="5720" spans="1:7" x14ac:dyDescent="0.2">
      <c r="A5720" t="s">
        <v>5426</v>
      </c>
      <c r="B5720" t="s">
        <v>5427</v>
      </c>
      <c r="C5720" t="s">
        <v>37</v>
      </c>
      <c r="D5720">
        <v>2877</v>
      </c>
      <c r="E5720">
        <v>2851</v>
      </c>
      <c r="F5720" t="s">
        <v>5480</v>
      </c>
      <c r="G5720" t="str">
        <f t="shared" si="176"/>
        <v>iiif_url</v>
      </c>
    </row>
    <row r="5721" spans="1:7" x14ac:dyDescent="0.2">
      <c r="A5721" t="s">
        <v>5426</v>
      </c>
      <c r="B5721" t="s">
        <v>5427</v>
      </c>
      <c r="C5721" t="s">
        <v>26</v>
      </c>
      <c r="D5721">
        <v>2758</v>
      </c>
      <c r="E5721">
        <v>2901</v>
      </c>
      <c r="F5721" t="s">
        <v>5481</v>
      </c>
      <c r="G5721" t="str">
        <f t="shared" si="176"/>
        <v>iiif_url</v>
      </c>
    </row>
    <row r="5722" spans="1:7" x14ac:dyDescent="0.2">
      <c r="A5722" t="s">
        <v>5426</v>
      </c>
      <c r="B5722" t="s">
        <v>5427</v>
      </c>
      <c r="C5722" t="s">
        <v>37</v>
      </c>
      <c r="D5722">
        <v>2877</v>
      </c>
      <c r="E5722">
        <v>2950</v>
      </c>
      <c r="F5722" t="s">
        <v>5482</v>
      </c>
      <c r="G5722" t="str">
        <f t="shared" si="176"/>
        <v>iiif_url</v>
      </c>
    </row>
    <row r="5723" spans="1:7" x14ac:dyDescent="0.2">
      <c r="A5723" t="s">
        <v>5426</v>
      </c>
      <c r="B5723" t="s">
        <v>5427</v>
      </c>
      <c r="C5723" t="s">
        <v>26</v>
      </c>
      <c r="D5723">
        <v>2758</v>
      </c>
      <c r="E5723">
        <v>2997</v>
      </c>
      <c r="F5723" t="s">
        <v>5483</v>
      </c>
      <c r="G5723" t="str">
        <f t="shared" si="176"/>
        <v>iiif_url</v>
      </c>
    </row>
    <row r="5724" spans="1:7" x14ac:dyDescent="0.2">
      <c r="A5724" t="s">
        <v>5426</v>
      </c>
      <c r="B5724" t="s">
        <v>5427</v>
      </c>
      <c r="C5724" t="s">
        <v>26</v>
      </c>
      <c r="D5724">
        <v>2765</v>
      </c>
      <c r="E5724">
        <v>3055</v>
      </c>
      <c r="F5724" t="s">
        <v>1348</v>
      </c>
      <c r="G5724" t="str">
        <f t="shared" si="176"/>
        <v>iiif_url</v>
      </c>
    </row>
    <row r="5725" spans="1:7" x14ac:dyDescent="0.2">
      <c r="A5725" t="s">
        <v>5426</v>
      </c>
      <c r="B5725" t="s">
        <v>5427</v>
      </c>
      <c r="C5725" t="s">
        <v>37</v>
      </c>
      <c r="D5725">
        <v>2882</v>
      </c>
      <c r="E5725">
        <v>3084</v>
      </c>
      <c r="F5725" t="s">
        <v>5484</v>
      </c>
      <c r="G5725" t="str">
        <f t="shared" si="176"/>
        <v>iiif_url</v>
      </c>
    </row>
    <row r="5726" spans="1:7" x14ac:dyDescent="0.2">
      <c r="A5726" t="s">
        <v>5426</v>
      </c>
      <c r="B5726" t="s">
        <v>5427</v>
      </c>
      <c r="C5726" t="s">
        <v>26</v>
      </c>
      <c r="D5726">
        <v>2768</v>
      </c>
      <c r="E5726">
        <v>3142</v>
      </c>
      <c r="F5726" t="s">
        <v>5485</v>
      </c>
      <c r="G5726" t="str">
        <f t="shared" si="176"/>
        <v>iiif_url</v>
      </c>
    </row>
    <row r="5727" spans="1:7" x14ac:dyDescent="0.2">
      <c r="A5727" t="s">
        <v>5426</v>
      </c>
      <c r="B5727" t="s">
        <v>5427</v>
      </c>
      <c r="C5727" t="s">
        <v>26</v>
      </c>
      <c r="D5727">
        <v>2768</v>
      </c>
      <c r="E5727">
        <v>3190</v>
      </c>
      <c r="F5727" t="s">
        <v>5486</v>
      </c>
      <c r="G5727" t="str">
        <f t="shared" si="176"/>
        <v>iiif_url</v>
      </c>
    </row>
    <row r="5728" spans="1:7" x14ac:dyDescent="0.2">
      <c r="A5728" t="s">
        <v>5426</v>
      </c>
      <c r="B5728" t="s">
        <v>5427</v>
      </c>
      <c r="C5728" t="s">
        <v>37</v>
      </c>
      <c r="D5728">
        <v>2882</v>
      </c>
      <c r="E5728">
        <v>3233</v>
      </c>
      <c r="F5728" t="s">
        <v>5487</v>
      </c>
      <c r="G5728" t="str">
        <f t="shared" si="176"/>
        <v>iiif_url</v>
      </c>
    </row>
    <row r="5729" spans="1:7" x14ac:dyDescent="0.2">
      <c r="A5729" t="s">
        <v>5426</v>
      </c>
      <c r="B5729" t="s">
        <v>5427</v>
      </c>
      <c r="C5729" t="s">
        <v>124</v>
      </c>
      <c r="D5729">
        <v>2768</v>
      </c>
      <c r="E5729">
        <v>3292</v>
      </c>
      <c r="F5729" t="s">
        <v>5488</v>
      </c>
      <c r="G5729" t="str">
        <f t="shared" si="176"/>
        <v>iiif_url</v>
      </c>
    </row>
    <row r="5731" spans="1:7" x14ac:dyDescent="0.2">
      <c r="A5731" t="s">
        <v>5426</v>
      </c>
      <c r="B5731" t="s">
        <v>5489</v>
      </c>
      <c r="C5731" t="s">
        <v>26</v>
      </c>
      <c r="D5731">
        <v>3841</v>
      </c>
      <c r="E5731">
        <v>406</v>
      </c>
      <c r="F5731" t="s">
        <v>5490</v>
      </c>
      <c r="G5731" t="str">
        <f t="shared" ref="G5731:G5762" si="177">HYPERLINK("https://images.diginfra.net/iiif/NL-HaNA_1.01.02/3779/NL-HaNA_1.01.02_3779_0027.jpg/3591,327,1078,3159/full/0/default.jpg", "iiif_url")</f>
        <v>iiif_url</v>
      </c>
    </row>
    <row r="5732" spans="1:7" x14ac:dyDescent="0.2">
      <c r="A5732" t="s">
        <v>5426</v>
      </c>
      <c r="B5732" t="s">
        <v>5489</v>
      </c>
      <c r="C5732" t="s">
        <v>26</v>
      </c>
      <c r="D5732">
        <v>3715</v>
      </c>
      <c r="E5732">
        <v>463</v>
      </c>
      <c r="F5732" t="s">
        <v>5491</v>
      </c>
      <c r="G5732" t="str">
        <f t="shared" si="177"/>
        <v>iiif_url</v>
      </c>
    </row>
    <row r="5733" spans="1:7" x14ac:dyDescent="0.2">
      <c r="A5733" t="s">
        <v>5426</v>
      </c>
      <c r="B5733" t="s">
        <v>5489</v>
      </c>
      <c r="C5733" t="s">
        <v>26</v>
      </c>
      <c r="D5733">
        <v>3839</v>
      </c>
      <c r="E5733">
        <v>512</v>
      </c>
      <c r="F5733" t="s">
        <v>5492</v>
      </c>
      <c r="G5733" t="str">
        <f t="shared" si="177"/>
        <v>iiif_url</v>
      </c>
    </row>
    <row r="5734" spans="1:7" x14ac:dyDescent="0.2">
      <c r="A5734" t="s">
        <v>5426</v>
      </c>
      <c r="B5734" t="s">
        <v>5489</v>
      </c>
      <c r="C5734" t="s">
        <v>26</v>
      </c>
      <c r="D5734">
        <v>3717</v>
      </c>
      <c r="E5734">
        <v>557</v>
      </c>
      <c r="F5734" t="s">
        <v>5217</v>
      </c>
      <c r="G5734" t="str">
        <f t="shared" si="177"/>
        <v>iiif_url</v>
      </c>
    </row>
    <row r="5735" spans="1:7" x14ac:dyDescent="0.2">
      <c r="A5735" t="s">
        <v>5426</v>
      </c>
      <c r="B5735" t="s">
        <v>5489</v>
      </c>
      <c r="C5735" t="s">
        <v>26</v>
      </c>
      <c r="D5735">
        <v>3717</v>
      </c>
      <c r="E5735">
        <v>616</v>
      </c>
      <c r="F5735" t="s">
        <v>5493</v>
      </c>
      <c r="G5735" t="str">
        <f t="shared" si="177"/>
        <v>iiif_url</v>
      </c>
    </row>
    <row r="5736" spans="1:7" x14ac:dyDescent="0.2">
      <c r="A5736" t="s">
        <v>5426</v>
      </c>
      <c r="B5736" t="s">
        <v>5489</v>
      </c>
      <c r="C5736" t="s">
        <v>26</v>
      </c>
      <c r="D5736">
        <v>3844</v>
      </c>
      <c r="E5736">
        <v>650</v>
      </c>
      <c r="F5736" t="s">
        <v>5494</v>
      </c>
      <c r="G5736" t="str">
        <f t="shared" si="177"/>
        <v>iiif_url</v>
      </c>
    </row>
    <row r="5737" spans="1:7" x14ac:dyDescent="0.2">
      <c r="A5737" t="s">
        <v>5426</v>
      </c>
      <c r="B5737" t="s">
        <v>5489</v>
      </c>
      <c r="C5737" t="s">
        <v>26</v>
      </c>
      <c r="D5737">
        <v>3715</v>
      </c>
      <c r="E5737">
        <v>700</v>
      </c>
      <c r="F5737" t="s">
        <v>5208</v>
      </c>
      <c r="G5737" t="str">
        <f t="shared" si="177"/>
        <v>iiif_url</v>
      </c>
    </row>
    <row r="5738" spans="1:7" x14ac:dyDescent="0.2">
      <c r="A5738" t="s">
        <v>5426</v>
      </c>
      <c r="B5738" t="s">
        <v>5489</v>
      </c>
      <c r="C5738" t="s">
        <v>26</v>
      </c>
      <c r="D5738">
        <v>3844</v>
      </c>
      <c r="E5738">
        <v>746</v>
      </c>
      <c r="F5738" t="s">
        <v>5495</v>
      </c>
      <c r="G5738" t="str">
        <f t="shared" si="177"/>
        <v>iiif_url</v>
      </c>
    </row>
    <row r="5739" spans="1:7" x14ac:dyDescent="0.2">
      <c r="A5739" t="s">
        <v>5426</v>
      </c>
      <c r="B5739" t="s">
        <v>5489</v>
      </c>
      <c r="C5739" t="s">
        <v>26</v>
      </c>
      <c r="D5739">
        <v>3717</v>
      </c>
      <c r="E5739">
        <v>804</v>
      </c>
      <c r="F5739" t="s">
        <v>3937</v>
      </c>
      <c r="G5739" t="str">
        <f t="shared" si="177"/>
        <v>iiif_url</v>
      </c>
    </row>
    <row r="5740" spans="1:7" x14ac:dyDescent="0.2">
      <c r="A5740" t="s">
        <v>5426</v>
      </c>
      <c r="B5740" t="s">
        <v>5489</v>
      </c>
      <c r="C5740" t="s">
        <v>26</v>
      </c>
      <c r="D5740">
        <v>3839</v>
      </c>
      <c r="E5740">
        <v>846</v>
      </c>
      <c r="F5740" t="s">
        <v>5496</v>
      </c>
      <c r="G5740" t="str">
        <f t="shared" si="177"/>
        <v>iiif_url</v>
      </c>
    </row>
    <row r="5741" spans="1:7" x14ac:dyDescent="0.2">
      <c r="A5741" t="s">
        <v>5426</v>
      </c>
      <c r="B5741" t="s">
        <v>5489</v>
      </c>
      <c r="C5741" t="s">
        <v>26</v>
      </c>
      <c r="D5741">
        <v>3717</v>
      </c>
      <c r="E5741">
        <v>894</v>
      </c>
      <c r="F5741" t="s">
        <v>5497</v>
      </c>
      <c r="G5741" t="str">
        <f t="shared" si="177"/>
        <v>iiif_url</v>
      </c>
    </row>
    <row r="5742" spans="1:7" x14ac:dyDescent="0.2">
      <c r="A5742" t="s">
        <v>5426</v>
      </c>
      <c r="B5742" t="s">
        <v>5489</v>
      </c>
      <c r="C5742" t="s">
        <v>26</v>
      </c>
      <c r="D5742">
        <v>3841</v>
      </c>
      <c r="E5742">
        <v>944</v>
      </c>
      <c r="F5742" t="s">
        <v>5498</v>
      </c>
      <c r="G5742" t="str">
        <f t="shared" si="177"/>
        <v>iiif_url</v>
      </c>
    </row>
    <row r="5743" spans="1:7" x14ac:dyDescent="0.2">
      <c r="A5743" t="s">
        <v>5426</v>
      </c>
      <c r="B5743" t="s">
        <v>5489</v>
      </c>
      <c r="C5743" t="s">
        <v>26</v>
      </c>
      <c r="D5743">
        <v>3715</v>
      </c>
      <c r="E5743">
        <v>997</v>
      </c>
      <c r="F5743" t="s">
        <v>5499</v>
      </c>
      <c r="G5743" t="str">
        <f t="shared" si="177"/>
        <v>iiif_url</v>
      </c>
    </row>
    <row r="5744" spans="1:7" x14ac:dyDescent="0.2">
      <c r="A5744" t="s">
        <v>5426</v>
      </c>
      <c r="B5744" t="s">
        <v>5489</v>
      </c>
      <c r="C5744" t="s">
        <v>11</v>
      </c>
      <c r="D5744">
        <v>4107</v>
      </c>
      <c r="E5744">
        <v>1010</v>
      </c>
      <c r="F5744" t="s">
        <v>285</v>
      </c>
      <c r="G5744" t="str">
        <f t="shared" si="177"/>
        <v>iiif_url</v>
      </c>
    </row>
    <row r="5745" spans="1:7" x14ac:dyDescent="0.2">
      <c r="A5745" t="s">
        <v>5426</v>
      </c>
      <c r="B5745" t="s">
        <v>5489</v>
      </c>
      <c r="C5745" t="s">
        <v>37</v>
      </c>
      <c r="D5745">
        <v>3839</v>
      </c>
      <c r="E5745">
        <v>1038</v>
      </c>
      <c r="F5745" t="s">
        <v>5500</v>
      </c>
      <c r="G5745" t="str">
        <f t="shared" si="177"/>
        <v>iiif_url</v>
      </c>
    </row>
    <row r="5746" spans="1:7" x14ac:dyDescent="0.2">
      <c r="A5746" t="s">
        <v>5426</v>
      </c>
      <c r="B5746" t="s">
        <v>5489</v>
      </c>
      <c r="C5746" t="s">
        <v>26</v>
      </c>
      <c r="D5746">
        <v>3841</v>
      </c>
      <c r="E5746">
        <v>1080</v>
      </c>
      <c r="F5746" t="s">
        <v>5501</v>
      </c>
      <c r="G5746" t="str">
        <f t="shared" si="177"/>
        <v>iiif_url</v>
      </c>
    </row>
    <row r="5747" spans="1:7" x14ac:dyDescent="0.2">
      <c r="A5747" t="s">
        <v>5426</v>
      </c>
      <c r="B5747" t="s">
        <v>5489</v>
      </c>
      <c r="C5747" t="s">
        <v>26</v>
      </c>
      <c r="D5747">
        <v>3713</v>
      </c>
      <c r="E5747">
        <v>1135</v>
      </c>
      <c r="F5747" t="s">
        <v>5502</v>
      </c>
      <c r="G5747" t="str">
        <f t="shared" si="177"/>
        <v>iiif_url</v>
      </c>
    </row>
    <row r="5748" spans="1:7" x14ac:dyDescent="0.2">
      <c r="A5748" t="s">
        <v>5426</v>
      </c>
      <c r="B5748" t="s">
        <v>5489</v>
      </c>
      <c r="C5748" t="s">
        <v>26</v>
      </c>
      <c r="D5748">
        <v>3715</v>
      </c>
      <c r="E5748">
        <v>1181</v>
      </c>
      <c r="F5748" t="s">
        <v>5503</v>
      </c>
      <c r="G5748" t="str">
        <f t="shared" si="177"/>
        <v>iiif_url</v>
      </c>
    </row>
    <row r="5749" spans="1:7" x14ac:dyDescent="0.2">
      <c r="A5749" t="s">
        <v>5426</v>
      </c>
      <c r="B5749" t="s">
        <v>5489</v>
      </c>
      <c r="C5749" t="s">
        <v>37</v>
      </c>
      <c r="D5749">
        <v>3839</v>
      </c>
      <c r="E5749">
        <v>1220</v>
      </c>
      <c r="F5749" t="s">
        <v>5504</v>
      </c>
      <c r="G5749" t="str">
        <f t="shared" si="177"/>
        <v>iiif_url</v>
      </c>
    </row>
    <row r="5750" spans="1:7" x14ac:dyDescent="0.2">
      <c r="A5750" t="s">
        <v>5426</v>
      </c>
      <c r="B5750" t="s">
        <v>5489</v>
      </c>
      <c r="C5750" t="s">
        <v>26</v>
      </c>
      <c r="D5750">
        <v>3715</v>
      </c>
      <c r="E5750">
        <v>1276</v>
      </c>
      <c r="F5750" t="s">
        <v>5505</v>
      </c>
      <c r="G5750" t="str">
        <f t="shared" si="177"/>
        <v>iiif_url</v>
      </c>
    </row>
    <row r="5751" spans="1:7" x14ac:dyDescent="0.2">
      <c r="A5751" t="s">
        <v>5426</v>
      </c>
      <c r="B5751" t="s">
        <v>5489</v>
      </c>
      <c r="C5751" t="s">
        <v>26</v>
      </c>
      <c r="D5751">
        <v>3715</v>
      </c>
      <c r="E5751">
        <v>1323</v>
      </c>
      <c r="F5751" t="s">
        <v>5506</v>
      </c>
      <c r="G5751" t="str">
        <f t="shared" si="177"/>
        <v>iiif_url</v>
      </c>
    </row>
    <row r="5752" spans="1:7" x14ac:dyDescent="0.2">
      <c r="A5752" t="s">
        <v>5426</v>
      </c>
      <c r="B5752" t="s">
        <v>5489</v>
      </c>
      <c r="C5752" t="s">
        <v>37</v>
      </c>
      <c r="D5752">
        <v>3837</v>
      </c>
      <c r="E5752">
        <v>1379</v>
      </c>
      <c r="F5752" t="s">
        <v>5507</v>
      </c>
      <c r="G5752" t="str">
        <f t="shared" si="177"/>
        <v>iiif_url</v>
      </c>
    </row>
    <row r="5753" spans="1:7" x14ac:dyDescent="0.2">
      <c r="A5753" t="s">
        <v>5426</v>
      </c>
      <c r="B5753" t="s">
        <v>5489</v>
      </c>
      <c r="C5753" t="s">
        <v>26</v>
      </c>
      <c r="D5753">
        <v>3715</v>
      </c>
      <c r="E5753">
        <v>1422</v>
      </c>
      <c r="F5753" t="s">
        <v>5508</v>
      </c>
      <c r="G5753" t="str">
        <f t="shared" si="177"/>
        <v>iiif_url</v>
      </c>
    </row>
    <row r="5754" spans="1:7" x14ac:dyDescent="0.2">
      <c r="A5754" t="s">
        <v>5426</v>
      </c>
      <c r="B5754" t="s">
        <v>5489</v>
      </c>
      <c r="C5754" t="s">
        <v>37</v>
      </c>
      <c r="D5754">
        <v>3836</v>
      </c>
      <c r="E5754">
        <v>1467</v>
      </c>
      <c r="F5754" t="s">
        <v>5509</v>
      </c>
      <c r="G5754" t="str">
        <f t="shared" si="177"/>
        <v>iiif_url</v>
      </c>
    </row>
    <row r="5755" spans="1:7" x14ac:dyDescent="0.2">
      <c r="A5755" t="s">
        <v>5426</v>
      </c>
      <c r="B5755" t="s">
        <v>5489</v>
      </c>
      <c r="C5755" t="s">
        <v>26</v>
      </c>
      <c r="D5755">
        <v>3713</v>
      </c>
      <c r="E5755">
        <v>1520</v>
      </c>
      <c r="F5755" t="s">
        <v>5510</v>
      </c>
      <c r="G5755" t="str">
        <f t="shared" si="177"/>
        <v>iiif_url</v>
      </c>
    </row>
    <row r="5756" spans="1:7" x14ac:dyDescent="0.2">
      <c r="A5756" t="s">
        <v>5426</v>
      </c>
      <c r="B5756" t="s">
        <v>5489</v>
      </c>
      <c r="C5756" t="s">
        <v>26</v>
      </c>
      <c r="D5756">
        <v>3713</v>
      </c>
      <c r="E5756">
        <v>1570</v>
      </c>
      <c r="F5756" t="s">
        <v>5511</v>
      </c>
      <c r="G5756" t="str">
        <f t="shared" si="177"/>
        <v>iiif_url</v>
      </c>
    </row>
    <row r="5757" spans="1:7" x14ac:dyDescent="0.2">
      <c r="A5757" t="s">
        <v>5426</v>
      </c>
      <c r="B5757" t="s">
        <v>5489</v>
      </c>
      <c r="C5757" t="s">
        <v>37</v>
      </c>
      <c r="D5757">
        <v>3834</v>
      </c>
      <c r="E5757">
        <v>1617</v>
      </c>
      <c r="F5757" t="s">
        <v>5512</v>
      </c>
      <c r="G5757" t="str">
        <f t="shared" si="177"/>
        <v>iiif_url</v>
      </c>
    </row>
    <row r="5758" spans="1:7" x14ac:dyDescent="0.2">
      <c r="A5758" t="s">
        <v>5426</v>
      </c>
      <c r="B5758" t="s">
        <v>5489</v>
      </c>
      <c r="C5758" t="s">
        <v>124</v>
      </c>
      <c r="D5758">
        <v>3715</v>
      </c>
      <c r="E5758">
        <v>1659</v>
      </c>
      <c r="F5758" t="s">
        <v>5513</v>
      </c>
      <c r="G5758" t="str">
        <f t="shared" si="177"/>
        <v>iiif_url</v>
      </c>
    </row>
    <row r="5759" spans="1:7" x14ac:dyDescent="0.2">
      <c r="A5759" t="s">
        <v>5426</v>
      </c>
      <c r="B5759" t="s">
        <v>5489</v>
      </c>
      <c r="C5759" t="s">
        <v>26</v>
      </c>
      <c r="D5759">
        <v>3839</v>
      </c>
      <c r="E5759">
        <v>1714</v>
      </c>
      <c r="F5759" t="s">
        <v>5514</v>
      </c>
      <c r="G5759" t="str">
        <f t="shared" si="177"/>
        <v>iiif_url</v>
      </c>
    </row>
    <row r="5760" spans="1:7" x14ac:dyDescent="0.2">
      <c r="A5760" t="s">
        <v>5426</v>
      </c>
      <c r="B5760" t="s">
        <v>5489</v>
      </c>
      <c r="C5760" t="s">
        <v>124</v>
      </c>
      <c r="D5760">
        <v>3715</v>
      </c>
      <c r="E5760">
        <v>1758</v>
      </c>
      <c r="F5760" t="s">
        <v>5515</v>
      </c>
      <c r="G5760" t="str">
        <f t="shared" si="177"/>
        <v>iiif_url</v>
      </c>
    </row>
    <row r="5761" spans="1:7" x14ac:dyDescent="0.2">
      <c r="A5761" t="s">
        <v>5426</v>
      </c>
      <c r="B5761" t="s">
        <v>5489</v>
      </c>
      <c r="C5761" t="s">
        <v>124</v>
      </c>
      <c r="D5761">
        <v>3715</v>
      </c>
      <c r="E5761">
        <v>1805</v>
      </c>
      <c r="F5761" t="s">
        <v>5516</v>
      </c>
      <c r="G5761" t="str">
        <f t="shared" si="177"/>
        <v>iiif_url</v>
      </c>
    </row>
    <row r="5762" spans="1:7" x14ac:dyDescent="0.2">
      <c r="A5762" t="s">
        <v>5426</v>
      </c>
      <c r="B5762" t="s">
        <v>5489</v>
      </c>
      <c r="C5762" t="s">
        <v>26</v>
      </c>
      <c r="D5762">
        <v>3836</v>
      </c>
      <c r="E5762">
        <v>1849</v>
      </c>
      <c r="F5762" t="s">
        <v>5517</v>
      </c>
      <c r="G5762" t="str">
        <f t="shared" si="177"/>
        <v>iiif_url</v>
      </c>
    </row>
    <row r="5763" spans="1:7" x14ac:dyDescent="0.2">
      <c r="A5763" t="s">
        <v>5426</v>
      </c>
      <c r="B5763" t="s">
        <v>5489</v>
      </c>
      <c r="C5763" t="s">
        <v>124</v>
      </c>
      <c r="D5763">
        <v>3717</v>
      </c>
      <c r="E5763">
        <v>1903</v>
      </c>
      <c r="F5763" t="s">
        <v>5518</v>
      </c>
      <c r="G5763" t="str">
        <f t="shared" ref="G5763:G5792" si="178">HYPERLINK("https://images.diginfra.net/iiif/NL-HaNA_1.01.02/3779/NL-HaNA_1.01.02_3779_0027.jpg/3591,327,1078,3159/full/0/default.jpg", "iiif_url")</f>
        <v>iiif_url</v>
      </c>
    </row>
    <row r="5764" spans="1:7" x14ac:dyDescent="0.2">
      <c r="A5764" t="s">
        <v>5426</v>
      </c>
      <c r="B5764" t="s">
        <v>5489</v>
      </c>
      <c r="C5764" t="s">
        <v>124</v>
      </c>
      <c r="D5764">
        <v>3717</v>
      </c>
      <c r="E5764">
        <v>1950</v>
      </c>
      <c r="F5764" t="s">
        <v>5519</v>
      </c>
      <c r="G5764" t="str">
        <f t="shared" si="178"/>
        <v>iiif_url</v>
      </c>
    </row>
    <row r="5765" spans="1:7" x14ac:dyDescent="0.2">
      <c r="A5765" t="s">
        <v>5426</v>
      </c>
      <c r="B5765" t="s">
        <v>5489</v>
      </c>
      <c r="C5765" t="s">
        <v>37</v>
      </c>
      <c r="D5765">
        <v>3839</v>
      </c>
      <c r="E5765">
        <v>2000</v>
      </c>
      <c r="F5765" t="s">
        <v>5520</v>
      </c>
      <c r="G5765" t="str">
        <f t="shared" si="178"/>
        <v>iiif_url</v>
      </c>
    </row>
    <row r="5766" spans="1:7" x14ac:dyDescent="0.2">
      <c r="A5766" t="s">
        <v>5426</v>
      </c>
      <c r="B5766" t="s">
        <v>5489</v>
      </c>
      <c r="C5766" t="s">
        <v>124</v>
      </c>
      <c r="D5766">
        <v>3717</v>
      </c>
      <c r="E5766">
        <v>2039</v>
      </c>
      <c r="F5766" t="s">
        <v>5521</v>
      </c>
      <c r="G5766" t="str">
        <f t="shared" si="178"/>
        <v>iiif_url</v>
      </c>
    </row>
    <row r="5767" spans="1:7" x14ac:dyDescent="0.2">
      <c r="A5767" t="s">
        <v>5426</v>
      </c>
      <c r="B5767" t="s">
        <v>5489</v>
      </c>
      <c r="C5767" t="s">
        <v>124</v>
      </c>
      <c r="D5767">
        <v>3717</v>
      </c>
      <c r="E5767">
        <v>2097</v>
      </c>
      <c r="F5767" t="s">
        <v>5522</v>
      </c>
      <c r="G5767" t="str">
        <f t="shared" si="178"/>
        <v>iiif_url</v>
      </c>
    </row>
    <row r="5768" spans="1:7" x14ac:dyDescent="0.2">
      <c r="A5768" t="s">
        <v>5426</v>
      </c>
      <c r="B5768" t="s">
        <v>5489</v>
      </c>
      <c r="C5768" t="s">
        <v>37</v>
      </c>
      <c r="D5768">
        <v>3841</v>
      </c>
      <c r="E5768">
        <v>2141</v>
      </c>
      <c r="F5768" t="s">
        <v>5523</v>
      </c>
      <c r="G5768" t="str">
        <f t="shared" si="178"/>
        <v>iiif_url</v>
      </c>
    </row>
    <row r="5769" spans="1:7" x14ac:dyDescent="0.2">
      <c r="A5769" t="s">
        <v>5426</v>
      </c>
      <c r="B5769" t="s">
        <v>5489</v>
      </c>
      <c r="C5769" t="s">
        <v>124</v>
      </c>
      <c r="D5769">
        <v>3720</v>
      </c>
      <c r="E5769">
        <v>2188</v>
      </c>
      <c r="F5769" t="s">
        <v>5524</v>
      </c>
      <c r="G5769" t="str">
        <f t="shared" si="178"/>
        <v>iiif_url</v>
      </c>
    </row>
    <row r="5770" spans="1:7" x14ac:dyDescent="0.2">
      <c r="A5770" t="s">
        <v>5426</v>
      </c>
      <c r="B5770" t="s">
        <v>5489</v>
      </c>
      <c r="C5770" t="s">
        <v>124</v>
      </c>
      <c r="D5770">
        <v>3675</v>
      </c>
      <c r="E5770">
        <v>2231</v>
      </c>
      <c r="F5770" t="s">
        <v>5525</v>
      </c>
      <c r="G5770" t="str">
        <f t="shared" si="178"/>
        <v>iiif_url</v>
      </c>
    </row>
    <row r="5771" spans="1:7" x14ac:dyDescent="0.2">
      <c r="A5771" t="s">
        <v>5426</v>
      </c>
      <c r="B5771" t="s">
        <v>5489</v>
      </c>
      <c r="C5771" t="s">
        <v>26</v>
      </c>
      <c r="D5771">
        <v>3722</v>
      </c>
      <c r="E5771">
        <v>2286</v>
      </c>
      <c r="F5771" t="s">
        <v>5526</v>
      </c>
      <c r="G5771" t="str">
        <f t="shared" si="178"/>
        <v>iiif_url</v>
      </c>
    </row>
    <row r="5772" spans="1:7" x14ac:dyDescent="0.2">
      <c r="A5772" t="s">
        <v>5426</v>
      </c>
      <c r="B5772" t="s">
        <v>5489</v>
      </c>
      <c r="C5772" t="s">
        <v>26</v>
      </c>
      <c r="D5772">
        <v>3725</v>
      </c>
      <c r="E5772">
        <v>2338</v>
      </c>
      <c r="F5772" t="s">
        <v>1189</v>
      </c>
      <c r="G5772" t="str">
        <f t="shared" si="178"/>
        <v>iiif_url</v>
      </c>
    </row>
    <row r="5773" spans="1:7" x14ac:dyDescent="0.2">
      <c r="A5773" t="s">
        <v>5426</v>
      </c>
      <c r="B5773" t="s">
        <v>5489</v>
      </c>
      <c r="C5773" t="s">
        <v>37</v>
      </c>
      <c r="D5773">
        <v>3848</v>
      </c>
      <c r="E5773">
        <v>2386</v>
      </c>
      <c r="F5773" t="s">
        <v>5527</v>
      </c>
      <c r="G5773" t="str">
        <f t="shared" si="178"/>
        <v>iiif_url</v>
      </c>
    </row>
    <row r="5774" spans="1:7" x14ac:dyDescent="0.2">
      <c r="A5774" t="s">
        <v>5426</v>
      </c>
      <c r="B5774" t="s">
        <v>5489</v>
      </c>
      <c r="C5774" t="s">
        <v>26</v>
      </c>
      <c r="D5774">
        <v>3727</v>
      </c>
      <c r="E5774">
        <v>2427</v>
      </c>
      <c r="F5774" t="s">
        <v>5528</v>
      </c>
      <c r="G5774" t="str">
        <f t="shared" si="178"/>
        <v>iiif_url</v>
      </c>
    </row>
    <row r="5775" spans="1:7" x14ac:dyDescent="0.2">
      <c r="A5775" t="s">
        <v>5426</v>
      </c>
      <c r="B5775" t="s">
        <v>5489</v>
      </c>
      <c r="C5775" t="s">
        <v>26</v>
      </c>
      <c r="D5775">
        <v>3727</v>
      </c>
      <c r="E5775">
        <v>2477</v>
      </c>
      <c r="F5775" t="s">
        <v>5529</v>
      </c>
      <c r="G5775" t="str">
        <f t="shared" si="178"/>
        <v>iiif_url</v>
      </c>
    </row>
    <row r="5776" spans="1:7" x14ac:dyDescent="0.2">
      <c r="A5776" t="s">
        <v>5426</v>
      </c>
      <c r="B5776" t="s">
        <v>5489</v>
      </c>
      <c r="C5776" t="s">
        <v>37</v>
      </c>
      <c r="D5776">
        <v>3844</v>
      </c>
      <c r="E5776">
        <v>2529</v>
      </c>
      <c r="F5776" t="s">
        <v>5530</v>
      </c>
      <c r="G5776" t="str">
        <f t="shared" si="178"/>
        <v>iiif_url</v>
      </c>
    </row>
    <row r="5777" spans="1:7" x14ac:dyDescent="0.2">
      <c r="A5777" t="s">
        <v>5426</v>
      </c>
      <c r="B5777" t="s">
        <v>5489</v>
      </c>
      <c r="C5777" t="s">
        <v>26</v>
      </c>
      <c r="D5777">
        <v>3732</v>
      </c>
      <c r="E5777">
        <v>2577</v>
      </c>
      <c r="F5777" t="s">
        <v>5531</v>
      </c>
      <c r="G5777" t="str">
        <f t="shared" si="178"/>
        <v>iiif_url</v>
      </c>
    </row>
    <row r="5778" spans="1:7" x14ac:dyDescent="0.2">
      <c r="A5778" t="s">
        <v>5426</v>
      </c>
      <c r="B5778" t="s">
        <v>5489</v>
      </c>
      <c r="C5778" t="s">
        <v>37</v>
      </c>
      <c r="D5778">
        <v>3848</v>
      </c>
      <c r="E5778">
        <v>2623</v>
      </c>
      <c r="F5778" t="s">
        <v>5532</v>
      </c>
      <c r="G5778" t="str">
        <f t="shared" si="178"/>
        <v>iiif_url</v>
      </c>
    </row>
    <row r="5779" spans="1:7" x14ac:dyDescent="0.2">
      <c r="A5779" t="s">
        <v>5426</v>
      </c>
      <c r="B5779" t="s">
        <v>5489</v>
      </c>
      <c r="C5779" t="s">
        <v>26</v>
      </c>
      <c r="D5779">
        <v>3732</v>
      </c>
      <c r="E5779">
        <v>2671</v>
      </c>
      <c r="F5779" t="s">
        <v>5533</v>
      </c>
      <c r="G5779" t="str">
        <f t="shared" si="178"/>
        <v>iiif_url</v>
      </c>
    </row>
    <row r="5780" spans="1:7" x14ac:dyDescent="0.2">
      <c r="A5780" t="s">
        <v>5426</v>
      </c>
      <c r="B5780" t="s">
        <v>5489</v>
      </c>
      <c r="C5780" t="s">
        <v>26</v>
      </c>
      <c r="D5780">
        <v>3727</v>
      </c>
      <c r="E5780">
        <v>2717</v>
      </c>
      <c r="F5780" t="s">
        <v>5534</v>
      </c>
      <c r="G5780" t="str">
        <f t="shared" si="178"/>
        <v>iiif_url</v>
      </c>
    </row>
    <row r="5781" spans="1:7" x14ac:dyDescent="0.2">
      <c r="A5781" t="s">
        <v>5426</v>
      </c>
      <c r="B5781" t="s">
        <v>5489</v>
      </c>
      <c r="C5781" t="s">
        <v>26</v>
      </c>
      <c r="D5781">
        <v>3729</v>
      </c>
      <c r="E5781">
        <v>2767</v>
      </c>
      <c r="F5781" t="s">
        <v>5535</v>
      </c>
      <c r="G5781" t="str">
        <f t="shared" si="178"/>
        <v>iiif_url</v>
      </c>
    </row>
    <row r="5782" spans="1:7" x14ac:dyDescent="0.2">
      <c r="A5782" t="s">
        <v>5426</v>
      </c>
      <c r="B5782" t="s">
        <v>5489</v>
      </c>
      <c r="C5782" t="s">
        <v>26</v>
      </c>
      <c r="D5782">
        <v>3732</v>
      </c>
      <c r="E5782">
        <v>2820</v>
      </c>
      <c r="F5782" t="s">
        <v>5536</v>
      </c>
      <c r="G5782" t="str">
        <f t="shared" si="178"/>
        <v>iiif_url</v>
      </c>
    </row>
    <row r="5783" spans="1:7" x14ac:dyDescent="0.2">
      <c r="A5783" t="s">
        <v>5426</v>
      </c>
      <c r="B5783" t="s">
        <v>5489</v>
      </c>
      <c r="C5783" t="s">
        <v>37</v>
      </c>
      <c r="D5783">
        <v>3851</v>
      </c>
      <c r="E5783">
        <v>2841</v>
      </c>
      <c r="F5783" t="s">
        <v>5537</v>
      </c>
      <c r="G5783" t="str">
        <f t="shared" si="178"/>
        <v>iiif_url</v>
      </c>
    </row>
    <row r="5784" spans="1:7" x14ac:dyDescent="0.2">
      <c r="A5784" t="s">
        <v>5426</v>
      </c>
      <c r="B5784" t="s">
        <v>5489</v>
      </c>
      <c r="C5784" t="s">
        <v>26</v>
      </c>
      <c r="D5784">
        <v>3732</v>
      </c>
      <c r="E5784">
        <v>2910</v>
      </c>
      <c r="F5784" t="s">
        <v>5538</v>
      </c>
      <c r="G5784" t="str">
        <f t="shared" si="178"/>
        <v>iiif_url</v>
      </c>
    </row>
    <row r="5785" spans="1:7" x14ac:dyDescent="0.2">
      <c r="A5785" t="s">
        <v>5426</v>
      </c>
      <c r="B5785" t="s">
        <v>5489</v>
      </c>
      <c r="C5785" t="s">
        <v>26</v>
      </c>
      <c r="D5785">
        <v>3739</v>
      </c>
      <c r="E5785">
        <v>2972</v>
      </c>
      <c r="F5785" t="s">
        <v>5539</v>
      </c>
      <c r="G5785" t="str">
        <f t="shared" si="178"/>
        <v>iiif_url</v>
      </c>
    </row>
    <row r="5786" spans="1:7" x14ac:dyDescent="0.2">
      <c r="A5786" t="s">
        <v>5426</v>
      </c>
      <c r="B5786" t="s">
        <v>5489</v>
      </c>
      <c r="C5786" t="s">
        <v>124</v>
      </c>
      <c r="D5786">
        <v>3689</v>
      </c>
      <c r="E5786">
        <v>3009</v>
      </c>
      <c r="F5786" t="s">
        <v>5540</v>
      </c>
      <c r="G5786" t="str">
        <f t="shared" si="178"/>
        <v>iiif_url</v>
      </c>
    </row>
    <row r="5787" spans="1:7" x14ac:dyDescent="0.2">
      <c r="A5787" t="s">
        <v>5426</v>
      </c>
      <c r="B5787" t="s">
        <v>5489</v>
      </c>
      <c r="C5787" t="s">
        <v>26</v>
      </c>
      <c r="D5787">
        <v>3744</v>
      </c>
      <c r="E5787">
        <v>3061</v>
      </c>
      <c r="F5787" t="s">
        <v>5541</v>
      </c>
      <c r="G5787" t="str">
        <f t="shared" si="178"/>
        <v>iiif_url</v>
      </c>
    </row>
    <row r="5788" spans="1:7" x14ac:dyDescent="0.2">
      <c r="A5788" t="s">
        <v>5426</v>
      </c>
      <c r="B5788" t="s">
        <v>5489</v>
      </c>
      <c r="C5788" t="s">
        <v>37</v>
      </c>
      <c r="D5788">
        <v>3858</v>
      </c>
      <c r="E5788">
        <v>3106</v>
      </c>
      <c r="F5788" t="s">
        <v>5542</v>
      </c>
      <c r="G5788" t="str">
        <f t="shared" si="178"/>
        <v>iiif_url</v>
      </c>
    </row>
    <row r="5789" spans="1:7" x14ac:dyDescent="0.2">
      <c r="A5789" t="s">
        <v>5426</v>
      </c>
      <c r="B5789" t="s">
        <v>5489</v>
      </c>
      <c r="C5789" t="s">
        <v>26</v>
      </c>
      <c r="D5789">
        <v>3734</v>
      </c>
      <c r="E5789">
        <v>3153</v>
      </c>
      <c r="F5789" t="s">
        <v>5543</v>
      </c>
      <c r="G5789" t="str">
        <f t="shared" si="178"/>
        <v>iiif_url</v>
      </c>
    </row>
    <row r="5790" spans="1:7" x14ac:dyDescent="0.2">
      <c r="A5790" t="s">
        <v>5426</v>
      </c>
      <c r="B5790" t="s">
        <v>5489</v>
      </c>
      <c r="C5790" t="s">
        <v>26</v>
      </c>
      <c r="D5790">
        <v>3746</v>
      </c>
      <c r="E5790">
        <v>3214</v>
      </c>
      <c r="F5790" t="s">
        <v>5544</v>
      </c>
      <c r="G5790" t="str">
        <f t="shared" si="178"/>
        <v>iiif_url</v>
      </c>
    </row>
    <row r="5791" spans="1:7" x14ac:dyDescent="0.2">
      <c r="A5791" t="s">
        <v>5426</v>
      </c>
      <c r="B5791" t="s">
        <v>5489</v>
      </c>
      <c r="C5791" t="s">
        <v>37</v>
      </c>
      <c r="D5791">
        <v>3863</v>
      </c>
      <c r="E5791">
        <v>3249</v>
      </c>
      <c r="F5791" t="s">
        <v>5545</v>
      </c>
      <c r="G5791" t="str">
        <f t="shared" si="178"/>
        <v>iiif_url</v>
      </c>
    </row>
    <row r="5792" spans="1:7" x14ac:dyDescent="0.2">
      <c r="A5792" t="s">
        <v>5426</v>
      </c>
      <c r="B5792" t="s">
        <v>5489</v>
      </c>
      <c r="C5792" t="s">
        <v>26</v>
      </c>
      <c r="D5792">
        <v>3746</v>
      </c>
      <c r="E5792">
        <v>3300</v>
      </c>
      <c r="F5792" t="s">
        <v>5546</v>
      </c>
      <c r="G5792" t="str">
        <f t="shared" si="178"/>
        <v>iiif_url</v>
      </c>
    </row>
    <row r="5796" spans="1:7" x14ac:dyDescent="0.2">
      <c r="A5796" t="s">
        <v>5547</v>
      </c>
      <c r="B5796" t="s">
        <v>5548</v>
      </c>
      <c r="C5796" t="s">
        <v>26</v>
      </c>
      <c r="D5796">
        <v>474</v>
      </c>
      <c r="E5796">
        <v>395</v>
      </c>
      <c r="F5796" t="s">
        <v>5549</v>
      </c>
      <c r="G5796" t="str">
        <f t="shared" ref="G5796:G5827" si="179">HYPERLINK("https://images.diginfra.net/iiif/NL-HaNA_1.01.02/3779/NL-HaNA_1.01.02_3779_0028.jpg/292,293,1117,3181/full/0/default.jpg", "iiif_url")</f>
        <v>iiif_url</v>
      </c>
    </row>
    <row r="5797" spans="1:7" x14ac:dyDescent="0.2">
      <c r="A5797" t="s">
        <v>5547</v>
      </c>
      <c r="B5797" t="s">
        <v>5548</v>
      </c>
      <c r="C5797" t="s">
        <v>26</v>
      </c>
      <c r="D5797">
        <v>474</v>
      </c>
      <c r="E5797">
        <v>451</v>
      </c>
      <c r="F5797" t="s">
        <v>5550</v>
      </c>
      <c r="G5797" t="str">
        <f t="shared" si="179"/>
        <v>iiif_url</v>
      </c>
    </row>
    <row r="5798" spans="1:7" x14ac:dyDescent="0.2">
      <c r="A5798" t="s">
        <v>5547</v>
      </c>
      <c r="B5798" t="s">
        <v>5548</v>
      </c>
      <c r="C5798" t="s">
        <v>11</v>
      </c>
      <c r="D5798">
        <v>595</v>
      </c>
      <c r="E5798">
        <v>493</v>
      </c>
      <c r="F5798" t="s">
        <v>5551</v>
      </c>
      <c r="G5798" t="str">
        <f t="shared" si="179"/>
        <v>iiif_url</v>
      </c>
    </row>
    <row r="5799" spans="1:7" x14ac:dyDescent="0.2">
      <c r="A5799" t="s">
        <v>5547</v>
      </c>
      <c r="B5799" t="s">
        <v>5548</v>
      </c>
      <c r="C5799" t="s">
        <v>26</v>
      </c>
      <c r="D5799">
        <v>481</v>
      </c>
      <c r="E5799">
        <v>551</v>
      </c>
      <c r="F5799" t="s">
        <v>5552</v>
      </c>
      <c r="G5799" t="str">
        <f t="shared" si="179"/>
        <v>iiif_url</v>
      </c>
    </row>
    <row r="5800" spans="1:7" x14ac:dyDescent="0.2">
      <c r="A5800" t="s">
        <v>5547</v>
      </c>
      <c r="B5800" t="s">
        <v>5548</v>
      </c>
      <c r="C5800" t="s">
        <v>11</v>
      </c>
      <c r="D5800">
        <v>602</v>
      </c>
      <c r="E5800">
        <v>556</v>
      </c>
      <c r="F5800" t="s">
        <v>5553</v>
      </c>
      <c r="G5800" t="str">
        <f t="shared" si="179"/>
        <v>iiif_url</v>
      </c>
    </row>
    <row r="5801" spans="1:7" x14ac:dyDescent="0.2">
      <c r="A5801" t="s">
        <v>5547</v>
      </c>
      <c r="B5801" t="s">
        <v>5548</v>
      </c>
      <c r="C5801" t="s">
        <v>26</v>
      </c>
      <c r="D5801">
        <v>474</v>
      </c>
      <c r="E5801">
        <v>636</v>
      </c>
      <c r="F5801" t="s">
        <v>4130</v>
      </c>
      <c r="G5801" t="str">
        <f t="shared" si="179"/>
        <v>iiif_url</v>
      </c>
    </row>
    <row r="5802" spans="1:7" x14ac:dyDescent="0.2">
      <c r="A5802" t="s">
        <v>5547</v>
      </c>
      <c r="B5802" t="s">
        <v>5548</v>
      </c>
      <c r="C5802" t="s">
        <v>11</v>
      </c>
      <c r="D5802">
        <v>604</v>
      </c>
      <c r="E5802">
        <v>641</v>
      </c>
      <c r="F5802" t="s">
        <v>5554</v>
      </c>
      <c r="G5802" t="str">
        <f t="shared" si="179"/>
        <v>iiif_url</v>
      </c>
    </row>
    <row r="5803" spans="1:7" x14ac:dyDescent="0.2">
      <c r="A5803" t="s">
        <v>5547</v>
      </c>
      <c r="B5803" t="s">
        <v>5548</v>
      </c>
      <c r="C5803" t="s">
        <v>11</v>
      </c>
      <c r="D5803">
        <v>599</v>
      </c>
      <c r="E5803">
        <v>681</v>
      </c>
      <c r="F5803" t="s">
        <v>5555</v>
      </c>
      <c r="G5803" t="str">
        <f t="shared" si="179"/>
        <v>iiif_url</v>
      </c>
    </row>
    <row r="5804" spans="1:7" x14ac:dyDescent="0.2">
      <c r="A5804" t="s">
        <v>5547</v>
      </c>
      <c r="B5804" t="s">
        <v>5548</v>
      </c>
      <c r="C5804" t="s">
        <v>26</v>
      </c>
      <c r="D5804">
        <v>474</v>
      </c>
      <c r="E5804">
        <v>729</v>
      </c>
      <c r="F5804" t="s">
        <v>5556</v>
      </c>
      <c r="G5804" t="str">
        <f t="shared" si="179"/>
        <v>iiif_url</v>
      </c>
    </row>
    <row r="5805" spans="1:7" x14ac:dyDescent="0.2">
      <c r="A5805" t="s">
        <v>5547</v>
      </c>
      <c r="B5805" t="s">
        <v>5548</v>
      </c>
      <c r="C5805" t="s">
        <v>26</v>
      </c>
      <c r="D5805">
        <v>474</v>
      </c>
      <c r="E5805">
        <v>776</v>
      </c>
      <c r="F5805" t="s">
        <v>5557</v>
      </c>
      <c r="G5805" t="str">
        <f t="shared" si="179"/>
        <v>iiif_url</v>
      </c>
    </row>
    <row r="5806" spans="1:7" x14ac:dyDescent="0.2">
      <c r="A5806" t="s">
        <v>5547</v>
      </c>
      <c r="B5806" t="s">
        <v>5548</v>
      </c>
      <c r="C5806" t="s">
        <v>11</v>
      </c>
      <c r="D5806">
        <v>599</v>
      </c>
      <c r="E5806">
        <v>826</v>
      </c>
      <c r="F5806" t="s">
        <v>5558</v>
      </c>
      <c r="G5806" t="str">
        <f t="shared" si="179"/>
        <v>iiif_url</v>
      </c>
    </row>
    <row r="5807" spans="1:7" x14ac:dyDescent="0.2">
      <c r="A5807" t="s">
        <v>5547</v>
      </c>
      <c r="B5807" t="s">
        <v>5548</v>
      </c>
      <c r="C5807" t="s">
        <v>26</v>
      </c>
      <c r="D5807">
        <v>477</v>
      </c>
      <c r="E5807">
        <v>868</v>
      </c>
      <c r="F5807" t="s">
        <v>5559</v>
      </c>
      <c r="G5807" t="str">
        <f t="shared" si="179"/>
        <v>iiif_url</v>
      </c>
    </row>
    <row r="5808" spans="1:7" x14ac:dyDescent="0.2">
      <c r="A5808" t="s">
        <v>5547</v>
      </c>
      <c r="B5808" t="s">
        <v>5548</v>
      </c>
      <c r="C5808" t="s">
        <v>11</v>
      </c>
      <c r="D5808">
        <v>594</v>
      </c>
      <c r="E5808">
        <v>919</v>
      </c>
      <c r="F5808" t="s">
        <v>5560</v>
      </c>
      <c r="G5808" t="str">
        <f t="shared" si="179"/>
        <v>iiif_url</v>
      </c>
    </row>
    <row r="5809" spans="1:7" x14ac:dyDescent="0.2">
      <c r="A5809" t="s">
        <v>5547</v>
      </c>
      <c r="B5809" t="s">
        <v>5548</v>
      </c>
      <c r="C5809" t="s">
        <v>26</v>
      </c>
      <c r="D5809">
        <v>474</v>
      </c>
      <c r="E5809">
        <v>969</v>
      </c>
      <c r="F5809" t="s">
        <v>5561</v>
      </c>
      <c r="G5809" t="str">
        <f t="shared" si="179"/>
        <v>iiif_url</v>
      </c>
    </row>
    <row r="5810" spans="1:7" x14ac:dyDescent="0.2">
      <c r="A5810" t="s">
        <v>5547</v>
      </c>
      <c r="B5810" t="s">
        <v>5548</v>
      </c>
      <c r="C5810" t="s">
        <v>124</v>
      </c>
      <c r="D5810">
        <v>421</v>
      </c>
      <c r="E5810">
        <v>1018</v>
      </c>
      <c r="F5810" t="s">
        <v>5562</v>
      </c>
      <c r="G5810" t="str">
        <f t="shared" si="179"/>
        <v>iiif_url</v>
      </c>
    </row>
    <row r="5811" spans="1:7" x14ac:dyDescent="0.2">
      <c r="A5811" t="s">
        <v>5547</v>
      </c>
      <c r="B5811" t="s">
        <v>5548</v>
      </c>
      <c r="C5811" t="s">
        <v>26</v>
      </c>
      <c r="D5811">
        <v>474</v>
      </c>
      <c r="E5811">
        <v>1062</v>
      </c>
      <c r="F5811" t="s">
        <v>5563</v>
      </c>
      <c r="G5811" t="str">
        <f t="shared" si="179"/>
        <v>iiif_url</v>
      </c>
    </row>
    <row r="5812" spans="1:7" x14ac:dyDescent="0.2">
      <c r="A5812" t="s">
        <v>5547</v>
      </c>
      <c r="B5812" t="s">
        <v>5548</v>
      </c>
      <c r="C5812" t="s">
        <v>124</v>
      </c>
      <c r="D5812">
        <v>426</v>
      </c>
      <c r="E5812">
        <v>1110</v>
      </c>
      <c r="F5812" t="s">
        <v>5564</v>
      </c>
      <c r="G5812" t="str">
        <f t="shared" si="179"/>
        <v>iiif_url</v>
      </c>
    </row>
    <row r="5813" spans="1:7" x14ac:dyDescent="0.2">
      <c r="A5813" t="s">
        <v>5547</v>
      </c>
      <c r="B5813" t="s">
        <v>5548</v>
      </c>
      <c r="C5813" t="s">
        <v>26</v>
      </c>
      <c r="D5813">
        <v>469</v>
      </c>
      <c r="E5813">
        <v>1158</v>
      </c>
      <c r="F5813" t="s">
        <v>5565</v>
      </c>
      <c r="G5813" t="str">
        <f t="shared" si="179"/>
        <v>iiif_url</v>
      </c>
    </row>
    <row r="5814" spans="1:7" x14ac:dyDescent="0.2">
      <c r="A5814" t="s">
        <v>5547</v>
      </c>
      <c r="B5814" t="s">
        <v>5548</v>
      </c>
      <c r="C5814" t="s">
        <v>11</v>
      </c>
      <c r="D5814">
        <v>587</v>
      </c>
      <c r="E5814">
        <v>1213</v>
      </c>
      <c r="F5814" t="s">
        <v>5566</v>
      </c>
      <c r="G5814" t="str">
        <f t="shared" si="179"/>
        <v>iiif_url</v>
      </c>
    </row>
    <row r="5815" spans="1:7" x14ac:dyDescent="0.2">
      <c r="A5815" t="s">
        <v>5547</v>
      </c>
      <c r="B5815" t="s">
        <v>5548</v>
      </c>
      <c r="C5815" t="s">
        <v>26</v>
      </c>
      <c r="D5815">
        <v>469</v>
      </c>
      <c r="E5815">
        <v>1257</v>
      </c>
      <c r="F5815" t="s">
        <v>5567</v>
      </c>
      <c r="G5815" t="str">
        <f t="shared" si="179"/>
        <v>iiif_url</v>
      </c>
    </row>
    <row r="5816" spans="1:7" x14ac:dyDescent="0.2">
      <c r="A5816" t="s">
        <v>5547</v>
      </c>
      <c r="B5816" t="s">
        <v>5548</v>
      </c>
      <c r="C5816" t="s">
        <v>26</v>
      </c>
      <c r="D5816">
        <v>467</v>
      </c>
      <c r="E5816">
        <v>1304</v>
      </c>
      <c r="F5816" t="s">
        <v>5568</v>
      </c>
      <c r="G5816" t="str">
        <f t="shared" si="179"/>
        <v>iiif_url</v>
      </c>
    </row>
    <row r="5817" spans="1:7" x14ac:dyDescent="0.2">
      <c r="A5817" t="s">
        <v>5547</v>
      </c>
      <c r="B5817" t="s">
        <v>5548</v>
      </c>
      <c r="C5817" t="s">
        <v>26</v>
      </c>
      <c r="D5817">
        <v>472</v>
      </c>
      <c r="E5817">
        <v>1354</v>
      </c>
      <c r="F5817" t="s">
        <v>4488</v>
      </c>
      <c r="G5817" t="str">
        <f t="shared" si="179"/>
        <v>iiif_url</v>
      </c>
    </row>
    <row r="5818" spans="1:7" x14ac:dyDescent="0.2">
      <c r="A5818" t="s">
        <v>5547</v>
      </c>
      <c r="B5818" t="s">
        <v>5548</v>
      </c>
      <c r="C5818" t="s">
        <v>11</v>
      </c>
      <c r="D5818">
        <v>585</v>
      </c>
      <c r="E5818">
        <v>1404</v>
      </c>
      <c r="F5818" t="s">
        <v>5569</v>
      </c>
      <c r="G5818" t="str">
        <f t="shared" si="179"/>
        <v>iiif_url</v>
      </c>
    </row>
    <row r="5819" spans="1:7" x14ac:dyDescent="0.2">
      <c r="A5819" t="s">
        <v>5547</v>
      </c>
      <c r="B5819" t="s">
        <v>5548</v>
      </c>
      <c r="C5819" t="s">
        <v>26</v>
      </c>
      <c r="D5819">
        <v>462</v>
      </c>
      <c r="E5819">
        <v>1445</v>
      </c>
      <c r="F5819" t="s">
        <v>5570</v>
      </c>
      <c r="G5819" t="str">
        <f t="shared" si="179"/>
        <v>iiif_url</v>
      </c>
    </row>
    <row r="5820" spans="1:7" x14ac:dyDescent="0.2">
      <c r="A5820" t="s">
        <v>5547</v>
      </c>
      <c r="B5820" t="s">
        <v>5548</v>
      </c>
      <c r="C5820" t="s">
        <v>37</v>
      </c>
      <c r="D5820">
        <v>582</v>
      </c>
      <c r="E5820">
        <v>1496</v>
      </c>
      <c r="F5820" t="s">
        <v>5571</v>
      </c>
      <c r="G5820" t="str">
        <f t="shared" si="179"/>
        <v>iiif_url</v>
      </c>
    </row>
    <row r="5821" spans="1:7" x14ac:dyDescent="0.2">
      <c r="A5821" t="s">
        <v>5547</v>
      </c>
      <c r="B5821" t="s">
        <v>5548</v>
      </c>
      <c r="C5821" t="s">
        <v>26</v>
      </c>
      <c r="D5821">
        <v>462</v>
      </c>
      <c r="E5821">
        <v>1541</v>
      </c>
      <c r="F5821" t="s">
        <v>5572</v>
      </c>
      <c r="G5821" t="str">
        <f t="shared" si="179"/>
        <v>iiif_url</v>
      </c>
    </row>
    <row r="5822" spans="1:7" x14ac:dyDescent="0.2">
      <c r="A5822" t="s">
        <v>5547</v>
      </c>
      <c r="B5822" t="s">
        <v>5548</v>
      </c>
      <c r="C5822" t="s">
        <v>26</v>
      </c>
      <c r="D5822">
        <v>462</v>
      </c>
      <c r="E5822">
        <v>1586</v>
      </c>
      <c r="F5822" t="s">
        <v>5573</v>
      </c>
      <c r="G5822" t="str">
        <f t="shared" si="179"/>
        <v>iiif_url</v>
      </c>
    </row>
    <row r="5823" spans="1:7" x14ac:dyDescent="0.2">
      <c r="A5823" t="s">
        <v>5547</v>
      </c>
      <c r="B5823" t="s">
        <v>5548</v>
      </c>
      <c r="C5823" t="s">
        <v>124</v>
      </c>
      <c r="D5823">
        <v>414</v>
      </c>
      <c r="E5823">
        <v>1638</v>
      </c>
      <c r="F5823" t="s">
        <v>5574</v>
      </c>
      <c r="G5823" t="str">
        <f t="shared" si="179"/>
        <v>iiif_url</v>
      </c>
    </row>
    <row r="5824" spans="1:7" x14ac:dyDescent="0.2">
      <c r="A5824" t="s">
        <v>5547</v>
      </c>
      <c r="B5824" t="s">
        <v>5548</v>
      </c>
      <c r="C5824" t="s">
        <v>124</v>
      </c>
      <c r="D5824">
        <v>412</v>
      </c>
      <c r="E5824">
        <v>1683</v>
      </c>
      <c r="F5824" t="s">
        <v>5575</v>
      </c>
      <c r="G5824" t="str">
        <f t="shared" si="179"/>
        <v>iiif_url</v>
      </c>
    </row>
    <row r="5825" spans="1:7" x14ac:dyDescent="0.2">
      <c r="A5825" t="s">
        <v>5547</v>
      </c>
      <c r="B5825" t="s">
        <v>5548</v>
      </c>
      <c r="C5825" t="s">
        <v>26</v>
      </c>
      <c r="D5825">
        <v>452</v>
      </c>
      <c r="E5825">
        <v>1739</v>
      </c>
      <c r="F5825" t="s">
        <v>5576</v>
      </c>
      <c r="G5825" t="str">
        <f t="shared" si="179"/>
        <v>iiif_url</v>
      </c>
    </row>
    <row r="5826" spans="1:7" x14ac:dyDescent="0.2">
      <c r="A5826" t="s">
        <v>5547</v>
      </c>
      <c r="B5826" t="s">
        <v>5548</v>
      </c>
      <c r="C5826" t="s">
        <v>26</v>
      </c>
      <c r="D5826">
        <v>455</v>
      </c>
      <c r="E5826">
        <v>1782</v>
      </c>
      <c r="F5826" t="s">
        <v>5577</v>
      </c>
      <c r="G5826" t="str">
        <f t="shared" si="179"/>
        <v>iiif_url</v>
      </c>
    </row>
    <row r="5827" spans="1:7" x14ac:dyDescent="0.2">
      <c r="A5827" t="s">
        <v>5547</v>
      </c>
      <c r="B5827" t="s">
        <v>5548</v>
      </c>
      <c r="C5827" t="s">
        <v>37</v>
      </c>
      <c r="D5827">
        <v>578</v>
      </c>
      <c r="E5827">
        <v>1834</v>
      </c>
      <c r="F5827" t="s">
        <v>5578</v>
      </c>
      <c r="G5827" t="str">
        <f t="shared" si="179"/>
        <v>iiif_url</v>
      </c>
    </row>
    <row r="5828" spans="1:7" x14ac:dyDescent="0.2">
      <c r="A5828" t="s">
        <v>5547</v>
      </c>
      <c r="B5828" t="s">
        <v>5548</v>
      </c>
      <c r="C5828" t="s">
        <v>26</v>
      </c>
      <c r="D5828">
        <v>455</v>
      </c>
      <c r="E5828">
        <v>1874</v>
      </c>
      <c r="F5828" t="s">
        <v>5579</v>
      </c>
      <c r="G5828" t="str">
        <f t="shared" ref="G5828:G5858" si="180">HYPERLINK("https://images.diginfra.net/iiif/NL-HaNA_1.01.02/3779/NL-HaNA_1.01.02_3779_0028.jpg/292,293,1117,3181/full/0/default.jpg", "iiif_url")</f>
        <v>iiif_url</v>
      </c>
    </row>
    <row r="5829" spans="1:7" x14ac:dyDescent="0.2">
      <c r="A5829" t="s">
        <v>5547</v>
      </c>
      <c r="B5829" t="s">
        <v>5548</v>
      </c>
      <c r="C5829" t="s">
        <v>26</v>
      </c>
      <c r="D5829">
        <v>455</v>
      </c>
      <c r="E5829">
        <v>1923</v>
      </c>
      <c r="F5829" t="s">
        <v>5580</v>
      </c>
      <c r="G5829" t="str">
        <f t="shared" si="180"/>
        <v>iiif_url</v>
      </c>
    </row>
    <row r="5830" spans="1:7" x14ac:dyDescent="0.2">
      <c r="A5830" t="s">
        <v>5547</v>
      </c>
      <c r="B5830" t="s">
        <v>5548</v>
      </c>
      <c r="C5830" t="s">
        <v>37</v>
      </c>
      <c r="D5830">
        <v>575</v>
      </c>
      <c r="E5830">
        <v>1979</v>
      </c>
      <c r="F5830" t="s">
        <v>5581</v>
      </c>
      <c r="G5830" t="str">
        <f t="shared" si="180"/>
        <v>iiif_url</v>
      </c>
    </row>
    <row r="5831" spans="1:7" x14ac:dyDescent="0.2">
      <c r="A5831" t="s">
        <v>5547</v>
      </c>
      <c r="B5831" t="s">
        <v>5548</v>
      </c>
      <c r="C5831" t="s">
        <v>26</v>
      </c>
      <c r="D5831">
        <v>452</v>
      </c>
      <c r="E5831">
        <v>2021</v>
      </c>
      <c r="F5831" t="s">
        <v>5582</v>
      </c>
      <c r="G5831" t="str">
        <f t="shared" si="180"/>
        <v>iiif_url</v>
      </c>
    </row>
    <row r="5832" spans="1:7" x14ac:dyDescent="0.2">
      <c r="A5832" t="s">
        <v>5547</v>
      </c>
      <c r="B5832" t="s">
        <v>5548</v>
      </c>
      <c r="C5832" t="s">
        <v>26</v>
      </c>
      <c r="D5832">
        <v>450</v>
      </c>
      <c r="E5832">
        <v>2083</v>
      </c>
      <c r="F5832" t="s">
        <v>2860</v>
      </c>
      <c r="G5832" t="str">
        <f t="shared" si="180"/>
        <v>iiif_url</v>
      </c>
    </row>
    <row r="5833" spans="1:7" x14ac:dyDescent="0.2">
      <c r="A5833" t="s">
        <v>5547</v>
      </c>
      <c r="B5833" t="s">
        <v>5548</v>
      </c>
      <c r="C5833" t="s">
        <v>37</v>
      </c>
      <c r="D5833">
        <v>573</v>
      </c>
      <c r="E5833">
        <v>2104</v>
      </c>
      <c r="F5833" t="s">
        <v>5583</v>
      </c>
      <c r="G5833" t="str">
        <f t="shared" si="180"/>
        <v>iiif_url</v>
      </c>
    </row>
    <row r="5834" spans="1:7" x14ac:dyDescent="0.2">
      <c r="A5834" t="s">
        <v>5547</v>
      </c>
      <c r="B5834" t="s">
        <v>5548</v>
      </c>
      <c r="C5834" t="s">
        <v>26</v>
      </c>
      <c r="D5834">
        <v>450</v>
      </c>
      <c r="E5834">
        <v>2167</v>
      </c>
      <c r="F5834" t="s">
        <v>5584</v>
      </c>
      <c r="G5834" t="str">
        <f t="shared" si="180"/>
        <v>iiif_url</v>
      </c>
    </row>
    <row r="5835" spans="1:7" x14ac:dyDescent="0.2">
      <c r="A5835" t="s">
        <v>5547</v>
      </c>
      <c r="B5835" t="s">
        <v>5548</v>
      </c>
      <c r="C5835" t="s">
        <v>26</v>
      </c>
      <c r="D5835">
        <v>450</v>
      </c>
      <c r="E5835">
        <v>2217</v>
      </c>
      <c r="F5835" t="s">
        <v>5585</v>
      </c>
      <c r="G5835" t="str">
        <f t="shared" si="180"/>
        <v>iiif_url</v>
      </c>
    </row>
    <row r="5836" spans="1:7" x14ac:dyDescent="0.2">
      <c r="A5836" t="s">
        <v>5547</v>
      </c>
      <c r="B5836" t="s">
        <v>5548</v>
      </c>
      <c r="C5836" t="s">
        <v>26</v>
      </c>
      <c r="D5836">
        <v>448</v>
      </c>
      <c r="E5836">
        <v>2260</v>
      </c>
      <c r="F5836" t="s">
        <v>5586</v>
      </c>
      <c r="G5836" t="str">
        <f t="shared" si="180"/>
        <v>iiif_url</v>
      </c>
    </row>
    <row r="5837" spans="1:7" x14ac:dyDescent="0.2">
      <c r="A5837" t="s">
        <v>5547</v>
      </c>
      <c r="B5837" t="s">
        <v>5548</v>
      </c>
      <c r="C5837" t="s">
        <v>37</v>
      </c>
      <c r="D5837">
        <v>568</v>
      </c>
      <c r="E5837">
        <v>2310</v>
      </c>
      <c r="F5837" t="s">
        <v>5587</v>
      </c>
      <c r="G5837" t="str">
        <f t="shared" si="180"/>
        <v>iiif_url</v>
      </c>
    </row>
    <row r="5838" spans="1:7" x14ac:dyDescent="0.2">
      <c r="A5838" t="s">
        <v>5547</v>
      </c>
      <c r="B5838" t="s">
        <v>5548</v>
      </c>
      <c r="C5838" t="s">
        <v>26</v>
      </c>
      <c r="D5838">
        <v>450</v>
      </c>
      <c r="E5838">
        <v>2355</v>
      </c>
      <c r="F5838" t="s">
        <v>5588</v>
      </c>
      <c r="G5838" t="str">
        <f t="shared" si="180"/>
        <v>iiif_url</v>
      </c>
    </row>
    <row r="5839" spans="1:7" x14ac:dyDescent="0.2">
      <c r="A5839" t="s">
        <v>5547</v>
      </c>
      <c r="B5839" t="s">
        <v>5548</v>
      </c>
      <c r="C5839" t="s">
        <v>26</v>
      </c>
      <c r="D5839">
        <v>450</v>
      </c>
      <c r="E5839">
        <v>2402</v>
      </c>
      <c r="F5839" t="s">
        <v>5589</v>
      </c>
      <c r="G5839" t="str">
        <f t="shared" si="180"/>
        <v>iiif_url</v>
      </c>
    </row>
    <row r="5840" spans="1:7" x14ac:dyDescent="0.2">
      <c r="A5840" t="s">
        <v>5547</v>
      </c>
      <c r="B5840" t="s">
        <v>5548</v>
      </c>
      <c r="C5840" t="s">
        <v>26</v>
      </c>
      <c r="D5840">
        <v>445</v>
      </c>
      <c r="E5840">
        <v>2454</v>
      </c>
      <c r="F5840" t="s">
        <v>5590</v>
      </c>
      <c r="G5840" t="str">
        <f t="shared" si="180"/>
        <v>iiif_url</v>
      </c>
    </row>
    <row r="5841" spans="1:7" x14ac:dyDescent="0.2">
      <c r="A5841" t="s">
        <v>5547</v>
      </c>
      <c r="B5841" t="s">
        <v>5548</v>
      </c>
      <c r="C5841" t="s">
        <v>37</v>
      </c>
      <c r="D5841">
        <v>575</v>
      </c>
      <c r="E5841">
        <v>2504</v>
      </c>
      <c r="F5841" t="s">
        <v>5591</v>
      </c>
      <c r="G5841" t="str">
        <f t="shared" si="180"/>
        <v>iiif_url</v>
      </c>
    </row>
    <row r="5842" spans="1:7" x14ac:dyDescent="0.2">
      <c r="A5842" t="s">
        <v>5547</v>
      </c>
      <c r="B5842" t="s">
        <v>5548</v>
      </c>
      <c r="C5842" t="s">
        <v>26</v>
      </c>
      <c r="D5842">
        <v>445</v>
      </c>
      <c r="E5842">
        <v>2551</v>
      </c>
      <c r="F5842" t="s">
        <v>5592</v>
      </c>
      <c r="G5842" t="str">
        <f t="shared" si="180"/>
        <v>iiif_url</v>
      </c>
    </row>
    <row r="5843" spans="1:7" x14ac:dyDescent="0.2">
      <c r="A5843" t="s">
        <v>5547</v>
      </c>
      <c r="B5843" t="s">
        <v>5548</v>
      </c>
      <c r="C5843" t="s">
        <v>26</v>
      </c>
      <c r="D5843">
        <v>450</v>
      </c>
      <c r="E5843">
        <v>2603</v>
      </c>
      <c r="F5843" t="s">
        <v>5593</v>
      </c>
      <c r="G5843" t="str">
        <f t="shared" si="180"/>
        <v>iiif_url</v>
      </c>
    </row>
    <row r="5844" spans="1:7" x14ac:dyDescent="0.2">
      <c r="A5844" t="s">
        <v>5547</v>
      </c>
      <c r="B5844" t="s">
        <v>5548</v>
      </c>
      <c r="C5844" t="s">
        <v>26</v>
      </c>
      <c r="D5844">
        <v>445</v>
      </c>
      <c r="E5844">
        <v>2659</v>
      </c>
      <c r="F5844" t="s">
        <v>1124</v>
      </c>
      <c r="G5844" t="str">
        <f t="shared" si="180"/>
        <v>iiif_url</v>
      </c>
    </row>
    <row r="5845" spans="1:7" x14ac:dyDescent="0.2">
      <c r="A5845" t="s">
        <v>5547</v>
      </c>
      <c r="B5845" t="s">
        <v>5548</v>
      </c>
      <c r="C5845" t="s">
        <v>37</v>
      </c>
      <c r="D5845">
        <v>563</v>
      </c>
      <c r="E5845">
        <v>2697</v>
      </c>
      <c r="F5845" t="s">
        <v>5594</v>
      </c>
      <c r="G5845" t="str">
        <f t="shared" si="180"/>
        <v>iiif_url</v>
      </c>
    </row>
    <row r="5846" spans="1:7" x14ac:dyDescent="0.2">
      <c r="A5846" t="s">
        <v>5547</v>
      </c>
      <c r="B5846" t="s">
        <v>5548</v>
      </c>
      <c r="C5846" t="s">
        <v>26</v>
      </c>
      <c r="D5846">
        <v>443</v>
      </c>
      <c r="E5846">
        <v>2741</v>
      </c>
      <c r="F5846" t="s">
        <v>5595</v>
      </c>
      <c r="G5846" t="str">
        <f t="shared" si="180"/>
        <v>iiif_url</v>
      </c>
    </row>
    <row r="5847" spans="1:7" x14ac:dyDescent="0.2">
      <c r="A5847" t="s">
        <v>5547</v>
      </c>
      <c r="B5847" t="s">
        <v>5548</v>
      </c>
      <c r="C5847" t="s">
        <v>26</v>
      </c>
      <c r="D5847">
        <v>443</v>
      </c>
      <c r="E5847">
        <v>2797</v>
      </c>
      <c r="F5847" t="s">
        <v>5596</v>
      </c>
      <c r="G5847" t="str">
        <f t="shared" si="180"/>
        <v>iiif_url</v>
      </c>
    </row>
    <row r="5848" spans="1:7" x14ac:dyDescent="0.2">
      <c r="A5848" t="s">
        <v>5547</v>
      </c>
      <c r="B5848" t="s">
        <v>5548</v>
      </c>
      <c r="C5848" t="s">
        <v>26</v>
      </c>
      <c r="D5848">
        <v>445</v>
      </c>
      <c r="E5848">
        <v>2845</v>
      </c>
      <c r="F5848" t="s">
        <v>5597</v>
      </c>
      <c r="G5848" t="str">
        <f t="shared" si="180"/>
        <v>iiif_url</v>
      </c>
    </row>
    <row r="5849" spans="1:7" x14ac:dyDescent="0.2">
      <c r="A5849" t="s">
        <v>5547</v>
      </c>
      <c r="B5849" t="s">
        <v>5548</v>
      </c>
      <c r="C5849" t="s">
        <v>26</v>
      </c>
      <c r="D5849">
        <v>445</v>
      </c>
      <c r="E5849">
        <v>2893</v>
      </c>
      <c r="F5849" t="s">
        <v>5598</v>
      </c>
      <c r="G5849" t="str">
        <f t="shared" si="180"/>
        <v>iiif_url</v>
      </c>
    </row>
    <row r="5850" spans="1:7" x14ac:dyDescent="0.2">
      <c r="A5850" t="s">
        <v>5547</v>
      </c>
      <c r="B5850" t="s">
        <v>5548</v>
      </c>
      <c r="C5850" t="s">
        <v>26</v>
      </c>
      <c r="D5850">
        <v>448</v>
      </c>
      <c r="E5850">
        <v>2949</v>
      </c>
      <c r="F5850" t="s">
        <v>3089</v>
      </c>
      <c r="G5850" t="str">
        <f t="shared" si="180"/>
        <v>iiif_url</v>
      </c>
    </row>
    <row r="5851" spans="1:7" x14ac:dyDescent="0.2">
      <c r="A5851" t="s">
        <v>5547</v>
      </c>
      <c r="B5851" t="s">
        <v>5548</v>
      </c>
      <c r="C5851" t="s">
        <v>37</v>
      </c>
      <c r="D5851">
        <v>566</v>
      </c>
      <c r="E5851">
        <v>2990</v>
      </c>
      <c r="F5851" t="s">
        <v>5599</v>
      </c>
      <c r="G5851" t="str">
        <f t="shared" si="180"/>
        <v>iiif_url</v>
      </c>
    </row>
    <row r="5852" spans="1:7" x14ac:dyDescent="0.2">
      <c r="A5852" t="s">
        <v>5547</v>
      </c>
      <c r="B5852" t="s">
        <v>5548</v>
      </c>
      <c r="C5852" t="s">
        <v>26</v>
      </c>
      <c r="D5852">
        <v>440</v>
      </c>
      <c r="E5852">
        <v>3032</v>
      </c>
      <c r="F5852" t="s">
        <v>5600</v>
      </c>
      <c r="G5852" t="str">
        <f t="shared" si="180"/>
        <v>iiif_url</v>
      </c>
    </row>
    <row r="5853" spans="1:7" x14ac:dyDescent="0.2">
      <c r="A5853" t="s">
        <v>5547</v>
      </c>
      <c r="B5853" t="s">
        <v>5548</v>
      </c>
      <c r="C5853" t="s">
        <v>26</v>
      </c>
      <c r="D5853">
        <v>440</v>
      </c>
      <c r="E5853">
        <v>3087</v>
      </c>
      <c r="F5853" t="s">
        <v>5601</v>
      </c>
      <c r="G5853" t="str">
        <f t="shared" si="180"/>
        <v>iiif_url</v>
      </c>
    </row>
    <row r="5854" spans="1:7" x14ac:dyDescent="0.2">
      <c r="A5854" t="s">
        <v>5547</v>
      </c>
      <c r="B5854" t="s">
        <v>5548</v>
      </c>
      <c r="C5854" t="s">
        <v>37</v>
      </c>
      <c r="D5854">
        <v>568</v>
      </c>
      <c r="E5854">
        <v>3135</v>
      </c>
      <c r="F5854" t="s">
        <v>5602</v>
      </c>
      <c r="G5854" t="str">
        <f t="shared" si="180"/>
        <v>iiif_url</v>
      </c>
    </row>
    <row r="5855" spans="1:7" x14ac:dyDescent="0.2">
      <c r="A5855" t="s">
        <v>5547</v>
      </c>
      <c r="B5855" t="s">
        <v>5548</v>
      </c>
      <c r="C5855" t="s">
        <v>37</v>
      </c>
      <c r="D5855">
        <v>563</v>
      </c>
      <c r="E5855">
        <v>3181</v>
      </c>
      <c r="F5855" t="s">
        <v>5603</v>
      </c>
      <c r="G5855" t="str">
        <f t="shared" si="180"/>
        <v>iiif_url</v>
      </c>
    </row>
    <row r="5856" spans="1:7" x14ac:dyDescent="0.2">
      <c r="A5856" t="s">
        <v>5547</v>
      </c>
      <c r="B5856" t="s">
        <v>5548</v>
      </c>
      <c r="C5856" t="s">
        <v>124</v>
      </c>
      <c r="D5856">
        <v>436</v>
      </c>
      <c r="E5856">
        <v>3232</v>
      </c>
      <c r="F5856" t="s">
        <v>5604</v>
      </c>
      <c r="G5856" t="str">
        <f t="shared" si="180"/>
        <v>iiif_url</v>
      </c>
    </row>
    <row r="5857" spans="1:7" x14ac:dyDescent="0.2">
      <c r="A5857" t="s">
        <v>5547</v>
      </c>
      <c r="B5857" t="s">
        <v>5548</v>
      </c>
      <c r="C5857" t="s">
        <v>26</v>
      </c>
      <c r="D5857">
        <v>436</v>
      </c>
      <c r="E5857">
        <v>3280</v>
      </c>
      <c r="F5857" t="s">
        <v>1377</v>
      </c>
      <c r="G5857" t="str">
        <f t="shared" si="180"/>
        <v>iiif_url</v>
      </c>
    </row>
    <row r="5858" spans="1:7" x14ac:dyDescent="0.2">
      <c r="A5858" t="s">
        <v>5547</v>
      </c>
      <c r="B5858" t="s">
        <v>5548</v>
      </c>
      <c r="C5858" t="s">
        <v>124</v>
      </c>
      <c r="D5858">
        <v>388</v>
      </c>
      <c r="E5858">
        <v>3326</v>
      </c>
      <c r="F5858" t="s">
        <v>5605</v>
      </c>
      <c r="G5858" t="str">
        <f t="shared" si="180"/>
        <v>iiif_url</v>
      </c>
    </row>
    <row r="5860" spans="1:7" x14ac:dyDescent="0.2">
      <c r="A5860" t="s">
        <v>5547</v>
      </c>
      <c r="B5860" t="s">
        <v>5606</v>
      </c>
      <c r="C5860" t="s">
        <v>26</v>
      </c>
      <c r="D5860">
        <v>1444</v>
      </c>
      <c r="E5860">
        <v>400</v>
      </c>
      <c r="F5860" t="s">
        <v>5607</v>
      </c>
      <c r="G5860" t="str">
        <f t="shared" ref="G5860:G5891" si="181">HYPERLINK("https://images.diginfra.net/iiif/NL-HaNA_1.01.02/3779/NL-HaNA_1.01.02_3779_0028.jpg/1273,303,1110,3176/full/0/default.jpg", "iiif_url")</f>
        <v>iiif_url</v>
      </c>
    </row>
    <row r="5861" spans="1:7" x14ac:dyDescent="0.2">
      <c r="A5861" t="s">
        <v>5547</v>
      </c>
      <c r="B5861" t="s">
        <v>5606</v>
      </c>
      <c r="C5861" t="s">
        <v>26</v>
      </c>
      <c r="D5861">
        <v>1444</v>
      </c>
      <c r="E5861">
        <v>452</v>
      </c>
      <c r="F5861" t="s">
        <v>5608</v>
      </c>
      <c r="G5861" t="str">
        <f t="shared" si="181"/>
        <v>iiif_url</v>
      </c>
    </row>
    <row r="5862" spans="1:7" x14ac:dyDescent="0.2">
      <c r="A5862" t="s">
        <v>5547</v>
      </c>
      <c r="B5862" t="s">
        <v>5606</v>
      </c>
      <c r="C5862" t="s">
        <v>11</v>
      </c>
      <c r="D5862">
        <v>1569</v>
      </c>
      <c r="E5862">
        <v>500</v>
      </c>
      <c r="F5862" t="s">
        <v>5609</v>
      </c>
      <c r="G5862" t="str">
        <f t="shared" si="181"/>
        <v>iiif_url</v>
      </c>
    </row>
    <row r="5863" spans="1:7" x14ac:dyDescent="0.2">
      <c r="A5863" t="s">
        <v>5547</v>
      </c>
      <c r="B5863" t="s">
        <v>5606</v>
      </c>
      <c r="C5863" t="s">
        <v>26</v>
      </c>
      <c r="D5863">
        <v>1451</v>
      </c>
      <c r="E5863">
        <v>560</v>
      </c>
      <c r="F5863" t="s">
        <v>5610</v>
      </c>
      <c r="G5863" t="str">
        <f t="shared" si="181"/>
        <v>iiif_url</v>
      </c>
    </row>
    <row r="5864" spans="1:7" x14ac:dyDescent="0.2">
      <c r="A5864" t="s">
        <v>5547</v>
      </c>
      <c r="B5864" t="s">
        <v>5606</v>
      </c>
      <c r="C5864" t="s">
        <v>11</v>
      </c>
      <c r="D5864">
        <v>1564</v>
      </c>
      <c r="E5864">
        <v>595</v>
      </c>
      <c r="F5864" t="s">
        <v>5611</v>
      </c>
      <c r="G5864" t="str">
        <f t="shared" si="181"/>
        <v>iiif_url</v>
      </c>
    </row>
    <row r="5865" spans="1:7" x14ac:dyDescent="0.2">
      <c r="A5865" t="s">
        <v>5547</v>
      </c>
      <c r="B5865" t="s">
        <v>5606</v>
      </c>
      <c r="C5865" t="s">
        <v>26</v>
      </c>
      <c r="D5865">
        <v>1444</v>
      </c>
      <c r="E5865">
        <v>643</v>
      </c>
      <c r="F5865" t="s">
        <v>5612</v>
      </c>
      <c r="G5865" t="str">
        <f t="shared" si="181"/>
        <v>iiif_url</v>
      </c>
    </row>
    <row r="5866" spans="1:7" x14ac:dyDescent="0.2">
      <c r="A5866" t="s">
        <v>5547</v>
      </c>
      <c r="B5866" t="s">
        <v>5606</v>
      </c>
      <c r="C5866" t="s">
        <v>26</v>
      </c>
      <c r="D5866">
        <v>1446</v>
      </c>
      <c r="E5866">
        <v>692</v>
      </c>
      <c r="F5866" t="s">
        <v>5613</v>
      </c>
      <c r="G5866" t="str">
        <f t="shared" si="181"/>
        <v>iiif_url</v>
      </c>
    </row>
    <row r="5867" spans="1:7" x14ac:dyDescent="0.2">
      <c r="A5867" t="s">
        <v>5547</v>
      </c>
      <c r="B5867" t="s">
        <v>5606</v>
      </c>
      <c r="C5867" t="s">
        <v>11</v>
      </c>
      <c r="D5867">
        <v>1567</v>
      </c>
      <c r="E5867">
        <v>740</v>
      </c>
      <c r="F5867" t="s">
        <v>5614</v>
      </c>
      <c r="G5867" t="str">
        <f t="shared" si="181"/>
        <v>iiif_url</v>
      </c>
    </row>
    <row r="5868" spans="1:7" x14ac:dyDescent="0.2">
      <c r="A5868" t="s">
        <v>5547</v>
      </c>
      <c r="B5868" t="s">
        <v>5606</v>
      </c>
      <c r="C5868" t="s">
        <v>26</v>
      </c>
      <c r="D5868">
        <v>1444</v>
      </c>
      <c r="E5868">
        <v>788</v>
      </c>
      <c r="F5868" t="s">
        <v>5615</v>
      </c>
      <c r="G5868" t="str">
        <f t="shared" si="181"/>
        <v>iiif_url</v>
      </c>
    </row>
    <row r="5869" spans="1:7" x14ac:dyDescent="0.2">
      <c r="A5869" t="s">
        <v>5547</v>
      </c>
      <c r="B5869" t="s">
        <v>5606</v>
      </c>
      <c r="C5869" t="s">
        <v>11</v>
      </c>
      <c r="D5869">
        <v>1569</v>
      </c>
      <c r="E5869">
        <v>834</v>
      </c>
      <c r="F5869" t="s">
        <v>5616</v>
      </c>
      <c r="G5869" t="str">
        <f t="shared" si="181"/>
        <v>iiif_url</v>
      </c>
    </row>
    <row r="5870" spans="1:7" x14ac:dyDescent="0.2">
      <c r="A5870" t="s">
        <v>5547</v>
      </c>
      <c r="B5870" t="s">
        <v>5606</v>
      </c>
      <c r="C5870" t="s">
        <v>26</v>
      </c>
      <c r="D5870">
        <v>1444</v>
      </c>
      <c r="E5870">
        <v>886</v>
      </c>
      <c r="F5870" t="s">
        <v>5617</v>
      </c>
      <c r="G5870" t="str">
        <f t="shared" si="181"/>
        <v>iiif_url</v>
      </c>
    </row>
    <row r="5871" spans="1:7" x14ac:dyDescent="0.2">
      <c r="A5871" t="s">
        <v>5547</v>
      </c>
      <c r="B5871" t="s">
        <v>5606</v>
      </c>
      <c r="C5871" t="s">
        <v>26</v>
      </c>
      <c r="D5871">
        <v>1444</v>
      </c>
      <c r="E5871">
        <v>936</v>
      </c>
      <c r="F5871" t="s">
        <v>5618</v>
      </c>
      <c r="G5871" t="str">
        <f t="shared" si="181"/>
        <v>iiif_url</v>
      </c>
    </row>
    <row r="5872" spans="1:7" x14ac:dyDescent="0.2">
      <c r="A5872" t="s">
        <v>5547</v>
      </c>
      <c r="B5872" t="s">
        <v>5606</v>
      </c>
      <c r="C5872" t="s">
        <v>11</v>
      </c>
      <c r="D5872">
        <v>1567</v>
      </c>
      <c r="E5872">
        <v>981</v>
      </c>
      <c r="F5872" t="s">
        <v>5619</v>
      </c>
      <c r="G5872" t="str">
        <f t="shared" si="181"/>
        <v>iiif_url</v>
      </c>
    </row>
    <row r="5873" spans="1:7" x14ac:dyDescent="0.2">
      <c r="A5873" t="s">
        <v>5547</v>
      </c>
      <c r="B5873" t="s">
        <v>5606</v>
      </c>
      <c r="C5873" t="s">
        <v>26</v>
      </c>
      <c r="D5873">
        <v>1441</v>
      </c>
      <c r="E5873">
        <v>1028</v>
      </c>
      <c r="F5873" t="s">
        <v>5620</v>
      </c>
      <c r="G5873" t="str">
        <f t="shared" si="181"/>
        <v>iiif_url</v>
      </c>
    </row>
    <row r="5874" spans="1:7" x14ac:dyDescent="0.2">
      <c r="A5874" t="s">
        <v>5547</v>
      </c>
      <c r="B5874" t="s">
        <v>5606</v>
      </c>
      <c r="C5874" t="s">
        <v>26</v>
      </c>
      <c r="D5874">
        <v>1441</v>
      </c>
      <c r="E5874">
        <v>1078</v>
      </c>
      <c r="F5874" t="s">
        <v>5621</v>
      </c>
      <c r="G5874" t="str">
        <f t="shared" si="181"/>
        <v>iiif_url</v>
      </c>
    </row>
    <row r="5875" spans="1:7" x14ac:dyDescent="0.2">
      <c r="A5875" t="s">
        <v>5547</v>
      </c>
      <c r="B5875" t="s">
        <v>5606</v>
      </c>
      <c r="C5875" t="s">
        <v>11</v>
      </c>
      <c r="D5875">
        <v>1564</v>
      </c>
      <c r="E5875">
        <v>1115</v>
      </c>
      <c r="F5875" t="s">
        <v>5622</v>
      </c>
      <c r="G5875" t="str">
        <f t="shared" si="181"/>
        <v>iiif_url</v>
      </c>
    </row>
    <row r="5876" spans="1:7" x14ac:dyDescent="0.2">
      <c r="A5876" t="s">
        <v>5547</v>
      </c>
      <c r="B5876" t="s">
        <v>5606</v>
      </c>
      <c r="C5876" t="s">
        <v>26</v>
      </c>
      <c r="D5876">
        <v>1439</v>
      </c>
      <c r="E5876">
        <v>1171</v>
      </c>
      <c r="F5876" t="s">
        <v>5623</v>
      </c>
      <c r="G5876" t="str">
        <f t="shared" si="181"/>
        <v>iiif_url</v>
      </c>
    </row>
    <row r="5877" spans="1:7" x14ac:dyDescent="0.2">
      <c r="A5877" t="s">
        <v>5547</v>
      </c>
      <c r="B5877" t="s">
        <v>5606</v>
      </c>
      <c r="C5877" t="s">
        <v>26</v>
      </c>
      <c r="D5877">
        <v>1444</v>
      </c>
      <c r="E5877">
        <v>1219</v>
      </c>
      <c r="F5877" t="s">
        <v>5624</v>
      </c>
      <c r="G5877" t="str">
        <f t="shared" si="181"/>
        <v>iiif_url</v>
      </c>
    </row>
    <row r="5878" spans="1:7" x14ac:dyDescent="0.2">
      <c r="A5878" t="s">
        <v>5547</v>
      </c>
      <c r="B5878" t="s">
        <v>5606</v>
      </c>
      <c r="C5878" t="s">
        <v>37</v>
      </c>
      <c r="D5878">
        <v>1555</v>
      </c>
      <c r="E5878">
        <v>1268</v>
      </c>
      <c r="F5878" t="s">
        <v>5625</v>
      </c>
      <c r="G5878" t="str">
        <f t="shared" si="181"/>
        <v>iiif_url</v>
      </c>
    </row>
    <row r="5879" spans="1:7" x14ac:dyDescent="0.2">
      <c r="A5879" t="s">
        <v>5547</v>
      </c>
      <c r="B5879" t="s">
        <v>5606</v>
      </c>
      <c r="C5879" t="s">
        <v>26</v>
      </c>
      <c r="D5879">
        <v>1439</v>
      </c>
      <c r="E5879">
        <v>1315</v>
      </c>
      <c r="F5879" t="s">
        <v>5626</v>
      </c>
      <c r="G5879" t="str">
        <f t="shared" si="181"/>
        <v>iiif_url</v>
      </c>
    </row>
    <row r="5880" spans="1:7" x14ac:dyDescent="0.2">
      <c r="A5880" t="s">
        <v>5547</v>
      </c>
      <c r="B5880" t="s">
        <v>5606</v>
      </c>
      <c r="C5880" t="s">
        <v>26</v>
      </c>
      <c r="D5880">
        <v>1439</v>
      </c>
      <c r="E5880">
        <v>1361</v>
      </c>
      <c r="F5880" t="s">
        <v>5627</v>
      </c>
      <c r="G5880" t="str">
        <f t="shared" si="181"/>
        <v>iiif_url</v>
      </c>
    </row>
    <row r="5881" spans="1:7" x14ac:dyDescent="0.2">
      <c r="A5881" t="s">
        <v>5547</v>
      </c>
      <c r="B5881" t="s">
        <v>5606</v>
      </c>
      <c r="C5881" t="s">
        <v>37</v>
      </c>
      <c r="D5881">
        <v>1562</v>
      </c>
      <c r="E5881">
        <v>1411</v>
      </c>
      <c r="F5881" t="s">
        <v>5628</v>
      </c>
      <c r="G5881" t="str">
        <f t="shared" si="181"/>
        <v>iiif_url</v>
      </c>
    </row>
    <row r="5882" spans="1:7" x14ac:dyDescent="0.2">
      <c r="A5882" t="s">
        <v>5547</v>
      </c>
      <c r="B5882" t="s">
        <v>5606</v>
      </c>
      <c r="C5882" t="s">
        <v>26</v>
      </c>
      <c r="D5882">
        <v>1439</v>
      </c>
      <c r="E5882">
        <v>1456</v>
      </c>
      <c r="F5882" t="s">
        <v>5629</v>
      </c>
      <c r="G5882" t="str">
        <f t="shared" si="181"/>
        <v>iiif_url</v>
      </c>
    </row>
    <row r="5883" spans="1:7" x14ac:dyDescent="0.2">
      <c r="A5883" t="s">
        <v>5547</v>
      </c>
      <c r="B5883" t="s">
        <v>5606</v>
      </c>
      <c r="C5883" t="s">
        <v>37</v>
      </c>
      <c r="D5883">
        <v>1557</v>
      </c>
      <c r="E5883">
        <v>1507</v>
      </c>
      <c r="F5883" t="s">
        <v>5630</v>
      </c>
      <c r="G5883" t="str">
        <f t="shared" si="181"/>
        <v>iiif_url</v>
      </c>
    </row>
    <row r="5884" spans="1:7" x14ac:dyDescent="0.2">
      <c r="A5884" t="s">
        <v>5547</v>
      </c>
      <c r="B5884" t="s">
        <v>5606</v>
      </c>
      <c r="C5884" t="s">
        <v>26</v>
      </c>
      <c r="D5884">
        <v>1437</v>
      </c>
      <c r="E5884">
        <v>1556</v>
      </c>
      <c r="F5884" t="s">
        <v>5631</v>
      </c>
      <c r="G5884" t="str">
        <f t="shared" si="181"/>
        <v>iiif_url</v>
      </c>
    </row>
    <row r="5885" spans="1:7" x14ac:dyDescent="0.2">
      <c r="A5885" t="s">
        <v>5547</v>
      </c>
      <c r="B5885" t="s">
        <v>5606</v>
      </c>
      <c r="C5885" t="s">
        <v>26</v>
      </c>
      <c r="D5885">
        <v>1434</v>
      </c>
      <c r="E5885">
        <v>1601</v>
      </c>
      <c r="F5885" t="s">
        <v>5632</v>
      </c>
      <c r="G5885" t="str">
        <f t="shared" si="181"/>
        <v>iiif_url</v>
      </c>
    </row>
    <row r="5886" spans="1:7" x14ac:dyDescent="0.2">
      <c r="A5886" t="s">
        <v>5547</v>
      </c>
      <c r="B5886" t="s">
        <v>5606</v>
      </c>
      <c r="C5886" t="s">
        <v>37</v>
      </c>
      <c r="D5886">
        <v>1559</v>
      </c>
      <c r="E5886">
        <v>1650</v>
      </c>
      <c r="F5886" t="s">
        <v>5633</v>
      </c>
      <c r="G5886" t="str">
        <f t="shared" si="181"/>
        <v>iiif_url</v>
      </c>
    </row>
    <row r="5887" spans="1:7" x14ac:dyDescent="0.2">
      <c r="A5887" t="s">
        <v>5547</v>
      </c>
      <c r="B5887" t="s">
        <v>5606</v>
      </c>
      <c r="C5887" t="s">
        <v>26</v>
      </c>
      <c r="D5887">
        <v>1432</v>
      </c>
      <c r="E5887">
        <v>1693</v>
      </c>
      <c r="F5887" t="s">
        <v>5634</v>
      </c>
      <c r="G5887" t="str">
        <f t="shared" si="181"/>
        <v>iiif_url</v>
      </c>
    </row>
    <row r="5888" spans="1:7" x14ac:dyDescent="0.2">
      <c r="A5888" t="s">
        <v>5547</v>
      </c>
      <c r="B5888" t="s">
        <v>5606</v>
      </c>
      <c r="C5888" t="s">
        <v>37</v>
      </c>
      <c r="D5888">
        <v>1552</v>
      </c>
      <c r="E5888">
        <v>1747</v>
      </c>
      <c r="F5888" t="s">
        <v>5635</v>
      </c>
      <c r="G5888" t="str">
        <f t="shared" si="181"/>
        <v>iiif_url</v>
      </c>
    </row>
    <row r="5889" spans="1:7" x14ac:dyDescent="0.2">
      <c r="A5889" t="s">
        <v>5547</v>
      </c>
      <c r="B5889" t="s">
        <v>5606</v>
      </c>
      <c r="C5889" t="s">
        <v>26</v>
      </c>
      <c r="D5889">
        <v>1434</v>
      </c>
      <c r="E5889">
        <v>1796</v>
      </c>
      <c r="F5889" t="s">
        <v>5636</v>
      </c>
      <c r="G5889" t="str">
        <f t="shared" si="181"/>
        <v>iiif_url</v>
      </c>
    </row>
    <row r="5890" spans="1:7" x14ac:dyDescent="0.2">
      <c r="A5890" t="s">
        <v>5547</v>
      </c>
      <c r="B5890" t="s">
        <v>5606</v>
      </c>
      <c r="C5890" t="s">
        <v>26</v>
      </c>
      <c r="D5890">
        <v>1434</v>
      </c>
      <c r="E5890">
        <v>1843</v>
      </c>
      <c r="F5890" t="s">
        <v>5637</v>
      </c>
      <c r="G5890" t="str">
        <f t="shared" si="181"/>
        <v>iiif_url</v>
      </c>
    </row>
    <row r="5891" spans="1:7" x14ac:dyDescent="0.2">
      <c r="A5891" t="s">
        <v>5547</v>
      </c>
      <c r="B5891" t="s">
        <v>5606</v>
      </c>
      <c r="C5891" t="s">
        <v>37</v>
      </c>
      <c r="D5891">
        <v>1550</v>
      </c>
      <c r="E5891">
        <v>1888</v>
      </c>
      <c r="F5891" t="s">
        <v>5638</v>
      </c>
      <c r="G5891" t="str">
        <f t="shared" si="181"/>
        <v>iiif_url</v>
      </c>
    </row>
    <row r="5892" spans="1:7" x14ac:dyDescent="0.2">
      <c r="A5892" t="s">
        <v>5547</v>
      </c>
      <c r="B5892" t="s">
        <v>5606</v>
      </c>
      <c r="C5892" t="s">
        <v>26</v>
      </c>
      <c r="D5892">
        <v>1432</v>
      </c>
      <c r="E5892">
        <v>1938</v>
      </c>
      <c r="F5892" t="s">
        <v>5639</v>
      </c>
      <c r="G5892" t="str">
        <f t="shared" ref="G5892:G5921" si="182">HYPERLINK("https://images.diginfra.net/iiif/NL-HaNA_1.01.02/3779/NL-HaNA_1.01.02_3779_0028.jpg/1273,303,1110,3176/full/0/default.jpg", "iiif_url")</f>
        <v>iiif_url</v>
      </c>
    </row>
    <row r="5893" spans="1:7" x14ac:dyDescent="0.2">
      <c r="A5893" t="s">
        <v>5547</v>
      </c>
      <c r="B5893" t="s">
        <v>5606</v>
      </c>
      <c r="C5893" t="s">
        <v>26</v>
      </c>
      <c r="D5893">
        <v>1432</v>
      </c>
      <c r="E5893">
        <v>1985</v>
      </c>
      <c r="F5893" t="s">
        <v>5637</v>
      </c>
      <c r="G5893" t="str">
        <f t="shared" si="182"/>
        <v>iiif_url</v>
      </c>
    </row>
    <row r="5894" spans="1:7" x14ac:dyDescent="0.2">
      <c r="A5894" t="s">
        <v>5547</v>
      </c>
      <c r="B5894" t="s">
        <v>5606</v>
      </c>
      <c r="C5894" t="s">
        <v>37</v>
      </c>
      <c r="D5894">
        <v>1547</v>
      </c>
      <c r="E5894">
        <v>2033</v>
      </c>
      <c r="F5894" t="s">
        <v>5640</v>
      </c>
      <c r="G5894" t="str">
        <f t="shared" si="182"/>
        <v>iiif_url</v>
      </c>
    </row>
    <row r="5895" spans="1:7" x14ac:dyDescent="0.2">
      <c r="A5895" t="s">
        <v>5547</v>
      </c>
      <c r="B5895" t="s">
        <v>5606</v>
      </c>
      <c r="C5895" t="s">
        <v>26</v>
      </c>
      <c r="D5895">
        <v>1429</v>
      </c>
      <c r="E5895">
        <v>2085</v>
      </c>
      <c r="F5895" t="s">
        <v>5641</v>
      </c>
      <c r="G5895" t="str">
        <f t="shared" si="182"/>
        <v>iiif_url</v>
      </c>
    </row>
    <row r="5896" spans="1:7" x14ac:dyDescent="0.2">
      <c r="A5896" t="s">
        <v>5547</v>
      </c>
      <c r="B5896" t="s">
        <v>5606</v>
      </c>
      <c r="C5896" t="s">
        <v>37</v>
      </c>
      <c r="D5896">
        <v>1547</v>
      </c>
      <c r="E5896">
        <v>2126</v>
      </c>
      <c r="F5896" t="s">
        <v>5642</v>
      </c>
      <c r="G5896" t="str">
        <f t="shared" si="182"/>
        <v>iiif_url</v>
      </c>
    </row>
    <row r="5897" spans="1:7" x14ac:dyDescent="0.2">
      <c r="A5897" t="s">
        <v>5547</v>
      </c>
      <c r="B5897" t="s">
        <v>5606</v>
      </c>
      <c r="C5897" t="s">
        <v>26</v>
      </c>
      <c r="D5897">
        <v>1427</v>
      </c>
      <c r="E5897">
        <v>2179</v>
      </c>
      <c r="F5897" t="s">
        <v>5643</v>
      </c>
      <c r="G5897" t="str">
        <f t="shared" si="182"/>
        <v>iiif_url</v>
      </c>
    </row>
    <row r="5898" spans="1:7" x14ac:dyDescent="0.2">
      <c r="A5898" t="s">
        <v>5547</v>
      </c>
      <c r="B5898" t="s">
        <v>5606</v>
      </c>
      <c r="C5898" t="s">
        <v>37</v>
      </c>
      <c r="D5898">
        <v>1547</v>
      </c>
      <c r="E5898">
        <v>2221</v>
      </c>
      <c r="F5898" t="s">
        <v>5644</v>
      </c>
      <c r="G5898" t="str">
        <f t="shared" si="182"/>
        <v>iiif_url</v>
      </c>
    </row>
    <row r="5899" spans="1:7" x14ac:dyDescent="0.2">
      <c r="A5899" t="s">
        <v>5547</v>
      </c>
      <c r="B5899" t="s">
        <v>5606</v>
      </c>
      <c r="C5899" t="s">
        <v>26</v>
      </c>
      <c r="D5899">
        <v>1422</v>
      </c>
      <c r="E5899">
        <v>2273</v>
      </c>
      <c r="F5899" t="s">
        <v>5645</v>
      </c>
      <c r="G5899" t="str">
        <f t="shared" si="182"/>
        <v>iiif_url</v>
      </c>
    </row>
    <row r="5900" spans="1:7" x14ac:dyDescent="0.2">
      <c r="A5900" t="s">
        <v>5547</v>
      </c>
      <c r="B5900" t="s">
        <v>5606</v>
      </c>
      <c r="C5900" t="s">
        <v>26</v>
      </c>
      <c r="D5900">
        <v>1425</v>
      </c>
      <c r="E5900">
        <v>2320</v>
      </c>
      <c r="F5900" t="s">
        <v>5646</v>
      </c>
      <c r="G5900" t="str">
        <f t="shared" si="182"/>
        <v>iiif_url</v>
      </c>
    </row>
    <row r="5901" spans="1:7" x14ac:dyDescent="0.2">
      <c r="A5901" t="s">
        <v>5547</v>
      </c>
      <c r="B5901" t="s">
        <v>5606</v>
      </c>
      <c r="C5901" t="s">
        <v>37</v>
      </c>
      <c r="D5901">
        <v>1543</v>
      </c>
      <c r="E5901">
        <v>2369</v>
      </c>
      <c r="F5901" t="s">
        <v>4234</v>
      </c>
      <c r="G5901" t="str">
        <f t="shared" si="182"/>
        <v>iiif_url</v>
      </c>
    </row>
    <row r="5902" spans="1:7" x14ac:dyDescent="0.2">
      <c r="A5902" t="s">
        <v>5547</v>
      </c>
      <c r="B5902" t="s">
        <v>5606</v>
      </c>
      <c r="C5902" t="s">
        <v>37</v>
      </c>
      <c r="D5902">
        <v>1547</v>
      </c>
      <c r="E5902">
        <v>2421</v>
      </c>
      <c r="F5902" t="s">
        <v>5647</v>
      </c>
      <c r="G5902" t="str">
        <f t="shared" si="182"/>
        <v>iiif_url</v>
      </c>
    </row>
    <row r="5903" spans="1:7" x14ac:dyDescent="0.2">
      <c r="A5903" t="s">
        <v>5547</v>
      </c>
      <c r="B5903" t="s">
        <v>5606</v>
      </c>
      <c r="C5903" t="s">
        <v>26</v>
      </c>
      <c r="D5903">
        <v>1420</v>
      </c>
      <c r="E5903">
        <v>2465</v>
      </c>
      <c r="F5903" t="s">
        <v>5648</v>
      </c>
      <c r="G5903" t="str">
        <f t="shared" si="182"/>
        <v>iiif_url</v>
      </c>
    </row>
    <row r="5904" spans="1:7" x14ac:dyDescent="0.2">
      <c r="A5904" t="s">
        <v>5547</v>
      </c>
      <c r="B5904" t="s">
        <v>5606</v>
      </c>
      <c r="C5904" t="s">
        <v>37</v>
      </c>
      <c r="D5904">
        <v>1545</v>
      </c>
      <c r="E5904">
        <v>2513</v>
      </c>
      <c r="F5904" t="s">
        <v>5649</v>
      </c>
      <c r="G5904" t="str">
        <f t="shared" si="182"/>
        <v>iiif_url</v>
      </c>
    </row>
    <row r="5905" spans="1:7" x14ac:dyDescent="0.2">
      <c r="A5905" t="s">
        <v>5547</v>
      </c>
      <c r="B5905" t="s">
        <v>5606</v>
      </c>
      <c r="C5905" t="s">
        <v>124</v>
      </c>
      <c r="D5905">
        <v>1427</v>
      </c>
      <c r="E5905">
        <v>2562</v>
      </c>
      <c r="F5905" t="s">
        <v>5650</v>
      </c>
      <c r="G5905" t="str">
        <f t="shared" si="182"/>
        <v>iiif_url</v>
      </c>
    </row>
    <row r="5906" spans="1:7" x14ac:dyDescent="0.2">
      <c r="A5906" t="s">
        <v>5547</v>
      </c>
      <c r="B5906" t="s">
        <v>5606</v>
      </c>
      <c r="C5906" t="s">
        <v>37</v>
      </c>
      <c r="D5906">
        <v>1545</v>
      </c>
      <c r="E5906">
        <v>2611</v>
      </c>
      <c r="F5906" t="s">
        <v>5651</v>
      </c>
      <c r="G5906" t="str">
        <f t="shared" si="182"/>
        <v>iiif_url</v>
      </c>
    </row>
    <row r="5907" spans="1:7" x14ac:dyDescent="0.2">
      <c r="A5907" t="s">
        <v>5547</v>
      </c>
      <c r="B5907" t="s">
        <v>5606</v>
      </c>
      <c r="C5907" t="s">
        <v>124</v>
      </c>
      <c r="D5907">
        <v>1420</v>
      </c>
      <c r="E5907">
        <v>2658</v>
      </c>
      <c r="F5907" t="s">
        <v>5652</v>
      </c>
      <c r="G5907" t="str">
        <f t="shared" si="182"/>
        <v>iiif_url</v>
      </c>
    </row>
    <row r="5908" spans="1:7" x14ac:dyDescent="0.2">
      <c r="A5908" t="s">
        <v>5547</v>
      </c>
      <c r="B5908" t="s">
        <v>5606</v>
      </c>
      <c r="C5908" t="s">
        <v>124</v>
      </c>
      <c r="D5908">
        <v>1415</v>
      </c>
      <c r="E5908">
        <v>2721</v>
      </c>
      <c r="F5908" t="s">
        <v>5653</v>
      </c>
      <c r="G5908" t="str">
        <f t="shared" si="182"/>
        <v>iiif_url</v>
      </c>
    </row>
    <row r="5909" spans="1:7" x14ac:dyDescent="0.2">
      <c r="A5909" t="s">
        <v>5547</v>
      </c>
      <c r="B5909" t="s">
        <v>5606</v>
      </c>
      <c r="C5909" t="s">
        <v>26</v>
      </c>
      <c r="D5909">
        <v>1543</v>
      </c>
      <c r="E5909">
        <v>2754</v>
      </c>
      <c r="F5909" t="s">
        <v>5654</v>
      </c>
      <c r="G5909" t="str">
        <f t="shared" si="182"/>
        <v>iiif_url</v>
      </c>
    </row>
    <row r="5910" spans="1:7" x14ac:dyDescent="0.2">
      <c r="A5910" t="s">
        <v>5547</v>
      </c>
      <c r="B5910" t="s">
        <v>5606</v>
      </c>
      <c r="C5910" t="s">
        <v>124</v>
      </c>
      <c r="D5910">
        <v>1417</v>
      </c>
      <c r="E5910">
        <v>2804</v>
      </c>
      <c r="F5910" t="s">
        <v>5655</v>
      </c>
      <c r="G5910" t="str">
        <f t="shared" si="182"/>
        <v>iiif_url</v>
      </c>
    </row>
    <row r="5911" spans="1:7" x14ac:dyDescent="0.2">
      <c r="A5911" t="s">
        <v>5547</v>
      </c>
      <c r="B5911" t="s">
        <v>5606</v>
      </c>
      <c r="C5911" t="s">
        <v>124</v>
      </c>
      <c r="D5911">
        <v>1417</v>
      </c>
      <c r="E5911">
        <v>2852</v>
      </c>
      <c r="F5911" t="s">
        <v>5656</v>
      </c>
      <c r="G5911" t="str">
        <f t="shared" si="182"/>
        <v>iiif_url</v>
      </c>
    </row>
    <row r="5912" spans="1:7" x14ac:dyDescent="0.2">
      <c r="A5912" t="s">
        <v>5547</v>
      </c>
      <c r="B5912" t="s">
        <v>5606</v>
      </c>
      <c r="C5912" t="s">
        <v>124</v>
      </c>
      <c r="D5912">
        <v>1415</v>
      </c>
      <c r="E5912">
        <v>2904</v>
      </c>
      <c r="F5912" t="s">
        <v>5657</v>
      </c>
      <c r="G5912" t="str">
        <f t="shared" si="182"/>
        <v>iiif_url</v>
      </c>
    </row>
    <row r="5913" spans="1:7" x14ac:dyDescent="0.2">
      <c r="A5913" t="s">
        <v>5547</v>
      </c>
      <c r="B5913" t="s">
        <v>5606</v>
      </c>
      <c r="C5913" t="s">
        <v>26</v>
      </c>
      <c r="D5913">
        <v>1538</v>
      </c>
      <c r="E5913">
        <v>2948</v>
      </c>
      <c r="F5913" t="s">
        <v>5658</v>
      </c>
      <c r="G5913" t="str">
        <f t="shared" si="182"/>
        <v>iiif_url</v>
      </c>
    </row>
    <row r="5914" spans="1:7" x14ac:dyDescent="0.2">
      <c r="A5914" t="s">
        <v>5547</v>
      </c>
      <c r="B5914" t="s">
        <v>5606</v>
      </c>
      <c r="C5914" t="s">
        <v>124</v>
      </c>
      <c r="D5914">
        <v>1413</v>
      </c>
      <c r="E5914">
        <v>2998</v>
      </c>
      <c r="F5914" t="s">
        <v>5659</v>
      </c>
      <c r="G5914" t="str">
        <f t="shared" si="182"/>
        <v>iiif_url</v>
      </c>
    </row>
    <row r="5915" spans="1:7" x14ac:dyDescent="0.2">
      <c r="A5915" t="s">
        <v>5547</v>
      </c>
      <c r="B5915" t="s">
        <v>5606</v>
      </c>
      <c r="C5915" t="s">
        <v>124</v>
      </c>
      <c r="D5915">
        <v>1410</v>
      </c>
      <c r="E5915">
        <v>3045</v>
      </c>
      <c r="F5915" t="s">
        <v>5660</v>
      </c>
      <c r="G5915" t="str">
        <f t="shared" si="182"/>
        <v>iiif_url</v>
      </c>
    </row>
    <row r="5916" spans="1:7" x14ac:dyDescent="0.2">
      <c r="A5916" t="s">
        <v>5547</v>
      </c>
      <c r="B5916" t="s">
        <v>5606</v>
      </c>
      <c r="C5916" t="s">
        <v>124</v>
      </c>
      <c r="D5916">
        <v>1413</v>
      </c>
      <c r="E5916">
        <v>3093</v>
      </c>
      <c r="F5916" t="s">
        <v>5661</v>
      </c>
      <c r="G5916" t="str">
        <f t="shared" si="182"/>
        <v>iiif_url</v>
      </c>
    </row>
    <row r="5917" spans="1:7" x14ac:dyDescent="0.2">
      <c r="A5917" t="s">
        <v>5547</v>
      </c>
      <c r="B5917" t="s">
        <v>5606</v>
      </c>
      <c r="C5917" t="s">
        <v>124</v>
      </c>
      <c r="D5917">
        <v>1413</v>
      </c>
      <c r="E5917">
        <v>3143</v>
      </c>
      <c r="F5917" t="s">
        <v>5662</v>
      </c>
      <c r="G5917" t="str">
        <f t="shared" si="182"/>
        <v>iiif_url</v>
      </c>
    </row>
    <row r="5918" spans="1:7" x14ac:dyDescent="0.2">
      <c r="A5918" t="s">
        <v>5547</v>
      </c>
      <c r="B5918" t="s">
        <v>5606</v>
      </c>
      <c r="C5918" t="s">
        <v>124</v>
      </c>
      <c r="D5918">
        <v>1410</v>
      </c>
      <c r="E5918">
        <v>3194</v>
      </c>
      <c r="F5918" t="s">
        <v>5663</v>
      </c>
      <c r="G5918" t="str">
        <f t="shared" si="182"/>
        <v>iiif_url</v>
      </c>
    </row>
    <row r="5919" spans="1:7" x14ac:dyDescent="0.2">
      <c r="A5919" t="s">
        <v>5547</v>
      </c>
      <c r="B5919" t="s">
        <v>5606</v>
      </c>
      <c r="C5919" t="s">
        <v>37</v>
      </c>
      <c r="D5919">
        <v>1530</v>
      </c>
      <c r="E5919">
        <v>3233</v>
      </c>
      <c r="F5919" t="s">
        <v>5664</v>
      </c>
      <c r="G5919" t="str">
        <f t="shared" si="182"/>
        <v>iiif_url</v>
      </c>
    </row>
    <row r="5920" spans="1:7" x14ac:dyDescent="0.2">
      <c r="A5920" t="s">
        <v>5547</v>
      </c>
      <c r="B5920" t="s">
        <v>5606</v>
      </c>
      <c r="C5920" t="s">
        <v>124</v>
      </c>
      <c r="D5920">
        <v>1408</v>
      </c>
      <c r="E5920">
        <v>3288</v>
      </c>
      <c r="F5920" t="s">
        <v>5665</v>
      </c>
      <c r="G5920" t="str">
        <f t="shared" si="182"/>
        <v>iiif_url</v>
      </c>
    </row>
    <row r="5921" spans="1:7" x14ac:dyDescent="0.2">
      <c r="A5921" t="s">
        <v>5547</v>
      </c>
      <c r="B5921" t="s">
        <v>5606</v>
      </c>
      <c r="C5921" t="s">
        <v>124</v>
      </c>
      <c r="D5921">
        <v>1405</v>
      </c>
      <c r="E5921">
        <v>3341</v>
      </c>
      <c r="F5921" t="s">
        <v>5666</v>
      </c>
      <c r="G5921" t="str">
        <f t="shared" si="182"/>
        <v>iiif_url</v>
      </c>
    </row>
    <row r="5925" spans="1:7" x14ac:dyDescent="0.2">
      <c r="A5925" t="s">
        <v>5667</v>
      </c>
      <c r="B5925" t="s">
        <v>5668</v>
      </c>
      <c r="C5925" t="s">
        <v>11</v>
      </c>
      <c r="D5925">
        <v>3256</v>
      </c>
      <c r="E5925">
        <v>345</v>
      </c>
      <c r="F5925" t="s">
        <v>5669</v>
      </c>
      <c r="G5925" t="str">
        <f t="shared" ref="G5925:G5956" si="183">HYPERLINK("https://images.diginfra.net/iiif/NL-HaNA_1.01.02/3779/NL-HaNA_1.01.02_3779_0028.jpg/2621,316,1107,3183/full/0/default.jpg", "iiif_url")</f>
        <v>iiif_url</v>
      </c>
    </row>
    <row r="5926" spans="1:7" x14ac:dyDescent="0.2">
      <c r="A5926" t="s">
        <v>5667</v>
      </c>
      <c r="B5926" t="s">
        <v>5668</v>
      </c>
      <c r="C5926" t="s">
        <v>11</v>
      </c>
      <c r="D5926">
        <v>2924</v>
      </c>
      <c r="E5926">
        <v>401</v>
      </c>
      <c r="F5926" t="s">
        <v>5670</v>
      </c>
      <c r="G5926" t="str">
        <f t="shared" si="183"/>
        <v>iiif_url</v>
      </c>
    </row>
    <row r="5927" spans="1:7" x14ac:dyDescent="0.2">
      <c r="A5927" t="s">
        <v>5667</v>
      </c>
      <c r="B5927" t="s">
        <v>5668</v>
      </c>
      <c r="C5927" t="s">
        <v>1170</v>
      </c>
      <c r="D5927">
        <v>2808</v>
      </c>
      <c r="E5927">
        <v>450</v>
      </c>
      <c r="F5927" t="s">
        <v>5671</v>
      </c>
      <c r="G5927" t="str">
        <f t="shared" si="183"/>
        <v>iiif_url</v>
      </c>
    </row>
    <row r="5928" spans="1:7" x14ac:dyDescent="0.2">
      <c r="A5928" t="s">
        <v>5667</v>
      </c>
      <c r="B5928" t="s">
        <v>5668</v>
      </c>
      <c r="C5928" t="s">
        <v>11</v>
      </c>
      <c r="D5928">
        <v>2929</v>
      </c>
      <c r="E5928">
        <v>505</v>
      </c>
      <c r="F5928" t="s">
        <v>5672</v>
      </c>
      <c r="G5928" t="str">
        <f t="shared" si="183"/>
        <v>iiif_url</v>
      </c>
    </row>
    <row r="5929" spans="1:7" x14ac:dyDescent="0.2">
      <c r="A5929" t="s">
        <v>5667</v>
      </c>
      <c r="B5929" t="s">
        <v>5668</v>
      </c>
      <c r="C5929" t="s">
        <v>1170</v>
      </c>
      <c r="D5929">
        <v>2803</v>
      </c>
      <c r="E5929">
        <v>552</v>
      </c>
      <c r="F5929" t="s">
        <v>5673</v>
      </c>
      <c r="G5929" t="str">
        <f t="shared" si="183"/>
        <v>iiif_url</v>
      </c>
    </row>
    <row r="5930" spans="1:7" x14ac:dyDescent="0.2">
      <c r="A5930" t="s">
        <v>5667</v>
      </c>
      <c r="B5930" t="s">
        <v>5668</v>
      </c>
      <c r="C5930" t="s">
        <v>26</v>
      </c>
      <c r="D5930">
        <v>2803</v>
      </c>
      <c r="E5930">
        <v>597</v>
      </c>
      <c r="F5930" t="s">
        <v>5674</v>
      </c>
      <c r="G5930" t="str">
        <f t="shared" si="183"/>
        <v>iiif_url</v>
      </c>
    </row>
    <row r="5931" spans="1:7" x14ac:dyDescent="0.2">
      <c r="A5931" t="s">
        <v>5667</v>
      </c>
      <c r="B5931" t="s">
        <v>5668</v>
      </c>
      <c r="C5931" t="s">
        <v>11</v>
      </c>
      <c r="D5931">
        <v>2924</v>
      </c>
      <c r="E5931">
        <v>647</v>
      </c>
      <c r="F5931" t="s">
        <v>5675</v>
      </c>
      <c r="G5931" t="str">
        <f t="shared" si="183"/>
        <v>iiif_url</v>
      </c>
    </row>
    <row r="5932" spans="1:7" x14ac:dyDescent="0.2">
      <c r="A5932" t="s">
        <v>5667</v>
      </c>
      <c r="B5932" t="s">
        <v>5668</v>
      </c>
      <c r="C5932" t="s">
        <v>26</v>
      </c>
      <c r="D5932">
        <v>2799</v>
      </c>
      <c r="E5932">
        <v>695</v>
      </c>
      <c r="F5932" t="s">
        <v>5676</v>
      </c>
      <c r="G5932" t="str">
        <f t="shared" si="183"/>
        <v>iiif_url</v>
      </c>
    </row>
    <row r="5933" spans="1:7" x14ac:dyDescent="0.2">
      <c r="A5933" t="s">
        <v>5667</v>
      </c>
      <c r="B5933" t="s">
        <v>5668</v>
      </c>
      <c r="C5933" t="s">
        <v>26</v>
      </c>
      <c r="D5933">
        <v>2799</v>
      </c>
      <c r="E5933">
        <v>740</v>
      </c>
      <c r="F5933" t="s">
        <v>5677</v>
      </c>
      <c r="G5933" t="str">
        <f t="shared" si="183"/>
        <v>iiif_url</v>
      </c>
    </row>
    <row r="5934" spans="1:7" x14ac:dyDescent="0.2">
      <c r="A5934" t="s">
        <v>5667</v>
      </c>
      <c r="B5934" t="s">
        <v>5668</v>
      </c>
      <c r="C5934" t="s">
        <v>11</v>
      </c>
      <c r="D5934">
        <v>2924</v>
      </c>
      <c r="E5934">
        <v>792</v>
      </c>
      <c r="F5934" t="s">
        <v>5678</v>
      </c>
      <c r="G5934" t="str">
        <f t="shared" si="183"/>
        <v>iiif_url</v>
      </c>
    </row>
    <row r="5935" spans="1:7" x14ac:dyDescent="0.2">
      <c r="A5935" t="s">
        <v>5667</v>
      </c>
      <c r="B5935" t="s">
        <v>5668</v>
      </c>
      <c r="C5935" t="s">
        <v>26</v>
      </c>
      <c r="D5935">
        <v>2799</v>
      </c>
      <c r="E5935">
        <v>840</v>
      </c>
      <c r="F5935" t="s">
        <v>5679</v>
      </c>
      <c r="G5935" t="str">
        <f t="shared" si="183"/>
        <v>iiif_url</v>
      </c>
    </row>
    <row r="5936" spans="1:7" x14ac:dyDescent="0.2">
      <c r="A5936" t="s">
        <v>5667</v>
      </c>
      <c r="B5936" t="s">
        <v>5668</v>
      </c>
      <c r="C5936" t="s">
        <v>26</v>
      </c>
      <c r="D5936">
        <v>2803</v>
      </c>
      <c r="E5936">
        <v>897</v>
      </c>
      <c r="F5936" t="s">
        <v>5680</v>
      </c>
      <c r="G5936" t="str">
        <f t="shared" si="183"/>
        <v>iiif_url</v>
      </c>
    </row>
    <row r="5937" spans="1:7" x14ac:dyDescent="0.2">
      <c r="A5937" t="s">
        <v>5667</v>
      </c>
      <c r="B5937" t="s">
        <v>5668</v>
      </c>
      <c r="C5937" t="s">
        <v>11</v>
      </c>
      <c r="D5937">
        <v>2919</v>
      </c>
      <c r="E5937">
        <v>938</v>
      </c>
      <c r="F5937" t="s">
        <v>5681</v>
      </c>
      <c r="G5937" t="str">
        <f t="shared" si="183"/>
        <v>iiif_url</v>
      </c>
    </row>
    <row r="5938" spans="1:7" x14ac:dyDescent="0.2">
      <c r="A5938" t="s">
        <v>5667</v>
      </c>
      <c r="B5938" t="s">
        <v>5668</v>
      </c>
      <c r="C5938" t="s">
        <v>26</v>
      </c>
      <c r="D5938">
        <v>2791</v>
      </c>
      <c r="E5938">
        <v>980</v>
      </c>
      <c r="F5938" t="s">
        <v>5682</v>
      </c>
      <c r="G5938" t="str">
        <f t="shared" si="183"/>
        <v>iiif_url</v>
      </c>
    </row>
    <row r="5939" spans="1:7" x14ac:dyDescent="0.2">
      <c r="A5939" t="s">
        <v>5667</v>
      </c>
      <c r="B5939" t="s">
        <v>5668</v>
      </c>
      <c r="C5939" t="s">
        <v>26</v>
      </c>
      <c r="D5939">
        <v>2799</v>
      </c>
      <c r="E5939">
        <v>1035</v>
      </c>
      <c r="F5939" t="s">
        <v>5683</v>
      </c>
      <c r="G5939" t="str">
        <f t="shared" si="183"/>
        <v>iiif_url</v>
      </c>
    </row>
    <row r="5940" spans="1:7" x14ac:dyDescent="0.2">
      <c r="A5940" t="s">
        <v>5667</v>
      </c>
      <c r="B5940" t="s">
        <v>5668</v>
      </c>
      <c r="C5940" t="s">
        <v>11</v>
      </c>
      <c r="D5940">
        <v>2921</v>
      </c>
      <c r="E5940">
        <v>1081</v>
      </c>
      <c r="F5940" t="s">
        <v>5684</v>
      </c>
      <c r="G5940" t="str">
        <f t="shared" si="183"/>
        <v>iiif_url</v>
      </c>
    </row>
    <row r="5941" spans="1:7" x14ac:dyDescent="0.2">
      <c r="A5941" t="s">
        <v>5667</v>
      </c>
      <c r="B5941" t="s">
        <v>5668</v>
      </c>
      <c r="C5941" t="s">
        <v>26</v>
      </c>
      <c r="D5941">
        <v>2794</v>
      </c>
      <c r="E5941">
        <v>1119</v>
      </c>
      <c r="F5941" t="s">
        <v>5685</v>
      </c>
      <c r="G5941" t="str">
        <f t="shared" si="183"/>
        <v>iiif_url</v>
      </c>
    </row>
    <row r="5942" spans="1:7" x14ac:dyDescent="0.2">
      <c r="A5942" t="s">
        <v>5667</v>
      </c>
      <c r="B5942" t="s">
        <v>5668</v>
      </c>
      <c r="C5942" t="s">
        <v>11</v>
      </c>
      <c r="D5942">
        <v>2912</v>
      </c>
      <c r="E5942">
        <v>1175</v>
      </c>
      <c r="F5942" t="s">
        <v>5686</v>
      </c>
      <c r="G5942" t="str">
        <f t="shared" si="183"/>
        <v>iiif_url</v>
      </c>
    </row>
    <row r="5943" spans="1:7" x14ac:dyDescent="0.2">
      <c r="A5943" t="s">
        <v>5667</v>
      </c>
      <c r="B5943" t="s">
        <v>5668</v>
      </c>
      <c r="C5943" t="s">
        <v>26</v>
      </c>
      <c r="D5943">
        <v>2787</v>
      </c>
      <c r="E5943">
        <v>1221</v>
      </c>
      <c r="F5943" t="s">
        <v>5687</v>
      </c>
      <c r="G5943" t="str">
        <f t="shared" si="183"/>
        <v>iiif_url</v>
      </c>
    </row>
    <row r="5944" spans="1:7" x14ac:dyDescent="0.2">
      <c r="A5944" t="s">
        <v>5667</v>
      </c>
      <c r="B5944" t="s">
        <v>5668</v>
      </c>
      <c r="C5944" t="s">
        <v>26</v>
      </c>
      <c r="D5944">
        <v>2791</v>
      </c>
      <c r="E5944">
        <v>1276</v>
      </c>
      <c r="F5944" t="s">
        <v>5688</v>
      </c>
      <c r="G5944" t="str">
        <f t="shared" si="183"/>
        <v>iiif_url</v>
      </c>
    </row>
    <row r="5945" spans="1:7" x14ac:dyDescent="0.2">
      <c r="A5945" t="s">
        <v>5667</v>
      </c>
      <c r="B5945" t="s">
        <v>5668</v>
      </c>
      <c r="C5945" t="s">
        <v>11</v>
      </c>
      <c r="D5945">
        <v>2914</v>
      </c>
      <c r="E5945">
        <v>1309</v>
      </c>
      <c r="F5945" t="s">
        <v>5689</v>
      </c>
      <c r="G5945" t="str">
        <f t="shared" si="183"/>
        <v>iiif_url</v>
      </c>
    </row>
    <row r="5946" spans="1:7" x14ac:dyDescent="0.2">
      <c r="A5946" t="s">
        <v>5667</v>
      </c>
      <c r="B5946" t="s">
        <v>5668</v>
      </c>
      <c r="C5946" t="s">
        <v>26</v>
      </c>
      <c r="D5946">
        <v>2789</v>
      </c>
      <c r="E5946">
        <v>1364</v>
      </c>
      <c r="F5946" t="s">
        <v>5690</v>
      </c>
      <c r="G5946" t="str">
        <f t="shared" si="183"/>
        <v>iiif_url</v>
      </c>
    </row>
    <row r="5947" spans="1:7" x14ac:dyDescent="0.2">
      <c r="A5947" t="s">
        <v>5667</v>
      </c>
      <c r="B5947" t="s">
        <v>5668</v>
      </c>
      <c r="C5947" t="s">
        <v>26</v>
      </c>
      <c r="D5947">
        <v>2787</v>
      </c>
      <c r="E5947">
        <v>1413</v>
      </c>
      <c r="F5947" t="s">
        <v>5691</v>
      </c>
      <c r="G5947" t="str">
        <f t="shared" si="183"/>
        <v>iiif_url</v>
      </c>
    </row>
    <row r="5948" spans="1:7" x14ac:dyDescent="0.2">
      <c r="A5948" t="s">
        <v>5667</v>
      </c>
      <c r="B5948" t="s">
        <v>5668</v>
      </c>
      <c r="C5948" t="s">
        <v>26</v>
      </c>
      <c r="D5948">
        <v>2784</v>
      </c>
      <c r="E5948">
        <v>1462</v>
      </c>
      <c r="F5948" t="s">
        <v>5692</v>
      </c>
      <c r="G5948" t="str">
        <f t="shared" si="183"/>
        <v>iiif_url</v>
      </c>
    </row>
    <row r="5949" spans="1:7" x14ac:dyDescent="0.2">
      <c r="A5949" t="s">
        <v>5667</v>
      </c>
      <c r="B5949" t="s">
        <v>5668</v>
      </c>
      <c r="C5949" t="s">
        <v>26</v>
      </c>
      <c r="D5949">
        <v>2784</v>
      </c>
      <c r="E5949">
        <v>1508</v>
      </c>
      <c r="F5949" t="s">
        <v>5693</v>
      </c>
      <c r="G5949" t="str">
        <f t="shared" si="183"/>
        <v>iiif_url</v>
      </c>
    </row>
    <row r="5950" spans="1:7" x14ac:dyDescent="0.2">
      <c r="A5950" t="s">
        <v>5667</v>
      </c>
      <c r="B5950" t="s">
        <v>5668</v>
      </c>
      <c r="C5950" t="s">
        <v>26</v>
      </c>
      <c r="D5950">
        <v>2784</v>
      </c>
      <c r="E5950">
        <v>1558</v>
      </c>
      <c r="F5950" t="s">
        <v>5694</v>
      </c>
      <c r="G5950" t="str">
        <f t="shared" si="183"/>
        <v>iiif_url</v>
      </c>
    </row>
    <row r="5951" spans="1:7" x14ac:dyDescent="0.2">
      <c r="A5951" t="s">
        <v>5667</v>
      </c>
      <c r="B5951" t="s">
        <v>5668</v>
      </c>
      <c r="C5951" t="s">
        <v>37</v>
      </c>
      <c r="D5951">
        <v>2909</v>
      </c>
      <c r="E5951">
        <v>1599</v>
      </c>
      <c r="F5951" t="s">
        <v>5695</v>
      </c>
      <c r="G5951" t="str">
        <f t="shared" si="183"/>
        <v>iiif_url</v>
      </c>
    </row>
    <row r="5952" spans="1:7" x14ac:dyDescent="0.2">
      <c r="A5952" t="s">
        <v>5667</v>
      </c>
      <c r="B5952" t="s">
        <v>5668</v>
      </c>
      <c r="C5952" t="s">
        <v>26</v>
      </c>
      <c r="D5952">
        <v>2784</v>
      </c>
      <c r="E5952">
        <v>1649</v>
      </c>
      <c r="F5952" t="s">
        <v>5696</v>
      </c>
      <c r="G5952" t="str">
        <f t="shared" si="183"/>
        <v>iiif_url</v>
      </c>
    </row>
    <row r="5953" spans="1:7" x14ac:dyDescent="0.2">
      <c r="A5953" t="s">
        <v>5667</v>
      </c>
      <c r="B5953" t="s">
        <v>5668</v>
      </c>
      <c r="C5953" t="s">
        <v>37</v>
      </c>
      <c r="D5953">
        <v>2907</v>
      </c>
      <c r="E5953">
        <v>1703</v>
      </c>
      <c r="F5953" t="s">
        <v>5697</v>
      </c>
      <c r="G5953" t="str">
        <f t="shared" si="183"/>
        <v>iiif_url</v>
      </c>
    </row>
    <row r="5954" spans="1:7" x14ac:dyDescent="0.2">
      <c r="A5954" t="s">
        <v>5667</v>
      </c>
      <c r="B5954" t="s">
        <v>5668</v>
      </c>
      <c r="C5954" t="s">
        <v>26</v>
      </c>
      <c r="D5954">
        <v>2779</v>
      </c>
      <c r="E5954">
        <v>1751</v>
      </c>
      <c r="F5954" t="s">
        <v>5698</v>
      </c>
      <c r="G5954" t="str">
        <f t="shared" si="183"/>
        <v>iiif_url</v>
      </c>
    </row>
    <row r="5955" spans="1:7" x14ac:dyDescent="0.2">
      <c r="A5955" t="s">
        <v>5667</v>
      </c>
      <c r="B5955" t="s">
        <v>5668</v>
      </c>
      <c r="C5955" t="s">
        <v>26</v>
      </c>
      <c r="D5955">
        <v>2779</v>
      </c>
      <c r="E5955">
        <v>1804</v>
      </c>
      <c r="F5955" t="s">
        <v>5699</v>
      </c>
      <c r="G5955" t="str">
        <f t="shared" si="183"/>
        <v>iiif_url</v>
      </c>
    </row>
    <row r="5956" spans="1:7" x14ac:dyDescent="0.2">
      <c r="A5956" t="s">
        <v>5667</v>
      </c>
      <c r="B5956" t="s">
        <v>5668</v>
      </c>
      <c r="C5956" t="s">
        <v>37</v>
      </c>
      <c r="D5956">
        <v>2904</v>
      </c>
      <c r="E5956">
        <v>1843</v>
      </c>
      <c r="F5956" t="s">
        <v>5700</v>
      </c>
      <c r="G5956" t="str">
        <f t="shared" si="183"/>
        <v>iiif_url</v>
      </c>
    </row>
    <row r="5957" spans="1:7" x14ac:dyDescent="0.2">
      <c r="A5957" t="s">
        <v>5667</v>
      </c>
      <c r="B5957" t="s">
        <v>5668</v>
      </c>
      <c r="C5957" t="s">
        <v>26</v>
      </c>
      <c r="D5957">
        <v>2777</v>
      </c>
      <c r="E5957">
        <v>1891</v>
      </c>
      <c r="F5957" t="s">
        <v>5701</v>
      </c>
      <c r="G5957" t="str">
        <f t="shared" ref="G5957:G5989" si="184">HYPERLINK("https://images.diginfra.net/iiif/NL-HaNA_1.01.02/3779/NL-HaNA_1.01.02_3779_0028.jpg/2621,316,1107,3183/full/0/default.jpg", "iiif_url")</f>
        <v>iiif_url</v>
      </c>
    </row>
    <row r="5958" spans="1:7" x14ac:dyDescent="0.2">
      <c r="A5958" t="s">
        <v>5667</v>
      </c>
      <c r="B5958" t="s">
        <v>5668</v>
      </c>
      <c r="C5958" t="s">
        <v>37</v>
      </c>
      <c r="D5958">
        <v>2897</v>
      </c>
      <c r="E5958">
        <v>1937</v>
      </c>
      <c r="F5958" t="s">
        <v>5702</v>
      </c>
      <c r="G5958" t="str">
        <f t="shared" si="184"/>
        <v>iiif_url</v>
      </c>
    </row>
    <row r="5959" spans="1:7" x14ac:dyDescent="0.2">
      <c r="A5959" t="s">
        <v>5667</v>
      </c>
      <c r="B5959" t="s">
        <v>5668</v>
      </c>
      <c r="C5959" t="s">
        <v>26</v>
      </c>
      <c r="D5959">
        <v>2772</v>
      </c>
      <c r="E5959">
        <v>1983</v>
      </c>
      <c r="F5959" t="s">
        <v>5703</v>
      </c>
      <c r="G5959" t="str">
        <f t="shared" si="184"/>
        <v>iiif_url</v>
      </c>
    </row>
    <row r="5960" spans="1:7" x14ac:dyDescent="0.2">
      <c r="A5960" t="s">
        <v>5667</v>
      </c>
      <c r="B5960" t="s">
        <v>5668</v>
      </c>
      <c r="C5960" t="s">
        <v>37</v>
      </c>
      <c r="D5960">
        <v>2893</v>
      </c>
      <c r="E5960">
        <v>2038</v>
      </c>
      <c r="F5960" t="s">
        <v>5704</v>
      </c>
      <c r="G5960" t="str">
        <f t="shared" si="184"/>
        <v>iiif_url</v>
      </c>
    </row>
    <row r="5961" spans="1:7" x14ac:dyDescent="0.2">
      <c r="A5961" t="s">
        <v>5667</v>
      </c>
      <c r="B5961" t="s">
        <v>5668</v>
      </c>
      <c r="C5961" t="s">
        <v>26</v>
      </c>
      <c r="D5961">
        <v>2775</v>
      </c>
      <c r="E5961">
        <v>2085</v>
      </c>
      <c r="F5961" t="s">
        <v>5703</v>
      </c>
      <c r="G5961" t="str">
        <f t="shared" si="184"/>
        <v>iiif_url</v>
      </c>
    </row>
    <row r="5962" spans="1:7" x14ac:dyDescent="0.2">
      <c r="A5962" t="s">
        <v>5667</v>
      </c>
      <c r="B5962" t="s">
        <v>5668</v>
      </c>
      <c r="C5962" t="s">
        <v>37</v>
      </c>
      <c r="D5962">
        <v>2897</v>
      </c>
      <c r="E5962">
        <v>2134</v>
      </c>
      <c r="F5962" t="s">
        <v>5705</v>
      </c>
      <c r="G5962" t="str">
        <f t="shared" si="184"/>
        <v>iiif_url</v>
      </c>
    </row>
    <row r="5963" spans="1:7" x14ac:dyDescent="0.2">
      <c r="A5963" t="s">
        <v>5667</v>
      </c>
      <c r="B5963" t="s">
        <v>5668</v>
      </c>
      <c r="C5963" t="s">
        <v>26</v>
      </c>
      <c r="D5963">
        <v>2775</v>
      </c>
      <c r="E5963">
        <v>2164</v>
      </c>
      <c r="F5963" t="s">
        <v>5706</v>
      </c>
      <c r="G5963" t="str">
        <f t="shared" si="184"/>
        <v>iiif_url</v>
      </c>
    </row>
    <row r="5964" spans="1:7" x14ac:dyDescent="0.2">
      <c r="A5964" t="s">
        <v>5667</v>
      </c>
      <c r="B5964" t="s">
        <v>5668</v>
      </c>
      <c r="C5964" t="s">
        <v>37</v>
      </c>
      <c r="D5964">
        <v>2892</v>
      </c>
      <c r="E5964">
        <v>2231</v>
      </c>
      <c r="F5964" t="s">
        <v>5707</v>
      </c>
      <c r="G5964" t="str">
        <f t="shared" si="184"/>
        <v>iiif_url</v>
      </c>
    </row>
    <row r="5965" spans="1:7" x14ac:dyDescent="0.2">
      <c r="A5965" t="s">
        <v>5667</v>
      </c>
      <c r="B5965" t="s">
        <v>5668</v>
      </c>
      <c r="C5965" t="s">
        <v>26</v>
      </c>
      <c r="D5965">
        <v>2775</v>
      </c>
      <c r="E5965">
        <v>2272</v>
      </c>
      <c r="F5965" t="s">
        <v>5708</v>
      </c>
      <c r="G5965" t="str">
        <f t="shared" si="184"/>
        <v>iiif_url</v>
      </c>
    </row>
    <row r="5966" spans="1:7" x14ac:dyDescent="0.2">
      <c r="A5966" t="s">
        <v>5667</v>
      </c>
      <c r="B5966" t="s">
        <v>5668</v>
      </c>
      <c r="C5966" t="s">
        <v>37</v>
      </c>
      <c r="D5966">
        <v>2892</v>
      </c>
      <c r="E5966">
        <v>2299</v>
      </c>
      <c r="F5966" t="s">
        <v>5709</v>
      </c>
      <c r="G5966" t="str">
        <f t="shared" si="184"/>
        <v>iiif_url</v>
      </c>
    </row>
    <row r="5967" spans="1:7" x14ac:dyDescent="0.2">
      <c r="A5967" t="s">
        <v>5667</v>
      </c>
      <c r="B5967" t="s">
        <v>5668</v>
      </c>
      <c r="C5967" t="s">
        <v>26</v>
      </c>
      <c r="D5967">
        <v>2775</v>
      </c>
      <c r="E5967">
        <v>2371</v>
      </c>
      <c r="F5967" t="s">
        <v>5710</v>
      </c>
      <c r="G5967" t="str">
        <f t="shared" si="184"/>
        <v>iiif_url</v>
      </c>
    </row>
    <row r="5968" spans="1:7" x14ac:dyDescent="0.2">
      <c r="A5968" t="s">
        <v>5667</v>
      </c>
      <c r="B5968" t="s">
        <v>5668</v>
      </c>
      <c r="C5968" t="s">
        <v>37</v>
      </c>
      <c r="D5968">
        <v>2895</v>
      </c>
      <c r="E5968">
        <v>2419</v>
      </c>
      <c r="F5968" t="s">
        <v>5711</v>
      </c>
      <c r="G5968" t="str">
        <f t="shared" si="184"/>
        <v>iiif_url</v>
      </c>
    </row>
    <row r="5969" spans="1:7" x14ac:dyDescent="0.2">
      <c r="A5969" t="s">
        <v>5667</v>
      </c>
      <c r="B5969" t="s">
        <v>5668</v>
      </c>
      <c r="C5969" t="s">
        <v>26</v>
      </c>
      <c r="D5969">
        <v>2767</v>
      </c>
      <c r="E5969">
        <v>2468</v>
      </c>
      <c r="F5969" t="s">
        <v>5712</v>
      </c>
      <c r="G5969" t="str">
        <f t="shared" si="184"/>
        <v>iiif_url</v>
      </c>
    </row>
    <row r="5970" spans="1:7" x14ac:dyDescent="0.2">
      <c r="A5970" t="s">
        <v>5667</v>
      </c>
      <c r="B5970" t="s">
        <v>5668</v>
      </c>
      <c r="C5970" t="s">
        <v>26</v>
      </c>
      <c r="D5970">
        <v>2775</v>
      </c>
      <c r="E5970">
        <v>2523</v>
      </c>
      <c r="F5970" t="s">
        <v>5713</v>
      </c>
      <c r="G5970" t="str">
        <f t="shared" si="184"/>
        <v>iiif_url</v>
      </c>
    </row>
    <row r="5971" spans="1:7" x14ac:dyDescent="0.2">
      <c r="A5971" t="s">
        <v>5667</v>
      </c>
      <c r="B5971" t="s">
        <v>5668</v>
      </c>
      <c r="C5971" t="s">
        <v>26</v>
      </c>
      <c r="D5971">
        <v>2895</v>
      </c>
      <c r="E5971">
        <v>2560</v>
      </c>
      <c r="F5971" t="s">
        <v>5714</v>
      </c>
      <c r="G5971" t="str">
        <f t="shared" si="184"/>
        <v>iiif_url</v>
      </c>
    </row>
    <row r="5972" spans="1:7" x14ac:dyDescent="0.2">
      <c r="A5972" t="s">
        <v>5667</v>
      </c>
      <c r="B5972" t="s">
        <v>5668</v>
      </c>
      <c r="C5972" t="s">
        <v>26</v>
      </c>
      <c r="D5972">
        <v>2770</v>
      </c>
      <c r="E5972">
        <v>2610</v>
      </c>
      <c r="F5972" t="s">
        <v>5715</v>
      </c>
      <c r="G5972" t="str">
        <f t="shared" si="184"/>
        <v>iiif_url</v>
      </c>
    </row>
    <row r="5973" spans="1:7" x14ac:dyDescent="0.2">
      <c r="A5973" t="s">
        <v>5667</v>
      </c>
      <c r="B5973" t="s">
        <v>5668</v>
      </c>
      <c r="C5973" t="s">
        <v>26</v>
      </c>
      <c r="D5973">
        <v>2907</v>
      </c>
      <c r="E5973">
        <v>2624</v>
      </c>
      <c r="F5973" t="s">
        <v>1124</v>
      </c>
      <c r="G5973" t="str">
        <f t="shared" si="184"/>
        <v>iiif_url</v>
      </c>
    </row>
    <row r="5974" spans="1:7" x14ac:dyDescent="0.2">
      <c r="A5974" t="s">
        <v>5667</v>
      </c>
      <c r="B5974" t="s">
        <v>5668</v>
      </c>
      <c r="C5974" t="s">
        <v>26</v>
      </c>
      <c r="D5974">
        <v>2892</v>
      </c>
      <c r="E5974">
        <v>2662</v>
      </c>
      <c r="F5974" t="s">
        <v>5716</v>
      </c>
      <c r="G5974" t="str">
        <f t="shared" si="184"/>
        <v>iiif_url</v>
      </c>
    </row>
    <row r="5975" spans="1:7" x14ac:dyDescent="0.2">
      <c r="A5975" t="s">
        <v>5667</v>
      </c>
      <c r="B5975" t="s">
        <v>5668</v>
      </c>
      <c r="C5975" t="s">
        <v>26</v>
      </c>
      <c r="D5975">
        <v>2767</v>
      </c>
      <c r="E5975">
        <v>2706</v>
      </c>
      <c r="F5975" t="s">
        <v>5715</v>
      </c>
      <c r="G5975" t="str">
        <f t="shared" si="184"/>
        <v>iiif_url</v>
      </c>
    </row>
    <row r="5976" spans="1:7" x14ac:dyDescent="0.2">
      <c r="A5976" t="s">
        <v>5667</v>
      </c>
      <c r="B5976" t="s">
        <v>5668</v>
      </c>
      <c r="C5976" t="s">
        <v>26</v>
      </c>
      <c r="D5976">
        <v>2885</v>
      </c>
      <c r="E5976">
        <v>2717</v>
      </c>
      <c r="F5976" t="s">
        <v>5717</v>
      </c>
      <c r="G5976" t="str">
        <f t="shared" si="184"/>
        <v>iiif_url</v>
      </c>
    </row>
    <row r="5977" spans="1:7" x14ac:dyDescent="0.2">
      <c r="A5977" t="s">
        <v>5667</v>
      </c>
      <c r="B5977" t="s">
        <v>5668</v>
      </c>
      <c r="C5977" t="s">
        <v>26</v>
      </c>
      <c r="D5977">
        <v>2892</v>
      </c>
      <c r="E5977">
        <v>2757</v>
      </c>
      <c r="F5977" t="s">
        <v>5718</v>
      </c>
      <c r="G5977" t="str">
        <f t="shared" si="184"/>
        <v>iiif_url</v>
      </c>
    </row>
    <row r="5978" spans="1:7" x14ac:dyDescent="0.2">
      <c r="A5978" t="s">
        <v>5667</v>
      </c>
      <c r="B5978" t="s">
        <v>5668</v>
      </c>
      <c r="C5978" t="s">
        <v>26</v>
      </c>
      <c r="D5978">
        <v>2767</v>
      </c>
      <c r="E5978">
        <v>2805</v>
      </c>
      <c r="F5978" t="s">
        <v>5719</v>
      </c>
      <c r="G5978" t="str">
        <f t="shared" si="184"/>
        <v>iiif_url</v>
      </c>
    </row>
    <row r="5979" spans="1:7" x14ac:dyDescent="0.2">
      <c r="A5979" t="s">
        <v>5667</v>
      </c>
      <c r="B5979" t="s">
        <v>5668</v>
      </c>
      <c r="C5979" t="s">
        <v>26</v>
      </c>
      <c r="D5979">
        <v>2767</v>
      </c>
      <c r="E5979">
        <v>2851</v>
      </c>
      <c r="F5979" t="s">
        <v>5720</v>
      </c>
      <c r="G5979" t="str">
        <f t="shared" si="184"/>
        <v>iiif_url</v>
      </c>
    </row>
    <row r="5980" spans="1:7" x14ac:dyDescent="0.2">
      <c r="A5980" t="s">
        <v>5667</v>
      </c>
      <c r="B5980" t="s">
        <v>5668</v>
      </c>
      <c r="C5980" t="s">
        <v>37</v>
      </c>
      <c r="D5980">
        <v>2885</v>
      </c>
      <c r="E5980">
        <v>2908</v>
      </c>
      <c r="F5980" t="s">
        <v>5721</v>
      </c>
      <c r="G5980" t="str">
        <f t="shared" si="184"/>
        <v>iiif_url</v>
      </c>
    </row>
    <row r="5981" spans="1:7" x14ac:dyDescent="0.2">
      <c r="A5981" t="s">
        <v>5667</v>
      </c>
      <c r="B5981" t="s">
        <v>5668</v>
      </c>
      <c r="C5981" t="s">
        <v>26</v>
      </c>
      <c r="D5981">
        <v>2762</v>
      </c>
      <c r="E5981">
        <v>2951</v>
      </c>
      <c r="F5981" t="s">
        <v>5722</v>
      </c>
      <c r="G5981" t="str">
        <f t="shared" si="184"/>
        <v>iiif_url</v>
      </c>
    </row>
    <row r="5982" spans="1:7" x14ac:dyDescent="0.2">
      <c r="A5982" t="s">
        <v>5667</v>
      </c>
      <c r="B5982" t="s">
        <v>5668</v>
      </c>
      <c r="C5982" t="s">
        <v>37</v>
      </c>
      <c r="D5982">
        <v>2888</v>
      </c>
      <c r="E5982">
        <v>3000</v>
      </c>
      <c r="F5982" t="s">
        <v>5723</v>
      </c>
      <c r="G5982" t="str">
        <f t="shared" si="184"/>
        <v>iiif_url</v>
      </c>
    </row>
    <row r="5983" spans="1:7" x14ac:dyDescent="0.2">
      <c r="A5983" t="s">
        <v>5667</v>
      </c>
      <c r="B5983" t="s">
        <v>5668</v>
      </c>
      <c r="C5983" t="s">
        <v>26</v>
      </c>
      <c r="D5983">
        <v>2772</v>
      </c>
      <c r="E5983">
        <v>3044</v>
      </c>
      <c r="F5983" t="s">
        <v>1351</v>
      </c>
      <c r="G5983" t="str">
        <f t="shared" si="184"/>
        <v>iiif_url</v>
      </c>
    </row>
    <row r="5984" spans="1:7" x14ac:dyDescent="0.2">
      <c r="A5984" t="s">
        <v>5667</v>
      </c>
      <c r="B5984" t="s">
        <v>5668</v>
      </c>
      <c r="C5984" t="s">
        <v>26</v>
      </c>
      <c r="D5984">
        <v>2876</v>
      </c>
      <c r="E5984">
        <v>3095</v>
      </c>
      <c r="F5984" t="s">
        <v>5724</v>
      </c>
      <c r="G5984" t="str">
        <f t="shared" si="184"/>
        <v>iiif_url</v>
      </c>
    </row>
    <row r="5985" spans="1:7" x14ac:dyDescent="0.2">
      <c r="A5985" t="s">
        <v>5667</v>
      </c>
      <c r="B5985" t="s">
        <v>5668</v>
      </c>
      <c r="C5985" t="s">
        <v>124</v>
      </c>
      <c r="D5985">
        <v>2762</v>
      </c>
      <c r="E5985">
        <v>3144</v>
      </c>
      <c r="F5985" t="s">
        <v>5725</v>
      </c>
      <c r="G5985" t="str">
        <f t="shared" si="184"/>
        <v>iiif_url</v>
      </c>
    </row>
    <row r="5986" spans="1:7" x14ac:dyDescent="0.2">
      <c r="A5986" t="s">
        <v>5667</v>
      </c>
      <c r="B5986" t="s">
        <v>5668</v>
      </c>
      <c r="C5986" t="s">
        <v>37</v>
      </c>
      <c r="D5986">
        <v>2883</v>
      </c>
      <c r="E5986">
        <v>3191</v>
      </c>
      <c r="F5986" t="s">
        <v>2849</v>
      </c>
      <c r="G5986" t="str">
        <f t="shared" si="184"/>
        <v>iiif_url</v>
      </c>
    </row>
    <row r="5987" spans="1:7" x14ac:dyDescent="0.2">
      <c r="A5987" t="s">
        <v>5667</v>
      </c>
      <c r="B5987" t="s">
        <v>5668</v>
      </c>
      <c r="C5987" t="s">
        <v>124</v>
      </c>
      <c r="D5987">
        <v>2760</v>
      </c>
      <c r="E5987">
        <v>3238</v>
      </c>
      <c r="F5987" t="s">
        <v>5726</v>
      </c>
      <c r="G5987" t="str">
        <f t="shared" si="184"/>
        <v>iiif_url</v>
      </c>
    </row>
    <row r="5988" spans="1:7" x14ac:dyDescent="0.2">
      <c r="A5988" t="s">
        <v>5667</v>
      </c>
      <c r="B5988" t="s">
        <v>5668</v>
      </c>
      <c r="C5988" t="s">
        <v>124</v>
      </c>
      <c r="D5988">
        <v>2758</v>
      </c>
      <c r="E5988">
        <v>3289</v>
      </c>
      <c r="F5988" t="s">
        <v>5727</v>
      </c>
      <c r="G5988" t="str">
        <f t="shared" si="184"/>
        <v>iiif_url</v>
      </c>
    </row>
    <row r="5989" spans="1:7" x14ac:dyDescent="0.2">
      <c r="A5989" t="s">
        <v>5667</v>
      </c>
      <c r="B5989" t="s">
        <v>5668</v>
      </c>
      <c r="C5989" t="s">
        <v>124</v>
      </c>
      <c r="D5989">
        <v>2760</v>
      </c>
      <c r="E5989">
        <v>3335</v>
      </c>
      <c r="F5989" t="s">
        <v>5728</v>
      </c>
      <c r="G5989" t="str">
        <f t="shared" si="184"/>
        <v>iiif_url</v>
      </c>
    </row>
    <row r="5991" spans="1:7" x14ac:dyDescent="0.2">
      <c r="A5991" t="s">
        <v>5667</v>
      </c>
      <c r="B5991" t="s">
        <v>5729</v>
      </c>
      <c r="C5991" t="s">
        <v>11</v>
      </c>
      <c r="D5991">
        <v>3903</v>
      </c>
      <c r="E5991">
        <v>421</v>
      </c>
      <c r="F5991" t="s">
        <v>5730</v>
      </c>
      <c r="G5991" t="str">
        <f t="shared" ref="G5991:G6022" si="185">HYPERLINK("https://images.diginfra.net/iiif/NL-HaNA_1.01.02/3779/NL-HaNA_1.01.02_3779_0028.jpg/3593,321,1122,3199/full/0/default.jpg", "iiif_url")</f>
        <v>iiif_url</v>
      </c>
    </row>
    <row r="5992" spans="1:7" x14ac:dyDescent="0.2">
      <c r="A5992" t="s">
        <v>5667</v>
      </c>
      <c r="B5992" t="s">
        <v>5729</v>
      </c>
      <c r="C5992" t="s">
        <v>1170</v>
      </c>
      <c r="D5992">
        <v>3780</v>
      </c>
      <c r="E5992">
        <v>471</v>
      </c>
      <c r="F5992" t="s">
        <v>5731</v>
      </c>
      <c r="G5992" t="str">
        <f t="shared" si="185"/>
        <v>iiif_url</v>
      </c>
    </row>
    <row r="5993" spans="1:7" x14ac:dyDescent="0.2">
      <c r="A5993" t="s">
        <v>5667</v>
      </c>
      <c r="B5993" t="s">
        <v>5729</v>
      </c>
      <c r="C5993" t="s">
        <v>1170</v>
      </c>
      <c r="D5993">
        <v>3780</v>
      </c>
      <c r="E5993">
        <v>516</v>
      </c>
      <c r="F5993" t="s">
        <v>5732</v>
      </c>
      <c r="G5993" t="str">
        <f t="shared" si="185"/>
        <v>iiif_url</v>
      </c>
    </row>
    <row r="5994" spans="1:7" x14ac:dyDescent="0.2">
      <c r="A5994" t="s">
        <v>5667</v>
      </c>
      <c r="B5994" t="s">
        <v>5729</v>
      </c>
      <c r="C5994" t="s">
        <v>11</v>
      </c>
      <c r="D5994">
        <v>3901</v>
      </c>
      <c r="E5994">
        <v>567</v>
      </c>
      <c r="F5994" t="s">
        <v>5733</v>
      </c>
      <c r="G5994" t="str">
        <f t="shared" si="185"/>
        <v>iiif_url</v>
      </c>
    </row>
    <row r="5995" spans="1:7" x14ac:dyDescent="0.2">
      <c r="A5995" t="s">
        <v>5667</v>
      </c>
      <c r="B5995" t="s">
        <v>5729</v>
      </c>
      <c r="C5995" t="s">
        <v>11</v>
      </c>
      <c r="D5995">
        <v>3903</v>
      </c>
      <c r="E5995">
        <v>612</v>
      </c>
      <c r="F5995" t="s">
        <v>5734</v>
      </c>
      <c r="G5995" t="str">
        <f t="shared" si="185"/>
        <v>iiif_url</v>
      </c>
    </row>
    <row r="5996" spans="1:7" x14ac:dyDescent="0.2">
      <c r="A5996" t="s">
        <v>5667</v>
      </c>
      <c r="B5996" t="s">
        <v>5729</v>
      </c>
      <c r="C5996" t="s">
        <v>1170</v>
      </c>
      <c r="D5996">
        <v>3773</v>
      </c>
      <c r="E5996">
        <v>660</v>
      </c>
      <c r="F5996" t="s">
        <v>5735</v>
      </c>
      <c r="G5996" t="str">
        <f t="shared" si="185"/>
        <v>iiif_url</v>
      </c>
    </row>
    <row r="5997" spans="1:7" x14ac:dyDescent="0.2">
      <c r="A5997" t="s">
        <v>5667</v>
      </c>
      <c r="B5997" t="s">
        <v>5729</v>
      </c>
      <c r="C5997" t="s">
        <v>26</v>
      </c>
      <c r="D5997">
        <v>3766</v>
      </c>
      <c r="E5997">
        <v>709</v>
      </c>
      <c r="F5997" t="s">
        <v>5736</v>
      </c>
      <c r="G5997" t="str">
        <f t="shared" si="185"/>
        <v>iiif_url</v>
      </c>
    </row>
    <row r="5998" spans="1:7" x14ac:dyDescent="0.2">
      <c r="A5998" t="s">
        <v>5667</v>
      </c>
      <c r="B5998" t="s">
        <v>5729</v>
      </c>
      <c r="C5998" t="s">
        <v>11</v>
      </c>
      <c r="D5998">
        <v>3901</v>
      </c>
      <c r="E5998">
        <v>758</v>
      </c>
      <c r="F5998" t="s">
        <v>5737</v>
      </c>
      <c r="G5998" t="str">
        <f t="shared" si="185"/>
        <v>iiif_url</v>
      </c>
    </row>
    <row r="5999" spans="1:7" x14ac:dyDescent="0.2">
      <c r="A5999" t="s">
        <v>5667</v>
      </c>
      <c r="B5999" t="s">
        <v>5729</v>
      </c>
      <c r="C5999" t="s">
        <v>26</v>
      </c>
      <c r="D5999">
        <v>3773</v>
      </c>
      <c r="E5999">
        <v>806</v>
      </c>
      <c r="F5999" t="s">
        <v>5738</v>
      </c>
      <c r="G5999" t="str">
        <f t="shared" si="185"/>
        <v>iiif_url</v>
      </c>
    </row>
    <row r="6000" spans="1:7" x14ac:dyDescent="0.2">
      <c r="A6000" t="s">
        <v>5667</v>
      </c>
      <c r="B6000" t="s">
        <v>5729</v>
      </c>
      <c r="C6000" t="s">
        <v>11</v>
      </c>
      <c r="D6000">
        <v>3893</v>
      </c>
      <c r="E6000">
        <v>855</v>
      </c>
      <c r="F6000" t="s">
        <v>5739</v>
      </c>
      <c r="G6000" t="str">
        <f t="shared" si="185"/>
        <v>iiif_url</v>
      </c>
    </row>
    <row r="6001" spans="1:7" x14ac:dyDescent="0.2">
      <c r="A6001" t="s">
        <v>5667</v>
      </c>
      <c r="B6001" t="s">
        <v>5729</v>
      </c>
      <c r="C6001" t="s">
        <v>26</v>
      </c>
      <c r="D6001">
        <v>3776</v>
      </c>
      <c r="E6001">
        <v>901</v>
      </c>
      <c r="F6001" t="s">
        <v>5740</v>
      </c>
      <c r="G6001" t="str">
        <f t="shared" si="185"/>
        <v>iiif_url</v>
      </c>
    </row>
    <row r="6002" spans="1:7" x14ac:dyDescent="0.2">
      <c r="A6002" t="s">
        <v>5667</v>
      </c>
      <c r="B6002" t="s">
        <v>5729</v>
      </c>
      <c r="C6002" t="s">
        <v>26</v>
      </c>
      <c r="D6002">
        <v>3768</v>
      </c>
      <c r="E6002">
        <v>951</v>
      </c>
      <c r="F6002" t="s">
        <v>5741</v>
      </c>
      <c r="G6002" t="str">
        <f t="shared" si="185"/>
        <v>iiif_url</v>
      </c>
    </row>
    <row r="6003" spans="1:7" x14ac:dyDescent="0.2">
      <c r="A6003" t="s">
        <v>5667</v>
      </c>
      <c r="B6003" t="s">
        <v>5729</v>
      </c>
      <c r="C6003" t="s">
        <v>26</v>
      </c>
      <c r="D6003">
        <v>3773</v>
      </c>
      <c r="E6003">
        <v>1000</v>
      </c>
      <c r="F6003" t="s">
        <v>3427</v>
      </c>
      <c r="G6003" t="str">
        <f t="shared" si="185"/>
        <v>iiif_url</v>
      </c>
    </row>
    <row r="6004" spans="1:7" x14ac:dyDescent="0.2">
      <c r="A6004" t="s">
        <v>5667</v>
      </c>
      <c r="B6004" t="s">
        <v>5729</v>
      </c>
      <c r="C6004" t="s">
        <v>11</v>
      </c>
      <c r="D6004">
        <v>3891</v>
      </c>
      <c r="E6004">
        <v>1045</v>
      </c>
      <c r="F6004" t="s">
        <v>5742</v>
      </c>
      <c r="G6004" t="str">
        <f t="shared" si="185"/>
        <v>iiif_url</v>
      </c>
    </row>
    <row r="6005" spans="1:7" x14ac:dyDescent="0.2">
      <c r="A6005" t="s">
        <v>5667</v>
      </c>
      <c r="B6005" t="s">
        <v>5729</v>
      </c>
      <c r="C6005" t="s">
        <v>26</v>
      </c>
      <c r="D6005">
        <v>3768</v>
      </c>
      <c r="E6005">
        <v>1096</v>
      </c>
      <c r="F6005" t="s">
        <v>5743</v>
      </c>
      <c r="G6005" t="str">
        <f t="shared" si="185"/>
        <v>iiif_url</v>
      </c>
    </row>
    <row r="6006" spans="1:7" x14ac:dyDescent="0.2">
      <c r="A6006" t="s">
        <v>5667</v>
      </c>
      <c r="B6006" t="s">
        <v>5729</v>
      </c>
      <c r="C6006" t="s">
        <v>26</v>
      </c>
      <c r="D6006">
        <v>3766</v>
      </c>
      <c r="E6006">
        <v>1144</v>
      </c>
      <c r="F6006" t="s">
        <v>5744</v>
      </c>
      <c r="G6006" t="str">
        <f t="shared" si="185"/>
        <v>iiif_url</v>
      </c>
    </row>
    <row r="6007" spans="1:7" x14ac:dyDescent="0.2">
      <c r="A6007" t="s">
        <v>5667</v>
      </c>
      <c r="B6007" t="s">
        <v>5729</v>
      </c>
      <c r="C6007" t="s">
        <v>11</v>
      </c>
      <c r="D6007">
        <v>3886</v>
      </c>
      <c r="E6007">
        <v>1192</v>
      </c>
      <c r="F6007" t="s">
        <v>5745</v>
      </c>
      <c r="G6007" t="str">
        <f t="shared" si="185"/>
        <v>iiif_url</v>
      </c>
    </row>
    <row r="6008" spans="1:7" x14ac:dyDescent="0.2">
      <c r="A6008" t="s">
        <v>5667</v>
      </c>
      <c r="B6008" t="s">
        <v>5729</v>
      </c>
      <c r="C6008" t="s">
        <v>26</v>
      </c>
      <c r="D6008">
        <v>3766</v>
      </c>
      <c r="E6008">
        <v>1238</v>
      </c>
      <c r="F6008" t="s">
        <v>5746</v>
      </c>
      <c r="G6008" t="str">
        <f t="shared" si="185"/>
        <v>iiif_url</v>
      </c>
    </row>
    <row r="6009" spans="1:7" x14ac:dyDescent="0.2">
      <c r="A6009" t="s">
        <v>5667</v>
      </c>
      <c r="B6009" t="s">
        <v>5729</v>
      </c>
      <c r="C6009" t="s">
        <v>11</v>
      </c>
      <c r="D6009">
        <v>3886</v>
      </c>
      <c r="E6009">
        <v>1287</v>
      </c>
      <c r="F6009" t="s">
        <v>5747</v>
      </c>
      <c r="G6009" t="str">
        <f t="shared" si="185"/>
        <v>iiif_url</v>
      </c>
    </row>
    <row r="6010" spans="1:7" x14ac:dyDescent="0.2">
      <c r="A6010" t="s">
        <v>5667</v>
      </c>
      <c r="B6010" t="s">
        <v>5729</v>
      </c>
      <c r="C6010" t="s">
        <v>26</v>
      </c>
      <c r="D6010">
        <v>3766</v>
      </c>
      <c r="E6010">
        <v>1335</v>
      </c>
      <c r="F6010" t="s">
        <v>5748</v>
      </c>
      <c r="G6010" t="str">
        <f t="shared" si="185"/>
        <v>iiif_url</v>
      </c>
    </row>
    <row r="6011" spans="1:7" x14ac:dyDescent="0.2">
      <c r="A6011" t="s">
        <v>5667</v>
      </c>
      <c r="B6011" t="s">
        <v>5729</v>
      </c>
      <c r="C6011" t="s">
        <v>26</v>
      </c>
      <c r="D6011">
        <v>3763</v>
      </c>
      <c r="E6011">
        <v>1377</v>
      </c>
      <c r="F6011" t="s">
        <v>5749</v>
      </c>
      <c r="G6011" t="str">
        <f t="shared" si="185"/>
        <v>iiif_url</v>
      </c>
    </row>
    <row r="6012" spans="1:7" x14ac:dyDescent="0.2">
      <c r="A6012" t="s">
        <v>5667</v>
      </c>
      <c r="B6012" t="s">
        <v>5729</v>
      </c>
      <c r="C6012" t="s">
        <v>11</v>
      </c>
      <c r="D6012">
        <v>3886</v>
      </c>
      <c r="E6012">
        <v>1430</v>
      </c>
      <c r="F6012" t="s">
        <v>5750</v>
      </c>
      <c r="G6012" t="str">
        <f t="shared" si="185"/>
        <v>iiif_url</v>
      </c>
    </row>
    <row r="6013" spans="1:7" x14ac:dyDescent="0.2">
      <c r="A6013" t="s">
        <v>5667</v>
      </c>
      <c r="B6013" t="s">
        <v>5729</v>
      </c>
      <c r="C6013" t="s">
        <v>26</v>
      </c>
      <c r="D6013">
        <v>3761</v>
      </c>
      <c r="E6013">
        <v>1479</v>
      </c>
      <c r="F6013" t="s">
        <v>5751</v>
      </c>
      <c r="G6013" t="str">
        <f t="shared" si="185"/>
        <v>iiif_url</v>
      </c>
    </row>
    <row r="6014" spans="1:7" x14ac:dyDescent="0.2">
      <c r="A6014" t="s">
        <v>5667</v>
      </c>
      <c r="B6014" t="s">
        <v>5729</v>
      </c>
      <c r="C6014" t="s">
        <v>37</v>
      </c>
      <c r="D6014">
        <v>3881</v>
      </c>
      <c r="E6014">
        <v>1525</v>
      </c>
      <c r="F6014" t="s">
        <v>5752</v>
      </c>
      <c r="G6014" t="str">
        <f t="shared" si="185"/>
        <v>iiif_url</v>
      </c>
    </row>
    <row r="6015" spans="1:7" x14ac:dyDescent="0.2">
      <c r="A6015" t="s">
        <v>5667</v>
      </c>
      <c r="B6015" t="s">
        <v>5729</v>
      </c>
      <c r="C6015" t="s">
        <v>26</v>
      </c>
      <c r="D6015">
        <v>3759</v>
      </c>
      <c r="E6015">
        <v>1577</v>
      </c>
      <c r="F6015" t="s">
        <v>5753</v>
      </c>
      <c r="G6015" t="str">
        <f t="shared" si="185"/>
        <v>iiif_url</v>
      </c>
    </row>
    <row r="6016" spans="1:7" x14ac:dyDescent="0.2">
      <c r="A6016" t="s">
        <v>5667</v>
      </c>
      <c r="B6016" t="s">
        <v>5729</v>
      </c>
      <c r="C6016" t="s">
        <v>26</v>
      </c>
      <c r="D6016">
        <v>3759</v>
      </c>
      <c r="E6016">
        <v>1630</v>
      </c>
      <c r="F6016" t="s">
        <v>5754</v>
      </c>
      <c r="G6016" t="str">
        <f t="shared" si="185"/>
        <v>iiif_url</v>
      </c>
    </row>
    <row r="6017" spans="1:7" x14ac:dyDescent="0.2">
      <c r="A6017" t="s">
        <v>5667</v>
      </c>
      <c r="B6017" t="s">
        <v>5729</v>
      </c>
      <c r="C6017" t="s">
        <v>37</v>
      </c>
      <c r="D6017">
        <v>3879</v>
      </c>
      <c r="E6017">
        <v>1666</v>
      </c>
      <c r="F6017" t="s">
        <v>5755</v>
      </c>
      <c r="G6017" t="str">
        <f t="shared" si="185"/>
        <v>iiif_url</v>
      </c>
    </row>
    <row r="6018" spans="1:7" x14ac:dyDescent="0.2">
      <c r="A6018" t="s">
        <v>5667</v>
      </c>
      <c r="B6018" t="s">
        <v>5729</v>
      </c>
      <c r="C6018" t="s">
        <v>26</v>
      </c>
      <c r="D6018">
        <v>3761</v>
      </c>
      <c r="E6018">
        <v>1727</v>
      </c>
      <c r="F6018" t="s">
        <v>5756</v>
      </c>
      <c r="G6018" t="str">
        <f t="shared" si="185"/>
        <v>iiif_url</v>
      </c>
    </row>
    <row r="6019" spans="1:7" x14ac:dyDescent="0.2">
      <c r="A6019" t="s">
        <v>5667</v>
      </c>
      <c r="B6019" t="s">
        <v>5729</v>
      </c>
      <c r="C6019" t="s">
        <v>37</v>
      </c>
      <c r="D6019">
        <v>3879</v>
      </c>
      <c r="E6019">
        <v>1759</v>
      </c>
      <c r="F6019" t="s">
        <v>5757</v>
      </c>
      <c r="G6019" t="str">
        <f t="shared" si="185"/>
        <v>iiif_url</v>
      </c>
    </row>
    <row r="6020" spans="1:7" x14ac:dyDescent="0.2">
      <c r="A6020" t="s">
        <v>5667</v>
      </c>
      <c r="B6020" t="s">
        <v>5729</v>
      </c>
      <c r="C6020" t="s">
        <v>124</v>
      </c>
      <c r="D6020">
        <v>3751</v>
      </c>
      <c r="E6020">
        <v>1814</v>
      </c>
      <c r="F6020" t="s">
        <v>5758</v>
      </c>
      <c r="G6020" t="str">
        <f t="shared" si="185"/>
        <v>iiif_url</v>
      </c>
    </row>
    <row r="6021" spans="1:7" x14ac:dyDescent="0.2">
      <c r="A6021" t="s">
        <v>5667</v>
      </c>
      <c r="B6021" t="s">
        <v>5729</v>
      </c>
      <c r="C6021" t="s">
        <v>26</v>
      </c>
      <c r="D6021">
        <v>3877</v>
      </c>
      <c r="E6021">
        <v>1863</v>
      </c>
      <c r="F6021" t="s">
        <v>5759</v>
      </c>
      <c r="G6021" t="str">
        <f t="shared" si="185"/>
        <v>iiif_url</v>
      </c>
    </row>
    <row r="6022" spans="1:7" x14ac:dyDescent="0.2">
      <c r="A6022" t="s">
        <v>5667</v>
      </c>
      <c r="B6022" t="s">
        <v>5729</v>
      </c>
      <c r="C6022" t="s">
        <v>124</v>
      </c>
      <c r="D6022">
        <v>3749</v>
      </c>
      <c r="E6022">
        <v>1911</v>
      </c>
      <c r="F6022" t="s">
        <v>5760</v>
      </c>
      <c r="G6022" t="str">
        <f t="shared" si="185"/>
        <v>iiif_url</v>
      </c>
    </row>
    <row r="6023" spans="1:7" x14ac:dyDescent="0.2">
      <c r="A6023" t="s">
        <v>5667</v>
      </c>
      <c r="B6023" t="s">
        <v>5729</v>
      </c>
      <c r="C6023" t="s">
        <v>124</v>
      </c>
      <c r="D6023">
        <v>3747</v>
      </c>
      <c r="E6023">
        <v>1959</v>
      </c>
      <c r="F6023" t="s">
        <v>5761</v>
      </c>
      <c r="G6023" t="str">
        <f t="shared" ref="G6023:G6052" si="186">HYPERLINK("https://images.diginfra.net/iiif/NL-HaNA_1.01.02/3779/NL-HaNA_1.01.02_3779_0028.jpg/3593,321,1122,3199/full/0/default.jpg", "iiif_url")</f>
        <v>iiif_url</v>
      </c>
    </row>
    <row r="6024" spans="1:7" x14ac:dyDescent="0.2">
      <c r="A6024" t="s">
        <v>5667</v>
      </c>
      <c r="B6024" t="s">
        <v>5729</v>
      </c>
      <c r="C6024" t="s">
        <v>26</v>
      </c>
      <c r="D6024">
        <v>3872</v>
      </c>
      <c r="E6024">
        <v>2006</v>
      </c>
      <c r="F6024" t="s">
        <v>5762</v>
      </c>
      <c r="G6024" t="str">
        <f t="shared" si="186"/>
        <v>iiif_url</v>
      </c>
    </row>
    <row r="6025" spans="1:7" x14ac:dyDescent="0.2">
      <c r="A6025" t="s">
        <v>5667</v>
      </c>
      <c r="B6025" t="s">
        <v>5729</v>
      </c>
      <c r="C6025" t="s">
        <v>124</v>
      </c>
      <c r="D6025">
        <v>3747</v>
      </c>
      <c r="E6025">
        <v>2052</v>
      </c>
      <c r="F6025" t="s">
        <v>5763</v>
      </c>
      <c r="G6025" t="str">
        <f t="shared" si="186"/>
        <v>iiif_url</v>
      </c>
    </row>
    <row r="6026" spans="1:7" x14ac:dyDescent="0.2">
      <c r="A6026" t="s">
        <v>5667</v>
      </c>
      <c r="B6026" t="s">
        <v>5729</v>
      </c>
      <c r="C6026" t="s">
        <v>124</v>
      </c>
      <c r="D6026">
        <v>3747</v>
      </c>
      <c r="E6026">
        <v>2101</v>
      </c>
      <c r="F6026" t="s">
        <v>5764</v>
      </c>
      <c r="G6026" t="str">
        <f t="shared" si="186"/>
        <v>iiif_url</v>
      </c>
    </row>
    <row r="6027" spans="1:7" x14ac:dyDescent="0.2">
      <c r="A6027" t="s">
        <v>5667</v>
      </c>
      <c r="B6027" t="s">
        <v>5729</v>
      </c>
      <c r="C6027" t="s">
        <v>124</v>
      </c>
      <c r="D6027">
        <v>3747</v>
      </c>
      <c r="E6027">
        <v>2148</v>
      </c>
      <c r="F6027" t="s">
        <v>5765</v>
      </c>
      <c r="G6027" t="str">
        <f t="shared" si="186"/>
        <v>iiif_url</v>
      </c>
    </row>
    <row r="6028" spans="1:7" x14ac:dyDescent="0.2">
      <c r="A6028" t="s">
        <v>5667</v>
      </c>
      <c r="B6028" t="s">
        <v>5729</v>
      </c>
      <c r="C6028" t="s">
        <v>37</v>
      </c>
      <c r="D6028">
        <v>3869</v>
      </c>
      <c r="E6028">
        <v>2198</v>
      </c>
      <c r="F6028" t="s">
        <v>5766</v>
      </c>
      <c r="G6028" t="str">
        <f t="shared" si="186"/>
        <v>iiif_url</v>
      </c>
    </row>
    <row r="6029" spans="1:7" x14ac:dyDescent="0.2">
      <c r="A6029" t="s">
        <v>5667</v>
      </c>
      <c r="B6029" t="s">
        <v>5729</v>
      </c>
      <c r="C6029" t="s">
        <v>124</v>
      </c>
      <c r="D6029">
        <v>3747</v>
      </c>
      <c r="E6029">
        <v>2244</v>
      </c>
      <c r="F6029" t="s">
        <v>5767</v>
      </c>
      <c r="G6029" t="str">
        <f t="shared" si="186"/>
        <v>iiif_url</v>
      </c>
    </row>
    <row r="6030" spans="1:7" x14ac:dyDescent="0.2">
      <c r="A6030" t="s">
        <v>5667</v>
      </c>
      <c r="B6030" t="s">
        <v>5729</v>
      </c>
      <c r="C6030" t="s">
        <v>124</v>
      </c>
      <c r="D6030">
        <v>3744</v>
      </c>
      <c r="E6030">
        <v>2293</v>
      </c>
      <c r="F6030" t="s">
        <v>5768</v>
      </c>
      <c r="G6030" t="str">
        <f t="shared" si="186"/>
        <v>iiif_url</v>
      </c>
    </row>
    <row r="6031" spans="1:7" x14ac:dyDescent="0.2">
      <c r="A6031" t="s">
        <v>5667</v>
      </c>
      <c r="B6031" t="s">
        <v>5729</v>
      </c>
      <c r="C6031" t="s">
        <v>124</v>
      </c>
      <c r="D6031">
        <v>3699</v>
      </c>
      <c r="E6031">
        <v>2339</v>
      </c>
      <c r="F6031" t="s">
        <v>5769</v>
      </c>
      <c r="G6031" t="str">
        <f t="shared" si="186"/>
        <v>iiif_url</v>
      </c>
    </row>
    <row r="6032" spans="1:7" x14ac:dyDescent="0.2">
      <c r="A6032" t="s">
        <v>5667</v>
      </c>
      <c r="B6032" t="s">
        <v>5729</v>
      </c>
      <c r="C6032" t="s">
        <v>124</v>
      </c>
      <c r="D6032">
        <v>3742</v>
      </c>
      <c r="E6032">
        <v>2389</v>
      </c>
      <c r="F6032" t="s">
        <v>5770</v>
      </c>
      <c r="G6032" t="str">
        <f t="shared" si="186"/>
        <v>iiif_url</v>
      </c>
    </row>
    <row r="6033" spans="1:7" x14ac:dyDescent="0.2">
      <c r="A6033" t="s">
        <v>5667</v>
      </c>
      <c r="B6033" t="s">
        <v>5729</v>
      </c>
      <c r="C6033" t="s">
        <v>124</v>
      </c>
      <c r="D6033">
        <v>3744</v>
      </c>
      <c r="E6033">
        <v>2433</v>
      </c>
      <c r="F6033" t="s">
        <v>5771</v>
      </c>
      <c r="G6033" t="str">
        <f t="shared" si="186"/>
        <v>iiif_url</v>
      </c>
    </row>
    <row r="6034" spans="1:7" x14ac:dyDescent="0.2">
      <c r="A6034" t="s">
        <v>5667</v>
      </c>
      <c r="B6034" t="s">
        <v>5729</v>
      </c>
      <c r="C6034" t="s">
        <v>37</v>
      </c>
      <c r="D6034">
        <v>3862</v>
      </c>
      <c r="E6034">
        <v>2489</v>
      </c>
      <c r="F6034" t="s">
        <v>5772</v>
      </c>
      <c r="G6034" t="str">
        <f t="shared" si="186"/>
        <v>iiif_url</v>
      </c>
    </row>
    <row r="6035" spans="1:7" x14ac:dyDescent="0.2">
      <c r="A6035" t="s">
        <v>5667</v>
      </c>
      <c r="B6035" t="s">
        <v>5729</v>
      </c>
      <c r="C6035" t="s">
        <v>124</v>
      </c>
      <c r="D6035">
        <v>3744</v>
      </c>
      <c r="E6035">
        <v>2531</v>
      </c>
      <c r="F6035" t="s">
        <v>5773</v>
      </c>
      <c r="G6035" t="str">
        <f t="shared" si="186"/>
        <v>iiif_url</v>
      </c>
    </row>
    <row r="6036" spans="1:7" x14ac:dyDescent="0.2">
      <c r="A6036" t="s">
        <v>5667</v>
      </c>
      <c r="B6036" t="s">
        <v>5729</v>
      </c>
      <c r="C6036" t="s">
        <v>37</v>
      </c>
      <c r="D6036">
        <v>3867</v>
      </c>
      <c r="E6036">
        <v>2584</v>
      </c>
      <c r="F6036" t="s">
        <v>5774</v>
      </c>
      <c r="G6036" t="str">
        <f t="shared" si="186"/>
        <v>iiif_url</v>
      </c>
    </row>
    <row r="6037" spans="1:7" x14ac:dyDescent="0.2">
      <c r="A6037" t="s">
        <v>5667</v>
      </c>
      <c r="B6037" t="s">
        <v>5729</v>
      </c>
      <c r="C6037" t="s">
        <v>124</v>
      </c>
      <c r="D6037">
        <v>3744</v>
      </c>
      <c r="E6037">
        <v>2631</v>
      </c>
      <c r="F6037" t="s">
        <v>5775</v>
      </c>
      <c r="G6037" t="str">
        <f t="shared" si="186"/>
        <v>iiif_url</v>
      </c>
    </row>
    <row r="6038" spans="1:7" x14ac:dyDescent="0.2">
      <c r="A6038" t="s">
        <v>5667</v>
      </c>
      <c r="B6038" t="s">
        <v>5729</v>
      </c>
      <c r="C6038" t="s">
        <v>124</v>
      </c>
      <c r="D6038">
        <v>3742</v>
      </c>
      <c r="E6038">
        <v>2677</v>
      </c>
      <c r="F6038" t="s">
        <v>5776</v>
      </c>
      <c r="G6038" t="str">
        <f t="shared" si="186"/>
        <v>iiif_url</v>
      </c>
    </row>
    <row r="6039" spans="1:7" x14ac:dyDescent="0.2">
      <c r="A6039" t="s">
        <v>5667</v>
      </c>
      <c r="B6039" t="s">
        <v>5729</v>
      </c>
      <c r="C6039" t="s">
        <v>37</v>
      </c>
      <c r="D6039">
        <v>3865</v>
      </c>
      <c r="E6039">
        <v>2726</v>
      </c>
      <c r="F6039" t="s">
        <v>5777</v>
      </c>
      <c r="G6039" t="str">
        <f t="shared" si="186"/>
        <v>iiif_url</v>
      </c>
    </row>
    <row r="6040" spans="1:7" x14ac:dyDescent="0.2">
      <c r="A6040" t="s">
        <v>5667</v>
      </c>
      <c r="B6040" t="s">
        <v>5729</v>
      </c>
      <c r="C6040" t="s">
        <v>124</v>
      </c>
      <c r="D6040">
        <v>3744</v>
      </c>
      <c r="E6040">
        <v>2771</v>
      </c>
      <c r="F6040" t="s">
        <v>5778</v>
      </c>
      <c r="G6040" t="str">
        <f t="shared" si="186"/>
        <v>iiif_url</v>
      </c>
    </row>
    <row r="6041" spans="1:7" x14ac:dyDescent="0.2">
      <c r="A6041" t="s">
        <v>5667</v>
      </c>
      <c r="B6041" t="s">
        <v>5729</v>
      </c>
      <c r="C6041" t="s">
        <v>37</v>
      </c>
      <c r="D6041">
        <v>3860</v>
      </c>
      <c r="E6041">
        <v>2823</v>
      </c>
      <c r="F6041" t="s">
        <v>5779</v>
      </c>
      <c r="G6041" t="str">
        <f t="shared" si="186"/>
        <v>iiif_url</v>
      </c>
    </row>
    <row r="6042" spans="1:7" x14ac:dyDescent="0.2">
      <c r="A6042" t="s">
        <v>5667</v>
      </c>
      <c r="B6042" t="s">
        <v>5729</v>
      </c>
      <c r="C6042" t="s">
        <v>124</v>
      </c>
      <c r="D6042">
        <v>3742</v>
      </c>
      <c r="E6042">
        <v>2870</v>
      </c>
      <c r="F6042" t="s">
        <v>5780</v>
      </c>
      <c r="G6042" t="str">
        <f t="shared" si="186"/>
        <v>iiif_url</v>
      </c>
    </row>
    <row r="6043" spans="1:7" x14ac:dyDescent="0.2">
      <c r="A6043" t="s">
        <v>5667</v>
      </c>
      <c r="B6043" t="s">
        <v>5729</v>
      </c>
      <c r="C6043" t="s">
        <v>124</v>
      </c>
      <c r="D6043">
        <v>3739</v>
      </c>
      <c r="E6043">
        <v>2919</v>
      </c>
      <c r="F6043" t="s">
        <v>5781</v>
      </c>
      <c r="G6043" t="str">
        <f t="shared" si="186"/>
        <v>iiif_url</v>
      </c>
    </row>
    <row r="6044" spans="1:7" x14ac:dyDescent="0.2">
      <c r="A6044" t="s">
        <v>5667</v>
      </c>
      <c r="B6044" t="s">
        <v>5729</v>
      </c>
      <c r="C6044" t="s">
        <v>37</v>
      </c>
      <c r="D6044">
        <v>3862</v>
      </c>
      <c r="E6044">
        <v>2972</v>
      </c>
      <c r="F6044" t="s">
        <v>5782</v>
      </c>
      <c r="G6044" t="str">
        <f t="shared" si="186"/>
        <v>iiif_url</v>
      </c>
    </row>
    <row r="6045" spans="1:7" x14ac:dyDescent="0.2">
      <c r="A6045" t="s">
        <v>5667</v>
      </c>
      <c r="B6045" t="s">
        <v>5729</v>
      </c>
      <c r="C6045" t="s">
        <v>124</v>
      </c>
      <c r="D6045">
        <v>3739</v>
      </c>
      <c r="E6045">
        <v>3015</v>
      </c>
      <c r="F6045" t="s">
        <v>5783</v>
      </c>
      <c r="G6045" t="str">
        <f t="shared" si="186"/>
        <v>iiif_url</v>
      </c>
    </row>
    <row r="6046" spans="1:7" x14ac:dyDescent="0.2">
      <c r="A6046" t="s">
        <v>5667</v>
      </c>
      <c r="B6046" t="s">
        <v>5729</v>
      </c>
      <c r="C6046" t="s">
        <v>37</v>
      </c>
      <c r="D6046">
        <v>3865</v>
      </c>
      <c r="E6046">
        <v>3064</v>
      </c>
      <c r="F6046" t="s">
        <v>5442</v>
      </c>
      <c r="G6046" t="str">
        <f t="shared" si="186"/>
        <v>iiif_url</v>
      </c>
    </row>
    <row r="6047" spans="1:7" x14ac:dyDescent="0.2">
      <c r="A6047" t="s">
        <v>5667</v>
      </c>
      <c r="B6047" t="s">
        <v>5729</v>
      </c>
      <c r="C6047" t="s">
        <v>124</v>
      </c>
      <c r="D6047">
        <v>3737</v>
      </c>
      <c r="E6047">
        <v>3111</v>
      </c>
      <c r="F6047" t="s">
        <v>5784</v>
      </c>
      <c r="G6047" t="str">
        <f t="shared" si="186"/>
        <v>iiif_url</v>
      </c>
    </row>
    <row r="6048" spans="1:7" x14ac:dyDescent="0.2">
      <c r="A6048" t="s">
        <v>5667</v>
      </c>
      <c r="B6048" t="s">
        <v>5729</v>
      </c>
      <c r="C6048" t="s">
        <v>124</v>
      </c>
      <c r="D6048">
        <v>3739</v>
      </c>
      <c r="E6048">
        <v>3161</v>
      </c>
      <c r="F6048" t="s">
        <v>5785</v>
      </c>
      <c r="G6048" t="str">
        <f t="shared" si="186"/>
        <v>iiif_url</v>
      </c>
    </row>
    <row r="6049" spans="1:7" x14ac:dyDescent="0.2">
      <c r="A6049" t="s">
        <v>5667</v>
      </c>
      <c r="B6049" t="s">
        <v>5729</v>
      </c>
      <c r="C6049" t="s">
        <v>26</v>
      </c>
      <c r="D6049">
        <v>3742</v>
      </c>
      <c r="E6049">
        <v>3216</v>
      </c>
      <c r="F6049" t="s">
        <v>1096</v>
      </c>
      <c r="G6049" t="str">
        <f t="shared" si="186"/>
        <v>iiif_url</v>
      </c>
    </row>
    <row r="6050" spans="1:7" x14ac:dyDescent="0.2">
      <c r="A6050" t="s">
        <v>5667</v>
      </c>
      <c r="B6050" t="s">
        <v>5729</v>
      </c>
      <c r="C6050" t="s">
        <v>37</v>
      </c>
      <c r="D6050">
        <v>3860</v>
      </c>
      <c r="E6050">
        <v>3256</v>
      </c>
      <c r="F6050" t="s">
        <v>5786</v>
      </c>
      <c r="G6050" t="str">
        <f t="shared" si="186"/>
        <v>iiif_url</v>
      </c>
    </row>
    <row r="6051" spans="1:7" x14ac:dyDescent="0.2">
      <c r="A6051" t="s">
        <v>5667</v>
      </c>
      <c r="B6051" t="s">
        <v>5729</v>
      </c>
      <c r="C6051" t="s">
        <v>124</v>
      </c>
      <c r="D6051">
        <v>3732</v>
      </c>
      <c r="E6051">
        <v>3304</v>
      </c>
      <c r="F6051" t="s">
        <v>5787</v>
      </c>
      <c r="G6051" t="str">
        <f t="shared" si="186"/>
        <v>iiif_url</v>
      </c>
    </row>
    <row r="6052" spans="1:7" x14ac:dyDescent="0.2">
      <c r="A6052" t="s">
        <v>5667</v>
      </c>
      <c r="B6052" t="s">
        <v>5729</v>
      </c>
      <c r="C6052" t="s">
        <v>124</v>
      </c>
      <c r="D6052">
        <v>3739</v>
      </c>
      <c r="E6052">
        <v>3348</v>
      </c>
      <c r="F6052" t="s">
        <v>5788</v>
      </c>
      <c r="G6052" t="str">
        <f t="shared" si="186"/>
        <v>iiif_url</v>
      </c>
    </row>
    <row r="6056" spans="1:7" x14ac:dyDescent="0.2">
      <c r="A6056" t="s">
        <v>5789</v>
      </c>
      <c r="B6056" t="s">
        <v>5790</v>
      </c>
      <c r="C6056" t="s">
        <v>11</v>
      </c>
      <c r="D6056">
        <v>898</v>
      </c>
      <c r="E6056">
        <v>310</v>
      </c>
      <c r="F6056" t="s">
        <v>5791</v>
      </c>
      <c r="G6056" t="str">
        <f t="shared" ref="G6056:G6087" si="187">HYPERLINK("https://images.diginfra.net/iiif/NL-HaNA_1.01.02/3779/NL-HaNA_1.01.02_3779_0029.jpg/323,285,1071,3174/full/0/default.jpg", "iiif_url")</f>
        <v>iiif_url</v>
      </c>
    </row>
    <row r="6057" spans="1:7" x14ac:dyDescent="0.2">
      <c r="A6057" t="s">
        <v>5789</v>
      </c>
      <c r="B6057" t="s">
        <v>5790</v>
      </c>
      <c r="C6057" t="s">
        <v>26</v>
      </c>
      <c r="D6057">
        <v>582</v>
      </c>
      <c r="E6057">
        <v>375</v>
      </c>
      <c r="F6057" t="s">
        <v>5792</v>
      </c>
      <c r="G6057" t="str">
        <f t="shared" si="187"/>
        <v>iiif_url</v>
      </c>
    </row>
    <row r="6058" spans="1:7" x14ac:dyDescent="0.2">
      <c r="A6058" t="s">
        <v>5789</v>
      </c>
      <c r="B6058" t="s">
        <v>5790</v>
      </c>
      <c r="C6058" t="s">
        <v>26</v>
      </c>
      <c r="D6058">
        <v>460</v>
      </c>
      <c r="E6058">
        <v>425</v>
      </c>
      <c r="F6058" t="s">
        <v>5793</v>
      </c>
      <c r="G6058" t="str">
        <f t="shared" si="187"/>
        <v>iiif_url</v>
      </c>
    </row>
    <row r="6059" spans="1:7" x14ac:dyDescent="0.2">
      <c r="A6059" t="s">
        <v>5789</v>
      </c>
      <c r="B6059" t="s">
        <v>5790</v>
      </c>
      <c r="C6059" t="s">
        <v>26</v>
      </c>
      <c r="D6059">
        <v>457</v>
      </c>
      <c r="E6059">
        <v>483</v>
      </c>
      <c r="F6059" t="s">
        <v>5794</v>
      </c>
      <c r="G6059" t="str">
        <f t="shared" si="187"/>
        <v>iiif_url</v>
      </c>
    </row>
    <row r="6060" spans="1:7" x14ac:dyDescent="0.2">
      <c r="A6060" t="s">
        <v>5789</v>
      </c>
      <c r="B6060" t="s">
        <v>5790</v>
      </c>
      <c r="C6060" t="s">
        <v>26</v>
      </c>
      <c r="D6060">
        <v>586</v>
      </c>
      <c r="E6060">
        <v>526</v>
      </c>
      <c r="F6060" t="s">
        <v>5795</v>
      </c>
      <c r="G6060" t="str">
        <f t="shared" si="187"/>
        <v>iiif_url</v>
      </c>
    </row>
    <row r="6061" spans="1:7" x14ac:dyDescent="0.2">
      <c r="A6061" t="s">
        <v>5789</v>
      </c>
      <c r="B6061" t="s">
        <v>5790</v>
      </c>
      <c r="C6061" t="s">
        <v>26</v>
      </c>
      <c r="D6061">
        <v>460</v>
      </c>
      <c r="E6061">
        <v>574</v>
      </c>
      <c r="F6061" t="s">
        <v>5796</v>
      </c>
      <c r="G6061" t="str">
        <f t="shared" si="187"/>
        <v>iiif_url</v>
      </c>
    </row>
    <row r="6062" spans="1:7" x14ac:dyDescent="0.2">
      <c r="A6062" t="s">
        <v>5789</v>
      </c>
      <c r="B6062" t="s">
        <v>5790</v>
      </c>
      <c r="C6062" t="s">
        <v>26</v>
      </c>
      <c r="D6062">
        <v>586</v>
      </c>
      <c r="E6062">
        <v>615</v>
      </c>
      <c r="F6062" t="s">
        <v>5797</v>
      </c>
      <c r="G6062" t="str">
        <f t="shared" si="187"/>
        <v>iiif_url</v>
      </c>
    </row>
    <row r="6063" spans="1:7" x14ac:dyDescent="0.2">
      <c r="A6063" t="s">
        <v>5789</v>
      </c>
      <c r="B6063" t="s">
        <v>5790</v>
      </c>
      <c r="C6063" t="s">
        <v>26</v>
      </c>
      <c r="D6063">
        <v>462</v>
      </c>
      <c r="E6063">
        <v>668</v>
      </c>
      <c r="F6063" t="s">
        <v>5798</v>
      </c>
      <c r="G6063" t="str">
        <f t="shared" si="187"/>
        <v>iiif_url</v>
      </c>
    </row>
    <row r="6064" spans="1:7" x14ac:dyDescent="0.2">
      <c r="A6064" t="s">
        <v>5789</v>
      </c>
      <c r="B6064" t="s">
        <v>5790</v>
      </c>
      <c r="C6064" t="s">
        <v>26</v>
      </c>
      <c r="D6064">
        <v>462</v>
      </c>
      <c r="E6064">
        <v>715</v>
      </c>
      <c r="F6064" t="s">
        <v>5799</v>
      </c>
      <c r="G6064" t="str">
        <f t="shared" si="187"/>
        <v>iiif_url</v>
      </c>
    </row>
    <row r="6065" spans="1:7" x14ac:dyDescent="0.2">
      <c r="A6065" t="s">
        <v>5789</v>
      </c>
      <c r="B6065" t="s">
        <v>5790</v>
      </c>
      <c r="C6065" t="s">
        <v>26</v>
      </c>
      <c r="D6065">
        <v>579</v>
      </c>
      <c r="E6065">
        <v>762</v>
      </c>
      <c r="F6065" t="s">
        <v>5800</v>
      </c>
      <c r="G6065" t="str">
        <f t="shared" si="187"/>
        <v>iiif_url</v>
      </c>
    </row>
    <row r="6066" spans="1:7" x14ac:dyDescent="0.2">
      <c r="A6066" t="s">
        <v>5789</v>
      </c>
      <c r="B6066" t="s">
        <v>5790</v>
      </c>
      <c r="C6066" t="s">
        <v>26</v>
      </c>
      <c r="D6066">
        <v>467</v>
      </c>
      <c r="E6066">
        <v>811</v>
      </c>
      <c r="F6066" t="s">
        <v>5801</v>
      </c>
      <c r="G6066" t="str">
        <f t="shared" si="187"/>
        <v>iiif_url</v>
      </c>
    </row>
    <row r="6067" spans="1:7" x14ac:dyDescent="0.2">
      <c r="A6067" t="s">
        <v>5789</v>
      </c>
      <c r="B6067" t="s">
        <v>5790</v>
      </c>
      <c r="C6067" t="s">
        <v>26</v>
      </c>
      <c r="D6067">
        <v>469</v>
      </c>
      <c r="E6067">
        <v>856</v>
      </c>
      <c r="F6067" t="s">
        <v>5802</v>
      </c>
      <c r="G6067" t="str">
        <f t="shared" si="187"/>
        <v>iiif_url</v>
      </c>
    </row>
    <row r="6068" spans="1:7" x14ac:dyDescent="0.2">
      <c r="A6068" t="s">
        <v>5789</v>
      </c>
      <c r="B6068" t="s">
        <v>5790</v>
      </c>
      <c r="C6068" t="s">
        <v>37</v>
      </c>
      <c r="D6068">
        <v>584</v>
      </c>
      <c r="E6068">
        <v>908</v>
      </c>
      <c r="F6068" t="s">
        <v>2339</v>
      </c>
      <c r="G6068" t="str">
        <f t="shared" si="187"/>
        <v>iiif_url</v>
      </c>
    </row>
    <row r="6069" spans="1:7" x14ac:dyDescent="0.2">
      <c r="A6069" t="s">
        <v>5789</v>
      </c>
      <c r="B6069" t="s">
        <v>5790</v>
      </c>
      <c r="C6069" t="s">
        <v>26</v>
      </c>
      <c r="D6069">
        <v>462</v>
      </c>
      <c r="E6069">
        <v>954</v>
      </c>
      <c r="F6069" t="s">
        <v>5803</v>
      </c>
      <c r="G6069" t="str">
        <f t="shared" si="187"/>
        <v>iiif_url</v>
      </c>
    </row>
    <row r="6070" spans="1:7" x14ac:dyDescent="0.2">
      <c r="A6070" t="s">
        <v>5789</v>
      </c>
      <c r="B6070" t="s">
        <v>5790</v>
      </c>
      <c r="C6070" t="s">
        <v>11</v>
      </c>
      <c r="D6070">
        <v>823</v>
      </c>
      <c r="E6070">
        <v>1051</v>
      </c>
      <c r="F6070" t="s">
        <v>5804</v>
      </c>
      <c r="G6070" t="str">
        <f t="shared" si="187"/>
        <v>iiif_url</v>
      </c>
    </row>
    <row r="6071" spans="1:7" x14ac:dyDescent="0.2">
      <c r="A6071" t="s">
        <v>5789</v>
      </c>
      <c r="B6071" t="s">
        <v>5790</v>
      </c>
      <c r="C6071" t="s">
        <v>37</v>
      </c>
      <c r="D6071">
        <v>559</v>
      </c>
      <c r="E6071">
        <v>1145</v>
      </c>
      <c r="F6071" t="s">
        <v>5805</v>
      </c>
      <c r="G6071" t="str">
        <f t="shared" si="187"/>
        <v>iiif_url</v>
      </c>
    </row>
    <row r="6072" spans="1:7" x14ac:dyDescent="0.2">
      <c r="A6072" t="s">
        <v>5789</v>
      </c>
      <c r="B6072" t="s">
        <v>5790</v>
      </c>
      <c r="C6072" t="s">
        <v>124</v>
      </c>
      <c r="D6072">
        <v>419</v>
      </c>
      <c r="E6072">
        <v>1161</v>
      </c>
      <c r="F6072" t="s">
        <v>5806</v>
      </c>
      <c r="G6072" t="str">
        <f t="shared" si="187"/>
        <v>iiif_url</v>
      </c>
    </row>
    <row r="6073" spans="1:7" x14ac:dyDescent="0.2">
      <c r="A6073" t="s">
        <v>5789</v>
      </c>
      <c r="B6073" t="s">
        <v>5790</v>
      </c>
      <c r="C6073" t="s">
        <v>37</v>
      </c>
      <c r="D6073">
        <v>586</v>
      </c>
      <c r="E6073">
        <v>1190</v>
      </c>
      <c r="F6073" t="s">
        <v>5807</v>
      </c>
      <c r="G6073" t="str">
        <f t="shared" si="187"/>
        <v>iiif_url</v>
      </c>
    </row>
    <row r="6074" spans="1:7" x14ac:dyDescent="0.2">
      <c r="A6074" t="s">
        <v>5789</v>
      </c>
      <c r="B6074" t="s">
        <v>5790</v>
      </c>
      <c r="C6074" t="s">
        <v>26</v>
      </c>
      <c r="D6074">
        <v>517</v>
      </c>
      <c r="E6074">
        <v>1205</v>
      </c>
      <c r="F6074" t="s">
        <v>5808</v>
      </c>
      <c r="G6074" t="str">
        <f t="shared" si="187"/>
        <v>iiif_url</v>
      </c>
    </row>
    <row r="6075" spans="1:7" x14ac:dyDescent="0.2">
      <c r="A6075" t="s">
        <v>5789</v>
      </c>
      <c r="B6075" t="s">
        <v>5790</v>
      </c>
      <c r="C6075" t="s">
        <v>26</v>
      </c>
      <c r="D6075">
        <v>464</v>
      </c>
      <c r="E6075">
        <v>1247</v>
      </c>
      <c r="F6075" t="s">
        <v>5809</v>
      </c>
      <c r="G6075" t="str">
        <f t="shared" si="187"/>
        <v>iiif_url</v>
      </c>
    </row>
    <row r="6076" spans="1:7" x14ac:dyDescent="0.2">
      <c r="A6076" t="s">
        <v>5789</v>
      </c>
      <c r="B6076" t="s">
        <v>5790</v>
      </c>
      <c r="C6076" t="s">
        <v>37</v>
      </c>
      <c r="D6076">
        <v>589</v>
      </c>
      <c r="E6076">
        <v>1284</v>
      </c>
      <c r="F6076" t="s">
        <v>5810</v>
      </c>
      <c r="G6076" t="str">
        <f t="shared" si="187"/>
        <v>iiif_url</v>
      </c>
    </row>
    <row r="6077" spans="1:7" x14ac:dyDescent="0.2">
      <c r="A6077" t="s">
        <v>5789</v>
      </c>
      <c r="B6077" t="s">
        <v>5790</v>
      </c>
      <c r="C6077" t="s">
        <v>37</v>
      </c>
      <c r="D6077">
        <v>591</v>
      </c>
      <c r="E6077">
        <v>1339</v>
      </c>
      <c r="F6077" t="s">
        <v>5811</v>
      </c>
      <c r="G6077" t="str">
        <f t="shared" si="187"/>
        <v>iiif_url</v>
      </c>
    </row>
    <row r="6078" spans="1:7" x14ac:dyDescent="0.2">
      <c r="A6078" t="s">
        <v>5789</v>
      </c>
      <c r="B6078" t="s">
        <v>5790</v>
      </c>
      <c r="C6078" t="s">
        <v>37</v>
      </c>
      <c r="D6078">
        <v>591</v>
      </c>
      <c r="E6078">
        <v>1384</v>
      </c>
      <c r="F6078" t="s">
        <v>5812</v>
      </c>
      <c r="G6078" t="str">
        <f t="shared" si="187"/>
        <v>iiif_url</v>
      </c>
    </row>
    <row r="6079" spans="1:7" x14ac:dyDescent="0.2">
      <c r="A6079" t="s">
        <v>5789</v>
      </c>
      <c r="B6079" t="s">
        <v>5790</v>
      </c>
      <c r="C6079" t="s">
        <v>26</v>
      </c>
      <c r="D6079">
        <v>464</v>
      </c>
      <c r="E6079">
        <v>1436</v>
      </c>
      <c r="F6079" t="s">
        <v>5813</v>
      </c>
      <c r="G6079" t="str">
        <f t="shared" si="187"/>
        <v>iiif_url</v>
      </c>
    </row>
    <row r="6080" spans="1:7" x14ac:dyDescent="0.2">
      <c r="A6080" t="s">
        <v>5789</v>
      </c>
      <c r="B6080" t="s">
        <v>5790</v>
      </c>
      <c r="C6080" t="s">
        <v>26</v>
      </c>
      <c r="D6080">
        <v>464</v>
      </c>
      <c r="E6080">
        <v>1491</v>
      </c>
      <c r="F6080" t="s">
        <v>5814</v>
      </c>
      <c r="G6080" t="str">
        <f t="shared" si="187"/>
        <v>iiif_url</v>
      </c>
    </row>
    <row r="6081" spans="1:7" x14ac:dyDescent="0.2">
      <c r="A6081" t="s">
        <v>5789</v>
      </c>
      <c r="B6081" t="s">
        <v>5790</v>
      </c>
      <c r="C6081" t="s">
        <v>37</v>
      </c>
      <c r="D6081">
        <v>591</v>
      </c>
      <c r="E6081">
        <v>1527</v>
      </c>
      <c r="F6081" t="s">
        <v>5815</v>
      </c>
      <c r="G6081" t="str">
        <f t="shared" si="187"/>
        <v>iiif_url</v>
      </c>
    </row>
    <row r="6082" spans="1:7" x14ac:dyDescent="0.2">
      <c r="A6082" t="s">
        <v>5789</v>
      </c>
      <c r="B6082" t="s">
        <v>5790</v>
      </c>
      <c r="C6082" t="s">
        <v>26</v>
      </c>
      <c r="D6082">
        <v>472</v>
      </c>
      <c r="E6082">
        <v>1584</v>
      </c>
      <c r="F6082" t="s">
        <v>5816</v>
      </c>
      <c r="G6082" t="str">
        <f t="shared" si="187"/>
        <v>iiif_url</v>
      </c>
    </row>
    <row r="6083" spans="1:7" x14ac:dyDescent="0.2">
      <c r="A6083" t="s">
        <v>5789</v>
      </c>
      <c r="B6083" t="s">
        <v>5790</v>
      </c>
      <c r="C6083" t="s">
        <v>37</v>
      </c>
      <c r="D6083">
        <v>589</v>
      </c>
      <c r="E6083">
        <v>1624</v>
      </c>
      <c r="F6083" t="s">
        <v>5817</v>
      </c>
      <c r="G6083" t="str">
        <f t="shared" si="187"/>
        <v>iiif_url</v>
      </c>
    </row>
    <row r="6084" spans="1:7" x14ac:dyDescent="0.2">
      <c r="A6084" t="s">
        <v>5789</v>
      </c>
      <c r="B6084" t="s">
        <v>5790</v>
      </c>
      <c r="C6084" t="s">
        <v>124</v>
      </c>
      <c r="D6084">
        <v>419</v>
      </c>
      <c r="E6084">
        <v>1674</v>
      </c>
      <c r="F6084" t="s">
        <v>5818</v>
      </c>
      <c r="G6084" t="str">
        <f t="shared" si="187"/>
        <v>iiif_url</v>
      </c>
    </row>
    <row r="6085" spans="1:7" x14ac:dyDescent="0.2">
      <c r="A6085" t="s">
        <v>5789</v>
      </c>
      <c r="B6085" t="s">
        <v>5790</v>
      </c>
      <c r="C6085" t="s">
        <v>124</v>
      </c>
      <c r="D6085">
        <v>419</v>
      </c>
      <c r="E6085">
        <v>1720</v>
      </c>
      <c r="F6085" t="s">
        <v>5819</v>
      </c>
      <c r="G6085" t="str">
        <f t="shared" si="187"/>
        <v>iiif_url</v>
      </c>
    </row>
    <row r="6086" spans="1:7" x14ac:dyDescent="0.2">
      <c r="A6086" t="s">
        <v>5789</v>
      </c>
      <c r="B6086" t="s">
        <v>5790</v>
      </c>
      <c r="C6086" t="s">
        <v>26</v>
      </c>
      <c r="D6086">
        <v>467</v>
      </c>
      <c r="E6086">
        <v>1768</v>
      </c>
      <c r="F6086" t="s">
        <v>5820</v>
      </c>
      <c r="G6086" t="str">
        <f t="shared" si="187"/>
        <v>iiif_url</v>
      </c>
    </row>
    <row r="6087" spans="1:7" x14ac:dyDescent="0.2">
      <c r="A6087" t="s">
        <v>5789</v>
      </c>
      <c r="B6087" t="s">
        <v>5790</v>
      </c>
      <c r="C6087" t="s">
        <v>26</v>
      </c>
      <c r="D6087">
        <v>467</v>
      </c>
      <c r="E6087">
        <v>1824</v>
      </c>
      <c r="F6087" t="s">
        <v>5821</v>
      </c>
      <c r="G6087" t="str">
        <f t="shared" si="187"/>
        <v>iiif_url</v>
      </c>
    </row>
    <row r="6088" spans="1:7" x14ac:dyDescent="0.2">
      <c r="A6088" t="s">
        <v>5789</v>
      </c>
      <c r="B6088" t="s">
        <v>5790</v>
      </c>
      <c r="C6088" t="s">
        <v>124</v>
      </c>
      <c r="D6088">
        <v>419</v>
      </c>
      <c r="E6088">
        <v>1858</v>
      </c>
      <c r="F6088" t="s">
        <v>5822</v>
      </c>
      <c r="G6088" t="str">
        <f t="shared" ref="G6088:G6118" si="188">HYPERLINK("https://images.diginfra.net/iiif/NL-HaNA_1.01.02/3779/NL-HaNA_1.01.02_3779_0029.jpg/323,285,1071,3174/full/0/default.jpg", "iiif_url")</f>
        <v>iiif_url</v>
      </c>
    </row>
    <row r="6089" spans="1:7" x14ac:dyDescent="0.2">
      <c r="A6089" t="s">
        <v>5789</v>
      </c>
      <c r="B6089" t="s">
        <v>5790</v>
      </c>
      <c r="C6089" t="s">
        <v>26</v>
      </c>
      <c r="D6089">
        <v>469</v>
      </c>
      <c r="E6089">
        <v>1912</v>
      </c>
      <c r="F6089" t="s">
        <v>5823</v>
      </c>
      <c r="G6089" t="str">
        <f t="shared" si="188"/>
        <v>iiif_url</v>
      </c>
    </row>
    <row r="6090" spans="1:7" x14ac:dyDescent="0.2">
      <c r="A6090" t="s">
        <v>5789</v>
      </c>
      <c r="B6090" t="s">
        <v>5790</v>
      </c>
      <c r="C6090" t="s">
        <v>26</v>
      </c>
      <c r="D6090">
        <v>469</v>
      </c>
      <c r="E6090">
        <v>1977</v>
      </c>
      <c r="F6090" t="s">
        <v>5824</v>
      </c>
      <c r="G6090" t="str">
        <f t="shared" si="188"/>
        <v>iiif_url</v>
      </c>
    </row>
    <row r="6091" spans="1:7" x14ac:dyDescent="0.2">
      <c r="A6091" t="s">
        <v>5789</v>
      </c>
      <c r="B6091" t="s">
        <v>5790</v>
      </c>
      <c r="C6091" t="s">
        <v>124</v>
      </c>
      <c r="D6091">
        <v>419</v>
      </c>
      <c r="E6091">
        <v>1989</v>
      </c>
      <c r="F6091" t="s">
        <v>5825</v>
      </c>
      <c r="G6091" t="str">
        <f t="shared" si="188"/>
        <v>iiif_url</v>
      </c>
    </row>
    <row r="6092" spans="1:7" x14ac:dyDescent="0.2">
      <c r="A6092" t="s">
        <v>5789</v>
      </c>
      <c r="B6092" t="s">
        <v>5790</v>
      </c>
      <c r="C6092" t="s">
        <v>124</v>
      </c>
      <c r="D6092">
        <v>417</v>
      </c>
      <c r="E6092">
        <v>2055</v>
      </c>
      <c r="F6092" t="s">
        <v>5826</v>
      </c>
      <c r="G6092" t="str">
        <f t="shared" si="188"/>
        <v>iiif_url</v>
      </c>
    </row>
    <row r="6093" spans="1:7" x14ac:dyDescent="0.2">
      <c r="A6093" t="s">
        <v>5789</v>
      </c>
      <c r="B6093" t="s">
        <v>5790</v>
      </c>
      <c r="C6093" t="s">
        <v>26</v>
      </c>
      <c r="D6093">
        <v>464</v>
      </c>
      <c r="E6093">
        <v>2106</v>
      </c>
      <c r="F6093" t="s">
        <v>5827</v>
      </c>
      <c r="G6093" t="str">
        <f t="shared" si="188"/>
        <v>iiif_url</v>
      </c>
    </row>
    <row r="6094" spans="1:7" x14ac:dyDescent="0.2">
      <c r="A6094" t="s">
        <v>5789</v>
      </c>
      <c r="B6094" t="s">
        <v>5790</v>
      </c>
      <c r="C6094" t="s">
        <v>124</v>
      </c>
      <c r="D6094">
        <v>419</v>
      </c>
      <c r="E6094">
        <v>2147</v>
      </c>
      <c r="F6094" t="s">
        <v>5828</v>
      </c>
      <c r="G6094" t="str">
        <f t="shared" si="188"/>
        <v>iiif_url</v>
      </c>
    </row>
    <row r="6095" spans="1:7" x14ac:dyDescent="0.2">
      <c r="A6095" t="s">
        <v>5789</v>
      </c>
      <c r="B6095" t="s">
        <v>5790</v>
      </c>
      <c r="C6095" t="s">
        <v>26</v>
      </c>
      <c r="D6095">
        <v>469</v>
      </c>
      <c r="E6095">
        <v>2204</v>
      </c>
      <c r="F6095" t="s">
        <v>5829</v>
      </c>
      <c r="G6095" t="str">
        <f t="shared" si="188"/>
        <v>iiif_url</v>
      </c>
    </row>
    <row r="6096" spans="1:7" x14ac:dyDescent="0.2">
      <c r="A6096" t="s">
        <v>5789</v>
      </c>
      <c r="B6096" t="s">
        <v>5790</v>
      </c>
      <c r="C6096" t="s">
        <v>37</v>
      </c>
      <c r="D6096">
        <v>591</v>
      </c>
      <c r="E6096">
        <v>2250</v>
      </c>
      <c r="F6096" t="s">
        <v>5830</v>
      </c>
      <c r="G6096" t="str">
        <f t="shared" si="188"/>
        <v>iiif_url</v>
      </c>
    </row>
    <row r="6097" spans="1:7" x14ac:dyDescent="0.2">
      <c r="A6097" t="s">
        <v>5789</v>
      </c>
      <c r="B6097" t="s">
        <v>5790</v>
      </c>
      <c r="C6097" t="s">
        <v>37</v>
      </c>
      <c r="D6097">
        <v>591</v>
      </c>
      <c r="E6097">
        <v>2293</v>
      </c>
      <c r="F6097" t="s">
        <v>5831</v>
      </c>
      <c r="G6097" t="str">
        <f t="shared" si="188"/>
        <v>iiif_url</v>
      </c>
    </row>
    <row r="6098" spans="1:7" x14ac:dyDescent="0.2">
      <c r="A6098" t="s">
        <v>5789</v>
      </c>
      <c r="B6098" t="s">
        <v>5790</v>
      </c>
      <c r="C6098" t="s">
        <v>26</v>
      </c>
      <c r="D6098">
        <v>469</v>
      </c>
      <c r="E6098">
        <v>2346</v>
      </c>
      <c r="F6098" t="s">
        <v>5832</v>
      </c>
      <c r="G6098" t="str">
        <f t="shared" si="188"/>
        <v>iiif_url</v>
      </c>
    </row>
    <row r="6099" spans="1:7" x14ac:dyDescent="0.2">
      <c r="A6099" t="s">
        <v>5789</v>
      </c>
      <c r="B6099" t="s">
        <v>5790</v>
      </c>
      <c r="C6099" t="s">
        <v>37</v>
      </c>
      <c r="D6099">
        <v>589</v>
      </c>
      <c r="E6099">
        <v>2388</v>
      </c>
      <c r="F6099" t="s">
        <v>5833</v>
      </c>
      <c r="G6099" t="str">
        <f t="shared" si="188"/>
        <v>iiif_url</v>
      </c>
    </row>
    <row r="6100" spans="1:7" x14ac:dyDescent="0.2">
      <c r="A6100" t="s">
        <v>5789</v>
      </c>
      <c r="B6100" t="s">
        <v>5790</v>
      </c>
      <c r="C6100" t="s">
        <v>26</v>
      </c>
      <c r="D6100">
        <v>462</v>
      </c>
      <c r="E6100">
        <v>2435</v>
      </c>
      <c r="F6100" t="s">
        <v>5834</v>
      </c>
      <c r="G6100" t="str">
        <f t="shared" si="188"/>
        <v>iiif_url</v>
      </c>
    </row>
    <row r="6101" spans="1:7" x14ac:dyDescent="0.2">
      <c r="A6101" t="s">
        <v>5789</v>
      </c>
      <c r="B6101" t="s">
        <v>5790</v>
      </c>
      <c r="C6101" t="s">
        <v>26</v>
      </c>
      <c r="D6101">
        <v>467</v>
      </c>
      <c r="E6101">
        <v>2503</v>
      </c>
      <c r="F6101" t="s">
        <v>5835</v>
      </c>
      <c r="G6101" t="str">
        <f t="shared" si="188"/>
        <v>iiif_url</v>
      </c>
    </row>
    <row r="6102" spans="1:7" x14ac:dyDescent="0.2">
      <c r="A6102" t="s">
        <v>5789</v>
      </c>
      <c r="B6102" t="s">
        <v>5790</v>
      </c>
      <c r="C6102" t="s">
        <v>37</v>
      </c>
      <c r="D6102">
        <v>586</v>
      </c>
      <c r="E6102">
        <v>2533</v>
      </c>
      <c r="F6102" t="s">
        <v>5836</v>
      </c>
      <c r="G6102" t="str">
        <f t="shared" si="188"/>
        <v>iiif_url</v>
      </c>
    </row>
    <row r="6103" spans="1:7" x14ac:dyDescent="0.2">
      <c r="A6103" t="s">
        <v>5789</v>
      </c>
      <c r="B6103" t="s">
        <v>5790</v>
      </c>
      <c r="C6103" t="s">
        <v>26</v>
      </c>
      <c r="D6103">
        <v>467</v>
      </c>
      <c r="E6103">
        <v>2589</v>
      </c>
      <c r="F6103" t="s">
        <v>5837</v>
      </c>
      <c r="G6103" t="str">
        <f t="shared" si="188"/>
        <v>iiif_url</v>
      </c>
    </row>
    <row r="6104" spans="1:7" x14ac:dyDescent="0.2">
      <c r="A6104" t="s">
        <v>5789</v>
      </c>
      <c r="B6104" t="s">
        <v>5790</v>
      </c>
      <c r="C6104" t="s">
        <v>37</v>
      </c>
      <c r="D6104">
        <v>591</v>
      </c>
      <c r="E6104">
        <v>2630</v>
      </c>
      <c r="F6104" t="s">
        <v>5838</v>
      </c>
      <c r="G6104" t="str">
        <f t="shared" si="188"/>
        <v>iiif_url</v>
      </c>
    </row>
    <row r="6105" spans="1:7" x14ac:dyDescent="0.2">
      <c r="A6105" t="s">
        <v>5789</v>
      </c>
      <c r="B6105" t="s">
        <v>5790</v>
      </c>
      <c r="C6105" t="s">
        <v>26</v>
      </c>
      <c r="D6105">
        <v>462</v>
      </c>
      <c r="E6105">
        <v>2683</v>
      </c>
      <c r="F6105" t="s">
        <v>5839</v>
      </c>
      <c r="G6105" t="str">
        <f t="shared" si="188"/>
        <v>iiif_url</v>
      </c>
    </row>
    <row r="6106" spans="1:7" x14ac:dyDescent="0.2">
      <c r="A6106" t="s">
        <v>5789</v>
      </c>
      <c r="B6106" t="s">
        <v>5790</v>
      </c>
      <c r="C6106" t="s">
        <v>37</v>
      </c>
      <c r="D6106">
        <v>586</v>
      </c>
      <c r="E6106">
        <v>2724</v>
      </c>
      <c r="F6106" t="s">
        <v>5840</v>
      </c>
      <c r="G6106" t="str">
        <f t="shared" si="188"/>
        <v>iiif_url</v>
      </c>
    </row>
    <row r="6107" spans="1:7" x14ac:dyDescent="0.2">
      <c r="A6107" t="s">
        <v>5789</v>
      </c>
      <c r="B6107" t="s">
        <v>5790</v>
      </c>
      <c r="C6107" t="s">
        <v>124</v>
      </c>
      <c r="D6107">
        <v>464</v>
      </c>
      <c r="E6107">
        <v>2778</v>
      </c>
      <c r="F6107" t="s">
        <v>5841</v>
      </c>
      <c r="G6107" t="str">
        <f t="shared" si="188"/>
        <v>iiif_url</v>
      </c>
    </row>
    <row r="6108" spans="1:7" x14ac:dyDescent="0.2">
      <c r="A6108" t="s">
        <v>5789</v>
      </c>
      <c r="B6108" t="s">
        <v>5790</v>
      </c>
      <c r="C6108" t="s">
        <v>26</v>
      </c>
      <c r="D6108">
        <v>582</v>
      </c>
      <c r="E6108">
        <v>2820</v>
      </c>
      <c r="F6108" t="s">
        <v>5842</v>
      </c>
      <c r="G6108" t="str">
        <f t="shared" si="188"/>
        <v>iiif_url</v>
      </c>
    </row>
    <row r="6109" spans="1:7" x14ac:dyDescent="0.2">
      <c r="A6109" t="s">
        <v>5789</v>
      </c>
      <c r="B6109" t="s">
        <v>5790</v>
      </c>
      <c r="C6109" t="s">
        <v>124</v>
      </c>
      <c r="D6109">
        <v>462</v>
      </c>
      <c r="E6109">
        <v>2870</v>
      </c>
      <c r="F6109" t="s">
        <v>5843</v>
      </c>
      <c r="G6109" t="str">
        <f t="shared" si="188"/>
        <v>iiif_url</v>
      </c>
    </row>
    <row r="6110" spans="1:7" x14ac:dyDescent="0.2">
      <c r="A6110" t="s">
        <v>5789</v>
      </c>
      <c r="B6110" t="s">
        <v>5790</v>
      </c>
      <c r="C6110" t="s">
        <v>124</v>
      </c>
      <c r="D6110">
        <v>462</v>
      </c>
      <c r="E6110">
        <v>2920</v>
      </c>
      <c r="F6110" t="s">
        <v>5844</v>
      </c>
      <c r="G6110" t="str">
        <f t="shared" si="188"/>
        <v>iiif_url</v>
      </c>
    </row>
    <row r="6111" spans="1:7" x14ac:dyDescent="0.2">
      <c r="A6111" t="s">
        <v>5789</v>
      </c>
      <c r="B6111" t="s">
        <v>5790</v>
      </c>
      <c r="C6111" t="s">
        <v>37</v>
      </c>
      <c r="D6111">
        <v>586</v>
      </c>
      <c r="E6111">
        <v>2969</v>
      </c>
      <c r="F6111" t="s">
        <v>5845</v>
      </c>
      <c r="G6111" t="str">
        <f t="shared" si="188"/>
        <v>iiif_url</v>
      </c>
    </row>
    <row r="6112" spans="1:7" x14ac:dyDescent="0.2">
      <c r="A6112" t="s">
        <v>5789</v>
      </c>
      <c r="B6112" t="s">
        <v>5790</v>
      </c>
      <c r="C6112" t="s">
        <v>124</v>
      </c>
      <c r="D6112">
        <v>462</v>
      </c>
      <c r="E6112">
        <v>3013</v>
      </c>
      <c r="F6112" t="s">
        <v>5846</v>
      </c>
      <c r="G6112" t="str">
        <f t="shared" si="188"/>
        <v>iiif_url</v>
      </c>
    </row>
    <row r="6113" spans="1:7" x14ac:dyDescent="0.2">
      <c r="A6113" t="s">
        <v>5789</v>
      </c>
      <c r="B6113" t="s">
        <v>5790</v>
      </c>
      <c r="C6113" t="s">
        <v>124</v>
      </c>
      <c r="D6113">
        <v>462</v>
      </c>
      <c r="E6113">
        <v>3062</v>
      </c>
      <c r="F6113" t="s">
        <v>5847</v>
      </c>
      <c r="G6113" t="str">
        <f t="shared" si="188"/>
        <v>iiif_url</v>
      </c>
    </row>
    <row r="6114" spans="1:7" x14ac:dyDescent="0.2">
      <c r="A6114" t="s">
        <v>5789</v>
      </c>
      <c r="B6114" t="s">
        <v>5790</v>
      </c>
      <c r="C6114" t="s">
        <v>124</v>
      </c>
      <c r="D6114">
        <v>460</v>
      </c>
      <c r="E6114">
        <v>3109</v>
      </c>
      <c r="F6114" t="s">
        <v>5848</v>
      </c>
      <c r="G6114" t="str">
        <f t="shared" si="188"/>
        <v>iiif_url</v>
      </c>
    </row>
    <row r="6115" spans="1:7" x14ac:dyDescent="0.2">
      <c r="A6115" t="s">
        <v>5789</v>
      </c>
      <c r="B6115" t="s">
        <v>5790</v>
      </c>
      <c r="C6115" t="s">
        <v>26</v>
      </c>
      <c r="D6115">
        <v>462</v>
      </c>
      <c r="E6115">
        <v>3174</v>
      </c>
      <c r="F6115" t="s">
        <v>4453</v>
      </c>
      <c r="G6115" t="str">
        <f t="shared" si="188"/>
        <v>iiif_url</v>
      </c>
    </row>
    <row r="6116" spans="1:7" x14ac:dyDescent="0.2">
      <c r="A6116" t="s">
        <v>5789</v>
      </c>
      <c r="B6116" t="s">
        <v>5790</v>
      </c>
      <c r="C6116" t="s">
        <v>37</v>
      </c>
      <c r="D6116">
        <v>586</v>
      </c>
      <c r="E6116">
        <v>3205</v>
      </c>
      <c r="F6116" t="s">
        <v>5849</v>
      </c>
      <c r="G6116" t="str">
        <f t="shared" si="188"/>
        <v>iiif_url</v>
      </c>
    </row>
    <row r="6117" spans="1:7" x14ac:dyDescent="0.2">
      <c r="A6117" t="s">
        <v>5789</v>
      </c>
      <c r="B6117" t="s">
        <v>5790</v>
      </c>
      <c r="C6117" t="s">
        <v>124</v>
      </c>
      <c r="D6117">
        <v>460</v>
      </c>
      <c r="E6117">
        <v>3255</v>
      </c>
      <c r="F6117" t="s">
        <v>5850</v>
      </c>
      <c r="G6117" t="str">
        <f t="shared" si="188"/>
        <v>iiif_url</v>
      </c>
    </row>
    <row r="6118" spans="1:7" x14ac:dyDescent="0.2">
      <c r="A6118" t="s">
        <v>5789</v>
      </c>
      <c r="B6118" t="s">
        <v>5790</v>
      </c>
      <c r="C6118" t="s">
        <v>124</v>
      </c>
      <c r="D6118">
        <v>457</v>
      </c>
      <c r="E6118">
        <v>3306</v>
      </c>
      <c r="F6118" t="s">
        <v>5851</v>
      </c>
      <c r="G6118" t="str">
        <f t="shared" si="188"/>
        <v>iiif_url</v>
      </c>
    </row>
    <row r="6120" spans="1:7" x14ac:dyDescent="0.2">
      <c r="A6120" t="s">
        <v>5789</v>
      </c>
      <c r="B6120" t="s">
        <v>5852</v>
      </c>
      <c r="C6120" t="s">
        <v>26</v>
      </c>
      <c r="D6120">
        <v>1553</v>
      </c>
      <c r="E6120">
        <v>371</v>
      </c>
      <c r="F6120" t="s">
        <v>5853</v>
      </c>
      <c r="G6120" t="str">
        <f t="shared" ref="G6120:G6151" si="189">HYPERLINK("https://images.diginfra.net/iiif/NL-HaNA_1.01.02/3779/NL-HaNA_1.01.02_3779_0029.jpg/1297,283,1076,3171/full/0/default.jpg", "iiif_url")</f>
        <v>iiif_url</v>
      </c>
    </row>
    <row r="6121" spans="1:7" x14ac:dyDescent="0.2">
      <c r="A6121" t="s">
        <v>5789</v>
      </c>
      <c r="B6121" t="s">
        <v>5852</v>
      </c>
      <c r="C6121" t="s">
        <v>37</v>
      </c>
      <c r="D6121">
        <v>1431</v>
      </c>
      <c r="E6121">
        <v>426</v>
      </c>
      <c r="F6121" t="s">
        <v>5854</v>
      </c>
      <c r="G6121" t="str">
        <f t="shared" si="189"/>
        <v>iiif_url</v>
      </c>
    </row>
    <row r="6122" spans="1:7" x14ac:dyDescent="0.2">
      <c r="A6122" t="s">
        <v>5789</v>
      </c>
      <c r="B6122" t="s">
        <v>5852</v>
      </c>
      <c r="C6122" t="s">
        <v>37</v>
      </c>
      <c r="D6122">
        <v>1429</v>
      </c>
      <c r="E6122">
        <v>477</v>
      </c>
      <c r="F6122" t="s">
        <v>5855</v>
      </c>
      <c r="G6122" t="str">
        <f t="shared" si="189"/>
        <v>iiif_url</v>
      </c>
    </row>
    <row r="6123" spans="1:7" x14ac:dyDescent="0.2">
      <c r="A6123" t="s">
        <v>5789</v>
      </c>
      <c r="B6123" t="s">
        <v>5852</v>
      </c>
      <c r="C6123" t="s">
        <v>26</v>
      </c>
      <c r="D6123">
        <v>1553</v>
      </c>
      <c r="E6123">
        <v>519</v>
      </c>
      <c r="F6123" t="s">
        <v>5856</v>
      </c>
      <c r="G6123" t="str">
        <f t="shared" si="189"/>
        <v>iiif_url</v>
      </c>
    </row>
    <row r="6124" spans="1:7" x14ac:dyDescent="0.2">
      <c r="A6124" t="s">
        <v>5789</v>
      </c>
      <c r="B6124" t="s">
        <v>5852</v>
      </c>
      <c r="C6124" t="s">
        <v>37</v>
      </c>
      <c r="D6124">
        <v>1431</v>
      </c>
      <c r="E6124">
        <v>571</v>
      </c>
      <c r="F6124" t="s">
        <v>5857</v>
      </c>
      <c r="G6124" t="str">
        <f t="shared" si="189"/>
        <v>iiif_url</v>
      </c>
    </row>
    <row r="6125" spans="1:7" x14ac:dyDescent="0.2">
      <c r="A6125" t="s">
        <v>5789</v>
      </c>
      <c r="B6125" t="s">
        <v>5852</v>
      </c>
      <c r="C6125" t="s">
        <v>37</v>
      </c>
      <c r="D6125">
        <v>1429</v>
      </c>
      <c r="E6125">
        <v>615</v>
      </c>
      <c r="F6125" t="s">
        <v>5858</v>
      </c>
      <c r="G6125" t="str">
        <f t="shared" si="189"/>
        <v>iiif_url</v>
      </c>
    </row>
    <row r="6126" spans="1:7" x14ac:dyDescent="0.2">
      <c r="A6126" t="s">
        <v>5789</v>
      </c>
      <c r="B6126" t="s">
        <v>5852</v>
      </c>
      <c r="C6126" t="s">
        <v>37</v>
      </c>
      <c r="D6126">
        <v>1553</v>
      </c>
      <c r="E6126">
        <v>664</v>
      </c>
      <c r="F6126" t="s">
        <v>5859</v>
      </c>
      <c r="G6126" t="str">
        <f t="shared" si="189"/>
        <v>iiif_url</v>
      </c>
    </row>
    <row r="6127" spans="1:7" x14ac:dyDescent="0.2">
      <c r="A6127" t="s">
        <v>5789</v>
      </c>
      <c r="B6127" t="s">
        <v>5852</v>
      </c>
      <c r="C6127" t="s">
        <v>37</v>
      </c>
      <c r="D6127">
        <v>1431</v>
      </c>
      <c r="E6127">
        <v>713</v>
      </c>
      <c r="F6127" t="s">
        <v>5860</v>
      </c>
      <c r="G6127" t="str">
        <f t="shared" si="189"/>
        <v>iiif_url</v>
      </c>
    </row>
    <row r="6128" spans="1:7" x14ac:dyDescent="0.2">
      <c r="A6128" t="s">
        <v>5789</v>
      </c>
      <c r="B6128" t="s">
        <v>5852</v>
      </c>
      <c r="C6128" t="s">
        <v>37</v>
      </c>
      <c r="D6128">
        <v>1553</v>
      </c>
      <c r="E6128">
        <v>759</v>
      </c>
      <c r="F6128" t="s">
        <v>5861</v>
      </c>
      <c r="G6128" t="str">
        <f t="shared" si="189"/>
        <v>iiif_url</v>
      </c>
    </row>
    <row r="6129" spans="1:7" x14ac:dyDescent="0.2">
      <c r="A6129" t="s">
        <v>5789</v>
      </c>
      <c r="B6129" t="s">
        <v>5852</v>
      </c>
      <c r="C6129" t="s">
        <v>37</v>
      </c>
      <c r="D6129">
        <v>1434</v>
      </c>
      <c r="E6129">
        <v>806</v>
      </c>
      <c r="F6129" t="s">
        <v>5862</v>
      </c>
      <c r="G6129" t="str">
        <f t="shared" si="189"/>
        <v>iiif_url</v>
      </c>
    </row>
    <row r="6130" spans="1:7" x14ac:dyDescent="0.2">
      <c r="A6130" t="s">
        <v>5789</v>
      </c>
      <c r="B6130" t="s">
        <v>5852</v>
      </c>
      <c r="C6130" t="s">
        <v>37</v>
      </c>
      <c r="D6130">
        <v>1434</v>
      </c>
      <c r="E6130">
        <v>856</v>
      </c>
      <c r="F6130" t="s">
        <v>5863</v>
      </c>
      <c r="G6130" t="str">
        <f t="shared" si="189"/>
        <v>iiif_url</v>
      </c>
    </row>
    <row r="6131" spans="1:7" x14ac:dyDescent="0.2">
      <c r="A6131" t="s">
        <v>5789</v>
      </c>
      <c r="B6131" t="s">
        <v>5852</v>
      </c>
      <c r="C6131" t="s">
        <v>26</v>
      </c>
      <c r="D6131">
        <v>1434</v>
      </c>
      <c r="E6131">
        <v>913</v>
      </c>
      <c r="F6131" t="s">
        <v>5864</v>
      </c>
      <c r="G6131" t="str">
        <f t="shared" si="189"/>
        <v>iiif_url</v>
      </c>
    </row>
    <row r="6132" spans="1:7" x14ac:dyDescent="0.2">
      <c r="A6132" t="s">
        <v>5789</v>
      </c>
      <c r="B6132" t="s">
        <v>5852</v>
      </c>
      <c r="C6132" t="s">
        <v>37</v>
      </c>
      <c r="D6132">
        <v>1553</v>
      </c>
      <c r="E6132">
        <v>950</v>
      </c>
      <c r="F6132" t="s">
        <v>5865</v>
      </c>
      <c r="G6132" t="str">
        <f t="shared" si="189"/>
        <v>iiif_url</v>
      </c>
    </row>
    <row r="6133" spans="1:7" x14ac:dyDescent="0.2">
      <c r="A6133" t="s">
        <v>5789</v>
      </c>
      <c r="B6133" t="s">
        <v>5852</v>
      </c>
      <c r="C6133" t="s">
        <v>124</v>
      </c>
      <c r="D6133">
        <v>1434</v>
      </c>
      <c r="E6133">
        <v>995</v>
      </c>
      <c r="F6133" t="s">
        <v>5866</v>
      </c>
      <c r="G6133" t="str">
        <f t="shared" si="189"/>
        <v>iiif_url</v>
      </c>
    </row>
    <row r="6134" spans="1:7" x14ac:dyDescent="0.2">
      <c r="A6134" t="s">
        <v>5789</v>
      </c>
      <c r="B6134" t="s">
        <v>5852</v>
      </c>
      <c r="C6134" t="s">
        <v>37</v>
      </c>
      <c r="D6134">
        <v>1431</v>
      </c>
      <c r="E6134">
        <v>1046</v>
      </c>
      <c r="F6134" t="s">
        <v>5867</v>
      </c>
      <c r="G6134" t="str">
        <f t="shared" si="189"/>
        <v>iiif_url</v>
      </c>
    </row>
    <row r="6135" spans="1:7" x14ac:dyDescent="0.2">
      <c r="A6135" t="s">
        <v>5789</v>
      </c>
      <c r="B6135" t="s">
        <v>5852</v>
      </c>
      <c r="C6135" t="s">
        <v>26</v>
      </c>
      <c r="D6135">
        <v>1431</v>
      </c>
      <c r="E6135">
        <v>1103</v>
      </c>
      <c r="F6135" t="s">
        <v>5868</v>
      </c>
      <c r="G6135" t="str">
        <f t="shared" si="189"/>
        <v>iiif_url</v>
      </c>
    </row>
    <row r="6136" spans="1:7" x14ac:dyDescent="0.2">
      <c r="A6136" t="s">
        <v>5789</v>
      </c>
      <c r="B6136" t="s">
        <v>5852</v>
      </c>
      <c r="C6136" t="s">
        <v>37</v>
      </c>
      <c r="D6136">
        <v>1556</v>
      </c>
      <c r="E6136">
        <v>1141</v>
      </c>
      <c r="F6136" t="s">
        <v>5869</v>
      </c>
      <c r="G6136" t="str">
        <f t="shared" si="189"/>
        <v>iiif_url</v>
      </c>
    </row>
    <row r="6137" spans="1:7" x14ac:dyDescent="0.2">
      <c r="A6137" t="s">
        <v>5789</v>
      </c>
      <c r="B6137" t="s">
        <v>5852</v>
      </c>
      <c r="C6137" t="s">
        <v>124</v>
      </c>
      <c r="D6137">
        <v>1434</v>
      </c>
      <c r="E6137">
        <v>1187</v>
      </c>
      <c r="F6137" t="s">
        <v>5870</v>
      </c>
      <c r="G6137" t="str">
        <f t="shared" si="189"/>
        <v>iiif_url</v>
      </c>
    </row>
    <row r="6138" spans="1:7" x14ac:dyDescent="0.2">
      <c r="A6138" t="s">
        <v>5789</v>
      </c>
      <c r="B6138" t="s">
        <v>5852</v>
      </c>
      <c r="C6138" t="s">
        <v>124</v>
      </c>
      <c r="D6138">
        <v>1431</v>
      </c>
      <c r="E6138">
        <v>1237</v>
      </c>
      <c r="F6138" t="s">
        <v>5871</v>
      </c>
      <c r="G6138" t="str">
        <f t="shared" si="189"/>
        <v>iiif_url</v>
      </c>
    </row>
    <row r="6139" spans="1:7" x14ac:dyDescent="0.2">
      <c r="A6139" t="s">
        <v>5789</v>
      </c>
      <c r="B6139" t="s">
        <v>5852</v>
      </c>
      <c r="C6139" t="s">
        <v>37</v>
      </c>
      <c r="D6139">
        <v>1553</v>
      </c>
      <c r="E6139">
        <v>1285</v>
      </c>
      <c r="F6139" t="s">
        <v>5845</v>
      </c>
      <c r="G6139" t="str">
        <f t="shared" si="189"/>
        <v>iiif_url</v>
      </c>
    </row>
    <row r="6140" spans="1:7" x14ac:dyDescent="0.2">
      <c r="A6140" t="s">
        <v>5789</v>
      </c>
      <c r="B6140" t="s">
        <v>5852</v>
      </c>
      <c r="C6140" t="s">
        <v>124</v>
      </c>
      <c r="D6140">
        <v>1431</v>
      </c>
      <c r="E6140">
        <v>1333</v>
      </c>
      <c r="F6140" t="s">
        <v>5872</v>
      </c>
      <c r="G6140" t="str">
        <f t="shared" si="189"/>
        <v>iiif_url</v>
      </c>
    </row>
    <row r="6141" spans="1:7" x14ac:dyDescent="0.2">
      <c r="A6141" t="s">
        <v>5789</v>
      </c>
      <c r="B6141" t="s">
        <v>5852</v>
      </c>
      <c r="C6141" t="s">
        <v>124</v>
      </c>
      <c r="D6141">
        <v>1431</v>
      </c>
      <c r="E6141">
        <v>1381</v>
      </c>
      <c r="F6141" t="s">
        <v>5873</v>
      </c>
      <c r="G6141" t="str">
        <f t="shared" si="189"/>
        <v>iiif_url</v>
      </c>
    </row>
    <row r="6142" spans="1:7" x14ac:dyDescent="0.2">
      <c r="A6142" t="s">
        <v>5789</v>
      </c>
      <c r="B6142" t="s">
        <v>5852</v>
      </c>
      <c r="C6142" t="s">
        <v>37</v>
      </c>
      <c r="D6142">
        <v>1556</v>
      </c>
      <c r="E6142">
        <v>1426</v>
      </c>
      <c r="F6142" t="s">
        <v>5874</v>
      </c>
      <c r="G6142" t="str">
        <f t="shared" si="189"/>
        <v>iiif_url</v>
      </c>
    </row>
    <row r="6143" spans="1:7" x14ac:dyDescent="0.2">
      <c r="A6143" t="s">
        <v>5789</v>
      </c>
      <c r="B6143" t="s">
        <v>5852</v>
      </c>
      <c r="C6143" t="s">
        <v>124</v>
      </c>
      <c r="D6143">
        <v>1431</v>
      </c>
      <c r="E6143">
        <v>1475</v>
      </c>
      <c r="F6143" t="s">
        <v>5875</v>
      </c>
      <c r="G6143" t="str">
        <f t="shared" si="189"/>
        <v>iiif_url</v>
      </c>
    </row>
    <row r="6144" spans="1:7" x14ac:dyDescent="0.2">
      <c r="A6144" t="s">
        <v>5789</v>
      </c>
      <c r="B6144" t="s">
        <v>5852</v>
      </c>
      <c r="C6144" t="s">
        <v>124</v>
      </c>
      <c r="D6144">
        <v>1434</v>
      </c>
      <c r="E6144">
        <v>1524</v>
      </c>
      <c r="F6144" t="s">
        <v>5876</v>
      </c>
      <c r="G6144" t="str">
        <f t="shared" si="189"/>
        <v>iiif_url</v>
      </c>
    </row>
    <row r="6145" spans="1:7" x14ac:dyDescent="0.2">
      <c r="A6145" t="s">
        <v>5789</v>
      </c>
      <c r="B6145" t="s">
        <v>5852</v>
      </c>
      <c r="C6145" t="s">
        <v>37</v>
      </c>
      <c r="D6145">
        <v>1553</v>
      </c>
      <c r="E6145">
        <v>1571</v>
      </c>
      <c r="F6145" t="s">
        <v>5877</v>
      </c>
      <c r="G6145" t="str">
        <f t="shared" si="189"/>
        <v>iiif_url</v>
      </c>
    </row>
    <row r="6146" spans="1:7" x14ac:dyDescent="0.2">
      <c r="A6146" t="s">
        <v>5789</v>
      </c>
      <c r="B6146" t="s">
        <v>5852</v>
      </c>
      <c r="C6146" t="s">
        <v>124</v>
      </c>
      <c r="D6146">
        <v>1431</v>
      </c>
      <c r="E6146">
        <v>1620</v>
      </c>
      <c r="F6146" t="s">
        <v>5878</v>
      </c>
      <c r="G6146" t="str">
        <f t="shared" si="189"/>
        <v>iiif_url</v>
      </c>
    </row>
    <row r="6147" spans="1:7" x14ac:dyDescent="0.2">
      <c r="A6147" t="s">
        <v>5789</v>
      </c>
      <c r="B6147" t="s">
        <v>5852</v>
      </c>
      <c r="C6147" t="s">
        <v>124</v>
      </c>
      <c r="D6147">
        <v>1429</v>
      </c>
      <c r="E6147">
        <v>1668</v>
      </c>
      <c r="F6147" t="s">
        <v>5879</v>
      </c>
      <c r="G6147" t="str">
        <f t="shared" si="189"/>
        <v>iiif_url</v>
      </c>
    </row>
    <row r="6148" spans="1:7" x14ac:dyDescent="0.2">
      <c r="A6148" t="s">
        <v>5789</v>
      </c>
      <c r="B6148" t="s">
        <v>5852</v>
      </c>
      <c r="C6148" t="s">
        <v>37</v>
      </c>
      <c r="D6148">
        <v>1553</v>
      </c>
      <c r="E6148">
        <v>1715</v>
      </c>
      <c r="F6148" t="s">
        <v>5880</v>
      </c>
      <c r="G6148" t="str">
        <f t="shared" si="189"/>
        <v>iiif_url</v>
      </c>
    </row>
    <row r="6149" spans="1:7" x14ac:dyDescent="0.2">
      <c r="A6149" t="s">
        <v>5789</v>
      </c>
      <c r="B6149" t="s">
        <v>5852</v>
      </c>
      <c r="C6149" t="s">
        <v>124</v>
      </c>
      <c r="D6149">
        <v>1436</v>
      </c>
      <c r="E6149">
        <v>1762</v>
      </c>
      <c r="F6149" t="s">
        <v>5881</v>
      </c>
      <c r="G6149" t="str">
        <f t="shared" si="189"/>
        <v>iiif_url</v>
      </c>
    </row>
    <row r="6150" spans="1:7" x14ac:dyDescent="0.2">
      <c r="A6150" t="s">
        <v>5789</v>
      </c>
      <c r="B6150" t="s">
        <v>5852</v>
      </c>
      <c r="C6150" t="s">
        <v>26</v>
      </c>
      <c r="D6150">
        <v>1439</v>
      </c>
      <c r="E6150">
        <v>1824</v>
      </c>
      <c r="F6150" t="s">
        <v>5882</v>
      </c>
      <c r="G6150" t="str">
        <f t="shared" si="189"/>
        <v>iiif_url</v>
      </c>
    </row>
    <row r="6151" spans="1:7" x14ac:dyDescent="0.2">
      <c r="A6151" t="s">
        <v>5789</v>
      </c>
      <c r="B6151" t="s">
        <v>5852</v>
      </c>
      <c r="C6151" t="s">
        <v>37</v>
      </c>
      <c r="D6151">
        <v>1558</v>
      </c>
      <c r="E6151">
        <v>1857</v>
      </c>
      <c r="F6151" t="s">
        <v>5883</v>
      </c>
      <c r="G6151" t="str">
        <f t="shared" si="189"/>
        <v>iiif_url</v>
      </c>
    </row>
    <row r="6152" spans="1:7" x14ac:dyDescent="0.2">
      <c r="A6152" t="s">
        <v>5789</v>
      </c>
      <c r="B6152" t="s">
        <v>5852</v>
      </c>
      <c r="C6152" t="s">
        <v>124</v>
      </c>
      <c r="D6152">
        <v>1436</v>
      </c>
      <c r="E6152">
        <v>1904</v>
      </c>
      <c r="F6152" t="s">
        <v>5884</v>
      </c>
      <c r="G6152" t="str">
        <f t="shared" ref="G6152:G6181" si="190">HYPERLINK("https://images.diginfra.net/iiif/NL-HaNA_1.01.02/3779/NL-HaNA_1.01.02_3779_0029.jpg/1297,283,1076,3171/full/0/default.jpg", "iiif_url")</f>
        <v>iiif_url</v>
      </c>
    </row>
    <row r="6153" spans="1:7" x14ac:dyDescent="0.2">
      <c r="A6153" t="s">
        <v>5789</v>
      </c>
      <c r="B6153" t="s">
        <v>5852</v>
      </c>
      <c r="C6153" t="s">
        <v>124</v>
      </c>
      <c r="D6153">
        <v>1431</v>
      </c>
      <c r="E6153">
        <v>1952</v>
      </c>
      <c r="F6153" t="s">
        <v>5885</v>
      </c>
      <c r="G6153" t="str">
        <f t="shared" si="190"/>
        <v>iiif_url</v>
      </c>
    </row>
    <row r="6154" spans="1:7" x14ac:dyDescent="0.2">
      <c r="A6154" t="s">
        <v>5789</v>
      </c>
      <c r="B6154" t="s">
        <v>5852</v>
      </c>
      <c r="C6154" t="s">
        <v>37</v>
      </c>
      <c r="D6154">
        <v>1556</v>
      </c>
      <c r="E6154">
        <v>2003</v>
      </c>
      <c r="F6154" t="s">
        <v>5886</v>
      </c>
      <c r="G6154" t="str">
        <f t="shared" si="190"/>
        <v>iiif_url</v>
      </c>
    </row>
    <row r="6155" spans="1:7" x14ac:dyDescent="0.2">
      <c r="A6155" t="s">
        <v>5789</v>
      </c>
      <c r="B6155" t="s">
        <v>5852</v>
      </c>
      <c r="C6155" t="s">
        <v>26</v>
      </c>
      <c r="D6155">
        <v>1427</v>
      </c>
      <c r="E6155">
        <v>2053</v>
      </c>
      <c r="F6155" t="s">
        <v>5887</v>
      </c>
      <c r="G6155" t="str">
        <f t="shared" si="190"/>
        <v>iiif_url</v>
      </c>
    </row>
    <row r="6156" spans="1:7" x14ac:dyDescent="0.2">
      <c r="A6156" t="s">
        <v>5789</v>
      </c>
      <c r="B6156" t="s">
        <v>5852</v>
      </c>
      <c r="C6156" t="s">
        <v>37</v>
      </c>
      <c r="D6156">
        <v>1556</v>
      </c>
      <c r="E6156">
        <v>2094</v>
      </c>
      <c r="F6156" t="s">
        <v>5888</v>
      </c>
      <c r="G6156" t="str">
        <f t="shared" si="190"/>
        <v>iiif_url</v>
      </c>
    </row>
    <row r="6157" spans="1:7" x14ac:dyDescent="0.2">
      <c r="A6157" t="s">
        <v>5789</v>
      </c>
      <c r="B6157" t="s">
        <v>5852</v>
      </c>
      <c r="C6157" t="s">
        <v>124</v>
      </c>
      <c r="D6157">
        <v>1436</v>
      </c>
      <c r="E6157">
        <v>2148</v>
      </c>
      <c r="F6157" t="s">
        <v>5889</v>
      </c>
      <c r="G6157" t="str">
        <f t="shared" si="190"/>
        <v>iiif_url</v>
      </c>
    </row>
    <row r="6158" spans="1:7" x14ac:dyDescent="0.2">
      <c r="A6158" t="s">
        <v>5789</v>
      </c>
      <c r="B6158" t="s">
        <v>5852</v>
      </c>
      <c r="C6158" t="s">
        <v>37</v>
      </c>
      <c r="D6158">
        <v>1556</v>
      </c>
      <c r="E6158">
        <v>2189</v>
      </c>
      <c r="F6158" t="s">
        <v>5890</v>
      </c>
      <c r="G6158" t="str">
        <f t="shared" si="190"/>
        <v>iiif_url</v>
      </c>
    </row>
    <row r="6159" spans="1:7" x14ac:dyDescent="0.2">
      <c r="A6159" t="s">
        <v>5789</v>
      </c>
      <c r="B6159" t="s">
        <v>5852</v>
      </c>
      <c r="C6159" t="s">
        <v>124</v>
      </c>
      <c r="D6159">
        <v>1434</v>
      </c>
      <c r="E6159">
        <v>2241</v>
      </c>
      <c r="F6159" t="s">
        <v>5891</v>
      </c>
      <c r="G6159" t="str">
        <f t="shared" si="190"/>
        <v>iiif_url</v>
      </c>
    </row>
    <row r="6160" spans="1:7" x14ac:dyDescent="0.2">
      <c r="A6160" t="s">
        <v>5789</v>
      </c>
      <c r="B6160" t="s">
        <v>5852</v>
      </c>
      <c r="C6160" t="s">
        <v>26</v>
      </c>
      <c r="D6160">
        <v>1443</v>
      </c>
      <c r="E6160">
        <v>2299</v>
      </c>
      <c r="F6160" t="s">
        <v>5892</v>
      </c>
      <c r="G6160" t="str">
        <f t="shared" si="190"/>
        <v>iiif_url</v>
      </c>
    </row>
    <row r="6161" spans="1:7" x14ac:dyDescent="0.2">
      <c r="A6161" t="s">
        <v>5789</v>
      </c>
      <c r="B6161" t="s">
        <v>5852</v>
      </c>
      <c r="C6161" t="s">
        <v>26</v>
      </c>
      <c r="D6161">
        <v>1553</v>
      </c>
      <c r="E6161">
        <v>2338</v>
      </c>
      <c r="F6161" t="s">
        <v>5893</v>
      </c>
      <c r="G6161" t="str">
        <f t="shared" si="190"/>
        <v>iiif_url</v>
      </c>
    </row>
    <row r="6162" spans="1:7" x14ac:dyDescent="0.2">
      <c r="A6162" t="s">
        <v>5789</v>
      </c>
      <c r="B6162" t="s">
        <v>5852</v>
      </c>
      <c r="C6162" t="s">
        <v>124</v>
      </c>
      <c r="D6162">
        <v>1439</v>
      </c>
      <c r="E6162">
        <v>2387</v>
      </c>
      <c r="F6162" t="s">
        <v>5894</v>
      </c>
      <c r="G6162" t="str">
        <f t="shared" si="190"/>
        <v>iiif_url</v>
      </c>
    </row>
    <row r="6163" spans="1:7" x14ac:dyDescent="0.2">
      <c r="A6163" t="s">
        <v>5789</v>
      </c>
      <c r="B6163" t="s">
        <v>5852</v>
      </c>
      <c r="C6163" t="s">
        <v>124</v>
      </c>
      <c r="D6163">
        <v>1434</v>
      </c>
      <c r="E6163">
        <v>2439</v>
      </c>
      <c r="F6163" t="s">
        <v>5895</v>
      </c>
      <c r="G6163" t="str">
        <f t="shared" si="190"/>
        <v>iiif_url</v>
      </c>
    </row>
    <row r="6164" spans="1:7" x14ac:dyDescent="0.2">
      <c r="A6164" t="s">
        <v>5789</v>
      </c>
      <c r="B6164" t="s">
        <v>5852</v>
      </c>
      <c r="C6164" t="s">
        <v>37</v>
      </c>
      <c r="D6164">
        <v>1556</v>
      </c>
      <c r="E6164">
        <v>2482</v>
      </c>
      <c r="F6164" t="s">
        <v>5896</v>
      </c>
      <c r="G6164" t="str">
        <f t="shared" si="190"/>
        <v>iiif_url</v>
      </c>
    </row>
    <row r="6165" spans="1:7" x14ac:dyDescent="0.2">
      <c r="A6165" t="s">
        <v>5789</v>
      </c>
      <c r="B6165" t="s">
        <v>5852</v>
      </c>
      <c r="C6165" t="s">
        <v>26</v>
      </c>
      <c r="D6165">
        <v>1434</v>
      </c>
      <c r="E6165">
        <v>2529</v>
      </c>
      <c r="F6165" t="s">
        <v>5897</v>
      </c>
      <c r="G6165" t="str">
        <f t="shared" si="190"/>
        <v>iiif_url</v>
      </c>
    </row>
    <row r="6166" spans="1:7" x14ac:dyDescent="0.2">
      <c r="A6166" t="s">
        <v>5789</v>
      </c>
      <c r="B6166" t="s">
        <v>5852</v>
      </c>
      <c r="C6166" t="s">
        <v>124</v>
      </c>
      <c r="D6166">
        <v>1436</v>
      </c>
      <c r="E6166">
        <v>2583</v>
      </c>
      <c r="F6166" t="s">
        <v>5898</v>
      </c>
      <c r="G6166" t="str">
        <f t="shared" si="190"/>
        <v>iiif_url</v>
      </c>
    </row>
    <row r="6167" spans="1:7" x14ac:dyDescent="0.2">
      <c r="A6167" t="s">
        <v>5789</v>
      </c>
      <c r="B6167" t="s">
        <v>5852</v>
      </c>
      <c r="C6167" t="s">
        <v>37</v>
      </c>
      <c r="D6167">
        <v>1551</v>
      </c>
      <c r="E6167">
        <v>2627</v>
      </c>
      <c r="F6167" t="s">
        <v>5899</v>
      </c>
      <c r="G6167" t="str">
        <f t="shared" si="190"/>
        <v>iiif_url</v>
      </c>
    </row>
    <row r="6168" spans="1:7" x14ac:dyDescent="0.2">
      <c r="A6168" t="s">
        <v>5789</v>
      </c>
      <c r="B6168" t="s">
        <v>5852</v>
      </c>
      <c r="C6168" t="s">
        <v>124</v>
      </c>
      <c r="D6168">
        <v>1439</v>
      </c>
      <c r="E6168">
        <v>2678</v>
      </c>
      <c r="F6168" t="s">
        <v>5900</v>
      </c>
      <c r="G6168" t="str">
        <f t="shared" si="190"/>
        <v>iiif_url</v>
      </c>
    </row>
    <row r="6169" spans="1:7" x14ac:dyDescent="0.2">
      <c r="A6169" t="s">
        <v>5789</v>
      </c>
      <c r="B6169" t="s">
        <v>5852</v>
      </c>
      <c r="C6169" t="s">
        <v>37</v>
      </c>
      <c r="D6169">
        <v>1553</v>
      </c>
      <c r="E6169">
        <v>2724</v>
      </c>
      <c r="F6169" t="s">
        <v>5901</v>
      </c>
      <c r="G6169" t="str">
        <f t="shared" si="190"/>
        <v>iiif_url</v>
      </c>
    </row>
    <row r="6170" spans="1:7" x14ac:dyDescent="0.2">
      <c r="A6170" t="s">
        <v>5789</v>
      </c>
      <c r="B6170" t="s">
        <v>5852</v>
      </c>
      <c r="C6170" t="s">
        <v>124</v>
      </c>
      <c r="D6170">
        <v>1436</v>
      </c>
      <c r="E6170">
        <v>2769</v>
      </c>
      <c r="F6170" t="s">
        <v>5902</v>
      </c>
      <c r="G6170" t="str">
        <f t="shared" si="190"/>
        <v>iiif_url</v>
      </c>
    </row>
    <row r="6171" spans="1:7" x14ac:dyDescent="0.2">
      <c r="A6171" t="s">
        <v>5789</v>
      </c>
      <c r="B6171" t="s">
        <v>5852</v>
      </c>
      <c r="C6171" t="s">
        <v>124</v>
      </c>
      <c r="D6171">
        <v>1434</v>
      </c>
      <c r="E6171">
        <v>2822</v>
      </c>
      <c r="F6171" t="s">
        <v>5903</v>
      </c>
      <c r="G6171" t="str">
        <f t="shared" si="190"/>
        <v>iiif_url</v>
      </c>
    </row>
    <row r="6172" spans="1:7" x14ac:dyDescent="0.2">
      <c r="A6172" t="s">
        <v>5789</v>
      </c>
      <c r="B6172" t="s">
        <v>5852</v>
      </c>
      <c r="C6172" t="s">
        <v>37</v>
      </c>
      <c r="D6172">
        <v>1554</v>
      </c>
      <c r="E6172">
        <v>2865</v>
      </c>
      <c r="F6172" t="s">
        <v>5904</v>
      </c>
      <c r="G6172" t="str">
        <f t="shared" si="190"/>
        <v>iiif_url</v>
      </c>
    </row>
    <row r="6173" spans="1:7" x14ac:dyDescent="0.2">
      <c r="A6173" t="s">
        <v>5789</v>
      </c>
      <c r="B6173" t="s">
        <v>5852</v>
      </c>
      <c r="C6173" t="s">
        <v>124</v>
      </c>
      <c r="D6173">
        <v>1436</v>
      </c>
      <c r="E6173">
        <v>2917</v>
      </c>
      <c r="F6173" t="s">
        <v>5905</v>
      </c>
      <c r="G6173" t="str">
        <f t="shared" si="190"/>
        <v>iiif_url</v>
      </c>
    </row>
    <row r="6174" spans="1:7" x14ac:dyDescent="0.2">
      <c r="A6174" t="s">
        <v>5789</v>
      </c>
      <c r="B6174" t="s">
        <v>5852</v>
      </c>
      <c r="C6174" t="s">
        <v>26</v>
      </c>
      <c r="D6174">
        <v>1443</v>
      </c>
      <c r="E6174">
        <v>2973</v>
      </c>
      <c r="F6174" t="s">
        <v>5906</v>
      </c>
      <c r="G6174" t="str">
        <f t="shared" si="190"/>
        <v>iiif_url</v>
      </c>
    </row>
    <row r="6175" spans="1:7" x14ac:dyDescent="0.2">
      <c r="A6175" t="s">
        <v>5789</v>
      </c>
      <c r="B6175" t="s">
        <v>5852</v>
      </c>
      <c r="C6175" t="s">
        <v>37</v>
      </c>
      <c r="D6175">
        <v>1556</v>
      </c>
      <c r="E6175">
        <v>3001</v>
      </c>
      <c r="F6175" t="s">
        <v>5907</v>
      </c>
      <c r="G6175" t="str">
        <f t="shared" si="190"/>
        <v>iiif_url</v>
      </c>
    </row>
    <row r="6176" spans="1:7" x14ac:dyDescent="0.2">
      <c r="A6176" t="s">
        <v>5789</v>
      </c>
      <c r="B6176" t="s">
        <v>5852</v>
      </c>
      <c r="C6176" t="s">
        <v>124</v>
      </c>
      <c r="D6176">
        <v>1436</v>
      </c>
      <c r="E6176">
        <v>3059</v>
      </c>
      <c r="F6176" t="s">
        <v>5908</v>
      </c>
      <c r="G6176" t="str">
        <f t="shared" si="190"/>
        <v>iiif_url</v>
      </c>
    </row>
    <row r="6177" spans="1:7" x14ac:dyDescent="0.2">
      <c r="A6177" t="s">
        <v>5789</v>
      </c>
      <c r="B6177" t="s">
        <v>5852</v>
      </c>
      <c r="C6177" t="s">
        <v>124</v>
      </c>
      <c r="D6177">
        <v>1434</v>
      </c>
      <c r="E6177">
        <v>3108</v>
      </c>
      <c r="F6177" t="s">
        <v>5909</v>
      </c>
      <c r="G6177" t="str">
        <f t="shared" si="190"/>
        <v>iiif_url</v>
      </c>
    </row>
    <row r="6178" spans="1:7" x14ac:dyDescent="0.2">
      <c r="A6178" t="s">
        <v>5789</v>
      </c>
      <c r="B6178" t="s">
        <v>5852</v>
      </c>
      <c r="C6178" t="s">
        <v>37</v>
      </c>
      <c r="D6178">
        <v>1554</v>
      </c>
      <c r="E6178">
        <v>3158</v>
      </c>
      <c r="F6178" t="s">
        <v>5910</v>
      </c>
      <c r="G6178" t="str">
        <f t="shared" si="190"/>
        <v>iiif_url</v>
      </c>
    </row>
    <row r="6179" spans="1:7" x14ac:dyDescent="0.2">
      <c r="A6179" t="s">
        <v>5789</v>
      </c>
      <c r="B6179" t="s">
        <v>5852</v>
      </c>
      <c r="C6179" t="s">
        <v>124</v>
      </c>
      <c r="D6179">
        <v>1436</v>
      </c>
      <c r="E6179">
        <v>3209</v>
      </c>
      <c r="F6179" t="s">
        <v>5911</v>
      </c>
      <c r="G6179" t="str">
        <f t="shared" si="190"/>
        <v>iiif_url</v>
      </c>
    </row>
    <row r="6180" spans="1:7" x14ac:dyDescent="0.2">
      <c r="A6180" t="s">
        <v>5789</v>
      </c>
      <c r="B6180" t="s">
        <v>5852</v>
      </c>
      <c r="C6180" t="s">
        <v>37</v>
      </c>
      <c r="D6180">
        <v>1556</v>
      </c>
      <c r="E6180">
        <v>3252</v>
      </c>
      <c r="F6180" t="s">
        <v>5912</v>
      </c>
      <c r="G6180" t="str">
        <f t="shared" si="190"/>
        <v>iiif_url</v>
      </c>
    </row>
    <row r="6181" spans="1:7" x14ac:dyDescent="0.2">
      <c r="A6181" t="s">
        <v>5789</v>
      </c>
      <c r="B6181" t="s">
        <v>5852</v>
      </c>
      <c r="C6181" t="s">
        <v>124</v>
      </c>
      <c r="D6181">
        <v>1439</v>
      </c>
      <c r="E6181">
        <v>3302</v>
      </c>
      <c r="F6181" t="s">
        <v>5913</v>
      </c>
      <c r="G6181" t="str">
        <f t="shared" si="190"/>
        <v>iiif_url</v>
      </c>
    </row>
    <row r="6185" spans="1:7" x14ac:dyDescent="0.2">
      <c r="A6185" t="s">
        <v>5914</v>
      </c>
      <c r="B6185" t="s">
        <v>5915</v>
      </c>
      <c r="C6185" t="s">
        <v>26</v>
      </c>
      <c r="D6185">
        <v>2899</v>
      </c>
      <c r="E6185">
        <v>367</v>
      </c>
      <c r="F6185" t="s">
        <v>5916</v>
      </c>
      <c r="G6185" t="str">
        <f t="shared" ref="G6185:G6216" si="191">HYPERLINK("https://images.diginfra.net/iiif/NL-HaNA_1.01.02/3779/NL-HaNA_1.01.02_3779_0029.jpg/2645,275,1064,3179/full/0/default.jpg", "iiif_url")</f>
        <v>iiif_url</v>
      </c>
    </row>
    <row r="6186" spans="1:7" x14ac:dyDescent="0.2">
      <c r="A6186" t="s">
        <v>5914</v>
      </c>
      <c r="B6186" t="s">
        <v>5915</v>
      </c>
      <c r="C6186" t="s">
        <v>37</v>
      </c>
      <c r="D6186">
        <v>2774</v>
      </c>
      <c r="E6186">
        <v>417</v>
      </c>
      <c r="F6186" t="s">
        <v>5917</v>
      </c>
      <c r="G6186" t="str">
        <f t="shared" si="191"/>
        <v>iiif_url</v>
      </c>
    </row>
    <row r="6187" spans="1:7" x14ac:dyDescent="0.2">
      <c r="A6187" t="s">
        <v>5914</v>
      </c>
      <c r="B6187" t="s">
        <v>5915</v>
      </c>
      <c r="C6187" t="s">
        <v>26</v>
      </c>
      <c r="D6187">
        <v>2896</v>
      </c>
      <c r="E6187">
        <v>463</v>
      </c>
      <c r="F6187" t="s">
        <v>5918</v>
      </c>
      <c r="G6187" t="str">
        <f t="shared" si="191"/>
        <v>iiif_url</v>
      </c>
    </row>
    <row r="6188" spans="1:7" x14ac:dyDescent="0.2">
      <c r="A6188" t="s">
        <v>5914</v>
      </c>
      <c r="B6188" t="s">
        <v>5915</v>
      </c>
      <c r="C6188" t="s">
        <v>37</v>
      </c>
      <c r="D6188">
        <v>2772</v>
      </c>
      <c r="E6188">
        <v>512</v>
      </c>
      <c r="F6188" t="s">
        <v>5919</v>
      </c>
      <c r="G6188" t="str">
        <f t="shared" si="191"/>
        <v>iiif_url</v>
      </c>
    </row>
    <row r="6189" spans="1:7" x14ac:dyDescent="0.2">
      <c r="A6189" t="s">
        <v>5914</v>
      </c>
      <c r="B6189" t="s">
        <v>5915</v>
      </c>
      <c r="C6189" t="s">
        <v>26</v>
      </c>
      <c r="D6189">
        <v>2894</v>
      </c>
      <c r="E6189">
        <v>565</v>
      </c>
      <c r="F6189" t="s">
        <v>5920</v>
      </c>
      <c r="G6189" t="str">
        <f t="shared" si="191"/>
        <v>iiif_url</v>
      </c>
    </row>
    <row r="6190" spans="1:7" x14ac:dyDescent="0.2">
      <c r="A6190" t="s">
        <v>5914</v>
      </c>
      <c r="B6190" t="s">
        <v>5915</v>
      </c>
      <c r="C6190" t="s">
        <v>37</v>
      </c>
      <c r="D6190">
        <v>2769</v>
      </c>
      <c r="E6190">
        <v>606</v>
      </c>
      <c r="F6190" t="s">
        <v>5921</v>
      </c>
      <c r="G6190" t="str">
        <f t="shared" si="191"/>
        <v>iiif_url</v>
      </c>
    </row>
    <row r="6191" spans="1:7" x14ac:dyDescent="0.2">
      <c r="A6191" t="s">
        <v>5914</v>
      </c>
      <c r="B6191" t="s">
        <v>5915</v>
      </c>
      <c r="C6191" t="s">
        <v>37</v>
      </c>
      <c r="D6191">
        <v>2767</v>
      </c>
      <c r="E6191">
        <v>655</v>
      </c>
      <c r="F6191" t="s">
        <v>5922</v>
      </c>
      <c r="G6191" t="str">
        <f t="shared" si="191"/>
        <v>iiif_url</v>
      </c>
    </row>
    <row r="6192" spans="1:7" x14ac:dyDescent="0.2">
      <c r="A6192" t="s">
        <v>5914</v>
      </c>
      <c r="B6192" t="s">
        <v>5915</v>
      </c>
      <c r="C6192" t="s">
        <v>26</v>
      </c>
      <c r="D6192">
        <v>2891</v>
      </c>
      <c r="E6192">
        <v>701</v>
      </c>
      <c r="F6192" t="s">
        <v>5920</v>
      </c>
      <c r="G6192" t="str">
        <f t="shared" si="191"/>
        <v>iiif_url</v>
      </c>
    </row>
    <row r="6193" spans="1:7" x14ac:dyDescent="0.2">
      <c r="A6193" t="s">
        <v>5914</v>
      </c>
      <c r="B6193" t="s">
        <v>5915</v>
      </c>
      <c r="C6193" t="s">
        <v>37</v>
      </c>
      <c r="D6193">
        <v>2767</v>
      </c>
      <c r="E6193">
        <v>749</v>
      </c>
      <c r="F6193" t="s">
        <v>5923</v>
      </c>
      <c r="G6193" t="str">
        <f t="shared" si="191"/>
        <v>iiif_url</v>
      </c>
    </row>
    <row r="6194" spans="1:7" x14ac:dyDescent="0.2">
      <c r="A6194" t="s">
        <v>5914</v>
      </c>
      <c r="B6194" t="s">
        <v>5915</v>
      </c>
      <c r="C6194" t="s">
        <v>37</v>
      </c>
      <c r="D6194">
        <v>2767</v>
      </c>
      <c r="E6194">
        <v>793</v>
      </c>
      <c r="F6194" t="s">
        <v>5924</v>
      </c>
      <c r="G6194" t="str">
        <f t="shared" si="191"/>
        <v>iiif_url</v>
      </c>
    </row>
    <row r="6195" spans="1:7" x14ac:dyDescent="0.2">
      <c r="A6195" t="s">
        <v>5914</v>
      </c>
      <c r="B6195" t="s">
        <v>5915</v>
      </c>
      <c r="C6195" t="s">
        <v>37</v>
      </c>
      <c r="D6195">
        <v>2889</v>
      </c>
      <c r="E6195">
        <v>849</v>
      </c>
      <c r="F6195" t="s">
        <v>5925</v>
      </c>
      <c r="G6195" t="str">
        <f t="shared" si="191"/>
        <v>iiif_url</v>
      </c>
    </row>
    <row r="6196" spans="1:7" x14ac:dyDescent="0.2">
      <c r="A6196" t="s">
        <v>5914</v>
      </c>
      <c r="B6196" t="s">
        <v>5915</v>
      </c>
      <c r="C6196" t="s">
        <v>37</v>
      </c>
      <c r="D6196">
        <v>2760</v>
      </c>
      <c r="E6196">
        <v>886</v>
      </c>
      <c r="F6196" t="s">
        <v>5926</v>
      </c>
      <c r="G6196" t="str">
        <f t="shared" si="191"/>
        <v>iiif_url</v>
      </c>
    </row>
    <row r="6197" spans="1:7" x14ac:dyDescent="0.2">
      <c r="A6197" t="s">
        <v>5914</v>
      </c>
      <c r="B6197" t="s">
        <v>5915</v>
      </c>
      <c r="C6197" t="s">
        <v>37</v>
      </c>
      <c r="D6197">
        <v>2762</v>
      </c>
      <c r="E6197">
        <v>941</v>
      </c>
      <c r="F6197" t="s">
        <v>5927</v>
      </c>
      <c r="G6197" t="str">
        <f t="shared" si="191"/>
        <v>iiif_url</v>
      </c>
    </row>
    <row r="6198" spans="1:7" x14ac:dyDescent="0.2">
      <c r="A6198" t="s">
        <v>5914</v>
      </c>
      <c r="B6198" t="s">
        <v>5915</v>
      </c>
      <c r="C6198" t="s">
        <v>37</v>
      </c>
      <c r="D6198">
        <v>2762</v>
      </c>
      <c r="E6198">
        <v>987</v>
      </c>
      <c r="F6198" t="s">
        <v>5928</v>
      </c>
      <c r="G6198" t="str">
        <f t="shared" si="191"/>
        <v>iiif_url</v>
      </c>
    </row>
    <row r="6199" spans="1:7" x14ac:dyDescent="0.2">
      <c r="A6199" t="s">
        <v>5914</v>
      </c>
      <c r="B6199" t="s">
        <v>5915</v>
      </c>
      <c r="C6199" t="s">
        <v>37</v>
      </c>
      <c r="D6199">
        <v>2887</v>
      </c>
      <c r="E6199">
        <v>1038</v>
      </c>
      <c r="F6199" t="s">
        <v>5929</v>
      </c>
      <c r="G6199" t="str">
        <f t="shared" si="191"/>
        <v>iiif_url</v>
      </c>
    </row>
    <row r="6200" spans="1:7" x14ac:dyDescent="0.2">
      <c r="A6200" t="s">
        <v>5914</v>
      </c>
      <c r="B6200" t="s">
        <v>5915</v>
      </c>
      <c r="C6200" t="s">
        <v>37</v>
      </c>
      <c r="D6200">
        <v>2760</v>
      </c>
      <c r="E6200">
        <v>1084</v>
      </c>
      <c r="F6200" t="s">
        <v>5930</v>
      </c>
      <c r="G6200" t="str">
        <f t="shared" si="191"/>
        <v>iiif_url</v>
      </c>
    </row>
    <row r="6201" spans="1:7" x14ac:dyDescent="0.2">
      <c r="A6201" t="s">
        <v>5914</v>
      </c>
      <c r="B6201" t="s">
        <v>5915</v>
      </c>
      <c r="C6201" t="s">
        <v>37</v>
      </c>
      <c r="D6201">
        <v>2760</v>
      </c>
      <c r="E6201">
        <v>1136</v>
      </c>
      <c r="F6201" t="s">
        <v>5931</v>
      </c>
      <c r="G6201" t="str">
        <f t="shared" si="191"/>
        <v>iiif_url</v>
      </c>
    </row>
    <row r="6202" spans="1:7" x14ac:dyDescent="0.2">
      <c r="A6202" t="s">
        <v>5914</v>
      </c>
      <c r="B6202" t="s">
        <v>5915</v>
      </c>
      <c r="C6202" t="s">
        <v>37</v>
      </c>
      <c r="D6202">
        <v>2884</v>
      </c>
      <c r="E6202">
        <v>1186</v>
      </c>
      <c r="F6202" t="s">
        <v>5932</v>
      </c>
      <c r="G6202" t="str">
        <f t="shared" si="191"/>
        <v>iiif_url</v>
      </c>
    </row>
    <row r="6203" spans="1:7" x14ac:dyDescent="0.2">
      <c r="A6203" t="s">
        <v>5914</v>
      </c>
      <c r="B6203" t="s">
        <v>5915</v>
      </c>
      <c r="C6203" t="s">
        <v>37</v>
      </c>
      <c r="D6203">
        <v>2765</v>
      </c>
      <c r="E6203">
        <v>1226</v>
      </c>
      <c r="F6203" t="s">
        <v>5933</v>
      </c>
      <c r="G6203" t="str">
        <f t="shared" si="191"/>
        <v>iiif_url</v>
      </c>
    </row>
    <row r="6204" spans="1:7" x14ac:dyDescent="0.2">
      <c r="A6204" t="s">
        <v>5914</v>
      </c>
      <c r="B6204" t="s">
        <v>5915</v>
      </c>
      <c r="C6204" t="s">
        <v>37</v>
      </c>
      <c r="D6204">
        <v>2762</v>
      </c>
      <c r="E6204">
        <v>1274</v>
      </c>
      <c r="F6204" t="s">
        <v>5934</v>
      </c>
      <c r="G6204" t="str">
        <f t="shared" si="191"/>
        <v>iiif_url</v>
      </c>
    </row>
    <row r="6205" spans="1:7" x14ac:dyDescent="0.2">
      <c r="A6205" t="s">
        <v>5914</v>
      </c>
      <c r="B6205" t="s">
        <v>5915</v>
      </c>
      <c r="C6205" t="s">
        <v>26</v>
      </c>
      <c r="D6205">
        <v>2762</v>
      </c>
      <c r="E6205">
        <v>1336</v>
      </c>
      <c r="F6205" t="s">
        <v>5935</v>
      </c>
      <c r="G6205" t="str">
        <f t="shared" si="191"/>
        <v>iiif_url</v>
      </c>
    </row>
    <row r="6206" spans="1:7" x14ac:dyDescent="0.2">
      <c r="A6206" t="s">
        <v>5914</v>
      </c>
      <c r="B6206" t="s">
        <v>5915</v>
      </c>
      <c r="C6206" t="s">
        <v>37</v>
      </c>
      <c r="D6206">
        <v>2880</v>
      </c>
      <c r="E6206">
        <v>1365</v>
      </c>
      <c r="F6206" t="s">
        <v>5936</v>
      </c>
      <c r="G6206" t="str">
        <f t="shared" si="191"/>
        <v>iiif_url</v>
      </c>
    </row>
    <row r="6207" spans="1:7" x14ac:dyDescent="0.2">
      <c r="A6207" t="s">
        <v>5914</v>
      </c>
      <c r="B6207" t="s">
        <v>5915</v>
      </c>
      <c r="C6207" t="s">
        <v>124</v>
      </c>
      <c r="D6207">
        <v>2760</v>
      </c>
      <c r="E6207">
        <v>1417</v>
      </c>
      <c r="F6207" t="s">
        <v>5937</v>
      </c>
      <c r="G6207" t="str">
        <f t="shared" si="191"/>
        <v>iiif_url</v>
      </c>
    </row>
    <row r="6208" spans="1:7" x14ac:dyDescent="0.2">
      <c r="A6208" t="s">
        <v>5914</v>
      </c>
      <c r="B6208" t="s">
        <v>5915</v>
      </c>
      <c r="C6208" t="s">
        <v>26</v>
      </c>
      <c r="D6208">
        <v>2757</v>
      </c>
      <c r="E6208">
        <v>1482</v>
      </c>
      <c r="F6208" t="s">
        <v>5938</v>
      </c>
      <c r="G6208" t="str">
        <f t="shared" si="191"/>
        <v>iiif_url</v>
      </c>
    </row>
    <row r="6209" spans="1:7" x14ac:dyDescent="0.2">
      <c r="A6209" t="s">
        <v>5914</v>
      </c>
      <c r="B6209" t="s">
        <v>5915</v>
      </c>
      <c r="C6209" t="s">
        <v>37</v>
      </c>
      <c r="D6209">
        <v>2884</v>
      </c>
      <c r="E6209">
        <v>1514</v>
      </c>
      <c r="F6209" t="s">
        <v>5939</v>
      </c>
      <c r="G6209" t="str">
        <f t="shared" si="191"/>
        <v>iiif_url</v>
      </c>
    </row>
    <row r="6210" spans="1:7" x14ac:dyDescent="0.2">
      <c r="A6210" t="s">
        <v>5914</v>
      </c>
      <c r="B6210" t="s">
        <v>5915</v>
      </c>
      <c r="C6210" t="s">
        <v>26</v>
      </c>
      <c r="D6210">
        <v>2760</v>
      </c>
      <c r="E6210">
        <v>1566</v>
      </c>
      <c r="F6210" t="s">
        <v>5940</v>
      </c>
      <c r="G6210" t="str">
        <f t="shared" si="191"/>
        <v>iiif_url</v>
      </c>
    </row>
    <row r="6211" spans="1:7" x14ac:dyDescent="0.2">
      <c r="A6211" t="s">
        <v>5914</v>
      </c>
      <c r="B6211" t="s">
        <v>5915</v>
      </c>
      <c r="C6211" t="s">
        <v>26</v>
      </c>
      <c r="D6211">
        <v>2760</v>
      </c>
      <c r="E6211">
        <v>1613</v>
      </c>
      <c r="F6211" t="s">
        <v>5941</v>
      </c>
      <c r="G6211" t="str">
        <f t="shared" si="191"/>
        <v>iiif_url</v>
      </c>
    </row>
    <row r="6212" spans="1:7" x14ac:dyDescent="0.2">
      <c r="A6212" t="s">
        <v>5914</v>
      </c>
      <c r="B6212" t="s">
        <v>5915</v>
      </c>
      <c r="C6212" t="s">
        <v>37</v>
      </c>
      <c r="D6212">
        <v>2884</v>
      </c>
      <c r="E6212">
        <v>1656</v>
      </c>
      <c r="F6212" t="s">
        <v>5942</v>
      </c>
      <c r="G6212" t="str">
        <f t="shared" si="191"/>
        <v>iiif_url</v>
      </c>
    </row>
    <row r="6213" spans="1:7" x14ac:dyDescent="0.2">
      <c r="A6213" t="s">
        <v>5914</v>
      </c>
      <c r="B6213" t="s">
        <v>5915</v>
      </c>
      <c r="C6213" t="s">
        <v>26</v>
      </c>
      <c r="D6213">
        <v>2760</v>
      </c>
      <c r="E6213">
        <v>1704</v>
      </c>
      <c r="F6213" t="s">
        <v>5943</v>
      </c>
      <c r="G6213" t="str">
        <f t="shared" si="191"/>
        <v>iiif_url</v>
      </c>
    </row>
    <row r="6214" spans="1:7" x14ac:dyDescent="0.2">
      <c r="A6214" t="s">
        <v>5914</v>
      </c>
      <c r="B6214" t="s">
        <v>5915</v>
      </c>
      <c r="C6214" t="s">
        <v>37</v>
      </c>
      <c r="D6214">
        <v>2884</v>
      </c>
      <c r="E6214">
        <v>1760</v>
      </c>
      <c r="F6214" t="s">
        <v>5944</v>
      </c>
      <c r="G6214" t="str">
        <f t="shared" si="191"/>
        <v>iiif_url</v>
      </c>
    </row>
    <row r="6215" spans="1:7" x14ac:dyDescent="0.2">
      <c r="A6215" t="s">
        <v>5914</v>
      </c>
      <c r="B6215" t="s">
        <v>5915</v>
      </c>
      <c r="C6215" t="s">
        <v>26</v>
      </c>
      <c r="D6215">
        <v>2760</v>
      </c>
      <c r="E6215">
        <v>1805</v>
      </c>
      <c r="F6215" t="s">
        <v>5945</v>
      </c>
      <c r="G6215" t="str">
        <f t="shared" si="191"/>
        <v>iiif_url</v>
      </c>
    </row>
    <row r="6216" spans="1:7" x14ac:dyDescent="0.2">
      <c r="A6216" t="s">
        <v>5914</v>
      </c>
      <c r="B6216" t="s">
        <v>5915</v>
      </c>
      <c r="C6216" t="s">
        <v>26</v>
      </c>
      <c r="D6216">
        <v>2757</v>
      </c>
      <c r="E6216">
        <v>1848</v>
      </c>
      <c r="F6216" t="s">
        <v>5946</v>
      </c>
      <c r="G6216" t="str">
        <f t="shared" si="191"/>
        <v>iiif_url</v>
      </c>
    </row>
    <row r="6217" spans="1:7" x14ac:dyDescent="0.2">
      <c r="A6217" t="s">
        <v>5914</v>
      </c>
      <c r="B6217" t="s">
        <v>5915</v>
      </c>
      <c r="C6217" t="s">
        <v>37</v>
      </c>
      <c r="D6217">
        <v>2880</v>
      </c>
      <c r="E6217">
        <v>1898</v>
      </c>
      <c r="F6217" t="s">
        <v>5947</v>
      </c>
      <c r="G6217" t="str">
        <f t="shared" ref="G6217:G6246" si="192">HYPERLINK("https://images.diginfra.net/iiif/NL-HaNA_1.01.02/3779/NL-HaNA_1.01.02_3779_0029.jpg/2645,275,1064,3179/full/0/default.jpg", "iiif_url")</f>
        <v>iiif_url</v>
      </c>
    </row>
    <row r="6218" spans="1:7" x14ac:dyDescent="0.2">
      <c r="A6218" t="s">
        <v>5914</v>
      </c>
      <c r="B6218" t="s">
        <v>5915</v>
      </c>
      <c r="C6218" t="s">
        <v>26</v>
      </c>
      <c r="D6218">
        <v>2760</v>
      </c>
      <c r="E6218">
        <v>1944</v>
      </c>
      <c r="F6218" t="s">
        <v>5948</v>
      </c>
      <c r="G6218" t="str">
        <f t="shared" si="192"/>
        <v>iiif_url</v>
      </c>
    </row>
    <row r="6219" spans="1:7" x14ac:dyDescent="0.2">
      <c r="A6219" t="s">
        <v>5914</v>
      </c>
      <c r="B6219" t="s">
        <v>5915</v>
      </c>
      <c r="C6219" t="s">
        <v>37</v>
      </c>
      <c r="D6219">
        <v>2880</v>
      </c>
      <c r="E6219">
        <v>1995</v>
      </c>
      <c r="F6219" t="s">
        <v>1468</v>
      </c>
      <c r="G6219" t="str">
        <f t="shared" si="192"/>
        <v>iiif_url</v>
      </c>
    </row>
    <row r="6220" spans="1:7" x14ac:dyDescent="0.2">
      <c r="A6220" t="s">
        <v>5914</v>
      </c>
      <c r="B6220" t="s">
        <v>5915</v>
      </c>
      <c r="C6220" t="s">
        <v>26</v>
      </c>
      <c r="D6220">
        <v>2765</v>
      </c>
      <c r="E6220">
        <v>2037</v>
      </c>
      <c r="F6220" t="s">
        <v>5109</v>
      </c>
      <c r="G6220" t="str">
        <f t="shared" si="192"/>
        <v>iiif_url</v>
      </c>
    </row>
    <row r="6221" spans="1:7" x14ac:dyDescent="0.2">
      <c r="A6221" t="s">
        <v>5914</v>
      </c>
      <c r="B6221" t="s">
        <v>5915</v>
      </c>
      <c r="C6221" t="s">
        <v>26</v>
      </c>
      <c r="D6221">
        <v>2880</v>
      </c>
      <c r="E6221">
        <v>2092</v>
      </c>
      <c r="F6221" t="s">
        <v>5949</v>
      </c>
      <c r="G6221" t="str">
        <f t="shared" si="192"/>
        <v>iiif_url</v>
      </c>
    </row>
    <row r="6222" spans="1:7" x14ac:dyDescent="0.2">
      <c r="A6222" t="s">
        <v>5914</v>
      </c>
      <c r="B6222" t="s">
        <v>5915</v>
      </c>
      <c r="C6222" t="s">
        <v>26</v>
      </c>
      <c r="D6222">
        <v>2767</v>
      </c>
      <c r="E6222">
        <v>2134</v>
      </c>
      <c r="F6222" t="s">
        <v>5950</v>
      </c>
      <c r="G6222" t="str">
        <f t="shared" si="192"/>
        <v>iiif_url</v>
      </c>
    </row>
    <row r="6223" spans="1:7" x14ac:dyDescent="0.2">
      <c r="A6223" t="s">
        <v>5914</v>
      </c>
      <c r="B6223" t="s">
        <v>5915</v>
      </c>
      <c r="C6223" t="s">
        <v>26</v>
      </c>
      <c r="D6223">
        <v>2762</v>
      </c>
      <c r="E6223">
        <v>2186</v>
      </c>
      <c r="F6223" t="s">
        <v>5951</v>
      </c>
      <c r="G6223" t="str">
        <f t="shared" si="192"/>
        <v>iiif_url</v>
      </c>
    </row>
    <row r="6224" spans="1:7" x14ac:dyDescent="0.2">
      <c r="A6224" t="s">
        <v>5914</v>
      </c>
      <c r="B6224" t="s">
        <v>5915</v>
      </c>
      <c r="C6224" t="s">
        <v>37</v>
      </c>
      <c r="D6224">
        <v>2889</v>
      </c>
      <c r="E6224">
        <v>2233</v>
      </c>
      <c r="F6224" t="s">
        <v>5952</v>
      </c>
      <c r="G6224" t="str">
        <f t="shared" si="192"/>
        <v>iiif_url</v>
      </c>
    </row>
    <row r="6225" spans="1:7" x14ac:dyDescent="0.2">
      <c r="A6225" t="s">
        <v>5914</v>
      </c>
      <c r="B6225" t="s">
        <v>5915</v>
      </c>
      <c r="C6225" t="s">
        <v>26</v>
      </c>
      <c r="D6225">
        <v>2765</v>
      </c>
      <c r="E6225">
        <v>2285</v>
      </c>
      <c r="F6225" t="s">
        <v>5953</v>
      </c>
      <c r="G6225" t="str">
        <f t="shared" si="192"/>
        <v>iiif_url</v>
      </c>
    </row>
    <row r="6226" spans="1:7" x14ac:dyDescent="0.2">
      <c r="A6226" t="s">
        <v>5914</v>
      </c>
      <c r="B6226" t="s">
        <v>5915</v>
      </c>
      <c r="C6226" t="s">
        <v>26</v>
      </c>
      <c r="D6226">
        <v>2762</v>
      </c>
      <c r="E6226">
        <v>2331</v>
      </c>
      <c r="F6226" t="s">
        <v>5954</v>
      </c>
      <c r="G6226" t="str">
        <f t="shared" si="192"/>
        <v>iiif_url</v>
      </c>
    </row>
    <row r="6227" spans="1:7" x14ac:dyDescent="0.2">
      <c r="A6227" t="s">
        <v>5914</v>
      </c>
      <c r="B6227" t="s">
        <v>5915</v>
      </c>
      <c r="C6227" t="s">
        <v>37</v>
      </c>
      <c r="D6227">
        <v>2889</v>
      </c>
      <c r="E6227">
        <v>2378</v>
      </c>
      <c r="F6227" t="s">
        <v>5955</v>
      </c>
      <c r="G6227" t="str">
        <f t="shared" si="192"/>
        <v>iiif_url</v>
      </c>
    </row>
    <row r="6228" spans="1:7" x14ac:dyDescent="0.2">
      <c r="A6228" t="s">
        <v>5914</v>
      </c>
      <c r="B6228" t="s">
        <v>5915</v>
      </c>
      <c r="C6228" t="s">
        <v>26</v>
      </c>
      <c r="D6228">
        <v>2765</v>
      </c>
      <c r="E6228">
        <v>2424</v>
      </c>
      <c r="F6228" t="s">
        <v>5956</v>
      </c>
      <c r="G6228" t="str">
        <f t="shared" si="192"/>
        <v>iiif_url</v>
      </c>
    </row>
    <row r="6229" spans="1:7" x14ac:dyDescent="0.2">
      <c r="A6229" t="s">
        <v>5914</v>
      </c>
      <c r="B6229" t="s">
        <v>5915</v>
      </c>
      <c r="C6229" t="s">
        <v>37</v>
      </c>
      <c r="D6229">
        <v>2889</v>
      </c>
      <c r="E6229">
        <v>2479</v>
      </c>
      <c r="F6229" t="s">
        <v>5957</v>
      </c>
      <c r="G6229" t="str">
        <f t="shared" si="192"/>
        <v>iiif_url</v>
      </c>
    </row>
    <row r="6230" spans="1:7" x14ac:dyDescent="0.2">
      <c r="A6230" t="s">
        <v>5914</v>
      </c>
      <c r="B6230" t="s">
        <v>5915</v>
      </c>
      <c r="C6230" t="s">
        <v>26</v>
      </c>
      <c r="D6230">
        <v>2765</v>
      </c>
      <c r="E6230">
        <v>2520</v>
      </c>
      <c r="F6230" t="s">
        <v>5958</v>
      </c>
      <c r="G6230" t="str">
        <f t="shared" si="192"/>
        <v>iiif_url</v>
      </c>
    </row>
    <row r="6231" spans="1:7" x14ac:dyDescent="0.2">
      <c r="A6231" t="s">
        <v>5914</v>
      </c>
      <c r="B6231" t="s">
        <v>5915</v>
      </c>
      <c r="C6231" t="s">
        <v>26</v>
      </c>
      <c r="D6231">
        <v>2767</v>
      </c>
      <c r="E6231">
        <v>2574</v>
      </c>
      <c r="F6231" t="s">
        <v>5959</v>
      </c>
      <c r="G6231" t="str">
        <f t="shared" si="192"/>
        <v>iiif_url</v>
      </c>
    </row>
    <row r="6232" spans="1:7" x14ac:dyDescent="0.2">
      <c r="A6232" t="s">
        <v>5914</v>
      </c>
      <c r="B6232" t="s">
        <v>5915</v>
      </c>
      <c r="C6232" t="s">
        <v>37</v>
      </c>
      <c r="D6232">
        <v>2889</v>
      </c>
      <c r="E6232">
        <v>2618</v>
      </c>
      <c r="F6232" t="s">
        <v>5960</v>
      </c>
      <c r="G6232" t="str">
        <f t="shared" si="192"/>
        <v>iiif_url</v>
      </c>
    </row>
    <row r="6233" spans="1:7" x14ac:dyDescent="0.2">
      <c r="A6233" t="s">
        <v>5914</v>
      </c>
      <c r="B6233" t="s">
        <v>5915</v>
      </c>
      <c r="C6233" t="s">
        <v>26</v>
      </c>
      <c r="D6233">
        <v>2769</v>
      </c>
      <c r="E6233">
        <v>2663</v>
      </c>
      <c r="F6233" t="s">
        <v>5961</v>
      </c>
      <c r="G6233" t="str">
        <f t="shared" si="192"/>
        <v>iiif_url</v>
      </c>
    </row>
    <row r="6234" spans="1:7" x14ac:dyDescent="0.2">
      <c r="A6234" t="s">
        <v>5914</v>
      </c>
      <c r="B6234" t="s">
        <v>5915</v>
      </c>
      <c r="C6234" t="s">
        <v>37</v>
      </c>
      <c r="D6234">
        <v>2891</v>
      </c>
      <c r="E6234">
        <v>2716</v>
      </c>
      <c r="F6234" t="s">
        <v>5962</v>
      </c>
      <c r="G6234" t="str">
        <f t="shared" si="192"/>
        <v>iiif_url</v>
      </c>
    </row>
    <row r="6235" spans="1:7" x14ac:dyDescent="0.2">
      <c r="A6235" t="s">
        <v>5914</v>
      </c>
      <c r="B6235" t="s">
        <v>5915</v>
      </c>
      <c r="C6235" t="s">
        <v>26</v>
      </c>
      <c r="D6235">
        <v>2769</v>
      </c>
      <c r="E6235">
        <v>2766</v>
      </c>
      <c r="F6235" t="s">
        <v>5963</v>
      </c>
      <c r="G6235" t="str">
        <f t="shared" si="192"/>
        <v>iiif_url</v>
      </c>
    </row>
    <row r="6236" spans="1:7" x14ac:dyDescent="0.2">
      <c r="A6236" t="s">
        <v>5914</v>
      </c>
      <c r="B6236" t="s">
        <v>5915</v>
      </c>
      <c r="C6236" t="s">
        <v>26</v>
      </c>
      <c r="D6236">
        <v>2769</v>
      </c>
      <c r="E6236">
        <v>2809</v>
      </c>
      <c r="F6236" t="s">
        <v>5964</v>
      </c>
      <c r="G6236" t="str">
        <f t="shared" si="192"/>
        <v>iiif_url</v>
      </c>
    </row>
    <row r="6237" spans="1:7" x14ac:dyDescent="0.2">
      <c r="A6237" t="s">
        <v>5914</v>
      </c>
      <c r="B6237" t="s">
        <v>5915</v>
      </c>
      <c r="C6237" t="s">
        <v>37</v>
      </c>
      <c r="D6237">
        <v>2884</v>
      </c>
      <c r="E6237">
        <v>2860</v>
      </c>
      <c r="F6237" t="s">
        <v>5965</v>
      </c>
      <c r="G6237" t="str">
        <f t="shared" si="192"/>
        <v>iiif_url</v>
      </c>
    </row>
    <row r="6238" spans="1:7" x14ac:dyDescent="0.2">
      <c r="A6238" t="s">
        <v>5914</v>
      </c>
      <c r="B6238" t="s">
        <v>5915</v>
      </c>
      <c r="C6238" t="s">
        <v>124</v>
      </c>
      <c r="D6238">
        <v>2769</v>
      </c>
      <c r="E6238">
        <v>2906</v>
      </c>
      <c r="F6238" t="s">
        <v>5966</v>
      </c>
      <c r="G6238" t="str">
        <f t="shared" si="192"/>
        <v>iiif_url</v>
      </c>
    </row>
    <row r="6239" spans="1:7" x14ac:dyDescent="0.2">
      <c r="A6239" t="s">
        <v>5914</v>
      </c>
      <c r="B6239" t="s">
        <v>5915</v>
      </c>
      <c r="C6239" t="s">
        <v>26</v>
      </c>
      <c r="D6239">
        <v>2894</v>
      </c>
      <c r="E6239">
        <v>2962</v>
      </c>
      <c r="F6239" t="s">
        <v>5967</v>
      </c>
      <c r="G6239" t="str">
        <f t="shared" si="192"/>
        <v>iiif_url</v>
      </c>
    </row>
    <row r="6240" spans="1:7" x14ac:dyDescent="0.2">
      <c r="A6240" t="s">
        <v>5914</v>
      </c>
      <c r="B6240" t="s">
        <v>5915</v>
      </c>
      <c r="C6240" t="s">
        <v>124</v>
      </c>
      <c r="D6240">
        <v>2772</v>
      </c>
      <c r="E6240">
        <v>3004</v>
      </c>
      <c r="F6240" t="s">
        <v>5968</v>
      </c>
      <c r="G6240" t="str">
        <f t="shared" si="192"/>
        <v>iiif_url</v>
      </c>
    </row>
    <row r="6241" spans="1:7" x14ac:dyDescent="0.2">
      <c r="A6241" t="s">
        <v>5914</v>
      </c>
      <c r="B6241" t="s">
        <v>5915</v>
      </c>
      <c r="C6241" t="s">
        <v>26</v>
      </c>
      <c r="D6241">
        <v>2896</v>
      </c>
      <c r="E6241">
        <v>3057</v>
      </c>
      <c r="F6241" t="s">
        <v>5969</v>
      </c>
      <c r="G6241" t="str">
        <f t="shared" si="192"/>
        <v>iiif_url</v>
      </c>
    </row>
    <row r="6242" spans="1:7" x14ac:dyDescent="0.2">
      <c r="A6242" t="s">
        <v>5914</v>
      </c>
      <c r="B6242" t="s">
        <v>5915</v>
      </c>
      <c r="C6242" t="s">
        <v>26</v>
      </c>
      <c r="D6242">
        <v>2774</v>
      </c>
      <c r="E6242">
        <v>3100</v>
      </c>
      <c r="F6242" t="s">
        <v>5970</v>
      </c>
      <c r="G6242" t="str">
        <f t="shared" si="192"/>
        <v>iiif_url</v>
      </c>
    </row>
    <row r="6243" spans="1:7" x14ac:dyDescent="0.2">
      <c r="A6243" t="s">
        <v>5914</v>
      </c>
      <c r="B6243" t="s">
        <v>5915</v>
      </c>
      <c r="C6243" t="s">
        <v>124</v>
      </c>
      <c r="D6243">
        <v>2777</v>
      </c>
      <c r="E6243">
        <v>3144</v>
      </c>
      <c r="F6243" t="s">
        <v>5971</v>
      </c>
      <c r="G6243" t="str">
        <f t="shared" si="192"/>
        <v>iiif_url</v>
      </c>
    </row>
    <row r="6244" spans="1:7" x14ac:dyDescent="0.2">
      <c r="A6244" t="s">
        <v>5914</v>
      </c>
      <c r="B6244" t="s">
        <v>5915</v>
      </c>
      <c r="C6244" t="s">
        <v>37</v>
      </c>
      <c r="D6244">
        <v>2774</v>
      </c>
      <c r="E6244">
        <v>3204</v>
      </c>
      <c r="F6244" t="s">
        <v>5972</v>
      </c>
      <c r="G6244" t="str">
        <f t="shared" si="192"/>
        <v>iiif_url</v>
      </c>
    </row>
    <row r="6245" spans="1:7" x14ac:dyDescent="0.2">
      <c r="A6245" t="s">
        <v>5914</v>
      </c>
      <c r="B6245" t="s">
        <v>5915</v>
      </c>
      <c r="C6245" t="s">
        <v>37</v>
      </c>
      <c r="D6245">
        <v>2899</v>
      </c>
      <c r="E6245">
        <v>3249</v>
      </c>
      <c r="F6245" t="s">
        <v>5973</v>
      </c>
      <c r="G6245" t="str">
        <f t="shared" si="192"/>
        <v>iiif_url</v>
      </c>
    </row>
    <row r="6246" spans="1:7" x14ac:dyDescent="0.2">
      <c r="A6246" t="s">
        <v>5914</v>
      </c>
      <c r="B6246" t="s">
        <v>5915</v>
      </c>
      <c r="C6246" t="s">
        <v>37</v>
      </c>
      <c r="D6246">
        <v>2779</v>
      </c>
      <c r="E6246">
        <v>3292</v>
      </c>
      <c r="F6246" t="s">
        <v>5974</v>
      </c>
      <c r="G6246" t="str">
        <f t="shared" si="192"/>
        <v>iiif_url</v>
      </c>
    </row>
    <row r="6248" spans="1:7" x14ac:dyDescent="0.2">
      <c r="A6248" t="s">
        <v>5914</v>
      </c>
      <c r="B6248" t="s">
        <v>5975</v>
      </c>
      <c r="C6248" t="s">
        <v>26</v>
      </c>
      <c r="D6248">
        <v>3875</v>
      </c>
      <c r="E6248">
        <v>380</v>
      </c>
      <c r="F6248" t="s">
        <v>5976</v>
      </c>
      <c r="G6248" t="str">
        <f t="shared" ref="G6248:G6279" si="193">HYPERLINK("https://images.diginfra.net/iiif/NL-HaNA_1.01.02/3779/NL-HaNA_1.01.02_3779_0029.jpg/3610,280,1090,3191/full/0/default.jpg", "iiif_url")</f>
        <v>iiif_url</v>
      </c>
    </row>
    <row r="6249" spans="1:7" x14ac:dyDescent="0.2">
      <c r="A6249" t="s">
        <v>5914</v>
      </c>
      <c r="B6249" t="s">
        <v>5975</v>
      </c>
      <c r="C6249" t="s">
        <v>26</v>
      </c>
      <c r="D6249">
        <v>3748</v>
      </c>
      <c r="E6249">
        <v>430</v>
      </c>
      <c r="F6249" t="s">
        <v>5977</v>
      </c>
      <c r="G6249" t="str">
        <f t="shared" si="193"/>
        <v>iiif_url</v>
      </c>
    </row>
    <row r="6250" spans="1:7" x14ac:dyDescent="0.2">
      <c r="A6250" t="s">
        <v>5914</v>
      </c>
      <c r="B6250" t="s">
        <v>5975</v>
      </c>
      <c r="C6250" t="s">
        <v>26</v>
      </c>
      <c r="D6250">
        <v>3875</v>
      </c>
      <c r="E6250">
        <v>478</v>
      </c>
      <c r="F6250" t="s">
        <v>5978</v>
      </c>
      <c r="G6250" t="str">
        <f t="shared" si="193"/>
        <v>iiif_url</v>
      </c>
    </row>
    <row r="6251" spans="1:7" x14ac:dyDescent="0.2">
      <c r="A6251" t="s">
        <v>5914</v>
      </c>
      <c r="B6251" t="s">
        <v>5975</v>
      </c>
      <c r="C6251" t="s">
        <v>26</v>
      </c>
      <c r="D6251">
        <v>3748</v>
      </c>
      <c r="E6251">
        <v>519</v>
      </c>
      <c r="F6251" t="s">
        <v>5979</v>
      </c>
      <c r="G6251" t="str">
        <f t="shared" si="193"/>
        <v>iiif_url</v>
      </c>
    </row>
    <row r="6252" spans="1:7" x14ac:dyDescent="0.2">
      <c r="A6252" t="s">
        <v>5914</v>
      </c>
      <c r="B6252" t="s">
        <v>5975</v>
      </c>
      <c r="C6252" t="s">
        <v>26</v>
      </c>
      <c r="D6252">
        <v>3873</v>
      </c>
      <c r="E6252">
        <v>572</v>
      </c>
      <c r="F6252" t="s">
        <v>5980</v>
      </c>
      <c r="G6252" t="str">
        <f t="shared" si="193"/>
        <v>iiif_url</v>
      </c>
    </row>
    <row r="6253" spans="1:7" x14ac:dyDescent="0.2">
      <c r="A6253" t="s">
        <v>5914</v>
      </c>
      <c r="B6253" t="s">
        <v>5975</v>
      </c>
      <c r="C6253" t="s">
        <v>26</v>
      </c>
      <c r="D6253">
        <v>3744</v>
      </c>
      <c r="E6253">
        <v>621</v>
      </c>
      <c r="F6253" t="s">
        <v>5981</v>
      </c>
      <c r="G6253" t="str">
        <f t="shared" si="193"/>
        <v>iiif_url</v>
      </c>
    </row>
    <row r="6254" spans="1:7" x14ac:dyDescent="0.2">
      <c r="A6254" t="s">
        <v>5914</v>
      </c>
      <c r="B6254" t="s">
        <v>5975</v>
      </c>
      <c r="C6254" t="s">
        <v>26</v>
      </c>
      <c r="D6254">
        <v>3746</v>
      </c>
      <c r="E6254">
        <v>661</v>
      </c>
      <c r="F6254" t="s">
        <v>5982</v>
      </c>
      <c r="G6254" t="str">
        <f t="shared" si="193"/>
        <v>iiif_url</v>
      </c>
    </row>
    <row r="6255" spans="1:7" x14ac:dyDescent="0.2">
      <c r="A6255" t="s">
        <v>5914</v>
      </c>
      <c r="B6255" t="s">
        <v>5975</v>
      </c>
      <c r="C6255" t="s">
        <v>37</v>
      </c>
      <c r="D6255">
        <v>3866</v>
      </c>
      <c r="E6255">
        <v>718</v>
      </c>
      <c r="F6255" t="s">
        <v>5983</v>
      </c>
      <c r="G6255" t="str">
        <f t="shared" si="193"/>
        <v>iiif_url</v>
      </c>
    </row>
    <row r="6256" spans="1:7" x14ac:dyDescent="0.2">
      <c r="A6256" t="s">
        <v>5914</v>
      </c>
      <c r="B6256" t="s">
        <v>5975</v>
      </c>
      <c r="C6256" t="s">
        <v>26</v>
      </c>
      <c r="D6256">
        <v>3744</v>
      </c>
      <c r="E6256">
        <v>763</v>
      </c>
      <c r="F6256" t="s">
        <v>5984</v>
      </c>
      <c r="G6256" t="str">
        <f t="shared" si="193"/>
        <v>iiif_url</v>
      </c>
    </row>
    <row r="6257" spans="1:7" x14ac:dyDescent="0.2">
      <c r="A6257" t="s">
        <v>5914</v>
      </c>
      <c r="B6257" t="s">
        <v>5975</v>
      </c>
      <c r="C6257" t="s">
        <v>26</v>
      </c>
      <c r="D6257">
        <v>3744</v>
      </c>
      <c r="E6257">
        <v>807</v>
      </c>
      <c r="F6257" t="s">
        <v>1074</v>
      </c>
      <c r="G6257" t="str">
        <f t="shared" si="193"/>
        <v>iiif_url</v>
      </c>
    </row>
    <row r="6258" spans="1:7" x14ac:dyDescent="0.2">
      <c r="A6258" t="s">
        <v>5914</v>
      </c>
      <c r="B6258" t="s">
        <v>5975</v>
      </c>
      <c r="C6258" t="s">
        <v>37</v>
      </c>
      <c r="D6258">
        <v>3866</v>
      </c>
      <c r="E6258">
        <v>857</v>
      </c>
      <c r="F6258" t="s">
        <v>5985</v>
      </c>
      <c r="G6258" t="str">
        <f t="shared" si="193"/>
        <v>iiif_url</v>
      </c>
    </row>
    <row r="6259" spans="1:7" x14ac:dyDescent="0.2">
      <c r="A6259" t="s">
        <v>5914</v>
      </c>
      <c r="B6259" t="s">
        <v>5975</v>
      </c>
      <c r="C6259" t="s">
        <v>26</v>
      </c>
      <c r="D6259">
        <v>3741</v>
      </c>
      <c r="E6259">
        <v>907</v>
      </c>
      <c r="F6259" t="s">
        <v>5986</v>
      </c>
      <c r="G6259" t="str">
        <f t="shared" si="193"/>
        <v>iiif_url</v>
      </c>
    </row>
    <row r="6260" spans="1:7" x14ac:dyDescent="0.2">
      <c r="A6260" t="s">
        <v>5914</v>
      </c>
      <c r="B6260" t="s">
        <v>5975</v>
      </c>
      <c r="C6260" t="s">
        <v>26</v>
      </c>
      <c r="D6260">
        <v>3744</v>
      </c>
      <c r="E6260">
        <v>953</v>
      </c>
      <c r="F6260" t="s">
        <v>5987</v>
      </c>
      <c r="G6260" t="str">
        <f t="shared" si="193"/>
        <v>iiif_url</v>
      </c>
    </row>
    <row r="6261" spans="1:7" x14ac:dyDescent="0.2">
      <c r="A6261" t="s">
        <v>5914</v>
      </c>
      <c r="B6261" t="s">
        <v>5975</v>
      </c>
      <c r="C6261" t="s">
        <v>37</v>
      </c>
      <c r="D6261">
        <v>3866</v>
      </c>
      <c r="E6261">
        <v>1000</v>
      </c>
      <c r="F6261" t="s">
        <v>5988</v>
      </c>
      <c r="G6261" t="str">
        <f t="shared" si="193"/>
        <v>iiif_url</v>
      </c>
    </row>
    <row r="6262" spans="1:7" x14ac:dyDescent="0.2">
      <c r="A6262" t="s">
        <v>5914</v>
      </c>
      <c r="B6262" t="s">
        <v>5975</v>
      </c>
      <c r="C6262" t="s">
        <v>26</v>
      </c>
      <c r="D6262">
        <v>3741</v>
      </c>
      <c r="E6262">
        <v>1051</v>
      </c>
      <c r="F6262" t="s">
        <v>5989</v>
      </c>
      <c r="G6262" t="str">
        <f t="shared" si="193"/>
        <v>iiif_url</v>
      </c>
    </row>
    <row r="6263" spans="1:7" x14ac:dyDescent="0.2">
      <c r="A6263" t="s">
        <v>5914</v>
      </c>
      <c r="B6263" t="s">
        <v>5975</v>
      </c>
      <c r="C6263" t="s">
        <v>26</v>
      </c>
      <c r="D6263">
        <v>3739</v>
      </c>
      <c r="E6263">
        <v>1100</v>
      </c>
      <c r="F6263" t="s">
        <v>5143</v>
      </c>
      <c r="G6263" t="str">
        <f t="shared" si="193"/>
        <v>iiif_url</v>
      </c>
    </row>
    <row r="6264" spans="1:7" x14ac:dyDescent="0.2">
      <c r="A6264" t="s">
        <v>5914</v>
      </c>
      <c r="B6264" t="s">
        <v>5975</v>
      </c>
      <c r="C6264" t="s">
        <v>37</v>
      </c>
      <c r="D6264">
        <v>3866</v>
      </c>
      <c r="E6264">
        <v>1146</v>
      </c>
      <c r="F6264" t="s">
        <v>5990</v>
      </c>
      <c r="G6264" t="str">
        <f t="shared" si="193"/>
        <v>iiif_url</v>
      </c>
    </row>
    <row r="6265" spans="1:7" x14ac:dyDescent="0.2">
      <c r="A6265" t="s">
        <v>5914</v>
      </c>
      <c r="B6265" t="s">
        <v>5975</v>
      </c>
      <c r="C6265" t="s">
        <v>26</v>
      </c>
      <c r="D6265">
        <v>3739</v>
      </c>
      <c r="E6265">
        <v>1189</v>
      </c>
      <c r="F6265" t="s">
        <v>5991</v>
      </c>
      <c r="G6265" t="str">
        <f t="shared" si="193"/>
        <v>iiif_url</v>
      </c>
    </row>
    <row r="6266" spans="1:7" x14ac:dyDescent="0.2">
      <c r="A6266" t="s">
        <v>5914</v>
      </c>
      <c r="B6266" t="s">
        <v>5975</v>
      </c>
      <c r="C6266" t="s">
        <v>37</v>
      </c>
      <c r="D6266">
        <v>3863</v>
      </c>
      <c r="E6266">
        <v>1241</v>
      </c>
      <c r="F6266" t="s">
        <v>5992</v>
      </c>
      <c r="G6266" t="str">
        <f t="shared" si="193"/>
        <v>iiif_url</v>
      </c>
    </row>
    <row r="6267" spans="1:7" x14ac:dyDescent="0.2">
      <c r="A6267" t="s">
        <v>5914</v>
      </c>
      <c r="B6267" t="s">
        <v>5975</v>
      </c>
      <c r="C6267" t="s">
        <v>26</v>
      </c>
      <c r="D6267">
        <v>3739</v>
      </c>
      <c r="E6267">
        <v>1288</v>
      </c>
      <c r="F6267" t="s">
        <v>5993</v>
      </c>
      <c r="G6267" t="str">
        <f t="shared" si="193"/>
        <v>iiif_url</v>
      </c>
    </row>
    <row r="6268" spans="1:7" x14ac:dyDescent="0.2">
      <c r="A6268" t="s">
        <v>5914</v>
      </c>
      <c r="B6268" t="s">
        <v>5975</v>
      </c>
      <c r="C6268" t="s">
        <v>124</v>
      </c>
      <c r="D6268">
        <v>3689</v>
      </c>
      <c r="E6268">
        <v>1340</v>
      </c>
      <c r="F6268" t="s">
        <v>5994</v>
      </c>
      <c r="G6268" t="str">
        <f t="shared" si="193"/>
        <v>iiif_url</v>
      </c>
    </row>
    <row r="6269" spans="1:7" x14ac:dyDescent="0.2">
      <c r="A6269" t="s">
        <v>5914</v>
      </c>
      <c r="B6269" t="s">
        <v>5975</v>
      </c>
      <c r="C6269" t="s">
        <v>37</v>
      </c>
      <c r="D6269">
        <v>3858</v>
      </c>
      <c r="E6269">
        <v>1390</v>
      </c>
      <c r="F6269" t="s">
        <v>5995</v>
      </c>
      <c r="G6269" t="str">
        <f t="shared" si="193"/>
        <v>iiif_url</v>
      </c>
    </row>
    <row r="6270" spans="1:7" x14ac:dyDescent="0.2">
      <c r="A6270" t="s">
        <v>5914</v>
      </c>
      <c r="B6270" t="s">
        <v>5975</v>
      </c>
      <c r="C6270" t="s">
        <v>26</v>
      </c>
      <c r="D6270">
        <v>3741</v>
      </c>
      <c r="E6270">
        <v>1428</v>
      </c>
      <c r="F6270" t="s">
        <v>5996</v>
      </c>
      <c r="G6270" t="str">
        <f t="shared" si="193"/>
        <v>iiif_url</v>
      </c>
    </row>
    <row r="6271" spans="1:7" x14ac:dyDescent="0.2">
      <c r="A6271" t="s">
        <v>5914</v>
      </c>
      <c r="B6271" t="s">
        <v>5975</v>
      </c>
      <c r="C6271" t="s">
        <v>37</v>
      </c>
      <c r="D6271">
        <v>3856</v>
      </c>
      <c r="E6271">
        <v>1483</v>
      </c>
      <c r="F6271" t="s">
        <v>5997</v>
      </c>
      <c r="G6271" t="str">
        <f t="shared" si="193"/>
        <v>iiif_url</v>
      </c>
    </row>
    <row r="6272" spans="1:7" x14ac:dyDescent="0.2">
      <c r="A6272" t="s">
        <v>5914</v>
      </c>
      <c r="B6272" t="s">
        <v>5975</v>
      </c>
      <c r="C6272" t="s">
        <v>26</v>
      </c>
      <c r="D6272">
        <v>3736</v>
      </c>
      <c r="E6272">
        <v>1528</v>
      </c>
      <c r="F6272" t="s">
        <v>5998</v>
      </c>
      <c r="G6272" t="str">
        <f t="shared" si="193"/>
        <v>iiif_url</v>
      </c>
    </row>
    <row r="6273" spans="1:7" x14ac:dyDescent="0.2">
      <c r="A6273" t="s">
        <v>5914</v>
      </c>
      <c r="B6273" t="s">
        <v>5975</v>
      </c>
      <c r="C6273" t="s">
        <v>26</v>
      </c>
      <c r="D6273">
        <v>3739</v>
      </c>
      <c r="E6273">
        <v>1586</v>
      </c>
      <c r="F6273" t="s">
        <v>1919</v>
      </c>
      <c r="G6273" t="str">
        <f t="shared" si="193"/>
        <v>iiif_url</v>
      </c>
    </row>
    <row r="6274" spans="1:7" x14ac:dyDescent="0.2">
      <c r="A6274" t="s">
        <v>5914</v>
      </c>
      <c r="B6274" t="s">
        <v>5975</v>
      </c>
      <c r="C6274" t="s">
        <v>26</v>
      </c>
      <c r="D6274">
        <v>3863</v>
      </c>
      <c r="E6274">
        <v>1617</v>
      </c>
      <c r="F6274" t="s">
        <v>5999</v>
      </c>
      <c r="G6274" t="str">
        <f t="shared" si="193"/>
        <v>iiif_url</v>
      </c>
    </row>
    <row r="6275" spans="1:7" x14ac:dyDescent="0.2">
      <c r="A6275" t="s">
        <v>5914</v>
      </c>
      <c r="B6275" t="s">
        <v>5975</v>
      </c>
      <c r="C6275" t="s">
        <v>26</v>
      </c>
      <c r="D6275">
        <v>3734</v>
      </c>
      <c r="E6275">
        <v>1673</v>
      </c>
      <c r="F6275" t="s">
        <v>6000</v>
      </c>
      <c r="G6275" t="str">
        <f t="shared" si="193"/>
        <v>iiif_url</v>
      </c>
    </row>
    <row r="6276" spans="1:7" x14ac:dyDescent="0.2">
      <c r="A6276" t="s">
        <v>5914</v>
      </c>
      <c r="B6276" t="s">
        <v>5975</v>
      </c>
      <c r="C6276" t="s">
        <v>26</v>
      </c>
      <c r="D6276">
        <v>3732</v>
      </c>
      <c r="E6276">
        <v>1716</v>
      </c>
      <c r="F6276" t="s">
        <v>6001</v>
      </c>
      <c r="G6276" t="str">
        <f t="shared" si="193"/>
        <v>iiif_url</v>
      </c>
    </row>
    <row r="6277" spans="1:7" x14ac:dyDescent="0.2">
      <c r="A6277" t="s">
        <v>5914</v>
      </c>
      <c r="B6277" t="s">
        <v>5975</v>
      </c>
      <c r="C6277" t="s">
        <v>37</v>
      </c>
      <c r="D6277">
        <v>3856</v>
      </c>
      <c r="E6277">
        <v>1773</v>
      </c>
      <c r="F6277" t="s">
        <v>6002</v>
      </c>
      <c r="G6277" t="str">
        <f t="shared" si="193"/>
        <v>iiif_url</v>
      </c>
    </row>
    <row r="6278" spans="1:7" x14ac:dyDescent="0.2">
      <c r="A6278" t="s">
        <v>5914</v>
      </c>
      <c r="B6278" t="s">
        <v>5975</v>
      </c>
      <c r="C6278" t="s">
        <v>26</v>
      </c>
      <c r="D6278">
        <v>3736</v>
      </c>
      <c r="E6278">
        <v>1816</v>
      </c>
      <c r="F6278" t="s">
        <v>6003</v>
      </c>
      <c r="G6278" t="str">
        <f t="shared" si="193"/>
        <v>iiif_url</v>
      </c>
    </row>
    <row r="6279" spans="1:7" x14ac:dyDescent="0.2">
      <c r="A6279" t="s">
        <v>5914</v>
      </c>
      <c r="B6279" t="s">
        <v>5975</v>
      </c>
      <c r="C6279" t="s">
        <v>26</v>
      </c>
      <c r="D6279">
        <v>3736</v>
      </c>
      <c r="E6279">
        <v>1859</v>
      </c>
      <c r="F6279" t="s">
        <v>6004</v>
      </c>
      <c r="G6279" t="str">
        <f t="shared" si="193"/>
        <v>iiif_url</v>
      </c>
    </row>
    <row r="6280" spans="1:7" x14ac:dyDescent="0.2">
      <c r="A6280" t="s">
        <v>5914</v>
      </c>
      <c r="B6280" t="s">
        <v>5975</v>
      </c>
      <c r="C6280" t="s">
        <v>37</v>
      </c>
      <c r="D6280">
        <v>3856</v>
      </c>
      <c r="E6280">
        <v>1911</v>
      </c>
      <c r="F6280" t="s">
        <v>6005</v>
      </c>
      <c r="G6280" t="str">
        <f t="shared" ref="G6280:G6309" si="194">HYPERLINK("https://images.diginfra.net/iiif/NL-HaNA_1.01.02/3779/NL-HaNA_1.01.02_3779_0029.jpg/3610,280,1090,3191/full/0/default.jpg", "iiif_url")</f>
        <v>iiif_url</v>
      </c>
    </row>
    <row r="6281" spans="1:7" x14ac:dyDescent="0.2">
      <c r="A6281" t="s">
        <v>5914</v>
      </c>
      <c r="B6281" t="s">
        <v>5975</v>
      </c>
      <c r="C6281" t="s">
        <v>26</v>
      </c>
      <c r="D6281">
        <v>3732</v>
      </c>
      <c r="E6281">
        <v>1964</v>
      </c>
      <c r="F6281" t="s">
        <v>6006</v>
      </c>
      <c r="G6281" t="str">
        <f t="shared" si="194"/>
        <v>iiif_url</v>
      </c>
    </row>
    <row r="6282" spans="1:7" x14ac:dyDescent="0.2">
      <c r="A6282" t="s">
        <v>5914</v>
      </c>
      <c r="B6282" t="s">
        <v>5975</v>
      </c>
      <c r="C6282" t="s">
        <v>26</v>
      </c>
      <c r="D6282">
        <v>3734</v>
      </c>
      <c r="E6282">
        <v>2010</v>
      </c>
      <c r="F6282" t="s">
        <v>6007</v>
      </c>
      <c r="G6282" t="str">
        <f t="shared" si="194"/>
        <v>iiif_url</v>
      </c>
    </row>
    <row r="6283" spans="1:7" x14ac:dyDescent="0.2">
      <c r="A6283" t="s">
        <v>5914</v>
      </c>
      <c r="B6283" t="s">
        <v>5975</v>
      </c>
      <c r="C6283" t="s">
        <v>26</v>
      </c>
      <c r="D6283">
        <v>3739</v>
      </c>
      <c r="E6283">
        <v>2060</v>
      </c>
      <c r="F6283" t="s">
        <v>953</v>
      </c>
      <c r="G6283" t="str">
        <f t="shared" si="194"/>
        <v>iiif_url</v>
      </c>
    </row>
    <row r="6284" spans="1:7" x14ac:dyDescent="0.2">
      <c r="A6284" t="s">
        <v>5914</v>
      </c>
      <c r="B6284" t="s">
        <v>5975</v>
      </c>
      <c r="C6284" t="s">
        <v>37</v>
      </c>
      <c r="D6284">
        <v>3856</v>
      </c>
      <c r="E6284">
        <v>2107</v>
      </c>
      <c r="F6284" t="s">
        <v>6008</v>
      </c>
      <c r="G6284" t="str">
        <f t="shared" si="194"/>
        <v>iiif_url</v>
      </c>
    </row>
    <row r="6285" spans="1:7" x14ac:dyDescent="0.2">
      <c r="A6285" t="s">
        <v>5914</v>
      </c>
      <c r="B6285" t="s">
        <v>5975</v>
      </c>
      <c r="C6285" t="s">
        <v>26</v>
      </c>
      <c r="D6285">
        <v>3734</v>
      </c>
      <c r="E6285">
        <v>2150</v>
      </c>
      <c r="F6285" t="s">
        <v>6009</v>
      </c>
      <c r="G6285" t="str">
        <f t="shared" si="194"/>
        <v>iiif_url</v>
      </c>
    </row>
    <row r="6286" spans="1:7" x14ac:dyDescent="0.2">
      <c r="A6286" t="s">
        <v>5914</v>
      </c>
      <c r="B6286" t="s">
        <v>5975</v>
      </c>
      <c r="C6286" t="s">
        <v>26</v>
      </c>
      <c r="D6286">
        <v>3732</v>
      </c>
      <c r="E6286">
        <v>2202</v>
      </c>
      <c r="F6286" t="s">
        <v>6010</v>
      </c>
      <c r="G6286" t="str">
        <f t="shared" si="194"/>
        <v>iiif_url</v>
      </c>
    </row>
    <row r="6287" spans="1:7" x14ac:dyDescent="0.2">
      <c r="A6287" t="s">
        <v>5914</v>
      </c>
      <c r="B6287" t="s">
        <v>5975</v>
      </c>
      <c r="C6287" t="s">
        <v>37</v>
      </c>
      <c r="D6287">
        <v>3851</v>
      </c>
      <c r="E6287">
        <v>2245</v>
      </c>
      <c r="F6287" t="s">
        <v>6011</v>
      </c>
      <c r="G6287" t="str">
        <f t="shared" si="194"/>
        <v>iiif_url</v>
      </c>
    </row>
    <row r="6288" spans="1:7" x14ac:dyDescent="0.2">
      <c r="A6288" t="s">
        <v>5914</v>
      </c>
      <c r="B6288" t="s">
        <v>5975</v>
      </c>
      <c r="C6288" t="s">
        <v>26</v>
      </c>
      <c r="D6288">
        <v>3736</v>
      </c>
      <c r="E6288">
        <v>2298</v>
      </c>
      <c r="F6288" t="s">
        <v>6012</v>
      </c>
      <c r="G6288" t="str">
        <f t="shared" si="194"/>
        <v>iiif_url</v>
      </c>
    </row>
    <row r="6289" spans="1:7" x14ac:dyDescent="0.2">
      <c r="A6289" t="s">
        <v>5914</v>
      </c>
      <c r="B6289" t="s">
        <v>5975</v>
      </c>
      <c r="C6289" t="s">
        <v>26</v>
      </c>
      <c r="D6289">
        <v>3734</v>
      </c>
      <c r="E6289">
        <v>2348</v>
      </c>
      <c r="F6289" t="s">
        <v>6013</v>
      </c>
      <c r="G6289" t="str">
        <f t="shared" si="194"/>
        <v>iiif_url</v>
      </c>
    </row>
    <row r="6290" spans="1:7" x14ac:dyDescent="0.2">
      <c r="A6290" t="s">
        <v>5914</v>
      </c>
      <c r="B6290" t="s">
        <v>5975</v>
      </c>
      <c r="C6290" t="s">
        <v>37</v>
      </c>
      <c r="D6290">
        <v>3856</v>
      </c>
      <c r="E6290">
        <v>2398</v>
      </c>
      <c r="F6290" t="s">
        <v>6014</v>
      </c>
      <c r="G6290" t="str">
        <f t="shared" si="194"/>
        <v>iiif_url</v>
      </c>
    </row>
    <row r="6291" spans="1:7" x14ac:dyDescent="0.2">
      <c r="A6291" t="s">
        <v>5914</v>
      </c>
      <c r="B6291" t="s">
        <v>5975</v>
      </c>
      <c r="C6291" t="s">
        <v>26</v>
      </c>
      <c r="D6291">
        <v>3744</v>
      </c>
      <c r="E6291">
        <v>2437</v>
      </c>
      <c r="F6291" t="s">
        <v>6015</v>
      </c>
      <c r="G6291" t="str">
        <f t="shared" si="194"/>
        <v>iiif_url</v>
      </c>
    </row>
    <row r="6292" spans="1:7" x14ac:dyDescent="0.2">
      <c r="A6292" t="s">
        <v>5914</v>
      </c>
      <c r="B6292" t="s">
        <v>5975</v>
      </c>
      <c r="C6292" t="s">
        <v>37</v>
      </c>
      <c r="D6292">
        <v>3856</v>
      </c>
      <c r="E6292">
        <v>2489</v>
      </c>
      <c r="F6292" t="s">
        <v>6016</v>
      </c>
      <c r="G6292" t="str">
        <f t="shared" si="194"/>
        <v>iiif_url</v>
      </c>
    </row>
    <row r="6293" spans="1:7" x14ac:dyDescent="0.2">
      <c r="A6293" t="s">
        <v>5914</v>
      </c>
      <c r="B6293" t="s">
        <v>5975</v>
      </c>
      <c r="C6293" t="s">
        <v>26</v>
      </c>
      <c r="D6293">
        <v>3741</v>
      </c>
      <c r="E6293">
        <v>2531</v>
      </c>
      <c r="F6293" t="s">
        <v>6017</v>
      </c>
      <c r="G6293" t="str">
        <f t="shared" si="194"/>
        <v>iiif_url</v>
      </c>
    </row>
    <row r="6294" spans="1:7" x14ac:dyDescent="0.2">
      <c r="A6294" t="s">
        <v>5914</v>
      </c>
      <c r="B6294" t="s">
        <v>5975</v>
      </c>
      <c r="C6294" t="s">
        <v>37</v>
      </c>
      <c r="D6294">
        <v>3861</v>
      </c>
      <c r="E6294">
        <v>2585</v>
      </c>
      <c r="F6294" t="s">
        <v>6018</v>
      </c>
      <c r="G6294" t="str">
        <f t="shared" si="194"/>
        <v>iiif_url</v>
      </c>
    </row>
    <row r="6295" spans="1:7" x14ac:dyDescent="0.2">
      <c r="A6295" t="s">
        <v>5914</v>
      </c>
      <c r="B6295" t="s">
        <v>5975</v>
      </c>
      <c r="C6295" t="s">
        <v>26</v>
      </c>
      <c r="D6295">
        <v>3739</v>
      </c>
      <c r="E6295">
        <v>2629</v>
      </c>
      <c r="F6295" t="s">
        <v>6019</v>
      </c>
      <c r="G6295" t="str">
        <f t="shared" si="194"/>
        <v>iiif_url</v>
      </c>
    </row>
    <row r="6296" spans="1:7" x14ac:dyDescent="0.2">
      <c r="A6296" t="s">
        <v>5914</v>
      </c>
      <c r="B6296" t="s">
        <v>5975</v>
      </c>
      <c r="C6296" t="s">
        <v>37</v>
      </c>
      <c r="D6296">
        <v>3861</v>
      </c>
      <c r="E6296">
        <v>2683</v>
      </c>
      <c r="F6296" t="s">
        <v>6020</v>
      </c>
      <c r="G6296" t="str">
        <f t="shared" si="194"/>
        <v>iiif_url</v>
      </c>
    </row>
    <row r="6297" spans="1:7" x14ac:dyDescent="0.2">
      <c r="A6297" t="s">
        <v>5914</v>
      </c>
      <c r="B6297" t="s">
        <v>5975</v>
      </c>
      <c r="C6297" t="s">
        <v>26</v>
      </c>
      <c r="D6297">
        <v>3739</v>
      </c>
      <c r="E6297">
        <v>2730</v>
      </c>
      <c r="F6297" t="s">
        <v>6021</v>
      </c>
      <c r="G6297" t="str">
        <f t="shared" si="194"/>
        <v>iiif_url</v>
      </c>
    </row>
    <row r="6298" spans="1:7" x14ac:dyDescent="0.2">
      <c r="A6298" t="s">
        <v>5914</v>
      </c>
      <c r="B6298" t="s">
        <v>5975</v>
      </c>
      <c r="C6298" t="s">
        <v>26</v>
      </c>
      <c r="D6298">
        <v>3739</v>
      </c>
      <c r="E6298">
        <v>2781</v>
      </c>
      <c r="F6298" t="s">
        <v>6022</v>
      </c>
      <c r="G6298" t="str">
        <f t="shared" si="194"/>
        <v>iiif_url</v>
      </c>
    </row>
    <row r="6299" spans="1:7" x14ac:dyDescent="0.2">
      <c r="A6299" t="s">
        <v>5914</v>
      </c>
      <c r="B6299" t="s">
        <v>5975</v>
      </c>
      <c r="C6299" t="s">
        <v>37</v>
      </c>
      <c r="D6299">
        <v>3861</v>
      </c>
      <c r="E6299">
        <v>2825</v>
      </c>
      <c r="F6299" t="s">
        <v>6023</v>
      </c>
      <c r="G6299" t="str">
        <f t="shared" si="194"/>
        <v>iiif_url</v>
      </c>
    </row>
    <row r="6300" spans="1:7" x14ac:dyDescent="0.2">
      <c r="A6300" t="s">
        <v>5914</v>
      </c>
      <c r="B6300" t="s">
        <v>5975</v>
      </c>
      <c r="C6300" t="s">
        <v>26</v>
      </c>
      <c r="D6300">
        <v>3741</v>
      </c>
      <c r="E6300">
        <v>2875</v>
      </c>
      <c r="F6300" t="s">
        <v>6024</v>
      </c>
      <c r="G6300" t="str">
        <f t="shared" si="194"/>
        <v>iiif_url</v>
      </c>
    </row>
    <row r="6301" spans="1:7" x14ac:dyDescent="0.2">
      <c r="A6301" t="s">
        <v>5914</v>
      </c>
      <c r="B6301" t="s">
        <v>5975</v>
      </c>
      <c r="C6301" t="s">
        <v>26</v>
      </c>
      <c r="D6301">
        <v>3746</v>
      </c>
      <c r="E6301">
        <v>2919</v>
      </c>
      <c r="F6301" t="s">
        <v>566</v>
      </c>
      <c r="G6301" t="str">
        <f t="shared" si="194"/>
        <v>iiif_url</v>
      </c>
    </row>
    <row r="6302" spans="1:7" x14ac:dyDescent="0.2">
      <c r="A6302" t="s">
        <v>5914</v>
      </c>
      <c r="B6302" t="s">
        <v>5975</v>
      </c>
      <c r="C6302" t="s">
        <v>37</v>
      </c>
      <c r="D6302">
        <v>3863</v>
      </c>
      <c r="E6302">
        <v>2972</v>
      </c>
      <c r="F6302" t="s">
        <v>6025</v>
      </c>
      <c r="G6302" t="str">
        <f t="shared" si="194"/>
        <v>iiif_url</v>
      </c>
    </row>
    <row r="6303" spans="1:7" x14ac:dyDescent="0.2">
      <c r="A6303" t="s">
        <v>5914</v>
      </c>
      <c r="B6303" t="s">
        <v>5975</v>
      </c>
      <c r="C6303" t="s">
        <v>26</v>
      </c>
      <c r="D6303">
        <v>3746</v>
      </c>
      <c r="E6303">
        <v>3010</v>
      </c>
      <c r="F6303" t="s">
        <v>6026</v>
      </c>
      <c r="G6303" t="str">
        <f t="shared" si="194"/>
        <v>iiif_url</v>
      </c>
    </row>
    <row r="6304" spans="1:7" x14ac:dyDescent="0.2">
      <c r="A6304" t="s">
        <v>5914</v>
      </c>
      <c r="B6304" t="s">
        <v>5975</v>
      </c>
      <c r="C6304" t="s">
        <v>26</v>
      </c>
      <c r="D6304">
        <v>3863</v>
      </c>
      <c r="E6304">
        <v>3069</v>
      </c>
      <c r="F6304" t="s">
        <v>6027</v>
      </c>
      <c r="G6304" t="str">
        <f t="shared" si="194"/>
        <v>iiif_url</v>
      </c>
    </row>
    <row r="6305" spans="1:7" x14ac:dyDescent="0.2">
      <c r="A6305" t="s">
        <v>5914</v>
      </c>
      <c r="B6305" t="s">
        <v>5975</v>
      </c>
      <c r="C6305" t="s">
        <v>26</v>
      </c>
      <c r="D6305">
        <v>3746</v>
      </c>
      <c r="E6305">
        <v>3115</v>
      </c>
      <c r="F6305" t="s">
        <v>6028</v>
      </c>
      <c r="G6305" t="str">
        <f t="shared" si="194"/>
        <v>iiif_url</v>
      </c>
    </row>
    <row r="6306" spans="1:7" x14ac:dyDescent="0.2">
      <c r="A6306" t="s">
        <v>5914</v>
      </c>
      <c r="B6306" t="s">
        <v>5975</v>
      </c>
      <c r="C6306" t="s">
        <v>26</v>
      </c>
      <c r="D6306">
        <v>3748</v>
      </c>
      <c r="E6306">
        <v>3164</v>
      </c>
      <c r="F6306" t="s">
        <v>6029</v>
      </c>
      <c r="G6306" t="str">
        <f t="shared" si="194"/>
        <v>iiif_url</v>
      </c>
    </row>
    <row r="6307" spans="1:7" x14ac:dyDescent="0.2">
      <c r="A6307" t="s">
        <v>5914</v>
      </c>
      <c r="B6307" t="s">
        <v>5975</v>
      </c>
      <c r="C6307" t="s">
        <v>26</v>
      </c>
      <c r="D6307">
        <v>3748</v>
      </c>
      <c r="E6307">
        <v>3214</v>
      </c>
      <c r="F6307" t="s">
        <v>6030</v>
      </c>
      <c r="G6307" t="str">
        <f t="shared" si="194"/>
        <v>iiif_url</v>
      </c>
    </row>
    <row r="6308" spans="1:7" x14ac:dyDescent="0.2">
      <c r="A6308" t="s">
        <v>5914</v>
      </c>
      <c r="B6308" t="s">
        <v>5975</v>
      </c>
      <c r="C6308" t="s">
        <v>37</v>
      </c>
      <c r="D6308">
        <v>3871</v>
      </c>
      <c r="E6308">
        <v>3260</v>
      </c>
      <c r="F6308" t="s">
        <v>6031</v>
      </c>
      <c r="G6308" t="str">
        <f t="shared" si="194"/>
        <v>iiif_url</v>
      </c>
    </row>
    <row r="6309" spans="1:7" x14ac:dyDescent="0.2">
      <c r="A6309" t="s">
        <v>5914</v>
      </c>
      <c r="B6309" t="s">
        <v>5975</v>
      </c>
      <c r="C6309" t="s">
        <v>26</v>
      </c>
      <c r="D6309">
        <v>3751</v>
      </c>
      <c r="E6309">
        <v>3310</v>
      </c>
      <c r="F6309" t="s">
        <v>6032</v>
      </c>
      <c r="G6309" t="str">
        <f t="shared" si="194"/>
        <v>iiif_url</v>
      </c>
    </row>
    <row r="6313" spans="1:7" x14ac:dyDescent="0.2">
      <c r="A6313" t="s">
        <v>6033</v>
      </c>
      <c r="B6313" t="s">
        <v>6034</v>
      </c>
      <c r="C6313" t="s">
        <v>26</v>
      </c>
      <c r="D6313">
        <v>477</v>
      </c>
      <c r="E6313">
        <v>333</v>
      </c>
      <c r="F6313" t="s">
        <v>6035</v>
      </c>
      <c r="G6313" t="str">
        <f t="shared" ref="G6313:G6344" si="195">HYPERLINK("https://images.diginfra.net/iiif/NL-HaNA_1.01.02/3779/NL-HaNA_1.01.02_3779_0030.jpg/193,259,1095,3171/full/0/default.jpg", "iiif_url")</f>
        <v>iiif_url</v>
      </c>
    </row>
    <row r="6314" spans="1:7" x14ac:dyDescent="0.2">
      <c r="A6314" t="s">
        <v>6033</v>
      </c>
      <c r="B6314" t="s">
        <v>6034</v>
      </c>
      <c r="C6314" t="s">
        <v>124</v>
      </c>
      <c r="D6314">
        <v>355</v>
      </c>
      <c r="E6314">
        <v>397</v>
      </c>
      <c r="F6314" t="s">
        <v>6036</v>
      </c>
      <c r="G6314" t="str">
        <f t="shared" si="195"/>
        <v>iiif_url</v>
      </c>
    </row>
    <row r="6315" spans="1:7" x14ac:dyDescent="0.2">
      <c r="A6315" t="s">
        <v>6033</v>
      </c>
      <c r="B6315" t="s">
        <v>6034</v>
      </c>
      <c r="C6315" t="s">
        <v>26</v>
      </c>
      <c r="D6315">
        <v>350</v>
      </c>
      <c r="E6315">
        <v>446</v>
      </c>
      <c r="F6315" t="s">
        <v>6037</v>
      </c>
      <c r="G6315" t="str">
        <f t="shared" si="195"/>
        <v>iiif_url</v>
      </c>
    </row>
    <row r="6316" spans="1:7" x14ac:dyDescent="0.2">
      <c r="A6316" t="s">
        <v>6033</v>
      </c>
      <c r="B6316" t="s">
        <v>6034</v>
      </c>
      <c r="C6316" t="s">
        <v>26</v>
      </c>
      <c r="D6316">
        <v>483</v>
      </c>
      <c r="E6316">
        <v>452</v>
      </c>
      <c r="F6316" t="s">
        <v>6038</v>
      </c>
      <c r="G6316" t="str">
        <f t="shared" si="195"/>
        <v>iiif_url</v>
      </c>
    </row>
    <row r="6317" spans="1:7" x14ac:dyDescent="0.2">
      <c r="A6317" t="s">
        <v>6033</v>
      </c>
      <c r="B6317" t="s">
        <v>6034</v>
      </c>
      <c r="C6317" t="s">
        <v>37</v>
      </c>
      <c r="D6317">
        <v>477</v>
      </c>
      <c r="E6317">
        <v>491</v>
      </c>
      <c r="F6317" t="s">
        <v>6039</v>
      </c>
      <c r="G6317" t="str">
        <f t="shared" si="195"/>
        <v>iiif_url</v>
      </c>
    </row>
    <row r="6318" spans="1:7" x14ac:dyDescent="0.2">
      <c r="A6318" t="s">
        <v>6033</v>
      </c>
      <c r="B6318" t="s">
        <v>6034</v>
      </c>
      <c r="C6318" t="s">
        <v>26</v>
      </c>
      <c r="D6318">
        <v>355</v>
      </c>
      <c r="E6318">
        <v>538</v>
      </c>
      <c r="F6318" t="s">
        <v>6040</v>
      </c>
      <c r="G6318" t="str">
        <f t="shared" si="195"/>
        <v>iiif_url</v>
      </c>
    </row>
    <row r="6319" spans="1:7" x14ac:dyDescent="0.2">
      <c r="A6319" t="s">
        <v>6033</v>
      </c>
      <c r="B6319" t="s">
        <v>6034</v>
      </c>
      <c r="C6319" t="s">
        <v>26</v>
      </c>
      <c r="D6319">
        <v>362</v>
      </c>
      <c r="E6319">
        <v>589</v>
      </c>
      <c r="F6319" t="s">
        <v>6041</v>
      </c>
      <c r="G6319" t="str">
        <f t="shared" si="195"/>
        <v>iiif_url</v>
      </c>
    </row>
    <row r="6320" spans="1:7" x14ac:dyDescent="0.2">
      <c r="A6320" t="s">
        <v>6033</v>
      </c>
      <c r="B6320" t="s">
        <v>6034</v>
      </c>
      <c r="C6320" t="s">
        <v>37</v>
      </c>
      <c r="D6320">
        <v>472</v>
      </c>
      <c r="E6320">
        <v>635</v>
      </c>
      <c r="F6320" t="s">
        <v>6042</v>
      </c>
      <c r="G6320" t="str">
        <f t="shared" si="195"/>
        <v>iiif_url</v>
      </c>
    </row>
    <row r="6321" spans="1:7" x14ac:dyDescent="0.2">
      <c r="A6321" t="s">
        <v>6033</v>
      </c>
      <c r="B6321" t="s">
        <v>6034</v>
      </c>
      <c r="C6321" t="s">
        <v>26</v>
      </c>
      <c r="D6321">
        <v>355</v>
      </c>
      <c r="E6321">
        <v>685</v>
      </c>
      <c r="F6321" t="s">
        <v>6043</v>
      </c>
      <c r="G6321" t="str">
        <f t="shared" si="195"/>
        <v>iiif_url</v>
      </c>
    </row>
    <row r="6322" spans="1:7" x14ac:dyDescent="0.2">
      <c r="A6322" t="s">
        <v>6033</v>
      </c>
      <c r="B6322" t="s">
        <v>6034</v>
      </c>
      <c r="C6322" t="s">
        <v>26</v>
      </c>
      <c r="D6322">
        <v>359</v>
      </c>
      <c r="E6322">
        <v>735</v>
      </c>
      <c r="F6322" t="s">
        <v>6044</v>
      </c>
      <c r="G6322" t="str">
        <f t="shared" si="195"/>
        <v>iiif_url</v>
      </c>
    </row>
    <row r="6323" spans="1:7" x14ac:dyDescent="0.2">
      <c r="A6323" t="s">
        <v>6033</v>
      </c>
      <c r="B6323" t="s">
        <v>6034</v>
      </c>
      <c r="C6323" t="s">
        <v>37</v>
      </c>
      <c r="D6323">
        <v>475</v>
      </c>
      <c r="E6323">
        <v>777</v>
      </c>
      <c r="F6323" t="s">
        <v>6045</v>
      </c>
      <c r="G6323" t="str">
        <f t="shared" si="195"/>
        <v>iiif_url</v>
      </c>
    </row>
    <row r="6324" spans="1:7" x14ac:dyDescent="0.2">
      <c r="A6324" t="s">
        <v>6033</v>
      </c>
      <c r="B6324" t="s">
        <v>6034</v>
      </c>
      <c r="C6324" t="s">
        <v>26</v>
      </c>
      <c r="D6324">
        <v>357</v>
      </c>
      <c r="E6324">
        <v>830</v>
      </c>
      <c r="F6324" t="s">
        <v>6046</v>
      </c>
      <c r="G6324" t="str">
        <f t="shared" si="195"/>
        <v>iiif_url</v>
      </c>
    </row>
    <row r="6325" spans="1:7" x14ac:dyDescent="0.2">
      <c r="A6325" t="s">
        <v>6033</v>
      </c>
      <c r="B6325" t="s">
        <v>6034</v>
      </c>
      <c r="C6325" t="s">
        <v>37</v>
      </c>
      <c r="D6325">
        <v>475</v>
      </c>
      <c r="E6325">
        <v>878</v>
      </c>
      <c r="F6325" t="s">
        <v>6047</v>
      </c>
      <c r="G6325" t="str">
        <f t="shared" si="195"/>
        <v>iiif_url</v>
      </c>
    </row>
    <row r="6326" spans="1:7" x14ac:dyDescent="0.2">
      <c r="A6326" t="s">
        <v>6033</v>
      </c>
      <c r="B6326" t="s">
        <v>6034</v>
      </c>
      <c r="C6326" t="s">
        <v>26</v>
      </c>
      <c r="D6326">
        <v>355</v>
      </c>
      <c r="E6326">
        <v>926</v>
      </c>
      <c r="F6326" t="s">
        <v>6048</v>
      </c>
      <c r="G6326" t="str">
        <f t="shared" si="195"/>
        <v>iiif_url</v>
      </c>
    </row>
    <row r="6327" spans="1:7" x14ac:dyDescent="0.2">
      <c r="A6327" t="s">
        <v>6033</v>
      </c>
      <c r="B6327" t="s">
        <v>6034</v>
      </c>
      <c r="C6327" t="s">
        <v>37</v>
      </c>
      <c r="D6327">
        <v>477</v>
      </c>
      <c r="E6327">
        <v>974</v>
      </c>
      <c r="F6327" t="s">
        <v>6049</v>
      </c>
      <c r="G6327" t="str">
        <f t="shared" si="195"/>
        <v>iiif_url</v>
      </c>
    </row>
    <row r="6328" spans="1:7" x14ac:dyDescent="0.2">
      <c r="A6328" t="s">
        <v>6033</v>
      </c>
      <c r="B6328" t="s">
        <v>6034</v>
      </c>
      <c r="C6328" t="s">
        <v>124</v>
      </c>
      <c r="D6328">
        <v>357</v>
      </c>
      <c r="E6328">
        <v>1018</v>
      </c>
      <c r="F6328" t="s">
        <v>6050</v>
      </c>
      <c r="G6328" t="str">
        <f t="shared" si="195"/>
        <v>iiif_url</v>
      </c>
    </row>
    <row r="6329" spans="1:7" x14ac:dyDescent="0.2">
      <c r="A6329" t="s">
        <v>6033</v>
      </c>
      <c r="B6329" t="s">
        <v>6034</v>
      </c>
      <c r="C6329" t="s">
        <v>26</v>
      </c>
      <c r="D6329">
        <v>477</v>
      </c>
      <c r="E6329">
        <v>1071</v>
      </c>
      <c r="F6329" t="s">
        <v>6051</v>
      </c>
      <c r="G6329" t="str">
        <f t="shared" si="195"/>
        <v>iiif_url</v>
      </c>
    </row>
    <row r="6330" spans="1:7" x14ac:dyDescent="0.2">
      <c r="A6330" t="s">
        <v>6033</v>
      </c>
      <c r="B6330" t="s">
        <v>6034</v>
      </c>
      <c r="C6330" t="s">
        <v>124</v>
      </c>
      <c r="D6330">
        <v>355</v>
      </c>
      <c r="E6330">
        <v>1113</v>
      </c>
      <c r="F6330" t="s">
        <v>6052</v>
      </c>
      <c r="G6330" t="str">
        <f t="shared" si="195"/>
        <v>iiif_url</v>
      </c>
    </row>
    <row r="6331" spans="1:7" x14ac:dyDescent="0.2">
      <c r="A6331" t="s">
        <v>6033</v>
      </c>
      <c r="B6331" t="s">
        <v>6034</v>
      </c>
      <c r="C6331" t="s">
        <v>26</v>
      </c>
      <c r="D6331">
        <v>352</v>
      </c>
      <c r="E6331">
        <v>1163</v>
      </c>
      <c r="F6331" t="s">
        <v>6053</v>
      </c>
      <c r="G6331" t="str">
        <f t="shared" si="195"/>
        <v>iiif_url</v>
      </c>
    </row>
    <row r="6332" spans="1:7" x14ac:dyDescent="0.2">
      <c r="A6332" t="s">
        <v>6033</v>
      </c>
      <c r="B6332" t="s">
        <v>6034</v>
      </c>
      <c r="C6332" t="s">
        <v>37</v>
      </c>
      <c r="D6332">
        <v>477</v>
      </c>
      <c r="E6332">
        <v>1204</v>
      </c>
      <c r="F6332" t="s">
        <v>6054</v>
      </c>
      <c r="G6332" t="str">
        <f t="shared" si="195"/>
        <v>iiif_url</v>
      </c>
    </row>
    <row r="6333" spans="1:7" x14ac:dyDescent="0.2">
      <c r="A6333" t="s">
        <v>6033</v>
      </c>
      <c r="B6333" t="s">
        <v>6034</v>
      </c>
      <c r="C6333" t="s">
        <v>124</v>
      </c>
      <c r="D6333">
        <v>352</v>
      </c>
      <c r="E6333">
        <v>1259</v>
      </c>
      <c r="F6333" t="s">
        <v>6055</v>
      </c>
      <c r="G6333" t="str">
        <f t="shared" si="195"/>
        <v>iiif_url</v>
      </c>
    </row>
    <row r="6334" spans="1:7" x14ac:dyDescent="0.2">
      <c r="A6334" t="s">
        <v>6033</v>
      </c>
      <c r="B6334" t="s">
        <v>6034</v>
      </c>
      <c r="C6334" t="s">
        <v>124</v>
      </c>
      <c r="D6334">
        <v>350</v>
      </c>
      <c r="E6334">
        <v>1310</v>
      </c>
      <c r="F6334" t="s">
        <v>6056</v>
      </c>
      <c r="G6334" t="str">
        <f t="shared" si="195"/>
        <v>iiif_url</v>
      </c>
    </row>
    <row r="6335" spans="1:7" x14ac:dyDescent="0.2">
      <c r="A6335" t="s">
        <v>6033</v>
      </c>
      <c r="B6335" t="s">
        <v>6034</v>
      </c>
      <c r="C6335" t="s">
        <v>37</v>
      </c>
      <c r="D6335">
        <v>475</v>
      </c>
      <c r="E6335">
        <v>1356</v>
      </c>
      <c r="F6335" t="s">
        <v>6057</v>
      </c>
      <c r="G6335" t="str">
        <f t="shared" si="195"/>
        <v>iiif_url</v>
      </c>
    </row>
    <row r="6336" spans="1:7" x14ac:dyDescent="0.2">
      <c r="A6336" t="s">
        <v>6033</v>
      </c>
      <c r="B6336" t="s">
        <v>6034</v>
      </c>
      <c r="C6336" t="s">
        <v>26</v>
      </c>
      <c r="D6336">
        <v>352</v>
      </c>
      <c r="E6336">
        <v>1404</v>
      </c>
      <c r="F6336" t="s">
        <v>6058</v>
      </c>
      <c r="G6336" t="str">
        <f t="shared" si="195"/>
        <v>iiif_url</v>
      </c>
    </row>
    <row r="6337" spans="1:7" x14ac:dyDescent="0.2">
      <c r="A6337" t="s">
        <v>6033</v>
      </c>
      <c r="B6337" t="s">
        <v>6034</v>
      </c>
      <c r="C6337" t="s">
        <v>37</v>
      </c>
      <c r="D6337">
        <v>470</v>
      </c>
      <c r="E6337">
        <v>1450</v>
      </c>
      <c r="F6337" t="s">
        <v>6059</v>
      </c>
      <c r="G6337" t="str">
        <f t="shared" si="195"/>
        <v>iiif_url</v>
      </c>
    </row>
    <row r="6338" spans="1:7" x14ac:dyDescent="0.2">
      <c r="A6338" t="s">
        <v>6033</v>
      </c>
      <c r="B6338" t="s">
        <v>6034</v>
      </c>
      <c r="C6338" t="s">
        <v>124</v>
      </c>
      <c r="D6338">
        <v>350</v>
      </c>
      <c r="E6338">
        <v>1498</v>
      </c>
      <c r="F6338" t="s">
        <v>6060</v>
      </c>
      <c r="G6338" t="str">
        <f t="shared" si="195"/>
        <v>iiif_url</v>
      </c>
    </row>
    <row r="6339" spans="1:7" x14ac:dyDescent="0.2">
      <c r="A6339" t="s">
        <v>6033</v>
      </c>
      <c r="B6339" t="s">
        <v>6034</v>
      </c>
      <c r="C6339" t="s">
        <v>26</v>
      </c>
      <c r="D6339">
        <v>348</v>
      </c>
      <c r="E6339">
        <v>1561</v>
      </c>
      <c r="F6339" t="s">
        <v>5536</v>
      </c>
      <c r="G6339" t="str">
        <f t="shared" si="195"/>
        <v>iiif_url</v>
      </c>
    </row>
    <row r="6340" spans="1:7" x14ac:dyDescent="0.2">
      <c r="A6340" t="s">
        <v>6033</v>
      </c>
      <c r="B6340" t="s">
        <v>6034</v>
      </c>
      <c r="C6340" t="s">
        <v>37</v>
      </c>
      <c r="D6340">
        <v>470</v>
      </c>
      <c r="E6340">
        <v>1587</v>
      </c>
      <c r="F6340" t="s">
        <v>6061</v>
      </c>
      <c r="G6340" t="str">
        <f t="shared" si="195"/>
        <v>iiif_url</v>
      </c>
    </row>
    <row r="6341" spans="1:7" x14ac:dyDescent="0.2">
      <c r="A6341" t="s">
        <v>6033</v>
      </c>
      <c r="B6341" t="s">
        <v>6034</v>
      </c>
      <c r="C6341" t="s">
        <v>124</v>
      </c>
      <c r="D6341">
        <v>352</v>
      </c>
      <c r="E6341">
        <v>1639</v>
      </c>
      <c r="F6341" t="s">
        <v>6062</v>
      </c>
      <c r="G6341" t="str">
        <f t="shared" si="195"/>
        <v>iiif_url</v>
      </c>
    </row>
    <row r="6342" spans="1:7" x14ac:dyDescent="0.2">
      <c r="A6342" t="s">
        <v>6033</v>
      </c>
      <c r="B6342" t="s">
        <v>6034</v>
      </c>
      <c r="C6342" t="s">
        <v>11</v>
      </c>
      <c r="D6342">
        <v>578</v>
      </c>
      <c r="E6342">
        <v>1658</v>
      </c>
      <c r="F6342" t="s">
        <v>433</v>
      </c>
      <c r="G6342" t="str">
        <f t="shared" si="195"/>
        <v>iiif_url</v>
      </c>
    </row>
    <row r="6343" spans="1:7" x14ac:dyDescent="0.2">
      <c r="A6343" t="s">
        <v>6033</v>
      </c>
      <c r="B6343" t="s">
        <v>6034</v>
      </c>
      <c r="C6343" t="s">
        <v>26</v>
      </c>
      <c r="D6343">
        <v>472</v>
      </c>
      <c r="E6343">
        <v>1691</v>
      </c>
      <c r="F6343" t="s">
        <v>6063</v>
      </c>
      <c r="G6343" t="str">
        <f t="shared" si="195"/>
        <v>iiif_url</v>
      </c>
    </row>
    <row r="6344" spans="1:7" x14ac:dyDescent="0.2">
      <c r="A6344" t="s">
        <v>6033</v>
      </c>
      <c r="B6344" t="s">
        <v>6034</v>
      </c>
      <c r="C6344" t="s">
        <v>124</v>
      </c>
      <c r="D6344">
        <v>345</v>
      </c>
      <c r="E6344">
        <v>1741</v>
      </c>
      <c r="F6344" t="s">
        <v>6064</v>
      </c>
      <c r="G6344" t="str">
        <f t="shared" si="195"/>
        <v>iiif_url</v>
      </c>
    </row>
    <row r="6345" spans="1:7" x14ac:dyDescent="0.2">
      <c r="A6345" t="s">
        <v>6033</v>
      </c>
      <c r="B6345" t="s">
        <v>6034</v>
      </c>
      <c r="C6345" t="s">
        <v>26</v>
      </c>
      <c r="D6345">
        <v>463</v>
      </c>
      <c r="E6345">
        <v>1792</v>
      </c>
      <c r="F6345" t="s">
        <v>6065</v>
      </c>
      <c r="G6345" t="str">
        <f t="shared" ref="G6345:G6376" si="196">HYPERLINK("https://images.diginfra.net/iiif/NL-HaNA_1.01.02/3779/NL-HaNA_1.01.02_3779_0030.jpg/193,259,1095,3171/full/0/default.jpg", "iiif_url")</f>
        <v>iiif_url</v>
      </c>
    </row>
    <row r="6346" spans="1:7" x14ac:dyDescent="0.2">
      <c r="A6346" t="s">
        <v>6033</v>
      </c>
      <c r="B6346" t="s">
        <v>6034</v>
      </c>
      <c r="C6346" t="s">
        <v>124</v>
      </c>
      <c r="D6346">
        <v>343</v>
      </c>
      <c r="E6346">
        <v>1838</v>
      </c>
      <c r="F6346" t="s">
        <v>6066</v>
      </c>
      <c r="G6346" t="str">
        <f t="shared" si="196"/>
        <v>iiif_url</v>
      </c>
    </row>
    <row r="6347" spans="1:7" x14ac:dyDescent="0.2">
      <c r="A6347" t="s">
        <v>6033</v>
      </c>
      <c r="B6347" t="s">
        <v>6034</v>
      </c>
      <c r="C6347" t="s">
        <v>124</v>
      </c>
      <c r="D6347">
        <v>341</v>
      </c>
      <c r="E6347">
        <v>1886</v>
      </c>
      <c r="F6347" t="s">
        <v>6067</v>
      </c>
      <c r="G6347" t="str">
        <f t="shared" si="196"/>
        <v>iiif_url</v>
      </c>
    </row>
    <row r="6348" spans="1:7" x14ac:dyDescent="0.2">
      <c r="A6348" t="s">
        <v>6033</v>
      </c>
      <c r="B6348" t="s">
        <v>6034</v>
      </c>
      <c r="C6348" t="s">
        <v>124</v>
      </c>
      <c r="D6348">
        <v>341</v>
      </c>
      <c r="E6348">
        <v>1943</v>
      </c>
      <c r="F6348" t="s">
        <v>6068</v>
      </c>
      <c r="G6348" t="str">
        <f t="shared" si="196"/>
        <v>iiif_url</v>
      </c>
    </row>
    <row r="6349" spans="1:7" x14ac:dyDescent="0.2">
      <c r="A6349" t="s">
        <v>6033</v>
      </c>
      <c r="B6349" t="s">
        <v>6034</v>
      </c>
      <c r="C6349" t="s">
        <v>37</v>
      </c>
      <c r="D6349">
        <v>467</v>
      </c>
      <c r="E6349">
        <v>1982</v>
      </c>
      <c r="F6349" t="s">
        <v>6069</v>
      </c>
      <c r="G6349" t="str">
        <f t="shared" si="196"/>
        <v>iiif_url</v>
      </c>
    </row>
    <row r="6350" spans="1:7" x14ac:dyDescent="0.2">
      <c r="A6350" t="s">
        <v>6033</v>
      </c>
      <c r="B6350" t="s">
        <v>6034</v>
      </c>
      <c r="C6350" t="s">
        <v>124</v>
      </c>
      <c r="D6350">
        <v>341</v>
      </c>
      <c r="E6350">
        <v>2032</v>
      </c>
      <c r="F6350" t="s">
        <v>6070</v>
      </c>
      <c r="G6350" t="str">
        <f t="shared" si="196"/>
        <v>iiif_url</v>
      </c>
    </row>
    <row r="6351" spans="1:7" x14ac:dyDescent="0.2">
      <c r="A6351" t="s">
        <v>6033</v>
      </c>
      <c r="B6351" t="s">
        <v>6034</v>
      </c>
      <c r="C6351" t="s">
        <v>37</v>
      </c>
      <c r="D6351">
        <v>458</v>
      </c>
      <c r="E6351">
        <v>2074</v>
      </c>
      <c r="F6351" t="s">
        <v>6071</v>
      </c>
      <c r="G6351" t="str">
        <f t="shared" si="196"/>
        <v>iiif_url</v>
      </c>
    </row>
    <row r="6352" spans="1:7" x14ac:dyDescent="0.2">
      <c r="A6352" t="s">
        <v>6033</v>
      </c>
      <c r="B6352" t="s">
        <v>6034</v>
      </c>
      <c r="C6352" t="s">
        <v>124</v>
      </c>
      <c r="D6352">
        <v>343</v>
      </c>
      <c r="E6352">
        <v>2115</v>
      </c>
      <c r="F6352" t="s">
        <v>6072</v>
      </c>
      <c r="G6352" t="str">
        <f t="shared" si="196"/>
        <v>iiif_url</v>
      </c>
    </row>
    <row r="6353" spans="1:7" x14ac:dyDescent="0.2">
      <c r="A6353" t="s">
        <v>6033</v>
      </c>
      <c r="B6353" t="s">
        <v>6034</v>
      </c>
      <c r="C6353" t="s">
        <v>37</v>
      </c>
      <c r="D6353">
        <v>463</v>
      </c>
      <c r="E6353">
        <v>2175</v>
      </c>
      <c r="F6353" t="s">
        <v>6073</v>
      </c>
      <c r="G6353" t="str">
        <f t="shared" si="196"/>
        <v>iiif_url</v>
      </c>
    </row>
    <row r="6354" spans="1:7" x14ac:dyDescent="0.2">
      <c r="A6354" t="s">
        <v>6033</v>
      </c>
      <c r="B6354" t="s">
        <v>6034</v>
      </c>
      <c r="C6354" t="s">
        <v>124</v>
      </c>
      <c r="D6354">
        <v>341</v>
      </c>
      <c r="E6354">
        <v>2223</v>
      </c>
      <c r="F6354" t="s">
        <v>6074</v>
      </c>
      <c r="G6354" t="str">
        <f t="shared" si="196"/>
        <v>iiif_url</v>
      </c>
    </row>
    <row r="6355" spans="1:7" x14ac:dyDescent="0.2">
      <c r="A6355" t="s">
        <v>6033</v>
      </c>
      <c r="B6355" t="s">
        <v>6034</v>
      </c>
      <c r="C6355" t="s">
        <v>37</v>
      </c>
      <c r="D6355">
        <v>463</v>
      </c>
      <c r="E6355">
        <v>2271</v>
      </c>
      <c r="F6355" t="s">
        <v>6075</v>
      </c>
      <c r="G6355" t="str">
        <f t="shared" si="196"/>
        <v>iiif_url</v>
      </c>
    </row>
    <row r="6356" spans="1:7" x14ac:dyDescent="0.2">
      <c r="A6356" t="s">
        <v>6033</v>
      </c>
      <c r="B6356" t="s">
        <v>6034</v>
      </c>
      <c r="C6356" t="s">
        <v>124</v>
      </c>
      <c r="D6356">
        <v>341</v>
      </c>
      <c r="E6356">
        <v>2317</v>
      </c>
      <c r="F6356" t="s">
        <v>6076</v>
      </c>
      <c r="G6356" t="str">
        <f t="shared" si="196"/>
        <v>iiif_url</v>
      </c>
    </row>
    <row r="6357" spans="1:7" x14ac:dyDescent="0.2">
      <c r="A6357" t="s">
        <v>6033</v>
      </c>
      <c r="B6357" t="s">
        <v>6034</v>
      </c>
      <c r="C6357" t="s">
        <v>37</v>
      </c>
      <c r="D6357">
        <v>458</v>
      </c>
      <c r="E6357">
        <v>2364</v>
      </c>
      <c r="F6357" t="s">
        <v>6077</v>
      </c>
      <c r="G6357" t="str">
        <f t="shared" si="196"/>
        <v>iiif_url</v>
      </c>
    </row>
    <row r="6358" spans="1:7" x14ac:dyDescent="0.2">
      <c r="A6358" t="s">
        <v>6033</v>
      </c>
      <c r="B6358" t="s">
        <v>6034</v>
      </c>
      <c r="C6358" t="s">
        <v>124</v>
      </c>
      <c r="D6358">
        <v>334</v>
      </c>
      <c r="E6358">
        <v>2416</v>
      </c>
      <c r="F6358" t="s">
        <v>6078</v>
      </c>
      <c r="G6358" t="str">
        <f t="shared" si="196"/>
        <v>iiif_url</v>
      </c>
    </row>
    <row r="6359" spans="1:7" x14ac:dyDescent="0.2">
      <c r="A6359" t="s">
        <v>6033</v>
      </c>
      <c r="B6359" t="s">
        <v>6034</v>
      </c>
      <c r="C6359" t="s">
        <v>26</v>
      </c>
      <c r="D6359">
        <v>336</v>
      </c>
      <c r="E6359">
        <v>2474</v>
      </c>
      <c r="F6359" t="s">
        <v>1485</v>
      </c>
      <c r="G6359" t="str">
        <f t="shared" si="196"/>
        <v>iiif_url</v>
      </c>
    </row>
    <row r="6360" spans="1:7" x14ac:dyDescent="0.2">
      <c r="A6360" t="s">
        <v>6033</v>
      </c>
      <c r="B6360" t="s">
        <v>6034</v>
      </c>
      <c r="C6360" t="s">
        <v>37</v>
      </c>
      <c r="D6360">
        <v>456</v>
      </c>
      <c r="E6360">
        <v>2496</v>
      </c>
      <c r="F6360" t="s">
        <v>6079</v>
      </c>
      <c r="G6360" t="str">
        <f t="shared" si="196"/>
        <v>iiif_url</v>
      </c>
    </row>
    <row r="6361" spans="1:7" x14ac:dyDescent="0.2">
      <c r="A6361" t="s">
        <v>6033</v>
      </c>
      <c r="B6361" t="s">
        <v>6034</v>
      </c>
      <c r="C6361" t="s">
        <v>124</v>
      </c>
      <c r="D6361">
        <v>334</v>
      </c>
      <c r="E6361">
        <v>2557</v>
      </c>
      <c r="F6361" t="s">
        <v>6080</v>
      </c>
      <c r="G6361" t="str">
        <f t="shared" si="196"/>
        <v>iiif_url</v>
      </c>
    </row>
    <row r="6362" spans="1:7" x14ac:dyDescent="0.2">
      <c r="A6362" t="s">
        <v>6033</v>
      </c>
      <c r="B6362" t="s">
        <v>6034</v>
      </c>
      <c r="C6362" t="s">
        <v>37</v>
      </c>
      <c r="D6362">
        <v>458</v>
      </c>
      <c r="E6362">
        <v>2606</v>
      </c>
      <c r="F6362" t="s">
        <v>6081</v>
      </c>
      <c r="G6362" t="str">
        <f t="shared" si="196"/>
        <v>iiif_url</v>
      </c>
    </row>
    <row r="6363" spans="1:7" x14ac:dyDescent="0.2">
      <c r="A6363" t="s">
        <v>6033</v>
      </c>
      <c r="B6363" t="s">
        <v>6034</v>
      </c>
      <c r="C6363" t="s">
        <v>124</v>
      </c>
      <c r="D6363">
        <v>334</v>
      </c>
      <c r="E6363">
        <v>2651</v>
      </c>
      <c r="F6363" t="s">
        <v>6082</v>
      </c>
      <c r="G6363" t="str">
        <f t="shared" si="196"/>
        <v>iiif_url</v>
      </c>
    </row>
    <row r="6364" spans="1:7" x14ac:dyDescent="0.2">
      <c r="A6364" t="s">
        <v>6033</v>
      </c>
      <c r="B6364" t="s">
        <v>6034</v>
      </c>
      <c r="C6364" t="s">
        <v>26</v>
      </c>
      <c r="D6364">
        <v>336</v>
      </c>
      <c r="E6364">
        <v>2713</v>
      </c>
      <c r="F6364" t="s">
        <v>6083</v>
      </c>
      <c r="G6364" t="str">
        <f t="shared" si="196"/>
        <v>iiif_url</v>
      </c>
    </row>
    <row r="6365" spans="1:7" x14ac:dyDescent="0.2">
      <c r="A6365" t="s">
        <v>6033</v>
      </c>
      <c r="B6365" t="s">
        <v>6034</v>
      </c>
      <c r="C6365" t="s">
        <v>37</v>
      </c>
      <c r="D6365">
        <v>456</v>
      </c>
      <c r="E6365">
        <v>2748</v>
      </c>
      <c r="F6365" t="s">
        <v>6084</v>
      </c>
      <c r="G6365" t="str">
        <f t="shared" si="196"/>
        <v>iiif_url</v>
      </c>
    </row>
    <row r="6366" spans="1:7" x14ac:dyDescent="0.2">
      <c r="A6366" t="s">
        <v>6033</v>
      </c>
      <c r="B6366" t="s">
        <v>6034</v>
      </c>
      <c r="C6366" t="s">
        <v>124</v>
      </c>
      <c r="D6366">
        <v>331</v>
      </c>
      <c r="E6366">
        <v>2799</v>
      </c>
      <c r="F6366" t="s">
        <v>6085</v>
      </c>
      <c r="G6366" t="str">
        <f t="shared" si="196"/>
        <v>iiif_url</v>
      </c>
    </row>
    <row r="6367" spans="1:7" x14ac:dyDescent="0.2">
      <c r="A6367" t="s">
        <v>6033</v>
      </c>
      <c r="B6367" t="s">
        <v>6034</v>
      </c>
      <c r="C6367" t="s">
        <v>124</v>
      </c>
      <c r="D6367">
        <v>329</v>
      </c>
      <c r="E6367">
        <v>2846</v>
      </c>
      <c r="F6367" t="s">
        <v>6086</v>
      </c>
      <c r="G6367" t="str">
        <f t="shared" si="196"/>
        <v>iiif_url</v>
      </c>
    </row>
    <row r="6368" spans="1:7" x14ac:dyDescent="0.2">
      <c r="A6368" t="s">
        <v>6033</v>
      </c>
      <c r="B6368" t="s">
        <v>6034</v>
      </c>
      <c r="C6368" t="s">
        <v>37</v>
      </c>
      <c r="D6368">
        <v>453</v>
      </c>
      <c r="E6368">
        <v>2897</v>
      </c>
      <c r="F6368" t="s">
        <v>6087</v>
      </c>
      <c r="G6368" t="str">
        <f t="shared" si="196"/>
        <v>iiif_url</v>
      </c>
    </row>
    <row r="6369" spans="1:7" x14ac:dyDescent="0.2">
      <c r="A6369" t="s">
        <v>6033</v>
      </c>
      <c r="B6369" t="s">
        <v>6034</v>
      </c>
      <c r="C6369" t="s">
        <v>124</v>
      </c>
      <c r="D6369">
        <v>331</v>
      </c>
      <c r="E6369">
        <v>2950</v>
      </c>
      <c r="F6369" t="s">
        <v>6088</v>
      </c>
      <c r="G6369" t="str">
        <f t="shared" si="196"/>
        <v>iiif_url</v>
      </c>
    </row>
    <row r="6370" spans="1:7" x14ac:dyDescent="0.2">
      <c r="A6370" t="s">
        <v>6033</v>
      </c>
      <c r="B6370" t="s">
        <v>6034</v>
      </c>
      <c r="C6370" t="s">
        <v>37</v>
      </c>
      <c r="D6370">
        <v>453</v>
      </c>
      <c r="E6370">
        <v>2988</v>
      </c>
      <c r="F6370" t="s">
        <v>6089</v>
      </c>
      <c r="G6370" t="str">
        <f t="shared" si="196"/>
        <v>iiif_url</v>
      </c>
    </row>
    <row r="6371" spans="1:7" x14ac:dyDescent="0.2">
      <c r="A6371" t="s">
        <v>6033</v>
      </c>
      <c r="B6371" t="s">
        <v>6034</v>
      </c>
      <c r="C6371" t="s">
        <v>124</v>
      </c>
      <c r="D6371">
        <v>326</v>
      </c>
      <c r="E6371">
        <v>3047</v>
      </c>
      <c r="F6371" t="s">
        <v>6090</v>
      </c>
      <c r="G6371" t="str">
        <f t="shared" si="196"/>
        <v>iiif_url</v>
      </c>
    </row>
    <row r="6372" spans="1:7" x14ac:dyDescent="0.2">
      <c r="A6372" t="s">
        <v>6033</v>
      </c>
      <c r="B6372" t="s">
        <v>6034</v>
      </c>
      <c r="C6372" t="s">
        <v>37</v>
      </c>
      <c r="D6372">
        <v>453</v>
      </c>
      <c r="E6372">
        <v>3088</v>
      </c>
      <c r="F6372" t="s">
        <v>6091</v>
      </c>
      <c r="G6372" t="str">
        <f t="shared" si="196"/>
        <v>iiif_url</v>
      </c>
    </row>
    <row r="6373" spans="1:7" x14ac:dyDescent="0.2">
      <c r="A6373" t="s">
        <v>6033</v>
      </c>
      <c r="B6373" t="s">
        <v>6034</v>
      </c>
      <c r="C6373" t="s">
        <v>124</v>
      </c>
      <c r="D6373">
        <v>326</v>
      </c>
      <c r="E6373">
        <v>3136</v>
      </c>
      <c r="F6373" t="s">
        <v>6092</v>
      </c>
      <c r="G6373" t="str">
        <f t="shared" si="196"/>
        <v>iiif_url</v>
      </c>
    </row>
    <row r="6374" spans="1:7" x14ac:dyDescent="0.2">
      <c r="A6374" t="s">
        <v>6033</v>
      </c>
      <c r="B6374" t="s">
        <v>6034</v>
      </c>
      <c r="C6374" t="s">
        <v>124</v>
      </c>
      <c r="D6374">
        <v>322</v>
      </c>
      <c r="E6374">
        <v>3194</v>
      </c>
      <c r="F6374" t="s">
        <v>6093</v>
      </c>
      <c r="G6374" t="str">
        <f t="shared" si="196"/>
        <v>iiif_url</v>
      </c>
    </row>
    <row r="6375" spans="1:7" x14ac:dyDescent="0.2">
      <c r="A6375" t="s">
        <v>6033</v>
      </c>
      <c r="B6375" t="s">
        <v>6034</v>
      </c>
      <c r="C6375" t="s">
        <v>37</v>
      </c>
      <c r="D6375">
        <v>449</v>
      </c>
      <c r="E6375">
        <v>3230</v>
      </c>
      <c r="F6375" t="s">
        <v>6094</v>
      </c>
      <c r="G6375" t="str">
        <f t="shared" si="196"/>
        <v>iiif_url</v>
      </c>
    </row>
    <row r="6376" spans="1:7" x14ac:dyDescent="0.2">
      <c r="A6376" t="s">
        <v>6033</v>
      </c>
      <c r="B6376" t="s">
        <v>6034</v>
      </c>
      <c r="C6376" t="s">
        <v>124</v>
      </c>
      <c r="D6376">
        <v>324</v>
      </c>
      <c r="E6376">
        <v>3280</v>
      </c>
      <c r="F6376" t="s">
        <v>6095</v>
      </c>
      <c r="G6376" t="str">
        <f t="shared" si="196"/>
        <v>iiif_url</v>
      </c>
    </row>
    <row r="6378" spans="1:7" x14ac:dyDescent="0.2">
      <c r="A6378" t="s">
        <v>6033</v>
      </c>
      <c r="B6378" t="s">
        <v>6096</v>
      </c>
      <c r="C6378" t="s">
        <v>11</v>
      </c>
      <c r="D6378">
        <v>813</v>
      </c>
      <c r="E6378">
        <v>278</v>
      </c>
      <c r="F6378" t="s">
        <v>6097</v>
      </c>
      <c r="G6378" t="str">
        <f t="shared" ref="G6378:G6409" si="197">HYPERLINK("https://images.diginfra.net/iiif/NL-HaNA_1.01.02/3779/NL-HaNA_1.01.02_3779_0030.jpg/1161,264,1260,3208/full/0/default.jpg", "iiif_url")</f>
        <v>iiif_url</v>
      </c>
    </row>
    <row r="6379" spans="1:7" x14ac:dyDescent="0.2">
      <c r="A6379" t="s">
        <v>6033</v>
      </c>
      <c r="B6379" t="s">
        <v>6096</v>
      </c>
      <c r="C6379" t="s">
        <v>11</v>
      </c>
      <c r="D6379">
        <v>1461</v>
      </c>
      <c r="E6379">
        <v>360</v>
      </c>
      <c r="F6379" t="s">
        <v>6098</v>
      </c>
      <c r="G6379" t="str">
        <f t="shared" si="197"/>
        <v>iiif_url</v>
      </c>
    </row>
    <row r="6380" spans="1:7" x14ac:dyDescent="0.2">
      <c r="A6380" t="s">
        <v>6033</v>
      </c>
      <c r="B6380" t="s">
        <v>6096</v>
      </c>
      <c r="C6380" t="s">
        <v>1170</v>
      </c>
      <c r="D6380">
        <v>1339</v>
      </c>
      <c r="E6380">
        <v>397</v>
      </c>
      <c r="F6380" t="s">
        <v>6099</v>
      </c>
      <c r="G6380" t="str">
        <f t="shared" si="197"/>
        <v>iiif_url</v>
      </c>
    </row>
    <row r="6381" spans="1:7" x14ac:dyDescent="0.2">
      <c r="A6381" t="s">
        <v>6033</v>
      </c>
      <c r="B6381" t="s">
        <v>6096</v>
      </c>
      <c r="C6381" t="s">
        <v>11</v>
      </c>
      <c r="D6381">
        <v>1464</v>
      </c>
      <c r="E6381">
        <v>457</v>
      </c>
      <c r="F6381" t="s">
        <v>6100</v>
      </c>
      <c r="G6381" t="str">
        <f t="shared" si="197"/>
        <v>iiif_url</v>
      </c>
    </row>
    <row r="6382" spans="1:7" x14ac:dyDescent="0.2">
      <c r="A6382" t="s">
        <v>6033</v>
      </c>
      <c r="B6382" t="s">
        <v>6096</v>
      </c>
      <c r="C6382" t="s">
        <v>26</v>
      </c>
      <c r="D6382">
        <v>1337</v>
      </c>
      <c r="E6382">
        <v>498</v>
      </c>
      <c r="F6382" t="s">
        <v>6101</v>
      </c>
      <c r="G6382" t="str">
        <f t="shared" si="197"/>
        <v>iiif_url</v>
      </c>
    </row>
    <row r="6383" spans="1:7" x14ac:dyDescent="0.2">
      <c r="A6383" t="s">
        <v>6033</v>
      </c>
      <c r="B6383" t="s">
        <v>6096</v>
      </c>
      <c r="C6383" t="s">
        <v>11</v>
      </c>
      <c r="D6383">
        <v>1464</v>
      </c>
      <c r="E6383">
        <v>556</v>
      </c>
      <c r="F6383" t="s">
        <v>6102</v>
      </c>
      <c r="G6383" t="str">
        <f t="shared" si="197"/>
        <v>iiif_url</v>
      </c>
    </row>
    <row r="6384" spans="1:7" x14ac:dyDescent="0.2">
      <c r="A6384" t="s">
        <v>6033</v>
      </c>
      <c r="B6384" t="s">
        <v>6096</v>
      </c>
      <c r="C6384" t="s">
        <v>26</v>
      </c>
      <c r="D6384">
        <v>1339</v>
      </c>
      <c r="E6384">
        <v>598</v>
      </c>
      <c r="F6384" t="s">
        <v>6103</v>
      </c>
      <c r="G6384" t="str">
        <f t="shared" si="197"/>
        <v>iiif_url</v>
      </c>
    </row>
    <row r="6385" spans="1:7" x14ac:dyDescent="0.2">
      <c r="A6385" t="s">
        <v>6033</v>
      </c>
      <c r="B6385" t="s">
        <v>6096</v>
      </c>
      <c r="C6385" t="s">
        <v>11</v>
      </c>
      <c r="D6385">
        <v>1459</v>
      </c>
      <c r="E6385">
        <v>644</v>
      </c>
      <c r="F6385" t="s">
        <v>6104</v>
      </c>
      <c r="G6385" t="str">
        <f t="shared" si="197"/>
        <v>iiif_url</v>
      </c>
    </row>
    <row r="6386" spans="1:7" x14ac:dyDescent="0.2">
      <c r="A6386" t="s">
        <v>6033</v>
      </c>
      <c r="B6386" t="s">
        <v>6096</v>
      </c>
      <c r="C6386" t="s">
        <v>26</v>
      </c>
      <c r="D6386">
        <v>1339</v>
      </c>
      <c r="E6386">
        <v>691</v>
      </c>
      <c r="F6386" t="s">
        <v>6105</v>
      </c>
      <c r="G6386" t="str">
        <f t="shared" si="197"/>
        <v>iiif_url</v>
      </c>
    </row>
    <row r="6387" spans="1:7" x14ac:dyDescent="0.2">
      <c r="A6387" t="s">
        <v>6033</v>
      </c>
      <c r="B6387" t="s">
        <v>6096</v>
      </c>
      <c r="C6387" t="s">
        <v>11</v>
      </c>
      <c r="D6387">
        <v>1461</v>
      </c>
      <c r="E6387">
        <v>743</v>
      </c>
      <c r="F6387" t="s">
        <v>6106</v>
      </c>
      <c r="G6387" t="str">
        <f t="shared" si="197"/>
        <v>iiif_url</v>
      </c>
    </row>
    <row r="6388" spans="1:7" x14ac:dyDescent="0.2">
      <c r="A6388" t="s">
        <v>6033</v>
      </c>
      <c r="B6388" t="s">
        <v>6096</v>
      </c>
      <c r="C6388" t="s">
        <v>26</v>
      </c>
      <c r="D6388">
        <v>1334</v>
      </c>
      <c r="E6388">
        <v>786</v>
      </c>
      <c r="F6388" t="s">
        <v>6107</v>
      </c>
      <c r="G6388" t="str">
        <f t="shared" si="197"/>
        <v>iiif_url</v>
      </c>
    </row>
    <row r="6389" spans="1:7" x14ac:dyDescent="0.2">
      <c r="A6389" t="s">
        <v>6033</v>
      </c>
      <c r="B6389" t="s">
        <v>6096</v>
      </c>
      <c r="C6389" t="s">
        <v>26</v>
      </c>
      <c r="D6389">
        <v>1334</v>
      </c>
      <c r="E6389">
        <v>844</v>
      </c>
      <c r="F6389" t="s">
        <v>2562</v>
      </c>
      <c r="G6389" t="str">
        <f t="shared" si="197"/>
        <v>iiif_url</v>
      </c>
    </row>
    <row r="6390" spans="1:7" x14ac:dyDescent="0.2">
      <c r="A6390" t="s">
        <v>6033</v>
      </c>
      <c r="B6390" t="s">
        <v>6096</v>
      </c>
      <c r="C6390" t="s">
        <v>11</v>
      </c>
      <c r="D6390">
        <v>1459</v>
      </c>
      <c r="E6390">
        <v>870</v>
      </c>
      <c r="F6390" t="s">
        <v>6108</v>
      </c>
      <c r="G6390" t="str">
        <f t="shared" si="197"/>
        <v>iiif_url</v>
      </c>
    </row>
    <row r="6391" spans="1:7" x14ac:dyDescent="0.2">
      <c r="A6391" t="s">
        <v>6033</v>
      </c>
      <c r="B6391" t="s">
        <v>6096</v>
      </c>
      <c r="C6391" t="s">
        <v>26</v>
      </c>
      <c r="D6391">
        <v>1334</v>
      </c>
      <c r="E6391">
        <v>940</v>
      </c>
      <c r="F6391" t="s">
        <v>6109</v>
      </c>
      <c r="G6391" t="str">
        <f t="shared" si="197"/>
        <v>iiif_url</v>
      </c>
    </row>
    <row r="6392" spans="1:7" x14ac:dyDescent="0.2">
      <c r="A6392" t="s">
        <v>6033</v>
      </c>
      <c r="B6392" t="s">
        <v>6096</v>
      </c>
      <c r="C6392" t="s">
        <v>11</v>
      </c>
      <c r="D6392">
        <v>1454</v>
      </c>
      <c r="E6392">
        <v>978</v>
      </c>
      <c r="F6392" t="s">
        <v>6110</v>
      </c>
      <c r="G6392" t="str">
        <f t="shared" si="197"/>
        <v>iiif_url</v>
      </c>
    </row>
    <row r="6393" spans="1:7" x14ac:dyDescent="0.2">
      <c r="A6393" t="s">
        <v>6033</v>
      </c>
      <c r="B6393" t="s">
        <v>6096</v>
      </c>
      <c r="C6393" t="s">
        <v>26</v>
      </c>
      <c r="D6393">
        <v>1334</v>
      </c>
      <c r="E6393">
        <v>1026</v>
      </c>
      <c r="F6393" t="s">
        <v>6111</v>
      </c>
      <c r="G6393" t="str">
        <f t="shared" si="197"/>
        <v>iiif_url</v>
      </c>
    </row>
    <row r="6394" spans="1:7" x14ac:dyDescent="0.2">
      <c r="A6394" t="s">
        <v>6033</v>
      </c>
      <c r="B6394" t="s">
        <v>6096</v>
      </c>
      <c r="C6394" t="s">
        <v>11</v>
      </c>
      <c r="D6394">
        <v>1462</v>
      </c>
      <c r="E6394">
        <v>1076</v>
      </c>
      <c r="F6394" t="s">
        <v>6112</v>
      </c>
      <c r="G6394" t="str">
        <f t="shared" si="197"/>
        <v>iiif_url</v>
      </c>
    </row>
    <row r="6395" spans="1:7" x14ac:dyDescent="0.2">
      <c r="A6395" t="s">
        <v>6033</v>
      </c>
      <c r="B6395" t="s">
        <v>6096</v>
      </c>
      <c r="C6395" t="s">
        <v>26</v>
      </c>
      <c r="D6395">
        <v>1334</v>
      </c>
      <c r="E6395">
        <v>1125</v>
      </c>
      <c r="F6395" t="s">
        <v>6113</v>
      </c>
      <c r="G6395" t="str">
        <f t="shared" si="197"/>
        <v>iiif_url</v>
      </c>
    </row>
    <row r="6396" spans="1:7" x14ac:dyDescent="0.2">
      <c r="A6396" t="s">
        <v>6033</v>
      </c>
      <c r="B6396" t="s">
        <v>6096</v>
      </c>
      <c r="C6396" t="s">
        <v>11</v>
      </c>
      <c r="D6396">
        <v>1452</v>
      </c>
      <c r="E6396">
        <v>1171</v>
      </c>
      <c r="F6396" t="s">
        <v>6114</v>
      </c>
      <c r="G6396" t="str">
        <f t="shared" si="197"/>
        <v>iiif_url</v>
      </c>
    </row>
    <row r="6397" spans="1:7" x14ac:dyDescent="0.2">
      <c r="A6397" t="s">
        <v>6033</v>
      </c>
      <c r="B6397" t="s">
        <v>6096</v>
      </c>
      <c r="C6397" t="s">
        <v>26</v>
      </c>
      <c r="D6397">
        <v>1327</v>
      </c>
      <c r="E6397">
        <v>1221</v>
      </c>
      <c r="F6397" t="s">
        <v>6115</v>
      </c>
      <c r="G6397" t="str">
        <f t="shared" si="197"/>
        <v>iiif_url</v>
      </c>
    </row>
    <row r="6398" spans="1:7" x14ac:dyDescent="0.2">
      <c r="A6398" t="s">
        <v>6033</v>
      </c>
      <c r="B6398" t="s">
        <v>6096</v>
      </c>
      <c r="C6398" t="s">
        <v>37</v>
      </c>
      <c r="D6398">
        <v>1450</v>
      </c>
      <c r="E6398">
        <v>1268</v>
      </c>
      <c r="F6398" t="s">
        <v>6116</v>
      </c>
      <c r="G6398" t="str">
        <f t="shared" si="197"/>
        <v>iiif_url</v>
      </c>
    </row>
    <row r="6399" spans="1:7" x14ac:dyDescent="0.2">
      <c r="A6399" t="s">
        <v>6033</v>
      </c>
      <c r="B6399" t="s">
        <v>6096</v>
      </c>
      <c r="C6399" t="s">
        <v>26</v>
      </c>
      <c r="D6399">
        <v>1327</v>
      </c>
      <c r="E6399">
        <v>1315</v>
      </c>
      <c r="F6399" t="s">
        <v>6117</v>
      </c>
      <c r="G6399" t="str">
        <f t="shared" si="197"/>
        <v>iiif_url</v>
      </c>
    </row>
    <row r="6400" spans="1:7" x14ac:dyDescent="0.2">
      <c r="A6400" t="s">
        <v>6033</v>
      </c>
      <c r="B6400" t="s">
        <v>6096</v>
      </c>
      <c r="C6400" t="s">
        <v>11</v>
      </c>
      <c r="D6400">
        <v>1452</v>
      </c>
      <c r="E6400">
        <v>1362</v>
      </c>
      <c r="F6400" t="s">
        <v>6118</v>
      </c>
      <c r="G6400" t="str">
        <f t="shared" si="197"/>
        <v>iiif_url</v>
      </c>
    </row>
    <row r="6401" spans="1:7" x14ac:dyDescent="0.2">
      <c r="A6401" t="s">
        <v>6033</v>
      </c>
      <c r="B6401" t="s">
        <v>6096</v>
      </c>
      <c r="C6401" t="s">
        <v>26</v>
      </c>
      <c r="D6401">
        <v>1327</v>
      </c>
      <c r="E6401">
        <v>1406</v>
      </c>
      <c r="F6401" t="s">
        <v>6119</v>
      </c>
      <c r="G6401" t="str">
        <f t="shared" si="197"/>
        <v>iiif_url</v>
      </c>
    </row>
    <row r="6402" spans="1:7" x14ac:dyDescent="0.2">
      <c r="A6402" t="s">
        <v>6033</v>
      </c>
      <c r="B6402" t="s">
        <v>6096</v>
      </c>
      <c r="C6402" t="s">
        <v>26</v>
      </c>
      <c r="D6402">
        <v>1325</v>
      </c>
      <c r="E6402">
        <v>1457</v>
      </c>
      <c r="F6402" t="s">
        <v>6120</v>
      </c>
      <c r="G6402" t="str">
        <f t="shared" si="197"/>
        <v>iiif_url</v>
      </c>
    </row>
    <row r="6403" spans="1:7" x14ac:dyDescent="0.2">
      <c r="A6403" t="s">
        <v>6033</v>
      </c>
      <c r="B6403" t="s">
        <v>6096</v>
      </c>
      <c r="C6403" t="s">
        <v>37</v>
      </c>
      <c r="D6403">
        <v>1445</v>
      </c>
      <c r="E6403">
        <v>1509</v>
      </c>
      <c r="F6403" t="s">
        <v>6121</v>
      </c>
      <c r="G6403" t="str">
        <f t="shared" si="197"/>
        <v>iiif_url</v>
      </c>
    </row>
    <row r="6404" spans="1:7" x14ac:dyDescent="0.2">
      <c r="A6404" t="s">
        <v>6033</v>
      </c>
      <c r="B6404" t="s">
        <v>6096</v>
      </c>
      <c r="C6404" t="s">
        <v>26</v>
      </c>
      <c r="D6404">
        <v>1325</v>
      </c>
      <c r="E6404">
        <v>1553</v>
      </c>
      <c r="F6404" t="s">
        <v>6122</v>
      </c>
      <c r="G6404" t="str">
        <f t="shared" si="197"/>
        <v>iiif_url</v>
      </c>
    </row>
    <row r="6405" spans="1:7" x14ac:dyDescent="0.2">
      <c r="A6405" t="s">
        <v>6033</v>
      </c>
      <c r="B6405" t="s">
        <v>6096</v>
      </c>
      <c r="C6405" t="s">
        <v>37</v>
      </c>
      <c r="D6405">
        <v>1447</v>
      </c>
      <c r="E6405">
        <v>1600</v>
      </c>
      <c r="F6405" t="s">
        <v>6123</v>
      </c>
      <c r="G6405" t="str">
        <f t="shared" si="197"/>
        <v>iiif_url</v>
      </c>
    </row>
    <row r="6406" spans="1:7" x14ac:dyDescent="0.2">
      <c r="A6406" t="s">
        <v>6033</v>
      </c>
      <c r="B6406" t="s">
        <v>6096</v>
      </c>
      <c r="C6406" t="s">
        <v>26</v>
      </c>
      <c r="D6406">
        <v>1327</v>
      </c>
      <c r="E6406">
        <v>1648</v>
      </c>
      <c r="F6406" t="s">
        <v>6124</v>
      </c>
      <c r="G6406" t="str">
        <f t="shared" si="197"/>
        <v>iiif_url</v>
      </c>
    </row>
    <row r="6407" spans="1:7" x14ac:dyDescent="0.2">
      <c r="A6407" t="s">
        <v>6033</v>
      </c>
      <c r="B6407" t="s">
        <v>6096</v>
      </c>
      <c r="C6407" t="s">
        <v>37</v>
      </c>
      <c r="D6407">
        <v>1445</v>
      </c>
      <c r="E6407">
        <v>1696</v>
      </c>
      <c r="F6407" t="s">
        <v>6125</v>
      </c>
      <c r="G6407" t="str">
        <f t="shared" si="197"/>
        <v>iiif_url</v>
      </c>
    </row>
    <row r="6408" spans="1:7" x14ac:dyDescent="0.2">
      <c r="A6408" t="s">
        <v>6033</v>
      </c>
      <c r="B6408" t="s">
        <v>6096</v>
      </c>
      <c r="C6408" t="s">
        <v>26</v>
      </c>
      <c r="D6408">
        <v>1320</v>
      </c>
      <c r="E6408">
        <v>1744</v>
      </c>
      <c r="F6408" t="s">
        <v>6126</v>
      </c>
      <c r="G6408" t="str">
        <f t="shared" si="197"/>
        <v>iiif_url</v>
      </c>
    </row>
    <row r="6409" spans="1:7" x14ac:dyDescent="0.2">
      <c r="A6409" t="s">
        <v>6033</v>
      </c>
      <c r="B6409" t="s">
        <v>6096</v>
      </c>
      <c r="C6409" t="s">
        <v>26</v>
      </c>
      <c r="D6409">
        <v>1320</v>
      </c>
      <c r="E6409">
        <v>1790</v>
      </c>
      <c r="F6409" t="s">
        <v>6127</v>
      </c>
      <c r="G6409" t="str">
        <f t="shared" si="197"/>
        <v>iiif_url</v>
      </c>
    </row>
    <row r="6410" spans="1:7" x14ac:dyDescent="0.2">
      <c r="A6410" t="s">
        <v>6033</v>
      </c>
      <c r="B6410" t="s">
        <v>6096</v>
      </c>
      <c r="C6410" t="s">
        <v>37</v>
      </c>
      <c r="D6410">
        <v>1440</v>
      </c>
      <c r="E6410">
        <v>1833</v>
      </c>
      <c r="F6410" t="s">
        <v>6128</v>
      </c>
      <c r="G6410" t="str">
        <f t="shared" ref="G6410:G6440" si="198">HYPERLINK("https://images.diginfra.net/iiif/NL-HaNA_1.01.02/3779/NL-HaNA_1.01.02_3779_0030.jpg/1161,264,1260,3208/full/0/default.jpg", "iiif_url")</f>
        <v>iiif_url</v>
      </c>
    </row>
    <row r="6411" spans="1:7" x14ac:dyDescent="0.2">
      <c r="A6411" t="s">
        <v>6033</v>
      </c>
      <c r="B6411" t="s">
        <v>6096</v>
      </c>
      <c r="C6411" t="s">
        <v>26</v>
      </c>
      <c r="D6411">
        <v>1318</v>
      </c>
      <c r="E6411">
        <v>1886</v>
      </c>
      <c r="F6411" t="s">
        <v>6129</v>
      </c>
      <c r="G6411" t="str">
        <f t="shared" si="198"/>
        <v>iiif_url</v>
      </c>
    </row>
    <row r="6412" spans="1:7" x14ac:dyDescent="0.2">
      <c r="A6412" t="s">
        <v>6033</v>
      </c>
      <c r="B6412" t="s">
        <v>6096</v>
      </c>
      <c r="C6412" t="s">
        <v>26</v>
      </c>
      <c r="D6412">
        <v>1320</v>
      </c>
      <c r="E6412">
        <v>1933</v>
      </c>
      <c r="F6412" t="s">
        <v>6130</v>
      </c>
      <c r="G6412" t="str">
        <f t="shared" si="198"/>
        <v>iiif_url</v>
      </c>
    </row>
    <row r="6413" spans="1:7" x14ac:dyDescent="0.2">
      <c r="A6413" t="s">
        <v>6033</v>
      </c>
      <c r="B6413" t="s">
        <v>6096</v>
      </c>
      <c r="C6413" t="s">
        <v>37</v>
      </c>
      <c r="D6413">
        <v>1440</v>
      </c>
      <c r="E6413">
        <v>1986</v>
      </c>
      <c r="F6413" t="s">
        <v>6131</v>
      </c>
      <c r="G6413" t="str">
        <f t="shared" si="198"/>
        <v>iiif_url</v>
      </c>
    </row>
    <row r="6414" spans="1:7" x14ac:dyDescent="0.2">
      <c r="A6414" t="s">
        <v>6033</v>
      </c>
      <c r="B6414" t="s">
        <v>6096</v>
      </c>
      <c r="C6414" t="s">
        <v>26</v>
      </c>
      <c r="D6414">
        <v>1318</v>
      </c>
      <c r="E6414">
        <v>2024</v>
      </c>
      <c r="F6414" t="s">
        <v>6132</v>
      </c>
      <c r="G6414" t="str">
        <f t="shared" si="198"/>
        <v>iiif_url</v>
      </c>
    </row>
    <row r="6415" spans="1:7" x14ac:dyDescent="0.2">
      <c r="A6415" t="s">
        <v>6033</v>
      </c>
      <c r="B6415" t="s">
        <v>6096</v>
      </c>
      <c r="C6415" t="s">
        <v>26</v>
      </c>
      <c r="D6415">
        <v>1438</v>
      </c>
      <c r="E6415">
        <v>2068</v>
      </c>
      <c r="F6415" t="s">
        <v>6133</v>
      </c>
      <c r="G6415" t="str">
        <f t="shared" si="198"/>
        <v>iiif_url</v>
      </c>
    </row>
    <row r="6416" spans="1:7" x14ac:dyDescent="0.2">
      <c r="A6416" t="s">
        <v>6033</v>
      </c>
      <c r="B6416" t="s">
        <v>6096</v>
      </c>
      <c r="C6416" t="s">
        <v>26</v>
      </c>
      <c r="D6416">
        <v>1313</v>
      </c>
      <c r="E6416">
        <v>2123</v>
      </c>
      <c r="F6416" t="s">
        <v>6134</v>
      </c>
      <c r="G6416" t="str">
        <f t="shared" si="198"/>
        <v>iiif_url</v>
      </c>
    </row>
    <row r="6417" spans="1:7" x14ac:dyDescent="0.2">
      <c r="A6417" t="s">
        <v>6033</v>
      </c>
      <c r="B6417" t="s">
        <v>6096</v>
      </c>
      <c r="C6417" t="s">
        <v>26</v>
      </c>
      <c r="D6417">
        <v>1313</v>
      </c>
      <c r="E6417">
        <v>2186</v>
      </c>
      <c r="F6417" t="s">
        <v>6135</v>
      </c>
      <c r="G6417" t="str">
        <f t="shared" si="198"/>
        <v>iiif_url</v>
      </c>
    </row>
    <row r="6418" spans="1:7" x14ac:dyDescent="0.2">
      <c r="A6418" t="s">
        <v>6033</v>
      </c>
      <c r="B6418" t="s">
        <v>6096</v>
      </c>
      <c r="C6418" t="s">
        <v>37</v>
      </c>
      <c r="D6418">
        <v>1436</v>
      </c>
      <c r="E6418">
        <v>2223</v>
      </c>
      <c r="F6418" t="s">
        <v>6136</v>
      </c>
      <c r="G6418" t="str">
        <f t="shared" si="198"/>
        <v>iiif_url</v>
      </c>
    </row>
    <row r="6419" spans="1:7" x14ac:dyDescent="0.2">
      <c r="A6419" t="s">
        <v>6033</v>
      </c>
      <c r="B6419" t="s">
        <v>6096</v>
      </c>
      <c r="C6419" t="s">
        <v>26</v>
      </c>
      <c r="D6419">
        <v>1316</v>
      </c>
      <c r="E6419">
        <v>2270</v>
      </c>
      <c r="F6419" t="s">
        <v>6137</v>
      </c>
      <c r="G6419" t="str">
        <f t="shared" si="198"/>
        <v>iiif_url</v>
      </c>
    </row>
    <row r="6420" spans="1:7" x14ac:dyDescent="0.2">
      <c r="A6420" t="s">
        <v>6033</v>
      </c>
      <c r="B6420" t="s">
        <v>6096</v>
      </c>
      <c r="C6420" t="s">
        <v>26</v>
      </c>
      <c r="D6420">
        <v>1313</v>
      </c>
      <c r="E6420">
        <v>2320</v>
      </c>
      <c r="F6420" t="s">
        <v>6138</v>
      </c>
      <c r="G6420" t="str">
        <f t="shared" si="198"/>
        <v>iiif_url</v>
      </c>
    </row>
    <row r="6421" spans="1:7" x14ac:dyDescent="0.2">
      <c r="A6421" t="s">
        <v>6033</v>
      </c>
      <c r="B6421" t="s">
        <v>6096</v>
      </c>
      <c r="C6421" t="s">
        <v>37</v>
      </c>
      <c r="D6421">
        <v>1431</v>
      </c>
      <c r="E6421">
        <v>2368</v>
      </c>
      <c r="F6421" t="s">
        <v>6139</v>
      </c>
      <c r="G6421" t="str">
        <f t="shared" si="198"/>
        <v>iiif_url</v>
      </c>
    </row>
    <row r="6422" spans="1:7" x14ac:dyDescent="0.2">
      <c r="A6422" t="s">
        <v>6033</v>
      </c>
      <c r="B6422" t="s">
        <v>6096</v>
      </c>
      <c r="C6422" t="s">
        <v>26</v>
      </c>
      <c r="D6422">
        <v>1313</v>
      </c>
      <c r="E6422">
        <v>2420</v>
      </c>
      <c r="F6422" t="s">
        <v>6140</v>
      </c>
      <c r="G6422" t="str">
        <f t="shared" si="198"/>
        <v>iiif_url</v>
      </c>
    </row>
    <row r="6423" spans="1:7" x14ac:dyDescent="0.2">
      <c r="A6423" t="s">
        <v>6033</v>
      </c>
      <c r="B6423" t="s">
        <v>6096</v>
      </c>
      <c r="C6423" t="s">
        <v>26</v>
      </c>
      <c r="D6423">
        <v>1313</v>
      </c>
      <c r="E6423">
        <v>2475</v>
      </c>
      <c r="F6423" t="s">
        <v>6141</v>
      </c>
      <c r="G6423" t="str">
        <f t="shared" si="198"/>
        <v>iiif_url</v>
      </c>
    </row>
    <row r="6424" spans="1:7" x14ac:dyDescent="0.2">
      <c r="A6424" t="s">
        <v>6033</v>
      </c>
      <c r="B6424" t="s">
        <v>6096</v>
      </c>
      <c r="C6424" t="s">
        <v>37</v>
      </c>
      <c r="D6424">
        <v>1433</v>
      </c>
      <c r="E6424">
        <v>2517</v>
      </c>
      <c r="F6424" t="s">
        <v>6142</v>
      </c>
      <c r="G6424" t="str">
        <f t="shared" si="198"/>
        <v>iiif_url</v>
      </c>
    </row>
    <row r="6425" spans="1:7" x14ac:dyDescent="0.2">
      <c r="A6425" t="s">
        <v>6033</v>
      </c>
      <c r="B6425" t="s">
        <v>6096</v>
      </c>
      <c r="C6425" t="s">
        <v>26</v>
      </c>
      <c r="D6425">
        <v>1311</v>
      </c>
      <c r="E6425">
        <v>2558</v>
      </c>
      <c r="F6425" t="s">
        <v>6143</v>
      </c>
      <c r="G6425" t="str">
        <f t="shared" si="198"/>
        <v>iiif_url</v>
      </c>
    </row>
    <row r="6426" spans="1:7" x14ac:dyDescent="0.2">
      <c r="A6426" t="s">
        <v>6033</v>
      </c>
      <c r="B6426" t="s">
        <v>6096</v>
      </c>
      <c r="C6426" t="s">
        <v>37</v>
      </c>
      <c r="D6426">
        <v>1433</v>
      </c>
      <c r="E6426">
        <v>2608</v>
      </c>
      <c r="F6426" t="s">
        <v>6144</v>
      </c>
      <c r="G6426" t="str">
        <f t="shared" si="198"/>
        <v>iiif_url</v>
      </c>
    </row>
    <row r="6427" spans="1:7" x14ac:dyDescent="0.2">
      <c r="A6427" t="s">
        <v>6033</v>
      </c>
      <c r="B6427" t="s">
        <v>6096</v>
      </c>
      <c r="C6427" t="s">
        <v>26</v>
      </c>
      <c r="D6427">
        <v>1311</v>
      </c>
      <c r="E6427">
        <v>2661</v>
      </c>
      <c r="F6427" t="s">
        <v>6145</v>
      </c>
      <c r="G6427" t="str">
        <f t="shared" si="198"/>
        <v>iiif_url</v>
      </c>
    </row>
    <row r="6428" spans="1:7" x14ac:dyDescent="0.2">
      <c r="A6428" t="s">
        <v>6033</v>
      </c>
      <c r="B6428" t="s">
        <v>6096</v>
      </c>
      <c r="C6428" t="s">
        <v>26</v>
      </c>
      <c r="D6428">
        <v>1309</v>
      </c>
      <c r="E6428">
        <v>2706</v>
      </c>
      <c r="F6428" t="s">
        <v>6146</v>
      </c>
      <c r="G6428" t="str">
        <f t="shared" si="198"/>
        <v>iiif_url</v>
      </c>
    </row>
    <row r="6429" spans="1:7" x14ac:dyDescent="0.2">
      <c r="A6429" t="s">
        <v>6033</v>
      </c>
      <c r="B6429" t="s">
        <v>6096</v>
      </c>
      <c r="C6429" t="s">
        <v>26</v>
      </c>
      <c r="D6429">
        <v>1309</v>
      </c>
      <c r="E6429">
        <v>2769</v>
      </c>
      <c r="F6429" t="s">
        <v>6147</v>
      </c>
      <c r="G6429" t="str">
        <f t="shared" si="198"/>
        <v>iiif_url</v>
      </c>
    </row>
    <row r="6430" spans="1:7" x14ac:dyDescent="0.2">
      <c r="A6430" t="s">
        <v>6033</v>
      </c>
      <c r="B6430" t="s">
        <v>6096</v>
      </c>
      <c r="C6430" t="s">
        <v>37</v>
      </c>
      <c r="D6430">
        <v>1426</v>
      </c>
      <c r="E6430">
        <v>2802</v>
      </c>
      <c r="F6430" t="s">
        <v>6148</v>
      </c>
      <c r="G6430" t="str">
        <f t="shared" si="198"/>
        <v>iiif_url</v>
      </c>
    </row>
    <row r="6431" spans="1:7" x14ac:dyDescent="0.2">
      <c r="A6431" t="s">
        <v>6033</v>
      </c>
      <c r="B6431" t="s">
        <v>6096</v>
      </c>
      <c r="C6431" t="s">
        <v>26</v>
      </c>
      <c r="D6431">
        <v>1306</v>
      </c>
      <c r="E6431">
        <v>2846</v>
      </c>
      <c r="F6431" t="s">
        <v>6149</v>
      </c>
      <c r="G6431" t="str">
        <f t="shared" si="198"/>
        <v>iiif_url</v>
      </c>
    </row>
    <row r="6432" spans="1:7" x14ac:dyDescent="0.2">
      <c r="A6432" t="s">
        <v>6033</v>
      </c>
      <c r="B6432" t="s">
        <v>6096</v>
      </c>
      <c r="C6432" t="s">
        <v>37</v>
      </c>
      <c r="D6432">
        <v>1426</v>
      </c>
      <c r="E6432">
        <v>2903</v>
      </c>
      <c r="F6432" t="s">
        <v>6104</v>
      </c>
      <c r="G6432" t="str">
        <f t="shared" si="198"/>
        <v>iiif_url</v>
      </c>
    </row>
    <row r="6433" spans="1:7" x14ac:dyDescent="0.2">
      <c r="A6433" t="s">
        <v>6033</v>
      </c>
      <c r="B6433" t="s">
        <v>6096</v>
      </c>
      <c r="C6433" t="s">
        <v>26</v>
      </c>
      <c r="D6433">
        <v>1304</v>
      </c>
      <c r="E6433">
        <v>2950</v>
      </c>
      <c r="F6433" t="s">
        <v>6150</v>
      </c>
      <c r="G6433" t="str">
        <f t="shared" si="198"/>
        <v>iiif_url</v>
      </c>
    </row>
    <row r="6434" spans="1:7" x14ac:dyDescent="0.2">
      <c r="A6434" t="s">
        <v>6033</v>
      </c>
      <c r="B6434" t="s">
        <v>6096</v>
      </c>
      <c r="C6434" t="s">
        <v>37</v>
      </c>
      <c r="D6434">
        <v>1426</v>
      </c>
      <c r="E6434">
        <v>2999</v>
      </c>
      <c r="F6434" t="s">
        <v>6151</v>
      </c>
      <c r="G6434" t="str">
        <f t="shared" si="198"/>
        <v>iiif_url</v>
      </c>
    </row>
    <row r="6435" spans="1:7" x14ac:dyDescent="0.2">
      <c r="A6435" t="s">
        <v>6033</v>
      </c>
      <c r="B6435" t="s">
        <v>6096</v>
      </c>
      <c r="C6435" t="s">
        <v>26</v>
      </c>
      <c r="D6435">
        <v>1299</v>
      </c>
      <c r="E6435">
        <v>3049</v>
      </c>
      <c r="F6435" t="s">
        <v>6152</v>
      </c>
      <c r="G6435" t="str">
        <f t="shared" si="198"/>
        <v>iiif_url</v>
      </c>
    </row>
    <row r="6436" spans="1:7" x14ac:dyDescent="0.2">
      <c r="A6436" t="s">
        <v>6033</v>
      </c>
      <c r="B6436" t="s">
        <v>6096</v>
      </c>
      <c r="C6436" t="s">
        <v>37</v>
      </c>
      <c r="D6436">
        <v>1421</v>
      </c>
      <c r="E6436">
        <v>3098</v>
      </c>
      <c r="F6436" t="s">
        <v>6153</v>
      </c>
      <c r="G6436" t="str">
        <f t="shared" si="198"/>
        <v>iiif_url</v>
      </c>
    </row>
    <row r="6437" spans="1:7" x14ac:dyDescent="0.2">
      <c r="A6437" t="s">
        <v>6033</v>
      </c>
      <c r="B6437" t="s">
        <v>6096</v>
      </c>
      <c r="C6437" t="s">
        <v>124</v>
      </c>
      <c r="D6437">
        <v>1297</v>
      </c>
      <c r="E6437">
        <v>3138</v>
      </c>
      <c r="F6437" t="s">
        <v>6154</v>
      </c>
      <c r="G6437" t="str">
        <f t="shared" si="198"/>
        <v>iiif_url</v>
      </c>
    </row>
    <row r="6438" spans="1:7" x14ac:dyDescent="0.2">
      <c r="A6438" t="s">
        <v>6033</v>
      </c>
      <c r="B6438" t="s">
        <v>6096</v>
      </c>
      <c r="C6438" t="s">
        <v>26</v>
      </c>
      <c r="D6438">
        <v>1299</v>
      </c>
      <c r="E6438">
        <v>3192</v>
      </c>
      <c r="F6438" t="s">
        <v>6155</v>
      </c>
      <c r="G6438" t="str">
        <f t="shared" si="198"/>
        <v>iiif_url</v>
      </c>
    </row>
    <row r="6439" spans="1:7" x14ac:dyDescent="0.2">
      <c r="A6439" t="s">
        <v>6033</v>
      </c>
      <c r="B6439" t="s">
        <v>6096</v>
      </c>
      <c r="C6439" t="s">
        <v>37</v>
      </c>
      <c r="D6439">
        <v>1415</v>
      </c>
      <c r="E6439">
        <v>3228</v>
      </c>
      <c r="F6439" t="s">
        <v>6156</v>
      </c>
      <c r="G6439" t="str">
        <f t="shared" si="198"/>
        <v>iiif_url</v>
      </c>
    </row>
    <row r="6440" spans="1:7" x14ac:dyDescent="0.2">
      <c r="A6440" t="s">
        <v>6033</v>
      </c>
      <c r="B6440" t="s">
        <v>6096</v>
      </c>
      <c r="C6440" t="s">
        <v>124</v>
      </c>
      <c r="D6440">
        <v>1295</v>
      </c>
      <c r="E6440">
        <v>3286</v>
      </c>
      <c r="F6440" t="s">
        <v>6157</v>
      </c>
      <c r="G6440" t="str">
        <f t="shared" si="198"/>
        <v>iiif_url</v>
      </c>
    </row>
    <row r="6444" spans="1:7" x14ac:dyDescent="0.2">
      <c r="A6444" t="s">
        <v>6158</v>
      </c>
      <c r="B6444" t="s">
        <v>6159</v>
      </c>
      <c r="C6444" t="s">
        <v>26</v>
      </c>
      <c r="D6444">
        <v>2829</v>
      </c>
      <c r="E6444">
        <v>365</v>
      </c>
      <c r="F6444" t="s">
        <v>6160</v>
      </c>
      <c r="G6444" t="str">
        <f t="shared" ref="G6444:G6475" si="199">HYPERLINK("https://images.diginfra.net/iiif/NL-HaNA_1.01.02/3779/NL-HaNA_1.01.02_3779_0030.jpg/2540,284,1098,3161/full/0/default.jpg", "iiif_url")</f>
        <v>iiif_url</v>
      </c>
    </row>
    <row r="6445" spans="1:7" x14ac:dyDescent="0.2">
      <c r="A6445" t="s">
        <v>6158</v>
      </c>
      <c r="B6445" t="s">
        <v>6159</v>
      </c>
      <c r="C6445" t="s">
        <v>37</v>
      </c>
      <c r="D6445">
        <v>2707</v>
      </c>
      <c r="E6445">
        <v>419</v>
      </c>
      <c r="F6445" t="s">
        <v>6161</v>
      </c>
      <c r="G6445" t="str">
        <f t="shared" si="199"/>
        <v>iiif_url</v>
      </c>
    </row>
    <row r="6446" spans="1:7" x14ac:dyDescent="0.2">
      <c r="A6446" t="s">
        <v>6158</v>
      </c>
      <c r="B6446" t="s">
        <v>6159</v>
      </c>
      <c r="C6446" t="s">
        <v>124</v>
      </c>
      <c r="D6446">
        <v>2660</v>
      </c>
      <c r="E6446">
        <v>465</v>
      </c>
      <c r="F6446" t="s">
        <v>6162</v>
      </c>
      <c r="G6446" t="str">
        <f t="shared" si="199"/>
        <v>iiif_url</v>
      </c>
    </row>
    <row r="6447" spans="1:7" x14ac:dyDescent="0.2">
      <c r="A6447" t="s">
        <v>6158</v>
      </c>
      <c r="B6447" t="s">
        <v>6159</v>
      </c>
      <c r="C6447" t="s">
        <v>37</v>
      </c>
      <c r="D6447">
        <v>2704</v>
      </c>
      <c r="E6447">
        <v>509</v>
      </c>
      <c r="F6447" t="s">
        <v>6163</v>
      </c>
      <c r="G6447" t="str">
        <f t="shared" si="199"/>
        <v>iiif_url</v>
      </c>
    </row>
    <row r="6448" spans="1:7" x14ac:dyDescent="0.2">
      <c r="A6448" t="s">
        <v>6158</v>
      </c>
      <c r="B6448" t="s">
        <v>6159</v>
      </c>
      <c r="C6448" t="s">
        <v>37</v>
      </c>
      <c r="D6448">
        <v>2709</v>
      </c>
      <c r="E6448">
        <v>557</v>
      </c>
      <c r="F6448" t="s">
        <v>6164</v>
      </c>
      <c r="G6448" t="str">
        <f t="shared" si="199"/>
        <v>iiif_url</v>
      </c>
    </row>
    <row r="6449" spans="1:7" x14ac:dyDescent="0.2">
      <c r="A6449" t="s">
        <v>6158</v>
      </c>
      <c r="B6449" t="s">
        <v>6159</v>
      </c>
      <c r="C6449" t="s">
        <v>37</v>
      </c>
      <c r="D6449">
        <v>2826</v>
      </c>
      <c r="E6449">
        <v>611</v>
      </c>
      <c r="F6449" t="s">
        <v>6165</v>
      </c>
      <c r="G6449" t="str">
        <f t="shared" si="199"/>
        <v>iiif_url</v>
      </c>
    </row>
    <row r="6450" spans="1:7" x14ac:dyDescent="0.2">
      <c r="A6450" t="s">
        <v>6158</v>
      </c>
      <c r="B6450" t="s">
        <v>6159</v>
      </c>
      <c r="C6450" t="s">
        <v>37</v>
      </c>
      <c r="D6450">
        <v>2704</v>
      </c>
      <c r="E6450">
        <v>649</v>
      </c>
      <c r="F6450" t="s">
        <v>6166</v>
      </c>
      <c r="G6450" t="str">
        <f t="shared" si="199"/>
        <v>iiif_url</v>
      </c>
    </row>
    <row r="6451" spans="1:7" x14ac:dyDescent="0.2">
      <c r="A6451" t="s">
        <v>6158</v>
      </c>
      <c r="B6451" t="s">
        <v>6159</v>
      </c>
      <c r="C6451" t="s">
        <v>37</v>
      </c>
      <c r="D6451">
        <v>2704</v>
      </c>
      <c r="E6451">
        <v>702</v>
      </c>
      <c r="F6451" t="s">
        <v>6167</v>
      </c>
      <c r="G6451" t="str">
        <f t="shared" si="199"/>
        <v>iiif_url</v>
      </c>
    </row>
    <row r="6452" spans="1:7" x14ac:dyDescent="0.2">
      <c r="A6452" t="s">
        <v>6158</v>
      </c>
      <c r="B6452" t="s">
        <v>6159</v>
      </c>
      <c r="C6452" t="s">
        <v>26</v>
      </c>
      <c r="D6452">
        <v>2653</v>
      </c>
      <c r="E6452">
        <v>750</v>
      </c>
      <c r="F6452" t="s">
        <v>6168</v>
      </c>
      <c r="G6452" t="str">
        <f t="shared" si="199"/>
        <v>iiif_url</v>
      </c>
    </row>
    <row r="6453" spans="1:7" x14ac:dyDescent="0.2">
      <c r="A6453" t="s">
        <v>6158</v>
      </c>
      <c r="B6453" t="s">
        <v>6159</v>
      </c>
      <c r="C6453" t="s">
        <v>37</v>
      </c>
      <c r="D6453">
        <v>2704</v>
      </c>
      <c r="E6453">
        <v>796</v>
      </c>
      <c r="F6453" t="s">
        <v>6169</v>
      </c>
      <c r="G6453" t="str">
        <f t="shared" si="199"/>
        <v>iiif_url</v>
      </c>
    </row>
    <row r="6454" spans="1:7" x14ac:dyDescent="0.2">
      <c r="A6454" t="s">
        <v>6158</v>
      </c>
      <c r="B6454" t="s">
        <v>6159</v>
      </c>
      <c r="C6454" t="s">
        <v>124</v>
      </c>
      <c r="D6454">
        <v>2653</v>
      </c>
      <c r="E6454">
        <v>845</v>
      </c>
      <c r="F6454" t="s">
        <v>6170</v>
      </c>
      <c r="G6454" t="str">
        <f t="shared" si="199"/>
        <v>iiif_url</v>
      </c>
    </row>
    <row r="6455" spans="1:7" x14ac:dyDescent="0.2">
      <c r="A6455" t="s">
        <v>6158</v>
      </c>
      <c r="B6455" t="s">
        <v>6159</v>
      </c>
      <c r="C6455" t="s">
        <v>26</v>
      </c>
      <c r="D6455">
        <v>2700</v>
      </c>
      <c r="E6455">
        <v>895</v>
      </c>
      <c r="F6455" t="s">
        <v>6171</v>
      </c>
      <c r="G6455" t="str">
        <f t="shared" si="199"/>
        <v>iiif_url</v>
      </c>
    </row>
    <row r="6456" spans="1:7" x14ac:dyDescent="0.2">
      <c r="A6456" t="s">
        <v>6158</v>
      </c>
      <c r="B6456" t="s">
        <v>6159</v>
      </c>
      <c r="C6456" t="s">
        <v>124</v>
      </c>
      <c r="D6456">
        <v>2653</v>
      </c>
      <c r="E6456">
        <v>936</v>
      </c>
      <c r="F6456" t="s">
        <v>6172</v>
      </c>
      <c r="G6456" t="str">
        <f t="shared" si="199"/>
        <v>iiif_url</v>
      </c>
    </row>
    <row r="6457" spans="1:7" x14ac:dyDescent="0.2">
      <c r="A6457" t="s">
        <v>6158</v>
      </c>
      <c r="B6457" t="s">
        <v>6159</v>
      </c>
      <c r="C6457" t="s">
        <v>26</v>
      </c>
      <c r="D6457">
        <v>2704</v>
      </c>
      <c r="E6457">
        <v>993</v>
      </c>
      <c r="F6457" t="s">
        <v>6173</v>
      </c>
      <c r="G6457" t="str">
        <f t="shared" si="199"/>
        <v>iiif_url</v>
      </c>
    </row>
    <row r="6458" spans="1:7" x14ac:dyDescent="0.2">
      <c r="A6458" t="s">
        <v>6158</v>
      </c>
      <c r="B6458" t="s">
        <v>6159</v>
      </c>
      <c r="C6458" t="s">
        <v>26</v>
      </c>
      <c r="D6458">
        <v>2700</v>
      </c>
      <c r="E6458">
        <v>1042</v>
      </c>
      <c r="F6458" t="s">
        <v>6174</v>
      </c>
      <c r="G6458" t="str">
        <f t="shared" si="199"/>
        <v>iiif_url</v>
      </c>
    </row>
    <row r="6459" spans="1:7" x14ac:dyDescent="0.2">
      <c r="A6459" t="s">
        <v>6158</v>
      </c>
      <c r="B6459" t="s">
        <v>6159</v>
      </c>
      <c r="C6459" t="s">
        <v>26</v>
      </c>
      <c r="D6459">
        <v>2700</v>
      </c>
      <c r="E6459">
        <v>1092</v>
      </c>
      <c r="F6459" t="s">
        <v>6175</v>
      </c>
      <c r="G6459" t="str">
        <f t="shared" si="199"/>
        <v>iiif_url</v>
      </c>
    </row>
    <row r="6460" spans="1:7" x14ac:dyDescent="0.2">
      <c r="A6460" t="s">
        <v>6158</v>
      </c>
      <c r="B6460" t="s">
        <v>6159</v>
      </c>
      <c r="C6460" t="s">
        <v>26</v>
      </c>
      <c r="D6460">
        <v>2697</v>
      </c>
      <c r="E6460">
        <v>1137</v>
      </c>
      <c r="F6460" t="s">
        <v>6176</v>
      </c>
      <c r="G6460" t="str">
        <f t="shared" si="199"/>
        <v>iiif_url</v>
      </c>
    </row>
    <row r="6461" spans="1:7" x14ac:dyDescent="0.2">
      <c r="A6461" t="s">
        <v>6158</v>
      </c>
      <c r="B6461" t="s">
        <v>6159</v>
      </c>
      <c r="C6461" t="s">
        <v>26</v>
      </c>
      <c r="D6461">
        <v>2700</v>
      </c>
      <c r="E6461">
        <v>1188</v>
      </c>
      <c r="F6461" t="s">
        <v>6177</v>
      </c>
      <c r="G6461" t="str">
        <f t="shared" si="199"/>
        <v>iiif_url</v>
      </c>
    </row>
    <row r="6462" spans="1:7" x14ac:dyDescent="0.2">
      <c r="A6462" t="s">
        <v>6158</v>
      </c>
      <c r="B6462" t="s">
        <v>6159</v>
      </c>
      <c r="C6462" t="s">
        <v>37</v>
      </c>
      <c r="D6462">
        <v>2819</v>
      </c>
      <c r="E6462">
        <v>1231</v>
      </c>
      <c r="F6462" t="s">
        <v>6178</v>
      </c>
      <c r="G6462" t="str">
        <f t="shared" si="199"/>
        <v>iiif_url</v>
      </c>
    </row>
    <row r="6463" spans="1:7" x14ac:dyDescent="0.2">
      <c r="A6463" t="s">
        <v>6158</v>
      </c>
      <c r="B6463" t="s">
        <v>6159</v>
      </c>
      <c r="C6463" t="s">
        <v>26</v>
      </c>
      <c r="D6463">
        <v>2688</v>
      </c>
      <c r="E6463">
        <v>1276</v>
      </c>
      <c r="F6463" t="s">
        <v>6179</v>
      </c>
      <c r="G6463" t="str">
        <f t="shared" si="199"/>
        <v>iiif_url</v>
      </c>
    </row>
    <row r="6464" spans="1:7" x14ac:dyDescent="0.2">
      <c r="A6464" t="s">
        <v>6158</v>
      </c>
      <c r="B6464" t="s">
        <v>6159</v>
      </c>
      <c r="C6464" t="s">
        <v>26</v>
      </c>
      <c r="D6464">
        <v>2693</v>
      </c>
      <c r="E6464">
        <v>1329</v>
      </c>
      <c r="F6464" t="s">
        <v>6180</v>
      </c>
      <c r="G6464" t="str">
        <f t="shared" si="199"/>
        <v>iiif_url</v>
      </c>
    </row>
    <row r="6465" spans="1:7" x14ac:dyDescent="0.2">
      <c r="A6465" t="s">
        <v>6158</v>
      </c>
      <c r="B6465" t="s">
        <v>6159</v>
      </c>
      <c r="C6465" t="s">
        <v>26</v>
      </c>
      <c r="D6465">
        <v>2695</v>
      </c>
      <c r="E6465">
        <v>1372</v>
      </c>
      <c r="F6465" t="s">
        <v>6181</v>
      </c>
      <c r="G6465" t="str">
        <f t="shared" si="199"/>
        <v>iiif_url</v>
      </c>
    </row>
    <row r="6466" spans="1:7" x14ac:dyDescent="0.2">
      <c r="A6466" t="s">
        <v>6158</v>
      </c>
      <c r="B6466" t="s">
        <v>6159</v>
      </c>
      <c r="C6466" t="s">
        <v>26</v>
      </c>
      <c r="D6466">
        <v>2695</v>
      </c>
      <c r="E6466">
        <v>1419</v>
      </c>
      <c r="F6466" t="s">
        <v>6182</v>
      </c>
      <c r="G6466" t="str">
        <f t="shared" si="199"/>
        <v>iiif_url</v>
      </c>
    </row>
    <row r="6467" spans="1:7" x14ac:dyDescent="0.2">
      <c r="A6467" t="s">
        <v>6158</v>
      </c>
      <c r="B6467" t="s">
        <v>6159</v>
      </c>
      <c r="C6467" t="s">
        <v>37</v>
      </c>
      <c r="D6467">
        <v>2819</v>
      </c>
      <c r="E6467">
        <v>1470</v>
      </c>
      <c r="F6467" t="s">
        <v>6183</v>
      </c>
      <c r="G6467" t="str">
        <f t="shared" si="199"/>
        <v>iiif_url</v>
      </c>
    </row>
    <row r="6468" spans="1:7" x14ac:dyDescent="0.2">
      <c r="A6468" t="s">
        <v>6158</v>
      </c>
      <c r="B6468" t="s">
        <v>6159</v>
      </c>
      <c r="C6468" t="s">
        <v>26</v>
      </c>
      <c r="D6468">
        <v>2693</v>
      </c>
      <c r="E6468">
        <v>1512</v>
      </c>
      <c r="F6468" t="s">
        <v>6184</v>
      </c>
      <c r="G6468" t="str">
        <f t="shared" si="199"/>
        <v>iiif_url</v>
      </c>
    </row>
    <row r="6469" spans="1:7" x14ac:dyDescent="0.2">
      <c r="A6469" t="s">
        <v>6158</v>
      </c>
      <c r="B6469" t="s">
        <v>6159</v>
      </c>
      <c r="C6469" t="s">
        <v>26</v>
      </c>
      <c r="D6469">
        <v>2688</v>
      </c>
      <c r="E6469">
        <v>1566</v>
      </c>
      <c r="F6469" t="s">
        <v>6185</v>
      </c>
      <c r="G6469" t="str">
        <f t="shared" si="199"/>
        <v>iiif_url</v>
      </c>
    </row>
    <row r="6470" spans="1:7" x14ac:dyDescent="0.2">
      <c r="A6470" t="s">
        <v>6158</v>
      </c>
      <c r="B6470" t="s">
        <v>6159</v>
      </c>
      <c r="C6470" t="s">
        <v>26</v>
      </c>
      <c r="D6470">
        <v>2686</v>
      </c>
      <c r="E6470">
        <v>1609</v>
      </c>
      <c r="F6470" t="s">
        <v>6186</v>
      </c>
      <c r="G6470" t="str">
        <f t="shared" si="199"/>
        <v>iiif_url</v>
      </c>
    </row>
    <row r="6471" spans="1:7" x14ac:dyDescent="0.2">
      <c r="A6471" t="s">
        <v>6158</v>
      </c>
      <c r="B6471" t="s">
        <v>6159</v>
      </c>
      <c r="C6471" t="s">
        <v>37</v>
      </c>
      <c r="D6471">
        <v>2808</v>
      </c>
      <c r="E6471">
        <v>1660</v>
      </c>
      <c r="F6471" t="s">
        <v>6187</v>
      </c>
      <c r="G6471" t="str">
        <f t="shared" si="199"/>
        <v>iiif_url</v>
      </c>
    </row>
    <row r="6472" spans="1:7" x14ac:dyDescent="0.2">
      <c r="A6472" t="s">
        <v>6158</v>
      </c>
      <c r="B6472" t="s">
        <v>6159</v>
      </c>
      <c r="C6472" t="s">
        <v>26</v>
      </c>
      <c r="D6472">
        <v>2808</v>
      </c>
      <c r="E6472">
        <v>1709</v>
      </c>
      <c r="F6472" t="s">
        <v>6188</v>
      </c>
      <c r="G6472" t="str">
        <f t="shared" si="199"/>
        <v>iiif_url</v>
      </c>
    </row>
    <row r="6473" spans="1:7" x14ac:dyDescent="0.2">
      <c r="A6473" t="s">
        <v>6158</v>
      </c>
      <c r="B6473" t="s">
        <v>6159</v>
      </c>
      <c r="C6473" t="s">
        <v>26</v>
      </c>
      <c r="D6473">
        <v>2688</v>
      </c>
      <c r="E6473">
        <v>1756</v>
      </c>
      <c r="F6473" t="s">
        <v>6189</v>
      </c>
      <c r="G6473" t="str">
        <f t="shared" si="199"/>
        <v>iiif_url</v>
      </c>
    </row>
    <row r="6474" spans="1:7" x14ac:dyDescent="0.2">
      <c r="A6474" t="s">
        <v>6158</v>
      </c>
      <c r="B6474" t="s">
        <v>6159</v>
      </c>
      <c r="C6474" t="s">
        <v>26</v>
      </c>
      <c r="D6474">
        <v>2688</v>
      </c>
      <c r="E6474">
        <v>1806</v>
      </c>
      <c r="F6474" t="s">
        <v>6190</v>
      </c>
      <c r="G6474" t="str">
        <f t="shared" si="199"/>
        <v>iiif_url</v>
      </c>
    </row>
    <row r="6475" spans="1:7" x14ac:dyDescent="0.2">
      <c r="A6475" t="s">
        <v>6158</v>
      </c>
      <c r="B6475" t="s">
        <v>6159</v>
      </c>
      <c r="C6475" t="s">
        <v>26</v>
      </c>
      <c r="D6475">
        <v>2688</v>
      </c>
      <c r="E6475">
        <v>1848</v>
      </c>
      <c r="F6475" t="s">
        <v>6191</v>
      </c>
      <c r="G6475" t="str">
        <f t="shared" si="199"/>
        <v>iiif_url</v>
      </c>
    </row>
    <row r="6476" spans="1:7" x14ac:dyDescent="0.2">
      <c r="A6476" t="s">
        <v>6158</v>
      </c>
      <c r="B6476" t="s">
        <v>6159</v>
      </c>
      <c r="C6476" t="s">
        <v>26</v>
      </c>
      <c r="D6476">
        <v>2686</v>
      </c>
      <c r="E6476">
        <v>1898</v>
      </c>
      <c r="F6476" t="s">
        <v>6192</v>
      </c>
      <c r="G6476" t="str">
        <f t="shared" ref="G6476:G6505" si="200">HYPERLINK("https://images.diginfra.net/iiif/NL-HaNA_1.01.02/3779/NL-HaNA_1.01.02_3779_0030.jpg/2540,284,1098,3161/full/0/default.jpg", "iiif_url")</f>
        <v>iiif_url</v>
      </c>
    </row>
    <row r="6477" spans="1:7" x14ac:dyDescent="0.2">
      <c r="A6477" t="s">
        <v>6158</v>
      </c>
      <c r="B6477" t="s">
        <v>6159</v>
      </c>
      <c r="C6477" t="s">
        <v>26</v>
      </c>
      <c r="D6477">
        <v>2683</v>
      </c>
      <c r="E6477">
        <v>1948</v>
      </c>
      <c r="F6477" t="s">
        <v>6193</v>
      </c>
      <c r="G6477" t="str">
        <f t="shared" si="200"/>
        <v>iiif_url</v>
      </c>
    </row>
    <row r="6478" spans="1:7" x14ac:dyDescent="0.2">
      <c r="A6478" t="s">
        <v>6158</v>
      </c>
      <c r="B6478" t="s">
        <v>6159</v>
      </c>
      <c r="C6478" t="s">
        <v>37</v>
      </c>
      <c r="D6478">
        <v>2805</v>
      </c>
      <c r="E6478">
        <v>1997</v>
      </c>
      <c r="F6478" t="s">
        <v>6194</v>
      </c>
      <c r="G6478" t="str">
        <f t="shared" si="200"/>
        <v>iiif_url</v>
      </c>
    </row>
    <row r="6479" spans="1:7" x14ac:dyDescent="0.2">
      <c r="A6479" t="s">
        <v>6158</v>
      </c>
      <c r="B6479" t="s">
        <v>6159</v>
      </c>
      <c r="C6479" t="s">
        <v>26</v>
      </c>
      <c r="D6479">
        <v>2686</v>
      </c>
      <c r="E6479">
        <v>2036</v>
      </c>
      <c r="F6479" t="s">
        <v>6195</v>
      </c>
      <c r="G6479" t="str">
        <f t="shared" si="200"/>
        <v>iiif_url</v>
      </c>
    </row>
    <row r="6480" spans="1:7" x14ac:dyDescent="0.2">
      <c r="A6480" t="s">
        <v>6158</v>
      </c>
      <c r="B6480" t="s">
        <v>6159</v>
      </c>
      <c r="C6480" t="s">
        <v>26</v>
      </c>
      <c r="D6480">
        <v>2681</v>
      </c>
      <c r="E6480">
        <v>2087</v>
      </c>
      <c r="F6480" t="s">
        <v>6196</v>
      </c>
      <c r="G6480" t="str">
        <f t="shared" si="200"/>
        <v>iiif_url</v>
      </c>
    </row>
    <row r="6481" spans="1:7" x14ac:dyDescent="0.2">
      <c r="A6481" t="s">
        <v>6158</v>
      </c>
      <c r="B6481" t="s">
        <v>6159</v>
      </c>
      <c r="C6481" t="s">
        <v>37</v>
      </c>
      <c r="D6481">
        <v>2805</v>
      </c>
      <c r="E6481">
        <v>2141</v>
      </c>
      <c r="F6481" t="s">
        <v>6197</v>
      </c>
      <c r="G6481" t="str">
        <f t="shared" si="200"/>
        <v>iiif_url</v>
      </c>
    </row>
    <row r="6482" spans="1:7" x14ac:dyDescent="0.2">
      <c r="A6482" t="s">
        <v>6158</v>
      </c>
      <c r="B6482" t="s">
        <v>6159</v>
      </c>
      <c r="C6482" t="s">
        <v>26</v>
      </c>
      <c r="D6482">
        <v>2681</v>
      </c>
      <c r="E6482">
        <v>2188</v>
      </c>
      <c r="F6482" t="s">
        <v>6198</v>
      </c>
      <c r="G6482" t="str">
        <f t="shared" si="200"/>
        <v>iiif_url</v>
      </c>
    </row>
    <row r="6483" spans="1:7" x14ac:dyDescent="0.2">
      <c r="A6483" t="s">
        <v>6158</v>
      </c>
      <c r="B6483" t="s">
        <v>6159</v>
      </c>
      <c r="C6483" t="s">
        <v>37</v>
      </c>
      <c r="D6483">
        <v>2803</v>
      </c>
      <c r="E6483">
        <v>2237</v>
      </c>
      <c r="F6483" t="s">
        <v>6199</v>
      </c>
      <c r="G6483" t="str">
        <f t="shared" si="200"/>
        <v>iiif_url</v>
      </c>
    </row>
    <row r="6484" spans="1:7" x14ac:dyDescent="0.2">
      <c r="A6484" t="s">
        <v>6158</v>
      </c>
      <c r="B6484" t="s">
        <v>6159</v>
      </c>
      <c r="C6484" t="s">
        <v>26</v>
      </c>
      <c r="D6484">
        <v>2681</v>
      </c>
      <c r="E6484">
        <v>2281</v>
      </c>
      <c r="F6484" t="s">
        <v>6200</v>
      </c>
      <c r="G6484" t="str">
        <f t="shared" si="200"/>
        <v>iiif_url</v>
      </c>
    </row>
    <row r="6485" spans="1:7" x14ac:dyDescent="0.2">
      <c r="A6485" t="s">
        <v>6158</v>
      </c>
      <c r="B6485" t="s">
        <v>6159</v>
      </c>
      <c r="C6485" t="s">
        <v>26</v>
      </c>
      <c r="D6485">
        <v>2678</v>
      </c>
      <c r="E6485">
        <v>2330</v>
      </c>
      <c r="F6485" t="s">
        <v>6201</v>
      </c>
      <c r="G6485" t="str">
        <f t="shared" si="200"/>
        <v>iiif_url</v>
      </c>
    </row>
    <row r="6486" spans="1:7" x14ac:dyDescent="0.2">
      <c r="A6486" t="s">
        <v>6158</v>
      </c>
      <c r="B6486" t="s">
        <v>6159</v>
      </c>
      <c r="C6486" t="s">
        <v>26</v>
      </c>
      <c r="D6486">
        <v>2688</v>
      </c>
      <c r="E6486">
        <v>2387</v>
      </c>
      <c r="F6486" t="s">
        <v>6202</v>
      </c>
      <c r="G6486" t="str">
        <f t="shared" si="200"/>
        <v>iiif_url</v>
      </c>
    </row>
    <row r="6487" spans="1:7" x14ac:dyDescent="0.2">
      <c r="A6487" t="s">
        <v>6158</v>
      </c>
      <c r="B6487" t="s">
        <v>6159</v>
      </c>
      <c r="C6487" t="s">
        <v>37</v>
      </c>
      <c r="D6487">
        <v>2801</v>
      </c>
      <c r="E6487">
        <v>2422</v>
      </c>
      <c r="F6487" t="s">
        <v>6203</v>
      </c>
      <c r="G6487" t="str">
        <f t="shared" si="200"/>
        <v>iiif_url</v>
      </c>
    </row>
    <row r="6488" spans="1:7" x14ac:dyDescent="0.2">
      <c r="A6488" t="s">
        <v>6158</v>
      </c>
      <c r="B6488" t="s">
        <v>6159</v>
      </c>
      <c r="C6488" t="s">
        <v>26</v>
      </c>
      <c r="D6488">
        <v>2676</v>
      </c>
      <c r="E6488">
        <v>2477</v>
      </c>
      <c r="F6488" t="s">
        <v>6204</v>
      </c>
      <c r="G6488" t="str">
        <f t="shared" si="200"/>
        <v>iiif_url</v>
      </c>
    </row>
    <row r="6489" spans="1:7" x14ac:dyDescent="0.2">
      <c r="A6489" t="s">
        <v>6158</v>
      </c>
      <c r="B6489" t="s">
        <v>6159</v>
      </c>
      <c r="C6489" t="s">
        <v>37</v>
      </c>
      <c r="D6489">
        <v>2801</v>
      </c>
      <c r="E6489">
        <v>2528</v>
      </c>
      <c r="F6489" t="s">
        <v>6205</v>
      </c>
      <c r="G6489" t="str">
        <f t="shared" si="200"/>
        <v>iiif_url</v>
      </c>
    </row>
    <row r="6490" spans="1:7" x14ac:dyDescent="0.2">
      <c r="A6490" t="s">
        <v>6158</v>
      </c>
      <c r="B6490" t="s">
        <v>6159</v>
      </c>
      <c r="C6490" t="s">
        <v>26</v>
      </c>
      <c r="D6490">
        <v>2678</v>
      </c>
      <c r="E6490">
        <v>2571</v>
      </c>
      <c r="F6490" t="s">
        <v>6206</v>
      </c>
      <c r="G6490" t="str">
        <f t="shared" si="200"/>
        <v>iiif_url</v>
      </c>
    </row>
    <row r="6491" spans="1:7" x14ac:dyDescent="0.2">
      <c r="A6491" t="s">
        <v>6158</v>
      </c>
      <c r="B6491" t="s">
        <v>6159</v>
      </c>
      <c r="C6491" t="s">
        <v>26</v>
      </c>
      <c r="D6491">
        <v>2683</v>
      </c>
      <c r="E6491">
        <v>2621</v>
      </c>
      <c r="F6491" t="s">
        <v>3545</v>
      </c>
      <c r="G6491" t="str">
        <f t="shared" si="200"/>
        <v>iiif_url</v>
      </c>
    </row>
    <row r="6492" spans="1:7" x14ac:dyDescent="0.2">
      <c r="A6492" t="s">
        <v>6158</v>
      </c>
      <c r="B6492" t="s">
        <v>6159</v>
      </c>
      <c r="C6492" t="s">
        <v>26</v>
      </c>
      <c r="D6492">
        <v>2798</v>
      </c>
      <c r="E6492">
        <v>2668</v>
      </c>
      <c r="F6492" t="s">
        <v>6207</v>
      </c>
      <c r="G6492" t="str">
        <f t="shared" si="200"/>
        <v>iiif_url</v>
      </c>
    </row>
    <row r="6493" spans="1:7" x14ac:dyDescent="0.2">
      <c r="A6493" t="s">
        <v>6158</v>
      </c>
      <c r="B6493" t="s">
        <v>6159</v>
      </c>
      <c r="C6493" t="s">
        <v>26</v>
      </c>
      <c r="D6493">
        <v>2681</v>
      </c>
      <c r="E6493">
        <v>2712</v>
      </c>
      <c r="F6493" t="s">
        <v>6208</v>
      </c>
      <c r="G6493" t="str">
        <f t="shared" si="200"/>
        <v>iiif_url</v>
      </c>
    </row>
    <row r="6494" spans="1:7" x14ac:dyDescent="0.2">
      <c r="A6494" t="s">
        <v>6158</v>
      </c>
      <c r="B6494" t="s">
        <v>6159</v>
      </c>
      <c r="C6494" t="s">
        <v>26</v>
      </c>
      <c r="D6494">
        <v>2801</v>
      </c>
      <c r="E6494">
        <v>2761</v>
      </c>
      <c r="F6494" t="s">
        <v>6209</v>
      </c>
      <c r="G6494" t="str">
        <f t="shared" si="200"/>
        <v>iiif_url</v>
      </c>
    </row>
    <row r="6495" spans="1:7" x14ac:dyDescent="0.2">
      <c r="A6495" t="s">
        <v>6158</v>
      </c>
      <c r="B6495" t="s">
        <v>6159</v>
      </c>
      <c r="C6495" t="s">
        <v>26</v>
      </c>
      <c r="D6495">
        <v>2676</v>
      </c>
      <c r="E6495">
        <v>2808</v>
      </c>
      <c r="F6495" t="s">
        <v>6210</v>
      </c>
      <c r="G6495" t="str">
        <f t="shared" si="200"/>
        <v>iiif_url</v>
      </c>
    </row>
    <row r="6496" spans="1:7" x14ac:dyDescent="0.2">
      <c r="A6496" t="s">
        <v>6158</v>
      </c>
      <c r="B6496" t="s">
        <v>6159</v>
      </c>
      <c r="C6496" t="s">
        <v>26</v>
      </c>
      <c r="D6496">
        <v>2674</v>
      </c>
      <c r="E6496">
        <v>2857</v>
      </c>
      <c r="F6496" t="s">
        <v>6211</v>
      </c>
      <c r="G6496" t="str">
        <f t="shared" si="200"/>
        <v>iiif_url</v>
      </c>
    </row>
    <row r="6497" spans="1:7" x14ac:dyDescent="0.2">
      <c r="A6497" t="s">
        <v>6158</v>
      </c>
      <c r="B6497" t="s">
        <v>6159</v>
      </c>
      <c r="C6497" t="s">
        <v>26</v>
      </c>
      <c r="D6497">
        <v>2674</v>
      </c>
      <c r="E6497">
        <v>2909</v>
      </c>
      <c r="F6497" t="s">
        <v>6212</v>
      </c>
      <c r="G6497" t="str">
        <f t="shared" si="200"/>
        <v>iiif_url</v>
      </c>
    </row>
    <row r="6498" spans="1:7" x14ac:dyDescent="0.2">
      <c r="A6498" t="s">
        <v>6158</v>
      </c>
      <c r="B6498" t="s">
        <v>6159</v>
      </c>
      <c r="C6498" t="s">
        <v>26</v>
      </c>
      <c r="D6498">
        <v>2671</v>
      </c>
      <c r="E6498">
        <v>2956</v>
      </c>
      <c r="F6498" t="s">
        <v>6213</v>
      </c>
      <c r="G6498" t="str">
        <f t="shared" si="200"/>
        <v>iiif_url</v>
      </c>
    </row>
    <row r="6499" spans="1:7" x14ac:dyDescent="0.2">
      <c r="A6499" t="s">
        <v>6158</v>
      </c>
      <c r="B6499" t="s">
        <v>6159</v>
      </c>
      <c r="C6499" t="s">
        <v>26</v>
      </c>
      <c r="D6499">
        <v>2791</v>
      </c>
      <c r="E6499">
        <v>3010</v>
      </c>
      <c r="F6499" t="s">
        <v>6214</v>
      </c>
      <c r="G6499" t="str">
        <f t="shared" si="200"/>
        <v>iiif_url</v>
      </c>
    </row>
    <row r="6500" spans="1:7" x14ac:dyDescent="0.2">
      <c r="A6500" t="s">
        <v>6158</v>
      </c>
      <c r="B6500" t="s">
        <v>6159</v>
      </c>
      <c r="C6500" t="s">
        <v>26</v>
      </c>
      <c r="D6500">
        <v>2671</v>
      </c>
      <c r="E6500">
        <v>3050</v>
      </c>
      <c r="F6500" t="s">
        <v>6215</v>
      </c>
      <c r="G6500" t="str">
        <f t="shared" si="200"/>
        <v>iiif_url</v>
      </c>
    </row>
    <row r="6501" spans="1:7" x14ac:dyDescent="0.2">
      <c r="A6501" t="s">
        <v>6158</v>
      </c>
      <c r="B6501" t="s">
        <v>6159</v>
      </c>
      <c r="C6501" t="s">
        <v>26</v>
      </c>
      <c r="D6501">
        <v>2667</v>
      </c>
      <c r="E6501">
        <v>3098</v>
      </c>
      <c r="F6501" t="s">
        <v>6216</v>
      </c>
      <c r="G6501" t="str">
        <f t="shared" si="200"/>
        <v>iiif_url</v>
      </c>
    </row>
    <row r="6502" spans="1:7" x14ac:dyDescent="0.2">
      <c r="A6502" t="s">
        <v>6158</v>
      </c>
      <c r="B6502" t="s">
        <v>6159</v>
      </c>
      <c r="C6502" t="s">
        <v>26</v>
      </c>
      <c r="D6502">
        <v>2669</v>
      </c>
      <c r="E6502">
        <v>3145</v>
      </c>
      <c r="F6502" t="s">
        <v>6217</v>
      </c>
      <c r="G6502" t="str">
        <f t="shared" si="200"/>
        <v>iiif_url</v>
      </c>
    </row>
    <row r="6503" spans="1:7" x14ac:dyDescent="0.2">
      <c r="A6503" t="s">
        <v>6158</v>
      </c>
      <c r="B6503" t="s">
        <v>6159</v>
      </c>
      <c r="C6503" t="s">
        <v>26</v>
      </c>
      <c r="D6503">
        <v>2667</v>
      </c>
      <c r="E6503">
        <v>3194</v>
      </c>
      <c r="F6503" t="s">
        <v>6218</v>
      </c>
      <c r="G6503" t="str">
        <f t="shared" si="200"/>
        <v>iiif_url</v>
      </c>
    </row>
    <row r="6504" spans="1:7" x14ac:dyDescent="0.2">
      <c r="A6504" t="s">
        <v>6158</v>
      </c>
      <c r="B6504" t="s">
        <v>6159</v>
      </c>
      <c r="C6504" t="s">
        <v>26</v>
      </c>
      <c r="D6504">
        <v>2664</v>
      </c>
      <c r="E6504">
        <v>3244</v>
      </c>
      <c r="F6504" t="s">
        <v>6219</v>
      </c>
      <c r="G6504" t="str">
        <f t="shared" si="200"/>
        <v>iiif_url</v>
      </c>
    </row>
    <row r="6505" spans="1:7" x14ac:dyDescent="0.2">
      <c r="A6505" t="s">
        <v>6158</v>
      </c>
      <c r="B6505" t="s">
        <v>6159</v>
      </c>
      <c r="C6505" t="s">
        <v>26</v>
      </c>
      <c r="D6505">
        <v>2669</v>
      </c>
      <c r="E6505">
        <v>3299</v>
      </c>
      <c r="F6505" t="s">
        <v>6220</v>
      </c>
      <c r="G6505" t="str">
        <f t="shared" si="200"/>
        <v>iiif_url</v>
      </c>
    </row>
    <row r="6507" spans="1:7" x14ac:dyDescent="0.2">
      <c r="A6507" t="s">
        <v>6158</v>
      </c>
      <c r="B6507" t="s">
        <v>6221</v>
      </c>
      <c r="C6507" t="s">
        <v>11</v>
      </c>
      <c r="D6507">
        <v>3804</v>
      </c>
      <c r="E6507">
        <v>377</v>
      </c>
      <c r="F6507" t="s">
        <v>6222</v>
      </c>
      <c r="G6507" t="str">
        <f t="shared" ref="G6507:G6538" si="201">HYPERLINK("https://images.diginfra.net/iiif/NL-HaNA_1.01.02/3779/NL-HaNA_1.01.02_3779_0030.jpg/3501,279,1129,3191/full/0/default.jpg", "iiif_url")</f>
        <v>iiif_url</v>
      </c>
    </row>
    <row r="6508" spans="1:7" x14ac:dyDescent="0.2">
      <c r="A6508" t="s">
        <v>6158</v>
      </c>
      <c r="B6508" t="s">
        <v>6221</v>
      </c>
      <c r="C6508" t="s">
        <v>26</v>
      </c>
      <c r="D6508">
        <v>3675</v>
      </c>
      <c r="E6508">
        <v>422</v>
      </c>
      <c r="F6508" t="s">
        <v>6223</v>
      </c>
      <c r="G6508" t="str">
        <f t="shared" si="201"/>
        <v>iiif_url</v>
      </c>
    </row>
    <row r="6509" spans="1:7" x14ac:dyDescent="0.2">
      <c r="A6509" t="s">
        <v>6158</v>
      </c>
      <c r="B6509" t="s">
        <v>6221</v>
      </c>
      <c r="C6509" t="s">
        <v>11</v>
      </c>
      <c r="D6509">
        <v>3797</v>
      </c>
      <c r="E6509">
        <v>479</v>
      </c>
      <c r="F6509" t="s">
        <v>6224</v>
      </c>
      <c r="G6509" t="str">
        <f t="shared" si="201"/>
        <v>iiif_url</v>
      </c>
    </row>
    <row r="6510" spans="1:7" x14ac:dyDescent="0.2">
      <c r="A6510" t="s">
        <v>6158</v>
      </c>
      <c r="B6510" t="s">
        <v>6221</v>
      </c>
      <c r="C6510" t="s">
        <v>11</v>
      </c>
      <c r="D6510">
        <v>3799</v>
      </c>
      <c r="E6510">
        <v>523</v>
      </c>
      <c r="F6510" t="s">
        <v>6225</v>
      </c>
      <c r="G6510" t="str">
        <f t="shared" si="201"/>
        <v>iiif_url</v>
      </c>
    </row>
    <row r="6511" spans="1:7" x14ac:dyDescent="0.2">
      <c r="A6511" t="s">
        <v>6158</v>
      </c>
      <c r="B6511" t="s">
        <v>6221</v>
      </c>
      <c r="C6511" t="s">
        <v>26</v>
      </c>
      <c r="D6511">
        <v>3675</v>
      </c>
      <c r="E6511">
        <v>573</v>
      </c>
      <c r="F6511" t="s">
        <v>6226</v>
      </c>
      <c r="G6511" t="str">
        <f t="shared" si="201"/>
        <v>iiif_url</v>
      </c>
    </row>
    <row r="6512" spans="1:7" x14ac:dyDescent="0.2">
      <c r="A6512" t="s">
        <v>6158</v>
      </c>
      <c r="B6512" t="s">
        <v>6221</v>
      </c>
      <c r="C6512" t="s">
        <v>26</v>
      </c>
      <c r="D6512">
        <v>3675</v>
      </c>
      <c r="E6512">
        <v>620</v>
      </c>
      <c r="F6512" t="s">
        <v>6227</v>
      </c>
      <c r="G6512" t="str">
        <f t="shared" si="201"/>
        <v>iiif_url</v>
      </c>
    </row>
    <row r="6513" spans="1:7" x14ac:dyDescent="0.2">
      <c r="A6513" t="s">
        <v>6158</v>
      </c>
      <c r="B6513" t="s">
        <v>6221</v>
      </c>
      <c r="C6513" t="s">
        <v>37</v>
      </c>
      <c r="D6513">
        <v>3783</v>
      </c>
      <c r="E6513">
        <v>666</v>
      </c>
      <c r="F6513" t="s">
        <v>6228</v>
      </c>
      <c r="G6513" t="str">
        <f t="shared" si="201"/>
        <v>iiif_url</v>
      </c>
    </row>
    <row r="6514" spans="1:7" x14ac:dyDescent="0.2">
      <c r="A6514" t="s">
        <v>6158</v>
      </c>
      <c r="B6514" t="s">
        <v>6221</v>
      </c>
      <c r="C6514" t="s">
        <v>26</v>
      </c>
      <c r="D6514">
        <v>3679</v>
      </c>
      <c r="E6514">
        <v>716</v>
      </c>
      <c r="F6514" t="s">
        <v>6229</v>
      </c>
      <c r="G6514" t="str">
        <f t="shared" si="201"/>
        <v>iiif_url</v>
      </c>
    </row>
    <row r="6515" spans="1:7" x14ac:dyDescent="0.2">
      <c r="A6515" t="s">
        <v>6158</v>
      </c>
      <c r="B6515" t="s">
        <v>6221</v>
      </c>
      <c r="C6515" t="s">
        <v>26</v>
      </c>
      <c r="D6515">
        <v>3670</v>
      </c>
      <c r="E6515">
        <v>763</v>
      </c>
      <c r="F6515" t="s">
        <v>6230</v>
      </c>
      <c r="G6515" t="str">
        <f t="shared" si="201"/>
        <v>iiif_url</v>
      </c>
    </row>
    <row r="6516" spans="1:7" x14ac:dyDescent="0.2">
      <c r="A6516" t="s">
        <v>6158</v>
      </c>
      <c r="B6516" t="s">
        <v>6221</v>
      </c>
      <c r="C6516" t="s">
        <v>26</v>
      </c>
      <c r="D6516">
        <v>3670</v>
      </c>
      <c r="E6516">
        <v>813</v>
      </c>
      <c r="F6516" t="s">
        <v>6231</v>
      </c>
      <c r="G6516" t="str">
        <f t="shared" si="201"/>
        <v>iiif_url</v>
      </c>
    </row>
    <row r="6517" spans="1:7" x14ac:dyDescent="0.2">
      <c r="A6517" t="s">
        <v>6158</v>
      </c>
      <c r="B6517" t="s">
        <v>6221</v>
      </c>
      <c r="C6517" t="s">
        <v>26</v>
      </c>
      <c r="D6517">
        <v>3679</v>
      </c>
      <c r="E6517">
        <v>870</v>
      </c>
      <c r="F6517" t="s">
        <v>3903</v>
      </c>
      <c r="G6517" t="str">
        <f t="shared" si="201"/>
        <v>iiif_url</v>
      </c>
    </row>
    <row r="6518" spans="1:7" x14ac:dyDescent="0.2">
      <c r="A6518" t="s">
        <v>6158</v>
      </c>
      <c r="B6518" t="s">
        <v>6221</v>
      </c>
      <c r="C6518" t="s">
        <v>11</v>
      </c>
      <c r="D6518">
        <v>3795</v>
      </c>
      <c r="E6518">
        <v>910</v>
      </c>
      <c r="F6518" t="s">
        <v>6232</v>
      </c>
      <c r="G6518" t="str">
        <f t="shared" si="201"/>
        <v>iiif_url</v>
      </c>
    </row>
    <row r="6519" spans="1:7" x14ac:dyDescent="0.2">
      <c r="A6519" t="s">
        <v>6158</v>
      </c>
      <c r="B6519" t="s">
        <v>6221</v>
      </c>
      <c r="C6519" t="s">
        <v>26</v>
      </c>
      <c r="D6519">
        <v>3670</v>
      </c>
      <c r="E6519">
        <v>953</v>
      </c>
      <c r="F6519" t="s">
        <v>6233</v>
      </c>
      <c r="G6519" t="str">
        <f t="shared" si="201"/>
        <v>iiif_url</v>
      </c>
    </row>
    <row r="6520" spans="1:7" x14ac:dyDescent="0.2">
      <c r="A6520" t="s">
        <v>6158</v>
      </c>
      <c r="B6520" t="s">
        <v>6221</v>
      </c>
      <c r="C6520" t="s">
        <v>26</v>
      </c>
      <c r="D6520">
        <v>3672</v>
      </c>
      <c r="E6520">
        <v>1002</v>
      </c>
      <c r="F6520" t="s">
        <v>6234</v>
      </c>
      <c r="G6520" t="str">
        <f t="shared" si="201"/>
        <v>iiif_url</v>
      </c>
    </row>
    <row r="6521" spans="1:7" x14ac:dyDescent="0.2">
      <c r="A6521" t="s">
        <v>6158</v>
      </c>
      <c r="B6521" t="s">
        <v>6221</v>
      </c>
      <c r="C6521" t="s">
        <v>26</v>
      </c>
      <c r="D6521">
        <v>3672</v>
      </c>
      <c r="E6521">
        <v>1055</v>
      </c>
      <c r="F6521" t="s">
        <v>6235</v>
      </c>
      <c r="G6521" t="str">
        <f t="shared" si="201"/>
        <v>iiif_url</v>
      </c>
    </row>
    <row r="6522" spans="1:7" x14ac:dyDescent="0.2">
      <c r="A6522" t="s">
        <v>6158</v>
      </c>
      <c r="B6522" t="s">
        <v>6221</v>
      </c>
      <c r="C6522" t="s">
        <v>11</v>
      </c>
      <c r="D6522">
        <v>3792</v>
      </c>
      <c r="E6522">
        <v>1102</v>
      </c>
      <c r="F6522" t="s">
        <v>6236</v>
      </c>
      <c r="G6522" t="str">
        <f t="shared" si="201"/>
        <v>iiif_url</v>
      </c>
    </row>
    <row r="6523" spans="1:7" x14ac:dyDescent="0.2">
      <c r="A6523" t="s">
        <v>6158</v>
      </c>
      <c r="B6523" t="s">
        <v>6221</v>
      </c>
      <c r="C6523" t="s">
        <v>26</v>
      </c>
      <c r="D6523">
        <v>3668</v>
      </c>
      <c r="E6523">
        <v>1148</v>
      </c>
      <c r="F6523" t="s">
        <v>6237</v>
      </c>
      <c r="G6523" t="str">
        <f t="shared" si="201"/>
        <v>iiif_url</v>
      </c>
    </row>
    <row r="6524" spans="1:7" x14ac:dyDescent="0.2">
      <c r="A6524" t="s">
        <v>6158</v>
      </c>
      <c r="B6524" t="s">
        <v>6221</v>
      </c>
      <c r="C6524" t="s">
        <v>37</v>
      </c>
      <c r="D6524">
        <v>3790</v>
      </c>
      <c r="E6524">
        <v>1199</v>
      </c>
      <c r="F6524" t="s">
        <v>6238</v>
      </c>
      <c r="G6524" t="str">
        <f t="shared" si="201"/>
        <v>iiif_url</v>
      </c>
    </row>
    <row r="6525" spans="1:7" x14ac:dyDescent="0.2">
      <c r="A6525" t="s">
        <v>6158</v>
      </c>
      <c r="B6525" t="s">
        <v>6221</v>
      </c>
      <c r="C6525" t="s">
        <v>26</v>
      </c>
      <c r="D6525">
        <v>3665</v>
      </c>
      <c r="E6525">
        <v>1243</v>
      </c>
      <c r="F6525" t="s">
        <v>6239</v>
      </c>
      <c r="G6525" t="str">
        <f t="shared" si="201"/>
        <v>iiif_url</v>
      </c>
    </row>
    <row r="6526" spans="1:7" x14ac:dyDescent="0.2">
      <c r="A6526" t="s">
        <v>6158</v>
      </c>
      <c r="B6526" t="s">
        <v>6221</v>
      </c>
      <c r="C6526" t="s">
        <v>37</v>
      </c>
      <c r="D6526">
        <v>3785</v>
      </c>
      <c r="E6526">
        <v>1293</v>
      </c>
      <c r="F6526" t="s">
        <v>6240</v>
      </c>
      <c r="G6526" t="str">
        <f t="shared" si="201"/>
        <v>iiif_url</v>
      </c>
    </row>
    <row r="6527" spans="1:7" x14ac:dyDescent="0.2">
      <c r="A6527" t="s">
        <v>6158</v>
      </c>
      <c r="B6527" t="s">
        <v>6221</v>
      </c>
      <c r="C6527" t="s">
        <v>26</v>
      </c>
      <c r="D6527">
        <v>3668</v>
      </c>
      <c r="E6527">
        <v>1341</v>
      </c>
      <c r="F6527" t="s">
        <v>6241</v>
      </c>
      <c r="G6527" t="str">
        <f t="shared" si="201"/>
        <v>iiif_url</v>
      </c>
    </row>
    <row r="6528" spans="1:7" x14ac:dyDescent="0.2">
      <c r="A6528" t="s">
        <v>6158</v>
      </c>
      <c r="B6528" t="s">
        <v>6221</v>
      </c>
      <c r="C6528" t="s">
        <v>26</v>
      </c>
      <c r="D6528">
        <v>3665</v>
      </c>
      <c r="E6528">
        <v>1389</v>
      </c>
      <c r="F6528" t="s">
        <v>6242</v>
      </c>
      <c r="G6528" t="str">
        <f t="shared" si="201"/>
        <v>iiif_url</v>
      </c>
    </row>
    <row r="6529" spans="1:7" x14ac:dyDescent="0.2">
      <c r="A6529" t="s">
        <v>6158</v>
      </c>
      <c r="B6529" t="s">
        <v>6221</v>
      </c>
      <c r="C6529" t="s">
        <v>26</v>
      </c>
      <c r="D6529">
        <v>3665</v>
      </c>
      <c r="E6529">
        <v>1436</v>
      </c>
      <c r="F6529" t="s">
        <v>6243</v>
      </c>
      <c r="G6529" t="str">
        <f t="shared" si="201"/>
        <v>iiif_url</v>
      </c>
    </row>
    <row r="6530" spans="1:7" x14ac:dyDescent="0.2">
      <c r="A6530" t="s">
        <v>6158</v>
      </c>
      <c r="B6530" t="s">
        <v>6221</v>
      </c>
      <c r="C6530" t="s">
        <v>37</v>
      </c>
      <c r="D6530">
        <v>3785</v>
      </c>
      <c r="E6530">
        <v>1488</v>
      </c>
      <c r="F6530" t="s">
        <v>6244</v>
      </c>
      <c r="G6530" t="str">
        <f t="shared" si="201"/>
        <v>iiif_url</v>
      </c>
    </row>
    <row r="6531" spans="1:7" x14ac:dyDescent="0.2">
      <c r="A6531" t="s">
        <v>6158</v>
      </c>
      <c r="B6531" t="s">
        <v>6221</v>
      </c>
      <c r="C6531" t="s">
        <v>26</v>
      </c>
      <c r="D6531">
        <v>3663</v>
      </c>
      <c r="E6531">
        <v>1532</v>
      </c>
      <c r="F6531" t="s">
        <v>6245</v>
      </c>
      <c r="G6531" t="str">
        <f t="shared" si="201"/>
        <v>iiif_url</v>
      </c>
    </row>
    <row r="6532" spans="1:7" x14ac:dyDescent="0.2">
      <c r="A6532" t="s">
        <v>6158</v>
      </c>
      <c r="B6532" t="s">
        <v>6221</v>
      </c>
      <c r="C6532" t="s">
        <v>26</v>
      </c>
      <c r="D6532">
        <v>3663</v>
      </c>
      <c r="E6532">
        <v>1580</v>
      </c>
      <c r="F6532" t="s">
        <v>6246</v>
      </c>
      <c r="G6532" t="str">
        <f t="shared" si="201"/>
        <v>iiif_url</v>
      </c>
    </row>
    <row r="6533" spans="1:7" x14ac:dyDescent="0.2">
      <c r="A6533" t="s">
        <v>6158</v>
      </c>
      <c r="B6533" t="s">
        <v>6221</v>
      </c>
      <c r="C6533" t="s">
        <v>26</v>
      </c>
      <c r="D6533">
        <v>3658</v>
      </c>
      <c r="E6533">
        <v>1637</v>
      </c>
      <c r="F6533" t="s">
        <v>6247</v>
      </c>
      <c r="G6533" t="str">
        <f t="shared" si="201"/>
        <v>iiif_url</v>
      </c>
    </row>
    <row r="6534" spans="1:7" x14ac:dyDescent="0.2">
      <c r="A6534" t="s">
        <v>6158</v>
      </c>
      <c r="B6534" t="s">
        <v>6221</v>
      </c>
      <c r="C6534" t="s">
        <v>37</v>
      </c>
      <c r="D6534">
        <v>3780</v>
      </c>
      <c r="E6534">
        <v>1676</v>
      </c>
      <c r="F6534" t="s">
        <v>6248</v>
      </c>
      <c r="G6534" t="str">
        <f t="shared" si="201"/>
        <v>iiif_url</v>
      </c>
    </row>
    <row r="6535" spans="1:7" x14ac:dyDescent="0.2">
      <c r="A6535" t="s">
        <v>6158</v>
      </c>
      <c r="B6535" t="s">
        <v>6221</v>
      </c>
      <c r="C6535" t="s">
        <v>26</v>
      </c>
      <c r="D6535">
        <v>3658</v>
      </c>
      <c r="E6535">
        <v>1726</v>
      </c>
      <c r="F6535" t="s">
        <v>6249</v>
      </c>
      <c r="G6535" t="str">
        <f t="shared" si="201"/>
        <v>iiif_url</v>
      </c>
    </row>
    <row r="6536" spans="1:7" x14ac:dyDescent="0.2">
      <c r="A6536" t="s">
        <v>6158</v>
      </c>
      <c r="B6536" t="s">
        <v>6221</v>
      </c>
      <c r="C6536" t="s">
        <v>26</v>
      </c>
      <c r="D6536">
        <v>3658</v>
      </c>
      <c r="E6536">
        <v>1778</v>
      </c>
      <c r="F6536" t="s">
        <v>1367</v>
      </c>
      <c r="G6536" t="str">
        <f t="shared" si="201"/>
        <v>iiif_url</v>
      </c>
    </row>
    <row r="6537" spans="1:7" x14ac:dyDescent="0.2">
      <c r="A6537" t="s">
        <v>6158</v>
      </c>
      <c r="B6537" t="s">
        <v>6221</v>
      </c>
      <c r="C6537" t="s">
        <v>37</v>
      </c>
      <c r="D6537">
        <v>3780</v>
      </c>
      <c r="E6537">
        <v>1821</v>
      </c>
      <c r="F6537" t="s">
        <v>6250</v>
      </c>
      <c r="G6537" t="str">
        <f t="shared" si="201"/>
        <v>iiif_url</v>
      </c>
    </row>
    <row r="6538" spans="1:7" x14ac:dyDescent="0.2">
      <c r="A6538" t="s">
        <v>6158</v>
      </c>
      <c r="B6538" t="s">
        <v>6221</v>
      </c>
      <c r="C6538" t="s">
        <v>26</v>
      </c>
      <c r="D6538">
        <v>3651</v>
      </c>
      <c r="E6538">
        <v>1868</v>
      </c>
      <c r="F6538" t="s">
        <v>6251</v>
      </c>
      <c r="G6538" t="str">
        <f t="shared" si="201"/>
        <v>iiif_url</v>
      </c>
    </row>
    <row r="6539" spans="1:7" x14ac:dyDescent="0.2">
      <c r="A6539" t="s">
        <v>6158</v>
      </c>
      <c r="B6539" t="s">
        <v>6221</v>
      </c>
      <c r="C6539" t="s">
        <v>26</v>
      </c>
      <c r="D6539">
        <v>3654</v>
      </c>
      <c r="E6539">
        <v>1917</v>
      </c>
      <c r="F6539" t="s">
        <v>6252</v>
      </c>
      <c r="G6539" t="str">
        <f t="shared" ref="G6539:G6568" si="202">HYPERLINK("https://images.diginfra.net/iiif/NL-HaNA_1.01.02/3779/NL-HaNA_1.01.02_3779_0030.jpg/3501,279,1129,3191/full/0/default.jpg", "iiif_url")</f>
        <v>iiif_url</v>
      </c>
    </row>
    <row r="6540" spans="1:7" x14ac:dyDescent="0.2">
      <c r="A6540" t="s">
        <v>6158</v>
      </c>
      <c r="B6540" t="s">
        <v>6221</v>
      </c>
      <c r="C6540" t="s">
        <v>26</v>
      </c>
      <c r="D6540">
        <v>3651</v>
      </c>
      <c r="E6540">
        <v>1964</v>
      </c>
      <c r="F6540" t="s">
        <v>6253</v>
      </c>
      <c r="G6540" t="str">
        <f t="shared" si="202"/>
        <v>iiif_url</v>
      </c>
    </row>
    <row r="6541" spans="1:7" x14ac:dyDescent="0.2">
      <c r="A6541" t="s">
        <v>6158</v>
      </c>
      <c r="B6541" t="s">
        <v>6221</v>
      </c>
      <c r="C6541" t="s">
        <v>37</v>
      </c>
      <c r="D6541">
        <v>3773</v>
      </c>
      <c r="E6541">
        <v>2016</v>
      </c>
      <c r="F6541" t="s">
        <v>6254</v>
      </c>
      <c r="G6541" t="str">
        <f t="shared" si="202"/>
        <v>iiif_url</v>
      </c>
    </row>
    <row r="6542" spans="1:7" x14ac:dyDescent="0.2">
      <c r="A6542" t="s">
        <v>6158</v>
      </c>
      <c r="B6542" t="s">
        <v>6221</v>
      </c>
      <c r="C6542" t="s">
        <v>26</v>
      </c>
      <c r="D6542">
        <v>3651</v>
      </c>
      <c r="E6542">
        <v>2066</v>
      </c>
      <c r="F6542" t="s">
        <v>6255</v>
      </c>
      <c r="G6542" t="str">
        <f t="shared" si="202"/>
        <v>iiif_url</v>
      </c>
    </row>
    <row r="6543" spans="1:7" x14ac:dyDescent="0.2">
      <c r="A6543" t="s">
        <v>6158</v>
      </c>
      <c r="B6543" t="s">
        <v>6221</v>
      </c>
      <c r="C6543" t="s">
        <v>26</v>
      </c>
      <c r="D6543">
        <v>3651</v>
      </c>
      <c r="E6543">
        <v>2110</v>
      </c>
      <c r="F6543" t="s">
        <v>6256</v>
      </c>
      <c r="G6543" t="str">
        <f t="shared" si="202"/>
        <v>iiif_url</v>
      </c>
    </row>
    <row r="6544" spans="1:7" x14ac:dyDescent="0.2">
      <c r="A6544" t="s">
        <v>6158</v>
      </c>
      <c r="B6544" t="s">
        <v>6221</v>
      </c>
      <c r="C6544" t="s">
        <v>37</v>
      </c>
      <c r="D6544">
        <v>3771</v>
      </c>
      <c r="E6544">
        <v>2160</v>
      </c>
      <c r="F6544" t="s">
        <v>6257</v>
      </c>
      <c r="G6544" t="str">
        <f t="shared" si="202"/>
        <v>iiif_url</v>
      </c>
    </row>
    <row r="6545" spans="1:7" x14ac:dyDescent="0.2">
      <c r="A6545" t="s">
        <v>6158</v>
      </c>
      <c r="B6545" t="s">
        <v>6221</v>
      </c>
      <c r="C6545" t="s">
        <v>26</v>
      </c>
      <c r="D6545">
        <v>3651</v>
      </c>
      <c r="E6545">
        <v>2206</v>
      </c>
      <c r="F6545" t="s">
        <v>6258</v>
      </c>
      <c r="G6545" t="str">
        <f t="shared" si="202"/>
        <v>iiif_url</v>
      </c>
    </row>
    <row r="6546" spans="1:7" x14ac:dyDescent="0.2">
      <c r="A6546" t="s">
        <v>6158</v>
      </c>
      <c r="B6546" t="s">
        <v>6221</v>
      </c>
      <c r="C6546" t="s">
        <v>26</v>
      </c>
      <c r="D6546">
        <v>3656</v>
      </c>
      <c r="E6546">
        <v>2263</v>
      </c>
      <c r="F6546" t="s">
        <v>6259</v>
      </c>
      <c r="G6546" t="str">
        <f t="shared" si="202"/>
        <v>iiif_url</v>
      </c>
    </row>
    <row r="6547" spans="1:7" x14ac:dyDescent="0.2">
      <c r="A6547" t="s">
        <v>6158</v>
      </c>
      <c r="B6547" t="s">
        <v>6221</v>
      </c>
      <c r="C6547" t="s">
        <v>37</v>
      </c>
      <c r="D6547">
        <v>3771</v>
      </c>
      <c r="E6547">
        <v>2295</v>
      </c>
      <c r="F6547" t="s">
        <v>6260</v>
      </c>
      <c r="G6547" t="str">
        <f t="shared" si="202"/>
        <v>iiif_url</v>
      </c>
    </row>
    <row r="6548" spans="1:7" x14ac:dyDescent="0.2">
      <c r="A6548" t="s">
        <v>6158</v>
      </c>
      <c r="B6548" t="s">
        <v>6221</v>
      </c>
      <c r="C6548" t="s">
        <v>26</v>
      </c>
      <c r="D6548">
        <v>3651</v>
      </c>
      <c r="E6548">
        <v>2350</v>
      </c>
      <c r="F6548" t="s">
        <v>6261</v>
      </c>
      <c r="G6548" t="str">
        <f t="shared" si="202"/>
        <v>iiif_url</v>
      </c>
    </row>
    <row r="6549" spans="1:7" x14ac:dyDescent="0.2">
      <c r="A6549" t="s">
        <v>6158</v>
      </c>
      <c r="B6549" t="s">
        <v>6221</v>
      </c>
      <c r="C6549" t="s">
        <v>26</v>
      </c>
      <c r="D6549">
        <v>3649</v>
      </c>
      <c r="E6549">
        <v>2399</v>
      </c>
      <c r="F6549" t="s">
        <v>6262</v>
      </c>
      <c r="G6549" t="str">
        <f t="shared" si="202"/>
        <v>iiif_url</v>
      </c>
    </row>
    <row r="6550" spans="1:7" x14ac:dyDescent="0.2">
      <c r="A6550" t="s">
        <v>6158</v>
      </c>
      <c r="B6550" t="s">
        <v>6221</v>
      </c>
      <c r="C6550" t="s">
        <v>37</v>
      </c>
      <c r="D6550">
        <v>3773</v>
      </c>
      <c r="E6550">
        <v>2442</v>
      </c>
      <c r="F6550" t="s">
        <v>6263</v>
      </c>
      <c r="G6550" t="str">
        <f t="shared" si="202"/>
        <v>iiif_url</v>
      </c>
    </row>
    <row r="6551" spans="1:7" x14ac:dyDescent="0.2">
      <c r="A6551" t="s">
        <v>6158</v>
      </c>
      <c r="B6551" t="s">
        <v>6221</v>
      </c>
      <c r="C6551" t="s">
        <v>26</v>
      </c>
      <c r="D6551">
        <v>3654</v>
      </c>
      <c r="E6551">
        <v>2491</v>
      </c>
      <c r="F6551" t="s">
        <v>6264</v>
      </c>
      <c r="G6551" t="str">
        <f t="shared" si="202"/>
        <v>iiif_url</v>
      </c>
    </row>
    <row r="6552" spans="1:7" x14ac:dyDescent="0.2">
      <c r="A6552" t="s">
        <v>6158</v>
      </c>
      <c r="B6552" t="s">
        <v>6221</v>
      </c>
      <c r="C6552" t="s">
        <v>37</v>
      </c>
      <c r="D6552">
        <v>3771</v>
      </c>
      <c r="E6552">
        <v>2546</v>
      </c>
      <c r="F6552" t="s">
        <v>6265</v>
      </c>
      <c r="G6552" t="str">
        <f t="shared" si="202"/>
        <v>iiif_url</v>
      </c>
    </row>
    <row r="6553" spans="1:7" x14ac:dyDescent="0.2">
      <c r="A6553" t="s">
        <v>6158</v>
      </c>
      <c r="B6553" t="s">
        <v>6221</v>
      </c>
      <c r="C6553" t="s">
        <v>26</v>
      </c>
      <c r="D6553">
        <v>3654</v>
      </c>
      <c r="E6553">
        <v>2587</v>
      </c>
      <c r="F6553" t="s">
        <v>6266</v>
      </c>
      <c r="G6553" t="str">
        <f t="shared" si="202"/>
        <v>iiif_url</v>
      </c>
    </row>
    <row r="6554" spans="1:7" x14ac:dyDescent="0.2">
      <c r="A6554" t="s">
        <v>6158</v>
      </c>
      <c r="B6554" t="s">
        <v>6221</v>
      </c>
      <c r="C6554" t="s">
        <v>37</v>
      </c>
      <c r="D6554">
        <v>3771</v>
      </c>
      <c r="E6554">
        <v>2637</v>
      </c>
      <c r="F6554" t="s">
        <v>6267</v>
      </c>
      <c r="G6554" t="str">
        <f t="shared" si="202"/>
        <v>iiif_url</v>
      </c>
    </row>
    <row r="6555" spans="1:7" x14ac:dyDescent="0.2">
      <c r="A6555" t="s">
        <v>6158</v>
      </c>
      <c r="B6555" t="s">
        <v>6221</v>
      </c>
      <c r="C6555" t="s">
        <v>26</v>
      </c>
      <c r="D6555">
        <v>3642</v>
      </c>
      <c r="E6555">
        <v>2688</v>
      </c>
      <c r="F6555" t="s">
        <v>6268</v>
      </c>
      <c r="G6555" t="str">
        <f t="shared" si="202"/>
        <v>iiif_url</v>
      </c>
    </row>
    <row r="6556" spans="1:7" x14ac:dyDescent="0.2">
      <c r="A6556" t="s">
        <v>6158</v>
      </c>
      <c r="B6556" t="s">
        <v>6221</v>
      </c>
      <c r="C6556" t="s">
        <v>26</v>
      </c>
      <c r="D6556">
        <v>3644</v>
      </c>
      <c r="E6556">
        <v>2736</v>
      </c>
      <c r="F6556" t="s">
        <v>6269</v>
      </c>
      <c r="G6556" t="str">
        <f t="shared" si="202"/>
        <v>iiif_url</v>
      </c>
    </row>
    <row r="6557" spans="1:7" x14ac:dyDescent="0.2">
      <c r="A6557" t="s">
        <v>6158</v>
      </c>
      <c r="B6557" t="s">
        <v>6221</v>
      </c>
      <c r="C6557" t="s">
        <v>37</v>
      </c>
      <c r="D6557">
        <v>3766</v>
      </c>
      <c r="E6557">
        <v>2785</v>
      </c>
      <c r="F6557" t="s">
        <v>6270</v>
      </c>
      <c r="G6557" t="str">
        <f t="shared" si="202"/>
        <v>iiif_url</v>
      </c>
    </row>
    <row r="6558" spans="1:7" x14ac:dyDescent="0.2">
      <c r="A6558" t="s">
        <v>6158</v>
      </c>
      <c r="B6558" t="s">
        <v>6221</v>
      </c>
      <c r="C6558" t="s">
        <v>26</v>
      </c>
      <c r="D6558">
        <v>3646</v>
      </c>
      <c r="E6558">
        <v>2828</v>
      </c>
      <c r="F6558" t="s">
        <v>6271</v>
      </c>
      <c r="G6558" t="str">
        <f t="shared" si="202"/>
        <v>iiif_url</v>
      </c>
    </row>
    <row r="6559" spans="1:7" x14ac:dyDescent="0.2">
      <c r="A6559" t="s">
        <v>6158</v>
      </c>
      <c r="B6559" t="s">
        <v>6221</v>
      </c>
      <c r="C6559" t="s">
        <v>37</v>
      </c>
      <c r="D6559">
        <v>3771</v>
      </c>
      <c r="E6559">
        <v>2878</v>
      </c>
      <c r="F6559" t="s">
        <v>6272</v>
      </c>
      <c r="G6559" t="str">
        <f t="shared" si="202"/>
        <v>iiif_url</v>
      </c>
    </row>
    <row r="6560" spans="1:7" x14ac:dyDescent="0.2">
      <c r="A6560" t="s">
        <v>6158</v>
      </c>
      <c r="B6560" t="s">
        <v>6221</v>
      </c>
      <c r="C6560" t="s">
        <v>26</v>
      </c>
      <c r="D6560">
        <v>3644</v>
      </c>
      <c r="E6560">
        <v>2930</v>
      </c>
      <c r="F6560" t="s">
        <v>6273</v>
      </c>
      <c r="G6560" t="str">
        <f t="shared" si="202"/>
        <v>iiif_url</v>
      </c>
    </row>
    <row r="6561" spans="1:7" x14ac:dyDescent="0.2">
      <c r="A6561" t="s">
        <v>6158</v>
      </c>
      <c r="B6561" t="s">
        <v>6221</v>
      </c>
      <c r="C6561" t="s">
        <v>26</v>
      </c>
      <c r="D6561">
        <v>3642</v>
      </c>
      <c r="E6561">
        <v>2979</v>
      </c>
      <c r="F6561" t="s">
        <v>6274</v>
      </c>
      <c r="G6561" t="str">
        <f t="shared" si="202"/>
        <v>iiif_url</v>
      </c>
    </row>
    <row r="6562" spans="1:7" x14ac:dyDescent="0.2">
      <c r="A6562" t="s">
        <v>6158</v>
      </c>
      <c r="B6562" t="s">
        <v>6221</v>
      </c>
      <c r="C6562" t="s">
        <v>37</v>
      </c>
      <c r="D6562">
        <v>3762</v>
      </c>
      <c r="E6562">
        <v>3028</v>
      </c>
      <c r="F6562" t="s">
        <v>6275</v>
      </c>
      <c r="G6562" t="str">
        <f t="shared" si="202"/>
        <v>iiif_url</v>
      </c>
    </row>
    <row r="6563" spans="1:7" x14ac:dyDescent="0.2">
      <c r="A6563" t="s">
        <v>6158</v>
      </c>
      <c r="B6563" t="s">
        <v>6221</v>
      </c>
      <c r="C6563" t="s">
        <v>26</v>
      </c>
      <c r="D6563">
        <v>3644</v>
      </c>
      <c r="E6563">
        <v>3079</v>
      </c>
      <c r="F6563" t="s">
        <v>6276</v>
      </c>
      <c r="G6563" t="str">
        <f t="shared" si="202"/>
        <v>iiif_url</v>
      </c>
    </row>
    <row r="6564" spans="1:7" x14ac:dyDescent="0.2">
      <c r="A6564" t="s">
        <v>6158</v>
      </c>
      <c r="B6564" t="s">
        <v>6221</v>
      </c>
      <c r="C6564" t="s">
        <v>37</v>
      </c>
      <c r="D6564">
        <v>3764</v>
      </c>
      <c r="E6564">
        <v>3129</v>
      </c>
      <c r="F6564" t="s">
        <v>6277</v>
      </c>
      <c r="G6564" t="str">
        <f t="shared" si="202"/>
        <v>iiif_url</v>
      </c>
    </row>
    <row r="6565" spans="1:7" x14ac:dyDescent="0.2">
      <c r="A6565" t="s">
        <v>6158</v>
      </c>
      <c r="B6565" t="s">
        <v>6221</v>
      </c>
      <c r="C6565" t="s">
        <v>26</v>
      </c>
      <c r="D6565">
        <v>3651</v>
      </c>
      <c r="E6565">
        <v>3165</v>
      </c>
      <c r="F6565" t="s">
        <v>6278</v>
      </c>
      <c r="G6565" t="str">
        <f t="shared" si="202"/>
        <v>iiif_url</v>
      </c>
    </row>
    <row r="6566" spans="1:7" x14ac:dyDescent="0.2">
      <c r="A6566" t="s">
        <v>6158</v>
      </c>
      <c r="B6566" t="s">
        <v>6221</v>
      </c>
      <c r="C6566" t="s">
        <v>37</v>
      </c>
      <c r="D6566">
        <v>3766</v>
      </c>
      <c r="E6566">
        <v>3219</v>
      </c>
      <c r="F6566" t="s">
        <v>6279</v>
      </c>
      <c r="G6566" t="str">
        <f t="shared" si="202"/>
        <v>iiif_url</v>
      </c>
    </row>
    <row r="6567" spans="1:7" x14ac:dyDescent="0.2">
      <c r="A6567" t="s">
        <v>6158</v>
      </c>
      <c r="B6567" t="s">
        <v>6221</v>
      </c>
      <c r="C6567" t="s">
        <v>124</v>
      </c>
      <c r="D6567">
        <v>3639</v>
      </c>
      <c r="E6567">
        <v>3264</v>
      </c>
      <c r="F6567" t="s">
        <v>6280</v>
      </c>
      <c r="G6567" t="str">
        <f t="shared" si="202"/>
        <v>iiif_url</v>
      </c>
    </row>
    <row r="6568" spans="1:7" x14ac:dyDescent="0.2">
      <c r="A6568" t="s">
        <v>6158</v>
      </c>
      <c r="B6568" t="s">
        <v>6221</v>
      </c>
      <c r="C6568" t="s">
        <v>124</v>
      </c>
      <c r="D6568">
        <v>3637</v>
      </c>
      <c r="E6568">
        <v>3316</v>
      </c>
      <c r="F6568" t="s">
        <v>6281</v>
      </c>
      <c r="G6568" t="str">
        <f t="shared" si="202"/>
        <v>iiif_url</v>
      </c>
    </row>
    <row r="6572" spans="1:7" x14ac:dyDescent="0.2">
      <c r="A6572" t="s">
        <v>6282</v>
      </c>
      <c r="B6572" t="s">
        <v>6283</v>
      </c>
      <c r="C6572" t="s">
        <v>11</v>
      </c>
      <c r="D6572">
        <v>820</v>
      </c>
      <c r="E6572">
        <v>314</v>
      </c>
      <c r="F6572" t="s">
        <v>5062</v>
      </c>
      <c r="G6572" t="str">
        <f t="shared" ref="G6572:G6603" si="203">HYPERLINK("https://images.diginfra.net/iiif/NL-HaNA_1.01.02/3779/NL-HaNA_1.01.02_3779_0031.jpg/219,277,1082,3183/full/0/default.jpg", "iiif_url")</f>
        <v>iiif_url</v>
      </c>
    </row>
    <row r="6573" spans="1:7" x14ac:dyDescent="0.2">
      <c r="A6573" t="s">
        <v>6282</v>
      </c>
      <c r="B6573" t="s">
        <v>6283</v>
      </c>
      <c r="C6573" t="s">
        <v>37</v>
      </c>
      <c r="D6573">
        <v>499</v>
      </c>
      <c r="E6573">
        <v>373</v>
      </c>
      <c r="F6573" t="s">
        <v>6284</v>
      </c>
      <c r="G6573" t="str">
        <f t="shared" si="203"/>
        <v>iiif_url</v>
      </c>
    </row>
    <row r="6574" spans="1:7" x14ac:dyDescent="0.2">
      <c r="A6574" t="s">
        <v>6282</v>
      </c>
      <c r="B6574" t="s">
        <v>6283</v>
      </c>
      <c r="C6574" t="s">
        <v>26</v>
      </c>
      <c r="D6574">
        <v>371</v>
      </c>
      <c r="E6574">
        <v>419</v>
      </c>
      <c r="F6574" t="s">
        <v>6285</v>
      </c>
      <c r="G6574" t="str">
        <f t="shared" si="203"/>
        <v>iiif_url</v>
      </c>
    </row>
    <row r="6575" spans="1:7" x14ac:dyDescent="0.2">
      <c r="A6575" t="s">
        <v>6282</v>
      </c>
      <c r="B6575" t="s">
        <v>6283</v>
      </c>
      <c r="C6575" t="s">
        <v>26</v>
      </c>
      <c r="D6575">
        <v>383</v>
      </c>
      <c r="E6575">
        <v>480</v>
      </c>
      <c r="F6575" t="s">
        <v>6286</v>
      </c>
      <c r="G6575" t="str">
        <f t="shared" si="203"/>
        <v>iiif_url</v>
      </c>
    </row>
    <row r="6576" spans="1:7" x14ac:dyDescent="0.2">
      <c r="A6576" t="s">
        <v>6282</v>
      </c>
      <c r="B6576" t="s">
        <v>6283</v>
      </c>
      <c r="C6576" t="s">
        <v>37</v>
      </c>
      <c r="D6576">
        <v>492</v>
      </c>
      <c r="E6576">
        <v>522</v>
      </c>
      <c r="F6576" t="s">
        <v>6287</v>
      </c>
      <c r="G6576" t="str">
        <f t="shared" si="203"/>
        <v>iiif_url</v>
      </c>
    </row>
    <row r="6577" spans="1:7" x14ac:dyDescent="0.2">
      <c r="A6577" t="s">
        <v>6282</v>
      </c>
      <c r="B6577" t="s">
        <v>6283</v>
      </c>
      <c r="C6577" t="s">
        <v>37</v>
      </c>
      <c r="D6577">
        <v>499</v>
      </c>
      <c r="E6577">
        <v>570</v>
      </c>
      <c r="F6577" t="s">
        <v>6288</v>
      </c>
      <c r="G6577" t="str">
        <f t="shared" si="203"/>
        <v>iiif_url</v>
      </c>
    </row>
    <row r="6578" spans="1:7" x14ac:dyDescent="0.2">
      <c r="A6578" t="s">
        <v>6282</v>
      </c>
      <c r="B6578" t="s">
        <v>6283</v>
      </c>
      <c r="C6578" t="s">
        <v>37</v>
      </c>
      <c r="D6578">
        <v>499</v>
      </c>
      <c r="E6578">
        <v>616</v>
      </c>
      <c r="F6578" t="s">
        <v>6289</v>
      </c>
      <c r="G6578" t="str">
        <f t="shared" si="203"/>
        <v>iiif_url</v>
      </c>
    </row>
    <row r="6579" spans="1:7" x14ac:dyDescent="0.2">
      <c r="A6579" t="s">
        <v>6282</v>
      </c>
      <c r="B6579" t="s">
        <v>6283</v>
      </c>
      <c r="C6579" t="s">
        <v>26</v>
      </c>
      <c r="D6579">
        <v>378</v>
      </c>
      <c r="E6579">
        <v>659</v>
      </c>
      <c r="F6579" t="s">
        <v>6290</v>
      </c>
      <c r="G6579" t="str">
        <f t="shared" si="203"/>
        <v>iiif_url</v>
      </c>
    </row>
    <row r="6580" spans="1:7" x14ac:dyDescent="0.2">
      <c r="A6580" t="s">
        <v>6282</v>
      </c>
      <c r="B6580" t="s">
        <v>6283</v>
      </c>
      <c r="C6580" t="s">
        <v>26</v>
      </c>
      <c r="D6580">
        <v>378</v>
      </c>
      <c r="E6580">
        <v>716</v>
      </c>
      <c r="F6580" t="s">
        <v>6291</v>
      </c>
      <c r="G6580" t="str">
        <f t="shared" si="203"/>
        <v>iiif_url</v>
      </c>
    </row>
    <row r="6581" spans="1:7" x14ac:dyDescent="0.2">
      <c r="A6581" t="s">
        <v>6282</v>
      </c>
      <c r="B6581" t="s">
        <v>6283</v>
      </c>
      <c r="C6581" t="s">
        <v>37</v>
      </c>
      <c r="D6581">
        <v>499</v>
      </c>
      <c r="E6581">
        <v>753</v>
      </c>
      <c r="F6581" t="s">
        <v>6292</v>
      </c>
      <c r="G6581" t="str">
        <f t="shared" si="203"/>
        <v>iiif_url</v>
      </c>
    </row>
    <row r="6582" spans="1:7" x14ac:dyDescent="0.2">
      <c r="A6582" t="s">
        <v>6282</v>
      </c>
      <c r="B6582" t="s">
        <v>6283</v>
      </c>
      <c r="C6582" t="s">
        <v>26</v>
      </c>
      <c r="D6582">
        <v>378</v>
      </c>
      <c r="E6582">
        <v>800</v>
      </c>
      <c r="F6582" t="s">
        <v>6293</v>
      </c>
      <c r="G6582" t="str">
        <f t="shared" si="203"/>
        <v>iiif_url</v>
      </c>
    </row>
    <row r="6583" spans="1:7" x14ac:dyDescent="0.2">
      <c r="A6583" t="s">
        <v>6282</v>
      </c>
      <c r="B6583" t="s">
        <v>6283</v>
      </c>
      <c r="C6583" t="s">
        <v>26</v>
      </c>
      <c r="D6583">
        <v>378</v>
      </c>
      <c r="E6583">
        <v>858</v>
      </c>
      <c r="F6583" t="s">
        <v>4736</v>
      </c>
      <c r="G6583" t="str">
        <f t="shared" si="203"/>
        <v>iiif_url</v>
      </c>
    </row>
    <row r="6584" spans="1:7" x14ac:dyDescent="0.2">
      <c r="A6584" t="s">
        <v>6282</v>
      </c>
      <c r="B6584" t="s">
        <v>6283</v>
      </c>
      <c r="C6584" t="s">
        <v>37</v>
      </c>
      <c r="D6584">
        <v>501</v>
      </c>
      <c r="E6584">
        <v>905</v>
      </c>
      <c r="F6584" t="s">
        <v>6294</v>
      </c>
      <c r="G6584" t="str">
        <f t="shared" si="203"/>
        <v>iiif_url</v>
      </c>
    </row>
    <row r="6585" spans="1:7" x14ac:dyDescent="0.2">
      <c r="A6585" t="s">
        <v>6282</v>
      </c>
      <c r="B6585" t="s">
        <v>6283</v>
      </c>
      <c r="C6585" t="s">
        <v>26</v>
      </c>
      <c r="D6585">
        <v>378</v>
      </c>
      <c r="E6585">
        <v>952</v>
      </c>
      <c r="F6585" t="s">
        <v>6295</v>
      </c>
      <c r="G6585" t="str">
        <f t="shared" si="203"/>
        <v>iiif_url</v>
      </c>
    </row>
    <row r="6586" spans="1:7" x14ac:dyDescent="0.2">
      <c r="A6586" t="s">
        <v>6282</v>
      </c>
      <c r="B6586" t="s">
        <v>6283</v>
      </c>
      <c r="C6586" t="s">
        <v>26</v>
      </c>
      <c r="D6586">
        <v>504</v>
      </c>
      <c r="E6586">
        <v>1002</v>
      </c>
      <c r="F6586" t="s">
        <v>6296</v>
      </c>
      <c r="G6586" t="str">
        <f t="shared" si="203"/>
        <v>iiif_url</v>
      </c>
    </row>
    <row r="6587" spans="1:7" x14ac:dyDescent="0.2">
      <c r="A6587" t="s">
        <v>6282</v>
      </c>
      <c r="B6587" t="s">
        <v>6283</v>
      </c>
      <c r="C6587" t="s">
        <v>26</v>
      </c>
      <c r="D6587">
        <v>376</v>
      </c>
      <c r="E6587">
        <v>1042</v>
      </c>
      <c r="F6587" t="s">
        <v>6297</v>
      </c>
      <c r="G6587" t="str">
        <f t="shared" si="203"/>
        <v>iiif_url</v>
      </c>
    </row>
    <row r="6588" spans="1:7" x14ac:dyDescent="0.2">
      <c r="A6588" t="s">
        <v>6282</v>
      </c>
      <c r="B6588" t="s">
        <v>6283</v>
      </c>
      <c r="C6588" t="s">
        <v>26</v>
      </c>
      <c r="D6588">
        <v>376</v>
      </c>
      <c r="E6588">
        <v>1102</v>
      </c>
      <c r="F6588" t="s">
        <v>6298</v>
      </c>
      <c r="G6588" t="str">
        <f t="shared" si="203"/>
        <v>iiif_url</v>
      </c>
    </row>
    <row r="6589" spans="1:7" x14ac:dyDescent="0.2">
      <c r="A6589" t="s">
        <v>6282</v>
      </c>
      <c r="B6589" t="s">
        <v>6283</v>
      </c>
      <c r="C6589" t="s">
        <v>26</v>
      </c>
      <c r="D6589">
        <v>499</v>
      </c>
      <c r="E6589">
        <v>1145</v>
      </c>
      <c r="F6589" t="s">
        <v>6299</v>
      </c>
      <c r="G6589" t="str">
        <f t="shared" si="203"/>
        <v>iiif_url</v>
      </c>
    </row>
    <row r="6590" spans="1:7" x14ac:dyDescent="0.2">
      <c r="A6590" t="s">
        <v>6282</v>
      </c>
      <c r="B6590" t="s">
        <v>6283</v>
      </c>
      <c r="C6590" t="s">
        <v>26</v>
      </c>
      <c r="D6590">
        <v>378</v>
      </c>
      <c r="E6590">
        <v>1184</v>
      </c>
      <c r="F6590" t="s">
        <v>6300</v>
      </c>
      <c r="G6590" t="str">
        <f t="shared" si="203"/>
        <v>iiif_url</v>
      </c>
    </row>
    <row r="6591" spans="1:7" x14ac:dyDescent="0.2">
      <c r="A6591" t="s">
        <v>6282</v>
      </c>
      <c r="B6591" t="s">
        <v>6283</v>
      </c>
      <c r="C6591" t="s">
        <v>26</v>
      </c>
      <c r="D6591">
        <v>376</v>
      </c>
      <c r="E6591">
        <v>1246</v>
      </c>
      <c r="F6591" t="s">
        <v>6301</v>
      </c>
      <c r="G6591" t="str">
        <f t="shared" si="203"/>
        <v>iiif_url</v>
      </c>
    </row>
    <row r="6592" spans="1:7" x14ac:dyDescent="0.2">
      <c r="A6592" t="s">
        <v>6282</v>
      </c>
      <c r="B6592" t="s">
        <v>6283</v>
      </c>
      <c r="C6592" t="s">
        <v>37</v>
      </c>
      <c r="D6592">
        <v>501</v>
      </c>
      <c r="E6592">
        <v>1290</v>
      </c>
      <c r="F6592" t="s">
        <v>6302</v>
      </c>
      <c r="G6592" t="str">
        <f t="shared" si="203"/>
        <v>iiif_url</v>
      </c>
    </row>
    <row r="6593" spans="1:7" x14ac:dyDescent="0.2">
      <c r="A6593" t="s">
        <v>6282</v>
      </c>
      <c r="B6593" t="s">
        <v>6283</v>
      </c>
      <c r="C6593" t="s">
        <v>26</v>
      </c>
      <c r="D6593">
        <v>376</v>
      </c>
      <c r="E6593">
        <v>1339</v>
      </c>
      <c r="F6593" t="s">
        <v>6303</v>
      </c>
      <c r="G6593" t="str">
        <f t="shared" si="203"/>
        <v>iiif_url</v>
      </c>
    </row>
    <row r="6594" spans="1:7" x14ac:dyDescent="0.2">
      <c r="A6594" t="s">
        <v>6282</v>
      </c>
      <c r="B6594" t="s">
        <v>6283</v>
      </c>
      <c r="C6594" t="s">
        <v>26</v>
      </c>
      <c r="D6594">
        <v>374</v>
      </c>
      <c r="E6594">
        <v>1390</v>
      </c>
      <c r="F6594" t="s">
        <v>6304</v>
      </c>
      <c r="G6594" t="str">
        <f t="shared" si="203"/>
        <v>iiif_url</v>
      </c>
    </row>
    <row r="6595" spans="1:7" x14ac:dyDescent="0.2">
      <c r="A6595" t="s">
        <v>6282</v>
      </c>
      <c r="B6595" t="s">
        <v>6283</v>
      </c>
      <c r="C6595" t="s">
        <v>37</v>
      </c>
      <c r="D6595">
        <v>496</v>
      </c>
      <c r="E6595">
        <v>1433</v>
      </c>
      <c r="F6595" t="s">
        <v>6305</v>
      </c>
      <c r="G6595" t="str">
        <f t="shared" si="203"/>
        <v>iiif_url</v>
      </c>
    </row>
    <row r="6596" spans="1:7" x14ac:dyDescent="0.2">
      <c r="A6596" t="s">
        <v>6282</v>
      </c>
      <c r="B6596" t="s">
        <v>6283</v>
      </c>
      <c r="C6596" t="s">
        <v>26</v>
      </c>
      <c r="D6596">
        <v>371</v>
      </c>
      <c r="E6596">
        <v>1478</v>
      </c>
      <c r="F6596" t="s">
        <v>6306</v>
      </c>
      <c r="G6596" t="str">
        <f t="shared" si="203"/>
        <v>iiif_url</v>
      </c>
    </row>
    <row r="6597" spans="1:7" x14ac:dyDescent="0.2">
      <c r="A6597" t="s">
        <v>6282</v>
      </c>
      <c r="B6597" t="s">
        <v>6283</v>
      </c>
      <c r="C6597" t="s">
        <v>26</v>
      </c>
      <c r="D6597">
        <v>371</v>
      </c>
      <c r="E6597">
        <v>1529</v>
      </c>
      <c r="F6597" t="s">
        <v>6307</v>
      </c>
      <c r="G6597" t="str">
        <f t="shared" si="203"/>
        <v>iiif_url</v>
      </c>
    </row>
    <row r="6598" spans="1:7" x14ac:dyDescent="0.2">
      <c r="A6598" t="s">
        <v>6282</v>
      </c>
      <c r="B6598" t="s">
        <v>6283</v>
      </c>
      <c r="C6598" t="s">
        <v>37</v>
      </c>
      <c r="D6598">
        <v>494</v>
      </c>
      <c r="E6598">
        <v>1576</v>
      </c>
      <c r="F6598" t="s">
        <v>5815</v>
      </c>
      <c r="G6598" t="str">
        <f t="shared" si="203"/>
        <v>iiif_url</v>
      </c>
    </row>
    <row r="6599" spans="1:7" x14ac:dyDescent="0.2">
      <c r="A6599" t="s">
        <v>6282</v>
      </c>
      <c r="B6599" t="s">
        <v>6283</v>
      </c>
      <c r="C6599" t="s">
        <v>26</v>
      </c>
      <c r="D6599">
        <v>374</v>
      </c>
      <c r="E6599">
        <v>1623</v>
      </c>
      <c r="F6599" t="s">
        <v>6308</v>
      </c>
      <c r="G6599" t="str">
        <f t="shared" si="203"/>
        <v>iiif_url</v>
      </c>
    </row>
    <row r="6600" spans="1:7" x14ac:dyDescent="0.2">
      <c r="A6600" t="s">
        <v>6282</v>
      </c>
      <c r="B6600" t="s">
        <v>6283</v>
      </c>
      <c r="C6600" t="s">
        <v>37</v>
      </c>
      <c r="D6600">
        <v>494</v>
      </c>
      <c r="E6600">
        <v>1675</v>
      </c>
      <c r="F6600" t="s">
        <v>6309</v>
      </c>
      <c r="G6600" t="str">
        <f t="shared" si="203"/>
        <v>iiif_url</v>
      </c>
    </row>
    <row r="6601" spans="1:7" x14ac:dyDescent="0.2">
      <c r="A6601" t="s">
        <v>6282</v>
      </c>
      <c r="B6601" t="s">
        <v>6283</v>
      </c>
      <c r="C6601" t="s">
        <v>26</v>
      </c>
      <c r="D6601">
        <v>371</v>
      </c>
      <c r="E6601">
        <v>1723</v>
      </c>
      <c r="F6601" t="s">
        <v>6310</v>
      </c>
      <c r="G6601" t="str">
        <f t="shared" si="203"/>
        <v>iiif_url</v>
      </c>
    </row>
    <row r="6602" spans="1:7" x14ac:dyDescent="0.2">
      <c r="A6602" t="s">
        <v>6282</v>
      </c>
      <c r="B6602" t="s">
        <v>6283</v>
      </c>
      <c r="C6602" t="s">
        <v>37</v>
      </c>
      <c r="D6602">
        <v>494</v>
      </c>
      <c r="E6602">
        <v>1758</v>
      </c>
      <c r="F6602" t="s">
        <v>6311</v>
      </c>
      <c r="G6602" t="str">
        <f t="shared" si="203"/>
        <v>iiif_url</v>
      </c>
    </row>
    <row r="6603" spans="1:7" x14ac:dyDescent="0.2">
      <c r="A6603" t="s">
        <v>6282</v>
      </c>
      <c r="B6603" t="s">
        <v>6283</v>
      </c>
      <c r="C6603" t="s">
        <v>26</v>
      </c>
      <c r="D6603">
        <v>371</v>
      </c>
      <c r="E6603">
        <v>1808</v>
      </c>
      <c r="F6603" t="s">
        <v>6312</v>
      </c>
      <c r="G6603" t="str">
        <f t="shared" si="203"/>
        <v>iiif_url</v>
      </c>
    </row>
    <row r="6604" spans="1:7" x14ac:dyDescent="0.2">
      <c r="A6604" t="s">
        <v>6282</v>
      </c>
      <c r="B6604" t="s">
        <v>6283</v>
      </c>
      <c r="C6604" t="s">
        <v>26</v>
      </c>
      <c r="D6604">
        <v>369</v>
      </c>
      <c r="E6604">
        <v>1863</v>
      </c>
      <c r="F6604" t="s">
        <v>6313</v>
      </c>
      <c r="G6604" t="str">
        <f t="shared" ref="G6604:G6634" si="204">HYPERLINK("https://images.diginfra.net/iiif/NL-HaNA_1.01.02/3779/NL-HaNA_1.01.02_3779_0031.jpg/219,277,1082,3183/full/0/default.jpg", "iiif_url")</f>
        <v>iiif_url</v>
      </c>
    </row>
    <row r="6605" spans="1:7" x14ac:dyDescent="0.2">
      <c r="A6605" t="s">
        <v>6282</v>
      </c>
      <c r="B6605" t="s">
        <v>6283</v>
      </c>
      <c r="C6605" t="s">
        <v>26</v>
      </c>
      <c r="D6605">
        <v>371</v>
      </c>
      <c r="E6605">
        <v>1910</v>
      </c>
      <c r="F6605" t="s">
        <v>6314</v>
      </c>
      <c r="G6605" t="str">
        <f t="shared" si="204"/>
        <v>iiif_url</v>
      </c>
    </row>
    <row r="6606" spans="1:7" x14ac:dyDescent="0.2">
      <c r="A6606" t="s">
        <v>6282</v>
      </c>
      <c r="B6606" t="s">
        <v>6283</v>
      </c>
      <c r="C6606" t="s">
        <v>37</v>
      </c>
      <c r="D6606">
        <v>492</v>
      </c>
      <c r="E6606">
        <v>1933</v>
      </c>
      <c r="F6606" t="s">
        <v>6315</v>
      </c>
      <c r="G6606" t="str">
        <f t="shared" si="204"/>
        <v>iiif_url</v>
      </c>
    </row>
    <row r="6607" spans="1:7" x14ac:dyDescent="0.2">
      <c r="A6607" t="s">
        <v>6282</v>
      </c>
      <c r="B6607" t="s">
        <v>6283</v>
      </c>
      <c r="C6607" t="s">
        <v>26</v>
      </c>
      <c r="D6607">
        <v>369</v>
      </c>
      <c r="E6607">
        <v>2002</v>
      </c>
      <c r="F6607" t="s">
        <v>6316</v>
      </c>
      <c r="G6607" t="str">
        <f t="shared" si="204"/>
        <v>iiif_url</v>
      </c>
    </row>
    <row r="6608" spans="1:7" x14ac:dyDescent="0.2">
      <c r="A6608" t="s">
        <v>6282</v>
      </c>
      <c r="B6608" t="s">
        <v>6283</v>
      </c>
      <c r="C6608" t="s">
        <v>124</v>
      </c>
      <c r="D6608">
        <v>321</v>
      </c>
      <c r="E6608">
        <v>2048</v>
      </c>
      <c r="F6608" t="s">
        <v>6317</v>
      </c>
      <c r="G6608" t="str">
        <f t="shared" si="204"/>
        <v>iiif_url</v>
      </c>
    </row>
    <row r="6609" spans="1:7" x14ac:dyDescent="0.2">
      <c r="A6609" t="s">
        <v>6282</v>
      </c>
      <c r="B6609" t="s">
        <v>6283</v>
      </c>
      <c r="C6609" t="s">
        <v>26</v>
      </c>
      <c r="D6609">
        <v>369</v>
      </c>
      <c r="E6609">
        <v>2105</v>
      </c>
      <c r="F6609" t="s">
        <v>6318</v>
      </c>
      <c r="G6609" t="str">
        <f t="shared" si="204"/>
        <v>iiif_url</v>
      </c>
    </row>
    <row r="6610" spans="1:7" x14ac:dyDescent="0.2">
      <c r="A6610" t="s">
        <v>6282</v>
      </c>
      <c r="B6610" t="s">
        <v>6283</v>
      </c>
      <c r="C6610" t="s">
        <v>124</v>
      </c>
      <c r="D6610">
        <v>319</v>
      </c>
      <c r="E6610">
        <v>2156</v>
      </c>
      <c r="F6610" t="s">
        <v>6319</v>
      </c>
      <c r="G6610" t="str">
        <f t="shared" si="204"/>
        <v>iiif_url</v>
      </c>
    </row>
    <row r="6611" spans="1:7" x14ac:dyDescent="0.2">
      <c r="A6611" t="s">
        <v>6282</v>
      </c>
      <c r="B6611" t="s">
        <v>6283</v>
      </c>
      <c r="C6611" t="s">
        <v>26</v>
      </c>
      <c r="D6611">
        <v>366</v>
      </c>
      <c r="E6611">
        <v>2200</v>
      </c>
      <c r="F6611" t="s">
        <v>6320</v>
      </c>
      <c r="G6611" t="str">
        <f t="shared" si="204"/>
        <v>iiif_url</v>
      </c>
    </row>
    <row r="6612" spans="1:7" x14ac:dyDescent="0.2">
      <c r="A6612" t="s">
        <v>6282</v>
      </c>
      <c r="B6612" t="s">
        <v>6283</v>
      </c>
      <c r="C6612" t="s">
        <v>26</v>
      </c>
      <c r="D6612">
        <v>371</v>
      </c>
      <c r="E6612">
        <v>2257</v>
      </c>
      <c r="F6612" t="s">
        <v>5882</v>
      </c>
      <c r="G6612" t="str">
        <f t="shared" si="204"/>
        <v>iiif_url</v>
      </c>
    </row>
    <row r="6613" spans="1:7" x14ac:dyDescent="0.2">
      <c r="A6613" t="s">
        <v>6282</v>
      </c>
      <c r="B6613" t="s">
        <v>6283</v>
      </c>
      <c r="C6613" t="s">
        <v>37</v>
      </c>
      <c r="D6613">
        <v>492</v>
      </c>
      <c r="E6613">
        <v>2297</v>
      </c>
      <c r="F6613" t="s">
        <v>6321</v>
      </c>
      <c r="G6613" t="str">
        <f t="shared" si="204"/>
        <v>iiif_url</v>
      </c>
    </row>
    <row r="6614" spans="1:7" x14ac:dyDescent="0.2">
      <c r="A6614" t="s">
        <v>6282</v>
      </c>
      <c r="B6614" t="s">
        <v>6283</v>
      </c>
      <c r="C6614" t="s">
        <v>26</v>
      </c>
      <c r="D6614">
        <v>369</v>
      </c>
      <c r="E6614">
        <v>2346</v>
      </c>
      <c r="F6614" t="s">
        <v>6322</v>
      </c>
      <c r="G6614" t="str">
        <f t="shared" si="204"/>
        <v>iiif_url</v>
      </c>
    </row>
    <row r="6615" spans="1:7" x14ac:dyDescent="0.2">
      <c r="A6615" t="s">
        <v>6282</v>
      </c>
      <c r="B6615" t="s">
        <v>6283</v>
      </c>
      <c r="C6615" t="s">
        <v>37</v>
      </c>
      <c r="D6615">
        <v>485</v>
      </c>
      <c r="E6615">
        <v>2398</v>
      </c>
      <c r="F6615" t="s">
        <v>6323</v>
      </c>
      <c r="G6615" t="str">
        <f t="shared" si="204"/>
        <v>iiif_url</v>
      </c>
    </row>
    <row r="6616" spans="1:7" x14ac:dyDescent="0.2">
      <c r="A6616" t="s">
        <v>6282</v>
      </c>
      <c r="B6616" t="s">
        <v>6283</v>
      </c>
      <c r="C6616" t="s">
        <v>26</v>
      </c>
      <c r="D6616">
        <v>362</v>
      </c>
      <c r="E6616">
        <v>2445</v>
      </c>
      <c r="F6616" t="s">
        <v>6324</v>
      </c>
      <c r="G6616" t="str">
        <f t="shared" si="204"/>
        <v>iiif_url</v>
      </c>
    </row>
    <row r="6617" spans="1:7" x14ac:dyDescent="0.2">
      <c r="A6617" t="s">
        <v>6282</v>
      </c>
      <c r="B6617" t="s">
        <v>6283</v>
      </c>
      <c r="C6617" t="s">
        <v>37</v>
      </c>
      <c r="D6617">
        <v>487</v>
      </c>
      <c r="E6617">
        <v>2489</v>
      </c>
      <c r="F6617" t="s">
        <v>6325</v>
      </c>
      <c r="G6617" t="str">
        <f t="shared" si="204"/>
        <v>iiif_url</v>
      </c>
    </row>
    <row r="6618" spans="1:7" x14ac:dyDescent="0.2">
      <c r="A6618" t="s">
        <v>6282</v>
      </c>
      <c r="B6618" t="s">
        <v>6283</v>
      </c>
      <c r="C6618" t="s">
        <v>124</v>
      </c>
      <c r="D6618">
        <v>364</v>
      </c>
      <c r="E6618">
        <v>2542</v>
      </c>
      <c r="F6618" t="s">
        <v>6326</v>
      </c>
      <c r="G6618" t="str">
        <f t="shared" si="204"/>
        <v>iiif_url</v>
      </c>
    </row>
    <row r="6619" spans="1:7" x14ac:dyDescent="0.2">
      <c r="A6619" t="s">
        <v>6282</v>
      </c>
      <c r="B6619" t="s">
        <v>6283</v>
      </c>
      <c r="C6619" t="s">
        <v>124</v>
      </c>
      <c r="D6619">
        <v>317</v>
      </c>
      <c r="E6619">
        <v>2586</v>
      </c>
      <c r="F6619" t="s">
        <v>6327</v>
      </c>
      <c r="G6619" t="str">
        <f t="shared" si="204"/>
        <v>iiif_url</v>
      </c>
    </row>
    <row r="6620" spans="1:7" x14ac:dyDescent="0.2">
      <c r="A6620" t="s">
        <v>6282</v>
      </c>
      <c r="B6620" t="s">
        <v>6283</v>
      </c>
      <c r="C6620" t="s">
        <v>124</v>
      </c>
      <c r="D6620">
        <v>366</v>
      </c>
      <c r="E6620">
        <v>2634</v>
      </c>
      <c r="F6620" t="s">
        <v>6328</v>
      </c>
      <c r="G6620" t="str">
        <f t="shared" si="204"/>
        <v>iiif_url</v>
      </c>
    </row>
    <row r="6621" spans="1:7" x14ac:dyDescent="0.2">
      <c r="A6621" t="s">
        <v>6282</v>
      </c>
      <c r="B6621" t="s">
        <v>6283</v>
      </c>
      <c r="C6621" t="s">
        <v>124</v>
      </c>
      <c r="D6621">
        <v>312</v>
      </c>
      <c r="E6621">
        <v>2681</v>
      </c>
      <c r="F6621" t="s">
        <v>6329</v>
      </c>
      <c r="G6621" t="str">
        <f t="shared" si="204"/>
        <v>iiif_url</v>
      </c>
    </row>
    <row r="6622" spans="1:7" x14ac:dyDescent="0.2">
      <c r="A6622" t="s">
        <v>6282</v>
      </c>
      <c r="B6622" t="s">
        <v>6283</v>
      </c>
      <c r="C6622" t="s">
        <v>26</v>
      </c>
      <c r="D6622">
        <v>362</v>
      </c>
      <c r="E6622">
        <v>2731</v>
      </c>
      <c r="F6622" t="s">
        <v>6330</v>
      </c>
      <c r="G6622" t="str">
        <f t="shared" si="204"/>
        <v>iiif_url</v>
      </c>
    </row>
    <row r="6623" spans="1:7" x14ac:dyDescent="0.2">
      <c r="A6623" t="s">
        <v>6282</v>
      </c>
      <c r="B6623" t="s">
        <v>6283</v>
      </c>
      <c r="C6623" t="s">
        <v>26</v>
      </c>
      <c r="D6623">
        <v>369</v>
      </c>
      <c r="E6623">
        <v>2789</v>
      </c>
      <c r="F6623" t="s">
        <v>6331</v>
      </c>
      <c r="G6623" t="str">
        <f t="shared" si="204"/>
        <v>iiif_url</v>
      </c>
    </row>
    <row r="6624" spans="1:7" x14ac:dyDescent="0.2">
      <c r="A6624" t="s">
        <v>6282</v>
      </c>
      <c r="B6624" t="s">
        <v>6283</v>
      </c>
      <c r="C6624" t="s">
        <v>124</v>
      </c>
      <c r="D6624">
        <v>314</v>
      </c>
      <c r="E6624">
        <v>2830</v>
      </c>
      <c r="F6624" t="s">
        <v>6332</v>
      </c>
      <c r="G6624" t="str">
        <f t="shared" si="204"/>
        <v>iiif_url</v>
      </c>
    </row>
    <row r="6625" spans="1:7" x14ac:dyDescent="0.2">
      <c r="A6625" t="s">
        <v>6282</v>
      </c>
      <c r="B6625" t="s">
        <v>6283</v>
      </c>
      <c r="C6625" t="s">
        <v>26</v>
      </c>
      <c r="D6625">
        <v>359</v>
      </c>
      <c r="E6625">
        <v>2881</v>
      </c>
      <c r="F6625" t="s">
        <v>6333</v>
      </c>
      <c r="G6625" t="str">
        <f t="shared" si="204"/>
        <v>iiif_url</v>
      </c>
    </row>
    <row r="6626" spans="1:7" x14ac:dyDescent="0.2">
      <c r="A6626" t="s">
        <v>6282</v>
      </c>
      <c r="B6626" t="s">
        <v>6283</v>
      </c>
      <c r="C6626" t="s">
        <v>124</v>
      </c>
      <c r="D6626">
        <v>314</v>
      </c>
      <c r="E6626">
        <v>2929</v>
      </c>
      <c r="F6626" t="s">
        <v>6334</v>
      </c>
      <c r="G6626" t="str">
        <f t="shared" si="204"/>
        <v>iiif_url</v>
      </c>
    </row>
    <row r="6627" spans="1:7" x14ac:dyDescent="0.2">
      <c r="A6627" t="s">
        <v>6282</v>
      </c>
      <c r="B6627" t="s">
        <v>6283</v>
      </c>
      <c r="C6627" t="s">
        <v>26</v>
      </c>
      <c r="D6627">
        <v>364</v>
      </c>
      <c r="E6627">
        <v>2974</v>
      </c>
      <c r="F6627" t="s">
        <v>6335</v>
      </c>
      <c r="G6627" t="str">
        <f t="shared" si="204"/>
        <v>iiif_url</v>
      </c>
    </row>
    <row r="6628" spans="1:7" x14ac:dyDescent="0.2">
      <c r="A6628" t="s">
        <v>6282</v>
      </c>
      <c r="B6628" t="s">
        <v>6283</v>
      </c>
      <c r="C6628" t="s">
        <v>26</v>
      </c>
      <c r="D6628">
        <v>364</v>
      </c>
      <c r="E6628">
        <v>3025</v>
      </c>
      <c r="F6628" t="s">
        <v>6336</v>
      </c>
      <c r="G6628" t="str">
        <f t="shared" si="204"/>
        <v>iiif_url</v>
      </c>
    </row>
    <row r="6629" spans="1:7" x14ac:dyDescent="0.2">
      <c r="A6629" t="s">
        <v>6282</v>
      </c>
      <c r="B6629" t="s">
        <v>6283</v>
      </c>
      <c r="C6629" t="s">
        <v>26</v>
      </c>
      <c r="D6629">
        <v>364</v>
      </c>
      <c r="E6629">
        <v>3078</v>
      </c>
      <c r="F6629" t="s">
        <v>6337</v>
      </c>
      <c r="G6629" t="str">
        <f t="shared" si="204"/>
        <v>iiif_url</v>
      </c>
    </row>
    <row r="6630" spans="1:7" x14ac:dyDescent="0.2">
      <c r="A6630" t="s">
        <v>6282</v>
      </c>
      <c r="B6630" t="s">
        <v>6283</v>
      </c>
      <c r="C6630" t="s">
        <v>37</v>
      </c>
      <c r="D6630">
        <v>489</v>
      </c>
      <c r="E6630">
        <v>3121</v>
      </c>
      <c r="F6630" t="s">
        <v>6338</v>
      </c>
      <c r="G6630" t="str">
        <f t="shared" si="204"/>
        <v>iiif_url</v>
      </c>
    </row>
    <row r="6631" spans="1:7" x14ac:dyDescent="0.2">
      <c r="A6631" t="s">
        <v>6282</v>
      </c>
      <c r="B6631" t="s">
        <v>6283</v>
      </c>
      <c r="C6631" t="s">
        <v>37</v>
      </c>
      <c r="D6631">
        <v>485</v>
      </c>
      <c r="E6631">
        <v>3172</v>
      </c>
      <c r="F6631" t="s">
        <v>6339</v>
      </c>
      <c r="G6631" t="str">
        <f t="shared" si="204"/>
        <v>iiif_url</v>
      </c>
    </row>
    <row r="6632" spans="1:7" x14ac:dyDescent="0.2">
      <c r="A6632" t="s">
        <v>6282</v>
      </c>
      <c r="B6632" t="s">
        <v>6283</v>
      </c>
      <c r="C6632" t="s">
        <v>26</v>
      </c>
      <c r="D6632">
        <v>362</v>
      </c>
      <c r="E6632">
        <v>3220</v>
      </c>
      <c r="F6632" t="s">
        <v>6340</v>
      </c>
      <c r="G6632" t="str">
        <f t="shared" si="204"/>
        <v>iiif_url</v>
      </c>
    </row>
    <row r="6633" spans="1:7" x14ac:dyDescent="0.2">
      <c r="A6633" t="s">
        <v>6282</v>
      </c>
      <c r="B6633" t="s">
        <v>6283</v>
      </c>
      <c r="C6633" t="s">
        <v>37</v>
      </c>
      <c r="D6633">
        <v>480</v>
      </c>
      <c r="E6633">
        <v>3262</v>
      </c>
      <c r="F6633" t="s">
        <v>6341</v>
      </c>
      <c r="G6633" t="str">
        <f t="shared" si="204"/>
        <v>iiif_url</v>
      </c>
    </row>
    <row r="6634" spans="1:7" x14ac:dyDescent="0.2">
      <c r="A6634" t="s">
        <v>6282</v>
      </c>
      <c r="B6634" t="s">
        <v>6283</v>
      </c>
      <c r="C6634" t="s">
        <v>124</v>
      </c>
      <c r="D6634">
        <v>359</v>
      </c>
      <c r="E6634">
        <v>3311</v>
      </c>
      <c r="F6634" t="s">
        <v>6342</v>
      </c>
      <c r="G6634" t="str">
        <f t="shared" si="204"/>
        <v>iiif_url</v>
      </c>
    </row>
    <row r="6636" spans="1:7" x14ac:dyDescent="0.2">
      <c r="A6636" t="s">
        <v>6282</v>
      </c>
      <c r="B6636" t="s">
        <v>6343</v>
      </c>
      <c r="C6636" t="s">
        <v>26</v>
      </c>
      <c r="D6636">
        <v>1355</v>
      </c>
      <c r="E6636">
        <v>390</v>
      </c>
      <c r="F6636" t="s">
        <v>6344</v>
      </c>
      <c r="G6636" t="str">
        <f t="shared" ref="G6636:G6667" si="205">HYPERLINK("https://images.diginfra.net/iiif/NL-HaNA_1.01.02/3779/NL-HaNA_1.01.02_3779_0031.jpg/1188,292,1146,3193/full/0/default.jpg", "iiif_url")</f>
        <v>iiif_url</v>
      </c>
    </row>
    <row r="6637" spans="1:7" x14ac:dyDescent="0.2">
      <c r="A6637" t="s">
        <v>6282</v>
      </c>
      <c r="B6637" t="s">
        <v>6343</v>
      </c>
      <c r="C6637" t="s">
        <v>26</v>
      </c>
      <c r="D6637">
        <v>1357</v>
      </c>
      <c r="E6637">
        <v>447</v>
      </c>
      <c r="F6637" t="s">
        <v>4488</v>
      </c>
      <c r="G6637" t="str">
        <f t="shared" si="205"/>
        <v>iiif_url</v>
      </c>
    </row>
    <row r="6638" spans="1:7" x14ac:dyDescent="0.2">
      <c r="A6638" t="s">
        <v>6282</v>
      </c>
      <c r="B6638" t="s">
        <v>6343</v>
      </c>
      <c r="C6638" t="s">
        <v>26</v>
      </c>
      <c r="D6638">
        <v>1475</v>
      </c>
      <c r="E6638">
        <v>488</v>
      </c>
      <c r="F6638" t="s">
        <v>6345</v>
      </c>
      <c r="G6638" t="str">
        <f t="shared" si="205"/>
        <v>iiif_url</v>
      </c>
    </row>
    <row r="6639" spans="1:7" x14ac:dyDescent="0.2">
      <c r="A6639" t="s">
        <v>6282</v>
      </c>
      <c r="B6639" t="s">
        <v>6343</v>
      </c>
      <c r="C6639" t="s">
        <v>26</v>
      </c>
      <c r="D6639">
        <v>1352</v>
      </c>
      <c r="E6639">
        <v>534</v>
      </c>
      <c r="F6639" t="s">
        <v>6346</v>
      </c>
      <c r="G6639" t="str">
        <f t="shared" si="205"/>
        <v>iiif_url</v>
      </c>
    </row>
    <row r="6640" spans="1:7" x14ac:dyDescent="0.2">
      <c r="A6640" t="s">
        <v>6282</v>
      </c>
      <c r="B6640" t="s">
        <v>6343</v>
      </c>
      <c r="C6640" t="s">
        <v>37</v>
      </c>
      <c r="D6640">
        <v>1475</v>
      </c>
      <c r="E6640">
        <v>585</v>
      </c>
      <c r="F6640" t="s">
        <v>6347</v>
      </c>
      <c r="G6640" t="str">
        <f t="shared" si="205"/>
        <v>iiif_url</v>
      </c>
    </row>
    <row r="6641" spans="1:7" x14ac:dyDescent="0.2">
      <c r="A6641" t="s">
        <v>6282</v>
      </c>
      <c r="B6641" t="s">
        <v>6343</v>
      </c>
      <c r="C6641" t="s">
        <v>26</v>
      </c>
      <c r="D6641">
        <v>1355</v>
      </c>
      <c r="E6641">
        <v>632</v>
      </c>
      <c r="F6641" t="s">
        <v>6348</v>
      </c>
      <c r="G6641" t="str">
        <f t="shared" si="205"/>
        <v>iiif_url</v>
      </c>
    </row>
    <row r="6642" spans="1:7" x14ac:dyDescent="0.2">
      <c r="A6642" t="s">
        <v>6282</v>
      </c>
      <c r="B6642" t="s">
        <v>6343</v>
      </c>
      <c r="C6642" t="s">
        <v>37</v>
      </c>
      <c r="D6642">
        <v>1473</v>
      </c>
      <c r="E6642">
        <v>684</v>
      </c>
      <c r="F6642" t="s">
        <v>6349</v>
      </c>
      <c r="G6642" t="str">
        <f t="shared" si="205"/>
        <v>iiif_url</v>
      </c>
    </row>
    <row r="6643" spans="1:7" x14ac:dyDescent="0.2">
      <c r="A6643" t="s">
        <v>6282</v>
      </c>
      <c r="B6643" t="s">
        <v>6343</v>
      </c>
      <c r="C6643" t="s">
        <v>26</v>
      </c>
      <c r="D6643">
        <v>1350</v>
      </c>
      <c r="E6643">
        <v>725</v>
      </c>
      <c r="F6643" t="s">
        <v>6350</v>
      </c>
      <c r="G6643" t="str">
        <f t="shared" si="205"/>
        <v>iiif_url</v>
      </c>
    </row>
    <row r="6644" spans="1:7" x14ac:dyDescent="0.2">
      <c r="A6644" t="s">
        <v>6282</v>
      </c>
      <c r="B6644" t="s">
        <v>6343</v>
      </c>
      <c r="C6644" t="s">
        <v>124</v>
      </c>
      <c r="D6644">
        <v>1305</v>
      </c>
      <c r="E6644">
        <v>770</v>
      </c>
      <c r="F6644" t="s">
        <v>6351</v>
      </c>
      <c r="G6644" t="str">
        <f t="shared" si="205"/>
        <v>iiif_url</v>
      </c>
    </row>
    <row r="6645" spans="1:7" x14ac:dyDescent="0.2">
      <c r="A6645" t="s">
        <v>6282</v>
      </c>
      <c r="B6645" t="s">
        <v>6343</v>
      </c>
      <c r="C6645" t="s">
        <v>26</v>
      </c>
      <c r="D6645">
        <v>1350</v>
      </c>
      <c r="E6645">
        <v>820</v>
      </c>
      <c r="F6645" t="s">
        <v>6352</v>
      </c>
      <c r="G6645" t="str">
        <f t="shared" si="205"/>
        <v>iiif_url</v>
      </c>
    </row>
    <row r="6646" spans="1:7" x14ac:dyDescent="0.2">
      <c r="A6646" t="s">
        <v>6282</v>
      </c>
      <c r="B6646" t="s">
        <v>6343</v>
      </c>
      <c r="C6646" t="s">
        <v>124</v>
      </c>
      <c r="D6646">
        <v>1305</v>
      </c>
      <c r="E6646">
        <v>867</v>
      </c>
      <c r="F6646" t="s">
        <v>6353</v>
      </c>
      <c r="G6646" t="str">
        <f t="shared" si="205"/>
        <v>iiif_url</v>
      </c>
    </row>
    <row r="6647" spans="1:7" x14ac:dyDescent="0.2">
      <c r="A6647" t="s">
        <v>6282</v>
      </c>
      <c r="B6647" t="s">
        <v>6343</v>
      </c>
      <c r="C6647" t="s">
        <v>124</v>
      </c>
      <c r="D6647">
        <v>1303</v>
      </c>
      <c r="E6647">
        <v>914</v>
      </c>
      <c r="F6647" t="s">
        <v>6354</v>
      </c>
      <c r="G6647" t="str">
        <f t="shared" si="205"/>
        <v>iiif_url</v>
      </c>
    </row>
    <row r="6648" spans="1:7" x14ac:dyDescent="0.2">
      <c r="A6648" t="s">
        <v>6282</v>
      </c>
      <c r="B6648" t="s">
        <v>6343</v>
      </c>
      <c r="C6648" t="s">
        <v>26</v>
      </c>
      <c r="D6648">
        <v>1350</v>
      </c>
      <c r="E6648">
        <v>964</v>
      </c>
      <c r="F6648" t="s">
        <v>6355</v>
      </c>
      <c r="G6648" t="str">
        <f t="shared" si="205"/>
        <v>iiif_url</v>
      </c>
    </row>
    <row r="6649" spans="1:7" x14ac:dyDescent="0.2">
      <c r="A6649" t="s">
        <v>6282</v>
      </c>
      <c r="B6649" t="s">
        <v>6343</v>
      </c>
      <c r="C6649" t="s">
        <v>124</v>
      </c>
      <c r="D6649">
        <v>1305</v>
      </c>
      <c r="E6649">
        <v>1011</v>
      </c>
      <c r="F6649" t="s">
        <v>6356</v>
      </c>
      <c r="G6649" t="str">
        <f t="shared" si="205"/>
        <v>iiif_url</v>
      </c>
    </row>
    <row r="6650" spans="1:7" x14ac:dyDescent="0.2">
      <c r="A6650" t="s">
        <v>6282</v>
      </c>
      <c r="B6650" t="s">
        <v>6343</v>
      </c>
      <c r="C6650" t="s">
        <v>26</v>
      </c>
      <c r="D6650">
        <v>1355</v>
      </c>
      <c r="E6650">
        <v>1070</v>
      </c>
      <c r="F6650" t="s">
        <v>944</v>
      </c>
      <c r="G6650" t="str">
        <f t="shared" si="205"/>
        <v>iiif_url</v>
      </c>
    </row>
    <row r="6651" spans="1:7" x14ac:dyDescent="0.2">
      <c r="A6651" t="s">
        <v>6282</v>
      </c>
      <c r="B6651" t="s">
        <v>6343</v>
      </c>
      <c r="C6651" t="s">
        <v>37</v>
      </c>
      <c r="D6651">
        <v>1468</v>
      </c>
      <c r="E6651">
        <v>1102</v>
      </c>
      <c r="F6651" t="s">
        <v>6357</v>
      </c>
      <c r="G6651" t="str">
        <f t="shared" si="205"/>
        <v>iiif_url</v>
      </c>
    </row>
    <row r="6652" spans="1:7" x14ac:dyDescent="0.2">
      <c r="A6652" t="s">
        <v>6282</v>
      </c>
      <c r="B6652" t="s">
        <v>6343</v>
      </c>
      <c r="C6652" t="s">
        <v>26</v>
      </c>
      <c r="D6652">
        <v>1355</v>
      </c>
      <c r="E6652">
        <v>1162</v>
      </c>
      <c r="F6652" t="s">
        <v>6358</v>
      </c>
      <c r="G6652" t="str">
        <f t="shared" si="205"/>
        <v>iiif_url</v>
      </c>
    </row>
    <row r="6653" spans="1:7" x14ac:dyDescent="0.2">
      <c r="A6653" t="s">
        <v>6282</v>
      </c>
      <c r="B6653" t="s">
        <v>6343</v>
      </c>
      <c r="C6653" t="s">
        <v>124</v>
      </c>
      <c r="D6653">
        <v>1300</v>
      </c>
      <c r="E6653">
        <v>1203</v>
      </c>
      <c r="F6653" t="s">
        <v>6359</v>
      </c>
      <c r="G6653" t="str">
        <f t="shared" si="205"/>
        <v>iiif_url</v>
      </c>
    </row>
    <row r="6654" spans="1:7" x14ac:dyDescent="0.2">
      <c r="A6654" t="s">
        <v>6282</v>
      </c>
      <c r="B6654" t="s">
        <v>6343</v>
      </c>
      <c r="C6654" t="s">
        <v>37</v>
      </c>
      <c r="D6654">
        <v>1466</v>
      </c>
      <c r="E6654">
        <v>1255</v>
      </c>
      <c r="F6654" t="s">
        <v>6360</v>
      </c>
      <c r="G6654" t="str">
        <f t="shared" si="205"/>
        <v>iiif_url</v>
      </c>
    </row>
    <row r="6655" spans="1:7" x14ac:dyDescent="0.2">
      <c r="A6655" t="s">
        <v>6282</v>
      </c>
      <c r="B6655" t="s">
        <v>6343</v>
      </c>
      <c r="C6655" t="s">
        <v>26</v>
      </c>
      <c r="D6655">
        <v>1350</v>
      </c>
      <c r="E6655">
        <v>1303</v>
      </c>
      <c r="F6655" t="s">
        <v>6361</v>
      </c>
      <c r="G6655" t="str">
        <f t="shared" si="205"/>
        <v>iiif_url</v>
      </c>
    </row>
    <row r="6656" spans="1:7" x14ac:dyDescent="0.2">
      <c r="A6656" t="s">
        <v>6282</v>
      </c>
      <c r="B6656" t="s">
        <v>6343</v>
      </c>
      <c r="C6656" t="s">
        <v>26</v>
      </c>
      <c r="D6656">
        <v>1345</v>
      </c>
      <c r="E6656">
        <v>1354</v>
      </c>
      <c r="F6656" t="s">
        <v>6362</v>
      </c>
      <c r="G6656" t="str">
        <f t="shared" si="205"/>
        <v>iiif_url</v>
      </c>
    </row>
    <row r="6657" spans="1:7" x14ac:dyDescent="0.2">
      <c r="A6657" t="s">
        <v>6282</v>
      </c>
      <c r="B6657" t="s">
        <v>6343</v>
      </c>
      <c r="C6657" t="s">
        <v>37</v>
      </c>
      <c r="D6657">
        <v>1463</v>
      </c>
      <c r="E6657">
        <v>1392</v>
      </c>
      <c r="F6657" t="s">
        <v>5551</v>
      </c>
      <c r="G6657" t="str">
        <f t="shared" si="205"/>
        <v>iiif_url</v>
      </c>
    </row>
    <row r="6658" spans="1:7" x14ac:dyDescent="0.2">
      <c r="A6658" t="s">
        <v>6282</v>
      </c>
      <c r="B6658" t="s">
        <v>6343</v>
      </c>
      <c r="C6658" t="s">
        <v>26</v>
      </c>
      <c r="D6658">
        <v>1352</v>
      </c>
      <c r="E6658">
        <v>1456</v>
      </c>
      <c r="F6658" t="s">
        <v>271</v>
      </c>
      <c r="G6658" t="str">
        <f t="shared" si="205"/>
        <v>iiif_url</v>
      </c>
    </row>
    <row r="6659" spans="1:7" x14ac:dyDescent="0.2">
      <c r="A6659" t="s">
        <v>6282</v>
      </c>
      <c r="B6659" t="s">
        <v>6343</v>
      </c>
      <c r="C6659" t="s">
        <v>37</v>
      </c>
      <c r="D6659">
        <v>1466</v>
      </c>
      <c r="E6659">
        <v>1499</v>
      </c>
      <c r="F6659" t="s">
        <v>6363</v>
      </c>
      <c r="G6659" t="str">
        <f t="shared" si="205"/>
        <v>iiif_url</v>
      </c>
    </row>
    <row r="6660" spans="1:7" x14ac:dyDescent="0.2">
      <c r="A6660" t="s">
        <v>6282</v>
      </c>
      <c r="B6660" t="s">
        <v>6343</v>
      </c>
      <c r="C6660" t="s">
        <v>26</v>
      </c>
      <c r="D6660">
        <v>1355</v>
      </c>
      <c r="E6660">
        <v>1548</v>
      </c>
      <c r="F6660" t="s">
        <v>6364</v>
      </c>
      <c r="G6660" t="str">
        <f t="shared" si="205"/>
        <v>iiif_url</v>
      </c>
    </row>
    <row r="6661" spans="1:7" x14ac:dyDescent="0.2">
      <c r="A6661" t="s">
        <v>6282</v>
      </c>
      <c r="B6661" t="s">
        <v>6343</v>
      </c>
      <c r="C6661" t="s">
        <v>37</v>
      </c>
      <c r="D6661">
        <v>1468</v>
      </c>
      <c r="E6661">
        <v>1596</v>
      </c>
      <c r="F6661" t="s">
        <v>6365</v>
      </c>
      <c r="G6661" t="str">
        <f t="shared" si="205"/>
        <v>iiif_url</v>
      </c>
    </row>
    <row r="6662" spans="1:7" x14ac:dyDescent="0.2">
      <c r="A6662" t="s">
        <v>6282</v>
      </c>
      <c r="B6662" t="s">
        <v>6343</v>
      </c>
      <c r="C6662" t="s">
        <v>37</v>
      </c>
      <c r="D6662">
        <v>1468</v>
      </c>
      <c r="E6662">
        <v>1634</v>
      </c>
      <c r="F6662" t="s">
        <v>6366</v>
      </c>
      <c r="G6662" t="str">
        <f t="shared" si="205"/>
        <v>iiif_url</v>
      </c>
    </row>
    <row r="6663" spans="1:7" x14ac:dyDescent="0.2">
      <c r="A6663" t="s">
        <v>6282</v>
      </c>
      <c r="B6663" t="s">
        <v>6343</v>
      </c>
      <c r="C6663" t="s">
        <v>26</v>
      </c>
      <c r="D6663">
        <v>1340</v>
      </c>
      <c r="E6663">
        <v>1682</v>
      </c>
      <c r="F6663" t="s">
        <v>6367</v>
      </c>
      <c r="G6663" t="str">
        <f t="shared" si="205"/>
        <v>iiif_url</v>
      </c>
    </row>
    <row r="6664" spans="1:7" x14ac:dyDescent="0.2">
      <c r="A6664" t="s">
        <v>6282</v>
      </c>
      <c r="B6664" t="s">
        <v>6343</v>
      </c>
      <c r="C6664" t="s">
        <v>26</v>
      </c>
      <c r="D6664">
        <v>1345</v>
      </c>
      <c r="E6664">
        <v>1732</v>
      </c>
      <c r="F6664" t="s">
        <v>6368</v>
      </c>
      <c r="G6664" t="str">
        <f t="shared" si="205"/>
        <v>iiif_url</v>
      </c>
    </row>
    <row r="6665" spans="1:7" x14ac:dyDescent="0.2">
      <c r="A6665" t="s">
        <v>6282</v>
      </c>
      <c r="B6665" t="s">
        <v>6343</v>
      </c>
      <c r="C6665" t="s">
        <v>37</v>
      </c>
      <c r="D6665">
        <v>1459</v>
      </c>
      <c r="E6665">
        <v>1779</v>
      </c>
      <c r="F6665" t="s">
        <v>2464</v>
      </c>
      <c r="G6665" t="str">
        <f t="shared" si="205"/>
        <v>iiif_url</v>
      </c>
    </row>
    <row r="6666" spans="1:7" x14ac:dyDescent="0.2">
      <c r="A6666" t="s">
        <v>6282</v>
      </c>
      <c r="B6666" t="s">
        <v>6343</v>
      </c>
      <c r="C6666" t="s">
        <v>124</v>
      </c>
      <c r="D6666">
        <v>1345</v>
      </c>
      <c r="E6666">
        <v>1832</v>
      </c>
      <c r="F6666" t="s">
        <v>6369</v>
      </c>
      <c r="G6666" t="str">
        <f t="shared" si="205"/>
        <v>iiif_url</v>
      </c>
    </row>
    <row r="6667" spans="1:7" x14ac:dyDescent="0.2">
      <c r="A6667" t="s">
        <v>6282</v>
      </c>
      <c r="B6667" t="s">
        <v>6343</v>
      </c>
      <c r="C6667" t="s">
        <v>37</v>
      </c>
      <c r="D6667">
        <v>1466</v>
      </c>
      <c r="E6667">
        <v>1865</v>
      </c>
      <c r="F6667" t="s">
        <v>6370</v>
      </c>
      <c r="G6667" t="str">
        <f t="shared" si="205"/>
        <v>iiif_url</v>
      </c>
    </row>
    <row r="6668" spans="1:7" x14ac:dyDescent="0.2">
      <c r="A6668" t="s">
        <v>6282</v>
      </c>
      <c r="B6668" t="s">
        <v>6343</v>
      </c>
      <c r="C6668" t="s">
        <v>26</v>
      </c>
      <c r="D6668">
        <v>1340</v>
      </c>
      <c r="E6668">
        <v>1921</v>
      </c>
      <c r="F6668" t="s">
        <v>6371</v>
      </c>
      <c r="G6668" t="str">
        <f t="shared" ref="G6668:G6699" si="206">HYPERLINK("https://images.diginfra.net/iiif/NL-HaNA_1.01.02/3779/NL-HaNA_1.01.02_3779_0031.jpg/1188,292,1146,3193/full/0/default.jpg", "iiif_url")</f>
        <v>iiif_url</v>
      </c>
    </row>
    <row r="6669" spans="1:7" x14ac:dyDescent="0.2">
      <c r="A6669" t="s">
        <v>6282</v>
      </c>
      <c r="B6669" t="s">
        <v>6343</v>
      </c>
      <c r="C6669" t="s">
        <v>26</v>
      </c>
      <c r="D6669">
        <v>1343</v>
      </c>
      <c r="E6669">
        <v>1974</v>
      </c>
      <c r="F6669" t="s">
        <v>6372</v>
      </c>
      <c r="G6669" t="str">
        <f t="shared" si="206"/>
        <v>iiif_url</v>
      </c>
    </row>
    <row r="6670" spans="1:7" x14ac:dyDescent="0.2">
      <c r="A6670" t="s">
        <v>6282</v>
      </c>
      <c r="B6670" t="s">
        <v>6343</v>
      </c>
      <c r="C6670" t="s">
        <v>124</v>
      </c>
      <c r="D6670">
        <v>1293</v>
      </c>
      <c r="E6670">
        <v>2014</v>
      </c>
      <c r="F6670" t="s">
        <v>6373</v>
      </c>
      <c r="G6670" t="str">
        <f t="shared" si="206"/>
        <v>iiif_url</v>
      </c>
    </row>
    <row r="6671" spans="1:7" x14ac:dyDescent="0.2">
      <c r="A6671" t="s">
        <v>6282</v>
      </c>
      <c r="B6671" t="s">
        <v>6343</v>
      </c>
      <c r="C6671" t="s">
        <v>26</v>
      </c>
      <c r="D6671">
        <v>1340</v>
      </c>
      <c r="E6671">
        <v>2067</v>
      </c>
      <c r="F6671" t="s">
        <v>6374</v>
      </c>
      <c r="G6671" t="str">
        <f t="shared" si="206"/>
        <v>iiif_url</v>
      </c>
    </row>
    <row r="6672" spans="1:7" x14ac:dyDescent="0.2">
      <c r="A6672" t="s">
        <v>6282</v>
      </c>
      <c r="B6672" t="s">
        <v>6343</v>
      </c>
      <c r="C6672" t="s">
        <v>26</v>
      </c>
      <c r="D6672">
        <v>1343</v>
      </c>
      <c r="E6672">
        <v>2118</v>
      </c>
      <c r="F6672" t="s">
        <v>6375</v>
      </c>
      <c r="G6672" t="str">
        <f t="shared" si="206"/>
        <v>iiif_url</v>
      </c>
    </row>
    <row r="6673" spans="1:7" x14ac:dyDescent="0.2">
      <c r="A6673" t="s">
        <v>6282</v>
      </c>
      <c r="B6673" t="s">
        <v>6343</v>
      </c>
      <c r="C6673" t="s">
        <v>37</v>
      </c>
      <c r="D6673">
        <v>1461</v>
      </c>
      <c r="E6673">
        <v>2164</v>
      </c>
      <c r="F6673" t="s">
        <v>6376</v>
      </c>
      <c r="G6673" t="str">
        <f t="shared" si="206"/>
        <v>iiif_url</v>
      </c>
    </row>
    <row r="6674" spans="1:7" x14ac:dyDescent="0.2">
      <c r="A6674" t="s">
        <v>6282</v>
      </c>
      <c r="B6674" t="s">
        <v>6343</v>
      </c>
      <c r="C6674" t="s">
        <v>37</v>
      </c>
      <c r="D6674">
        <v>1463</v>
      </c>
      <c r="E6674">
        <v>2212</v>
      </c>
      <c r="F6674" t="s">
        <v>6377</v>
      </c>
      <c r="G6674" t="str">
        <f t="shared" si="206"/>
        <v>iiif_url</v>
      </c>
    </row>
    <row r="6675" spans="1:7" x14ac:dyDescent="0.2">
      <c r="A6675" t="s">
        <v>6282</v>
      </c>
      <c r="B6675" t="s">
        <v>6343</v>
      </c>
      <c r="C6675" t="s">
        <v>26</v>
      </c>
      <c r="D6675">
        <v>1343</v>
      </c>
      <c r="E6675">
        <v>2261</v>
      </c>
      <c r="F6675" t="s">
        <v>6378</v>
      </c>
      <c r="G6675" t="str">
        <f t="shared" si="206"/>
        <v>iiif_url</v>
      </c>
    </row>
    <row r="6676" spans="1:7" x14ac:dyDescent="0.2">
      <c r="A6676" t="s">
        <v>6282</v>
      </c>
      <c r="B6676" t="s">
        <v>6343</v>
      </c>
      <c r="C6676" t="s">
        <v>26</v>
      </c>
      <c r="D6676">
        <v>1458</v>
      </c>
      <c r="E6676">
        <v>2262</v>
      </c>
      <c r="F6676" t="s">
        <v>6379</v>
      </c>
      <c r="G6676" t="str">
        <f t="shared" si="206"/>
        <v>iiif_url</v>
      </c>
    </row>
    <row r="6677" spans="1:7" x14ac:dyDescent="0.2">
      <c r="A6677" t="s">
        <v>6282</v>
      </c>
      <c r="B6677" t="s">
        <v>6343</v>
      </c>
      <c r="C6677" t="s">
        <v>37</v>
      </c>
      <c r="D6677">
        <v>1461</v>
      </c>
      <c r="E6677">
        <v>2307</v>
      </c>
      <c r="F6677" t="s">
        <v>6380</v>
      </c>
      <c r="G6677" t="str">
        <f t="shared" si="206"/>
        <v>iiif_url</v>
      </c>
    </row>
    <row r="6678" spans="1:7" x14ac:dyDescent="0.2">
      <c r="A6678" t="s">
        <v>6282</v>
      </c>
      <c r="B6678" t="s">
        <v>6343</v>
      </c>
      <c r="C6678" t="s">
        <v>26</v>
      </c>
      <c r="D6678">
        <v>1340</v>
      </c>
      <c r="E6678">
        <v>2354</v>
      </c>
      <c r="F6678" t="s">
        <v>6381</v>
      </c>
      <c r="G6678" t="str">
        <f t="shared" si="206"/>
        <v>iiif_url</v>
      </c>
    </row>
    <row r="6679" spans="1:7" x14ac:dyDescent="0.2">
      <c r="A6679" t="s">
        <v>6282</v>
      </c>
      <c r="B6679" t="s">
        <v>6343</v>
      </c>
      <c r="C6679" t="s">
        <v>26</v>
      </c>
      <c r="D6679">
        <v>1459</v>
      </c>
      <c r="E6679">
        <v>2396</v>
      </c>
      <c r="F6679" t="s">
        <v>6382</v>
      </c>
      <c r="G6679" t="str">
        <f t="shared" si="206"/>
        <v>iiif_url</v>
      </c>
    </row>
    <row r="6680" spans="1:7" x14ac:dyDescent="0.2">
      <c r="A6680" t="s">
        <v>6282</v>
      </c>
      <c r="B6680" t="s">
        <v>6343</v>
      </c>
      <c r="C6680" t="s">
        <v>124</v>
      </c>
      <c r="D6680">
        <v>1338</v>
      </c>
      <c r="E6680">
        <v>2458</v>
      </c>
      <c r="F6680" t="s">
        <v>665</v>
      </c>
      <c r="G6680" t="str">
        <f t="shared" si="206"/>
        <v>iiif_url</v>
      </c>
    </row>
    <row r="6681" spans="1:7" x14ac:dyDescent="0.2">
      <c r="A6681" t="s">
        <v>6282</v>
      </c>
      <c r="B6681" t="s">
        <v>6343</v>
      </c>
      <c r="C6681" t="s">
        <v>26</v>
      </c>
      <c r="D6681">
        <v>1450</v>
      </c>
      <c r="E6681">
        <v>2460</v>
      </c>
      <c r="F6681" t="s">
        <v>666</v>
      </c>
      <c r="G6681" t="str">
        <f t="shared" si="206"/>
        <v>iiif_url</v>
      </c>
    </row>
    <row r="6682" spans="1:7" x14ac:dyDescent="0.2">
      <c r="A6682" t="s">
        <v>6282</v>
      </c>
      <c r="B6682" t="s">
        <v>6343</v>
      </c>
      <c r="C6682" t="s">
        <v>26</v>
      </c>
      <c r="D6682">
        <v>1459</v>
      </c>
      <c r="E6682">
        <v>2505</v>
      </c>
      <c r="F6682" t="s">
        <v>6383</v>
      </c>
      <c r="G6682" t="str">
        <f t="shared" si="206"/>
        <v>iiif_url</v>
      </c>
    </row>
    <row r="6683" spans="1:7" x14ac:dyDescent="0.2">
      <c r="A6683" t="s">
        <v>6282</v>
      </c>
      <c r="B6683" t="s">
        <v>6343</v>
      </c>
      <c r="C6683" t="s">
        <v>124</v>
      </c>
      <c r="D6683">
        <v>1291</v>
      </c>
      <c r="E6683">
        <v>2546</v>
      </c>
      <c r="F6683" t="s">
        <v>6384</v>
      </c>
      <c r="G6683" t="str">
        <f t="shared" si="206"/>
        <v>iiif_url</v>
      </c>
    </row>
    <row r="6684" spans="1:7" x14ac:dyDescent="0.2">
      <c r="A6684" t="s">
        <v>6282</v>
      </c>
      <c r="B6684" t="s">
        <v>6343</v>
      </c>
      <c r="C6684" t="s">
        <v>37</v>
      </c>
      <c r="D6684">
        <v>1338</v>
      </c>
      <c r="E6684">
        <v>2598</v>
      </c>
      <c r="F6684" t="s">
        <v>6385</v>
      </c>
      <c r="G6684" t="str">
        <f t="shared" si="206"/>
        <v>iiif_url</v>
      </c>
    </row>
    <row r="6685" spans="1:7" x14ac:dyDescent="0.2">
      <c r="A6685" t="s">
        <v>6282</v>
      </c>
      <c r="B6685" t="s">
        <v>6343</v>
      </c>
      <c r="C6685" t="s">
        <v>124</v>
      </c>
      <c r="D6685">
        <v>1340</v>
      </c>
      <c r="E6685">
        <v>2647</v>
      </c>
      <c r="F6685" t="s">
        <v>6386</v>
      </c>
      <c r="G6685" t="str">
        <f t="shared" si="206"/>
        <v>iiif_url</v>
      </c>
    </row>
    <row r="6686" spans="1:7" x14ac:dyDescent="0.2">
      <c r="A6686" t="s">
        <v>6282</v>
      </c>
      <c r="B6686" t="s">
        <v>6343</v>
      </c>
      <c r="C6686" t="s">
        <v>37</v>
      </c>
      <c r="D6686">
        <v>1338</v>
      </c>
      <c r="E6686">
        <v>2691</v>
      </c>
      <c r="F6686" t="s">
        <v>6387</v>
      </c>
      <c r="G6686" t="str">
        <f t="shared" si="206"/>
        <v>iiif_url</v>
      </c>
    </row>
    <row r="6687" spans="1:7" x14ac:dyDescent="0.2">
      <c r="A6687" t="s">
        <v>6282</v>
      </c>
      <c r="B6687" t="s">
        <v>6343</v>
      </c>
      <c r="C6687" t="s">
        <v>37</v>
      </c>
      <c r="D6687">
        <v>1340</v>
      </c>
      <c r="E6687">
        <v>2737</v>
      </c>
      <c r="F6687" t="s">
        <v>6388</v>
      </c>
      <c r="G6687" t="str">
        <f t="shared" si="206"/>
        <v>iiif_url</v>
      </c>
    </row>
    <row r="6688" spans="1:7" x14ac:dyDescent="0.2">
      <c r="A6688" t="s">
        <v>6282</v>
      </c>
      <c r="B6688" t="s">
        <v>6343</v>
      </c>
      <c r="C6688" t="s">
        <v>124</v>
      </c>
      <c r="D6688">
        <v>1291</v>
      </c>
      <c r="E6688">
        <v>2789</v>
      </c>
      <c r="F6688" t="s">
        <v>6389</v>
      </c>
      <c r="G6688" t="str">
        <f t="shared" si="206"/>
        <v>iiif_url</v>
      </c>
    </row>
    <row r="6689" spans="1:7" x14ac:dyDescent="0.2">
      <c r="A6689" t="s">
        <v>6282</v>
      </c>
      <c r="B6689" t="s">
        <v>6343</v>
      </c>
      <c r="C6689" t="s">
        <v>37</v>
      </c>
      <c r="D6689">
        <v>1338</v>
      </c>
      <c r="E6689">
        <v>2840</v>
      </c>
      <c r="F6689" t="s">
        <v>6390</v>
      </c>
      <c r="G6689" t="str">
        <f t="shared" si="206"/>
        <v>iiif_url</v>
      </c>
    </row>
    <row r="6690" spans="1:7" x14ac:dyDescent="0.2">
      <c r="A6690" t="s">
        <v>6282</v>
      </c>
      <c r="B6690" t="s">
        <v>6343</v>
      </c>
      <c r="C6690" t="s">
        <v>37</v>
      </c>
      <c r="D6690">
        <v>1338</v>
      </c>
      <c r="E6690">
        <v>2889</v>
      </c>
      <c r="F6690" t="s">
        <v>6391</v>
      </c>
      <c r="G6690" t="str">
        <f t="shared" si="206"/>
        <v>iiif_url</v>
      </c>
    </row>
    <row r="6691" spans="1:7" x14ac:dyDescent="0.2">
      <c r="A6691" t="s">
        <v>6282</v>
      </c>
      <c r="B6691" t="s">
        <v>6343</v>
      </c>
      <c r="C6691" t="s">
        <v>37</v>
      </c>
      <c r="D6691">
        <v>1340</v>
      </c>
      <c r="E6691">
        <v>2934</v>
      </c>
      <c r="F6691" t="s">
        <v>6392</v>
      </c>
      <c r="G6691" t="str">
        <f t="shared" si="206"/>
        <v>iiif_url</v>
      </c>
    </row>
    <row r="6692" spans="1:7" x14ac:dyDescent="0.2">
      <c r="A6692" t="s">
        <v>6282</v>
      </c>
      <c r="B6692" t="s">
        <v>6343</v>
      </c>
      <c r="C6692" t="s">
        <v>37</v>
      </c>
      <c r="D6692">
        <v>1340</v>
      </c>
      <c r="E6692">
        <v>2984</v>
      </c>
      <c r="F6692" t="s">
        <v>6393</v>
      </c>
      <c r="G6692" t="str">
        <f t="shared" si="206"/>
        <v>iiif_url</v>
      </c>
    </row>
    <row r="6693" spans="1:7" x14ac:dyDescent="0.2">
      <c r="A6693" t="s">
        <v>6282</v>
      </c>
      <c r="B6693" t="s">
        <v>6343</v>
      </c>
      <c r="C6693" t="s">
        <v>26</v>
      </c>
      <c r="D6693">
        <v>1293</v>
      </c>
      <c r="E6693">
        <v>3028</v>
      </c>
      <c r="F6693" t="s">
        <v>6394</v>
      </c>
      <c r="G6693" t="str">
        <f t="shared" si="206"/>
        <v>iiif_url</v>
      </c>
    </row>
    <row r="6694" spans="1:7" x14ac:dyDescent="0.2">
      <c r="A6694" t="s">
        <v>6282</v>
      </c>
      <c r="B6694" t="s">
        <v>6343</v>
      </c>
      <c r="C6694" t="s">
        <v>26</v>
      </c>
      <c r="D6694">
        <v>1291</v>
      </c>
      <c r="E6694">
        <v>3075</v>
      </c>
      <c r="F6694" t="s">
        <v>6395</v>
      </c>
      <c r="G6694" t="str">
        <f t="shared" si="206"/>
        <v>iiif_url</v>
      </c>
    </row>
    <row r="6695" spans="1:7" x14ac:dyDescent="0.2">
      <c r="A6695" t="s">
        <v>6282</v>
      </c>
      <c r="B6695" t="s">
        <v>6343</v>
      </c>
      <c r="C6695" t="s">
        <v>11</v>
      </c>
      <c r="D6695">
        <v>1690</v>
      </c>
      <c r="E6695">
        <v>3177</v>
      </c>
      <c r="F6695" t="s">
        <v>6396</v>
      </c>
      <c r="G6695" t="str">
        <f t="shared" si="206"/>
        <v>iiif_url</v>
      </c>
    </row>
    <row r="6696" spans="1:7" x14ac:dyDescent="0.2">
      <c r="A6696" t="s">
        <v>6282</v>
      </c>
      <c r="B6696" t="s">
        <v>6343</v>
      </c>
      <c r="C6696" t="s">
        <v>26</v>
      </c>
      <c r="D6696">
        <v>1396</v>
      </c>
      <c r="E6696">
        <v>3272</v>
      </c>
      <c r="F6696" t="s">
        <v>6397</v>
      </c>
      <c r="G6696" t="str">
        <f t="shared" si="206"/>
        <v>iiif_url</v>
      </c>
    </row>
    <row r="6697" spans="1:7" x14ac:dyDescent="0.2">
      <c r="A6697" t="s">
        <v>6282</v>
      </c>
      <c r="B6697" t="s">
        <v>6343</v>
      </c>
      <c r="C6697" t="s">
        <v>11</v>
      </c>
      <c r="D6697">
        <v>1526</v>
      </c>
      <c r="E6697">
        <v>3247</v>
      </c>
      <c r="F6697" t="s">
        <v>6398</v>
      </c>
      <c r="G6697" t="str">
        <f t="shared" si="206"/>
        <v>iiif_url</v>
      </c>
    </row>
    <row r="6698" spans="1:7" x14ac:dyDescent="0.2">
      <c r="A6698" t="s">
        <v>6282</v>
      </c>
      <c r="B6698" t="s">
        <v>6343</v>
      </c>
      <c r="C6698" t="s">
        <v>11</v>
      </c>
      <c r="D6698">
        <v>1558</v>
      </c>
      <c r="E6698">
        <v>3323</v>
      </c>
      <c r="F6698" t="s">
        <v>6399</v>
      </c>
      <c r="G6698" t="str">
        <f t="shared" si="206"/>
        <v>iiif_url</v>
      </c>
    </row>
    <row r="6699" spans="1:7" x14ac:dyDescent="0.2">
      <c r="A6699" t="s">
        <v>6282</v>
      </c>
      <c r="B6699" t="s">
        <v>6343</v>
      </c>
      <c r="C6699" t="s">
        <v>37</v>
      </c>
      <c r="D6699">
        <v>1324</v>
      </c>
      <c r="E6699">
        <v>3313</v>
      </c>
      <c r="F6699" t="s">
        <v>12</v>
      </c>
      <c r="G6699" t="str">
        <f t="shared" si="206"/>
        <v>iiif_url</v>
      </c>
    </row>
    <row r="6703" spans="1:7" x14ac:dyDescent="0.2">
      <c r="A6703" t="s">
        <v>6400</v>
      </c>
      <c r="B6703" t="s">
        <v>6401</v>
      </c>
      <c r="C6703" t="s">
        <v>11</v>
      </c>
      <c r="D6703">
        <v>3161</v>
      </c>
      <c r="E6703">
        <v>319</v>
      </c>
      <c r="F6703" t="s">
        <v>6402</v>
      </c>
      <c r="G6703" t="str">
        <f t="shared" ref="G6703:G6734" si="207">HYPERLINK("https://images.diginfra.net/iiif/NL-HaNA_1.01.02/3779/NL-HaNA_1.01.02_3779_0031.jpg/2555,297,1096,3143/full/0/default.jpg", "iiif_url")</f>
        <v>iiif_url</v>
      </c>
    </row>
    <row r="6704" spans="1:7" x14ac:dyDescent="0.2">
      <c r="A6704" t="s">
        <v>6400</v>
      </c>
      <c r="B6704" t="s">
        <v>6401</v>
      </c>
      <c r="C6704" t="s">
        <v>124</v>
      </c>
      <c r="D6704">
        <v>2672</v>
      </c>
      <c r="E6704">
        <v>394</v>
      </c>
      <c r="F6704" t="s">
        <v>6403</v>
      </c>
      <c r="G6704" t="str">
        <f t="shared" si="207"/>
        <v>iiif_url</v>
      </c>
    </row>
    <row r="6705" spans="1:7" x14ac:dyDescent="0.2">
      <c r="A6705" t="s">
        <v>6400</v>
      </c>
      <c r="B6705" t="s">
        <v>6401</v>
      </c>
      <c r="C6705" t="s">
        <v>26</v>
      </c>
      <c r="D6705">
        <v>2719</v>
      </c>
      <c r="E6705">
        <v>450</v>
      </c>
      <c r="F6705" t="s">
        <v>6404</v>
      </c>
      <c r="G6705" t="str">
        <f t="shared" si="207"/>
        <v>iiif_url</v>
      </c>
    </row>
    <row r="6706" spans="1:7" x14ac:dyDescent="0.2">
      <c r="A6706" t="s">
        <v>6400</v>
      </c>
      <c r="B6706" t="s">
        <v>6401</v>
      </c>
      <c r="C6706" t="s">
        <v>11</v>
      </c>
      <c r="D6706">
        <v>3078</v>
      </c>
      <c r="E6706">
        <v>586</v>
      </c>
      <c r="F6706" t="s">
        <v>6405</v>
      </c>
      <c r="G6706" t="str">
        <f t="shared" si="207"/>
        <v>iiif_url</v>
      </c>
    </row>
    <row r="6707" spans="1:7" x14ac:dyDescent="0.2">
      <c r="A6707" t="s">
        <v>6400</v>
      </c>
      <c r="B6707" t="s">
        <v>6401</v>
      </c>
      <c r="C6707" t="s">
        <v>124</v>
      </c>
      <c r="D6707">
        <v>2669</v>
      </c>
      <c r="E6707">
        <v>683</v>
      </c>
      <c r="F6707" t="s">
        <v>4178</v>
      </c>
      <c r="G6707" t="str">
        <f t="shared" si="207"/>
        <v>iiif_url</v>
      </c>
    </row>
    <row r="6708" spans="1:7" x14ac:dyDescent="0.2">
      <c r="A6708" t="s">
        <v>6400</v>
      </c>
      <c r="B6708" t="s">
        <v>6401</v>
      </c>
      <c r="C6708" t="s">
        <v>37</v>
      </c>
      <c r="D6708">
        <v>2814</v>
      </c>
      <c r="E6708">
        <v>681</v>
      </c>
      <c r="F6708" t="s">
        <v>6406</v>
      </c>
      <c r="G6708" t="str">
        <f t="shared" si="207"/>
        <v>iiif_url</v>
      </c>
    </row>
    <row r="6709" spans="1:7" x14ac:dyDescent="0.2">
      <c r="A6709" t="s">
        <v>6400</v>
      </c>
      <c r="B6709" t="s">
        <v>6401</v>
      </c>
      <c r="C6709" t="s">
        <v>26</v>
      </c>
      <c r="D6709">
        <v>2735</v>
      </c>
      <c r="E6709">
        <v>722</v>
      </c>
      <c r="F6709" t="s">
        <v>6407</v>
      </c>
      <c r="G6709" t="str">
        <f t="shared" si="207"/>
        <v>iiif_url</v>
      </c>
    </row>
    <row r="6710" spans="1:7" x14ac:dyDescent="0.2">
      <c r="A6710" t="s">
        <v>6400</v>
      </c>
      <c r="B6710" t="s">
        <v>6401</v>
      </c>
      <c r="C6710" t="s">
        <v>26</v>
      </c>
      <c r="D6710">
        <v>2716</v>
      </c>
      <c r="E6710">
        <v>781</v>
      </c>
      <c r="F6710" t="s">
        <v>6408</v>
      </c>
      <c r="G6710" t="str">
        <f t="shared" si="207"/>
        <v>iiif_url</v>
      </c>
    </row>
    <row r="6711" spans="1:7" x14ac:dyDescent="0.2">
      <c r="A6711" t="s">
        <v>6400</v>
      </c>
      <c r="B6711" t="s">
        <v>6401</v>
      </c>
      <c r="C6711" t="s">
        <v>124</v>
      </c>
      <c r="D6711">
        <v>2672</v>
      </c>
      <c r="E6711">
        <v>820</v>
      </c>
      <c r="F6711" t="s">
        <v>6409</v>
      </c>
      <c r="G6711" t="str">
        <f t="shared" si="207"/>
        <v>iiif_url</v>
      </c>
    </row>
    <row r="6712" spans="1:7" x14ac:dyDescent="0.2">
      <c r="A6712" t="s">
        <v>6400</v>
      </c>
      <c r="B6712" t="s">
        <v>6401</v>
      </c>
      <c r="C6712" t="s">
        <v>26</v>
      </c>
      <c r="D6712">
        <v>2716</v>
      </c>
      <c r="E6712">
        <v>877</v>
      </c>
      <c r="F6712" t="s">
        <v>6410</v>
      </c>
      <c r="G6712" t="str">
        <f t="shared" si="207"/>
        <v>iiif_url</v>
      </c>
    </row>
    <row r="6713" spans="1:7" x14ac:dyDescent="0.2">
      <c r="A6713" t="s">
        <v>6400</v>
      </c>
      <c r="B6713" t="s">
        <v>6401</v>
      </c>
      <c r="C6713" t="s">
        <v>26</v>
      </c>
      <c r="D6713">
        <v>2716</v>
      </c>
      <c r="E6713">
        <v>927</v>
      </c>
      <c r="F6713" t="s">
        <v>6411</v>
      </c>
      <c r="G6713" t="str">
        <f t="shared" si="207"/>
        <v>iiif_url</v>
      </c>
    </row>
    <row r="6714" spans="1:7" x14ac:dyDescent="0.2">
      <c r="A6714" t="s">
        <v>6400</v>
      </c>
      <c r="B6714" t="s">
        <v>6401</v>
      </c>
      <c r="C6714" t="s">
        <v>26</v>
      </c>
      <c r="D6714">
        <v>2719</v>
      </c>
      <c r="E6714">
        <v>975</v>
      </c>
      <c r="F6714" t="s">
        <v>6412</v>
      </c>
      <c r="G6714" t="str">
        <f t="shared" si="207"/>
        <v>iiif_url</v>
      </c>
    </row>
    <row r="6715" spans="1:7" x14ac:dyDescent="0.2">
      <c r="A6715" t="s">
        <v>6400</v>
      </c>
      <c r="B6715" t="s">
        <v>6401</v>
      </c>
      <c r="C6715" t="s">
        <v>37</v>
      </c>
      <c r="D6715">
        <v>2842</v>
      </c>
      <c r="E6715">
        <v>1021</v>
      </c>
      <c r="F6715" t="s">
        <v>6413</v>
      </c>
      <c r="G6715" t="str">
        <f t="shared" si="207"/>
        <v>iiif_url</v>
      </c>
    </row>
    <row r="6716" spans="1:7" x14ac:dyDescent="0.2">
      <c r="A6716" t="s">
        <v>6400</v>
      </c>
      <c r="B6716" t="s">
        <v>6401</v>
      </c>
      <c r="C6716" t="s">
        <v>26</v>
      </c>
      <c r="D6716">
        <v>2716</v>
      </c>
      <c r="E6716">
        <v>1068</v>
      </c>
      <c r="F6716" t="s">
        <v>6414</v>
      </c>
      <c r="G6716" t="str">
        <f t="shared" si="207"/>
        <v>iiif_url</v>
      </c>
    </row>
    <row r="6717" spans="1:7" x14ac:dyDescent="0.2">
      <c r="A6717" t="s">
        <v>6400</v>
      </c>
      <c r="B6717" t="s">
        <v>6401</v>
      </c>
      <c r="C6717" t="s">
        <v>26</v>
      </c>
      <c r="D6717">
        <v>2716</v>
      </c>
      <c r="E6717">
        <v>1118</v>
      </c>
      <c r="F6717" t="s">
        <v>6415</v>
      </c>
      <c r="G6717" t="str">
        <f t="shared" si="207"/>
        <v>iiif_url</v>
      </c>
    </row>
    <row r="6718" spans="1:7" x14ac:dyDescent="0.2">
      <c r="A6718" t="s">
        <v>6400</v>
      </c>
      <c r="B6718" t="s">
        <v>6401</v>
      </c>
      <c r="C6718" t="s">
        <v>26</v>
      </c>
      <c r="D6718">
        <v>2714</v>
      </c>
      <c r="E6718">
        <v>1164</v>
      </c>
      <c r="F6718" t="s">
        <v>6416</v>
      </c>
      <c r="G6718" t="str">
        <f t="shared" si="207"/>
        <v>iiif_url</v>
      </c>
    </row>
    <row r="6719" spans="1:7" x14ac:dyDescent="0.2">
      <c r="A6719" t="s">
        <v>6400</v>
      </c>
      <c r="B6719" t="s">
        <v>6401</v>
      </c>
      <c r="C6719" t="s">
        <v>37</v>
      </c>
      <c r="D6719">
        <v>2842</v>
      </c>
      <c r="E6719">
        <v>1210</v>
      </c>
      <c r="F6719" t="s">
        <v>6417</v>
      </c>
      <c r="G6719" t="str">
        <f t="shared" si="207"/>
        <v>iiif_url</v>
      </c>
    </row>
    <row r="6720" spans="1:7" x14ac:dyDescent="0.2">
      <c r="A6720" t="s">
        <v>6400</v>
      </c>
      <c r="B6720" t="s">
        <v>6401</v>
      </c>
      <c r="C6720" t="s">
        <v>26</v>
      </c>
      <c r="D6720">
        <v>2714</v>
      </c>
      <c r="E6720">
        <v>1265</v>
      </c>
      <c r="F6720" t="s">
        <v>6418</v>
      </c>
      <c r="G6720" t="str">
        <f t="shared" si="207"/>
        <v>iiif_url</v>
      </c>
    </row>
    <row r="6721" spans="1:7" x14ac:dyDescent="0.2">
      <c r="A6721" t="s">
        <v>6400</v>
      </c>
      <c r="B6721" t="s">
        <v>6401</v>
      </c>
      <c r="C6721" t="s">
        <v>37</v>
      </c>
      <c r="D6721">
        <v>2833</v>
      </c>
      <c r="E6721">
        <v>1311</v>
      </c>
      <c r="F6721" t="s">
        <v>6419</v>
      </c>
      <c r="G6721" t="str">
        <f t="shared" si="207"/>
        <v>iiif_url</v>
      </c>
    </row>
    <row r="6722" spans="1:7" x14ac:dyDescent="0.2">
      <c r="A6722" t="s">
        <v>6400</v>
      </c>
      <c r="B6722" t="s">
        <v>6401</v>
      </c>
      <c r="C6722" t="s">
        <v>26</v>
      </c>
      <c r="D6722">
        <v>2719</v>
      </c>
      <c r="E6722">
        <v>1355</v>
      </c>
      <c r="F6722" t="s">
        <v>6420</v>
      </c>
      <c r="G6722" t="str">
        <f t="shared" si="207"/>
        <v>iiif_url</v>
      </c>
    </row>
    <row r="6723" spans="1:7" x14ac:dyDescent="0.2">
      <c r="A6723" t="s">
        <v>6400</v>
      </c>
      <c r="B6723" t="s">
        <v>6401</v>
      </c>
      <c r="C6723" t="s">
        <v>37</v>
      </c>
      <c r="D6723">
        <v>2839</v>
      </c>
      <c r="E6723">
        <v>1408</v>
      </c>
      <c r="F6723" t="s">
        <v>6421</v>
      </c>
      <c r="G6723" t="str">
        <f t="shared" si="207"/>
        <v>iiif_url</v>
      </c>
    </row>
    <row r="6724" spans="1:7" x14ac:dyDescent="0.2">
      <c r="A6724" t="s">
        <v>6400</v>
      </c>
      <c r="B6724" t="s">
        <v>6401</v>
      </c>
      <c r="C6724" t="s">
        <v>26</v>
      </c>
      <c r="D6724">
        <v>2716</v>
      </c>
      <c r="E6724">
        <v>1453</v>
      </c>
      <c r="F6724" t="s">
        <v>6420</v>
      </c>
      <c r="G6724" t="str">
        <f t="shared" si="207"/>
        <v>iiif_url</v>
      </c>
    </row>
    <row r="6725" spans="1:7" x14ac:dyDescent="0.2">
      <c r="A6725" t="s">
        <v>6400</v>
      </c>
      <c r="B6725" t="s">
        <v>6401</v>
      </c>
      <c r="C6725" t="s">
        <v>37</v>
      </c>
      <c r="D6725">
        <v>2839</v>
      </c>
      <c r="E6725">
        <v>1502</v>
      </c>
      <c r="F6725" t="s">
        <v>6422</v>
      </c>
      <c r="G6725" t="str">
        <f t="shared" si="207"/>
        <v>iiif_url</v>
      </c>
    </row>
    <row r="6726" spans="1:7" x14ac:dyDescent="0.2">
      <c r="A6726" t="s">
        <v>6400</v>
      </c>
      <c r="B6726" t="s">
        <v>6401</v>
      </c>
      <c r="C6726" t="s">
        <v>26</v>
      </c>
      <c r="D6726">
        <v>2716</v>
      </c>
      <c r="E6726">
        <v>1552</v>
      </c>
      <c r="F6726" t="s">
        <v>6423</v>
      </c>
      <c r="G6726" t="str">
        <f t="shared" si="207"/>
        <v>iiif_url</v>
      </c>
    </row>
    <row r="6727" spans="1:7" x14ac:dyDescent="0.2">
      <c r="A6727" t="s">
        <v>6400</v>
      </c>
      <c r="B6727" t="s">
        <v>6401</v>
      </c>
      <c r="C6727" t="s">
        <v>37</v>
      </c>
      <c r="D6727">
        <v>2835</v>
      </c>
      <c r="E6727">
        <v>1600</v>
      </c>
      <c r="F6727" t="s">
        <v>6424</v>
      </c>
      <c r="G6727" t="str">
        <f t="shared" si="207"/>
        <v>iiif_url</v>
      </c>
    </row>
    <row r="6728" spans="1:7" x14ac:dyDescent="0.2">
      <c r="A6728" t="s">
        <v>6400</v>
      </c>
      <c r="B6728" t="s">
        <v>6401</v>
      </c>
      <c r="C6728" t="s">
        <v>26</v>
      </c>
      <c r="D6728">
        <v>2716</v>
      </c>
      <c r="E6728">
        <v>1643</v>
      </c>
      <c r="F6728" t="s">
        <v>6425</v>
      </c>
      <c r="G6728" t="str">
        <f t="shared" si="207"/>
        <v>iiif_url</v>
      </c>
    </row>
    <row r="6729" spans="1:7" x14ac:dyDescent="0.2">
      <c r="A6729" t="s">
        <v>6400</v>
      </c>
      <c r="B6729" t="s">
        <v>6401</v>
      </c>
      <c r="C6729" t="s">
        <v>26</v>
      </c>
      <c r="D6729">
        <v>2716</v>
      </c>
      <c r="E6729">
        <v>1688</v>
      </c>
      <c r="F6729" t="s">
        <v>6426</v>
      </c>
      <c r="G6729" t="str">
        <f t="shared" si="207"/>
        <v>iiif_url</v>
      </c>
    </row>
    <row r="6730" spans="1:7" x14ac:dyDescent="0.2">
      <c r="A6730" t="s">
        <v>6400</v>
      </c>
      <c r="B6730" t="s">
        <v>6401</v>
      </c>
      <c r="C6730" t="s">
        <v>26</v>
      </c>
      <c r="D6730">
        <v>2721</v>
      </c>
      <c r="E6730">
        <v>1742</v>
      </c>
      <c r="F6730" t="s">
        <v>1996</v>
      </c>
      <c r="G6730" t="str">
        <f t="shared" si="207"/>
        <v>iiif_url</v>
      </c>
    </row>
    <row r="6731" spans="1:7" x14ac:dyDescent="0.2">
      <c r="A6731" t="s">
        <v>6400</v>
      </c>
      <c r="B6731" t="s">
        <v>6401</v>
      </c>
      <c r="C6731" t="s">
        <v>37</v>
      </c>
      <c r="D6731">
        <v>2839</v>
      </c>
      <c r="E6731">
        <v>1764</v>
      </c>
      <c r="F6731" t="s">
        <v>6427</v>
      </c>
      <c r="G6731" t="str">
        <f t="shared" si="207"/>
        <v>iiif_url</v>
      </c>
    </row>
    <row r="6732" spans="1:7" x14ac:dyDescent="0.2">
      <c r="A6732" t="s">
        <v>6400</v>
      </c>
      <c r="B6732" t="s">
        <v>6401</v>
      </c>
      <c r="C6732" t="s">
        <v>26</v>
      </c>
      <c r="D6732">
        <v>2719</v>
      </c>
      <c r="E6732">
        <v>1836</v>
      </c>
      <c r="F6732" t="s">
        <v>6428</v>
      </c>
      <c r="G6732" t="str">
        <f t="shared" si="207"/>
        <v>iiif_url</v>
      </c>
    </row>
    <row r="6733" spans="1:7" x14ac:dyDescent="0.2">
      <c r="A6733" t="s">
        <v>6400</v>
      </c>
      <c r="B6733" t="s">
        <v>6401</v>
      </c>
      <c r="C6733" t="s">
        <v>26</v>
      </c>
      <c r="D6733">
        <v>2712</v>
      </c>
      <c r="E6733">
        <v>1881</v>
      </c>
      <c r="F6733" t="s">
        <v>6429</v>
      </c>
      <c r="G6733" t="str">
        <f t="shared" si="207"/>
        <v>iiif_url</v>
      </c>
    </row>
    <row r="6734" spans="1:7" x14ac:dyDescent="0.2">
      <c r="A6734" t="s">
        <v>6400</v>
      </c>
      <c r="B6734" t="s">
        <v>6401</v>
      </c>
      <c r="C6734" t="s">
        <v>26</v>
      </c>
      <c r="D6734">
        <v>2714</v>
      </c>
      <c r="E6734">
        <v>1930</v>
      </c>
      <c r="F6734" t="s">
        <v>6430</v>
      </c>
      <c r="G6734" t="str">
        <f t="shared" si="207"/>
        <v>iiif_url</v>
      </c>
    </row>
    <row r="6735" spans="1:7" x14ac:dyDescent="0.2">
      <c r="A6735" t="s">
        <v>6400</v>
      </c>
      <c r="B6735" t="s">
        <v>6401</v>
      </c>
      <c r="C6735" t="s">
        <v>37</v>
      </c>
      <c r="D6735">
        <v>2837</v>
      </c>
      <c r="E6735">
        <v>1981</v>
      </c>
      <c r="F6735" t="s">
        <v>6431</v>
      </c>
      <c r="G6735" t="str">
        <f t="shared" ref="G6735:G6762" si="208">HYPERLINK("https://images.diginfra.net/iiif/NL-HaNA_1.01.02/3779/NL-HaNA_1.01.02_3779_0031.jpg/2555,297,1096,3143/full/0/default.jpg", "iiif_url")</f>
        <v>iiif_url</v>
      </c>
    </row>
    <row r="6736" spans="1:7" x14ac:dyDescent="0.2">
      <c r="A6736" t="s">
        <v>6400</v>
      </c>
      <c r="B6736" t="s">
        <v>6401</v>
      </c>
      <c r="C6736" t="s">
        <v>26</v>
      </c>
      <c r="D6736">
        <v>2714</v>
      </c>
      <c r="E6736">
        <v>2024</v>
      </c>
      <c r="F6736" t="s">
        <v>6432</v>
      </c>
      <c r="G6736" t="str">
        <f t="shared" si="208"/>
        <v>iiif_url</v>
      </c>
    </row>
    <row r="6737" spans="1:7" x14ac:dyDescent="0.2">
      <c r="A6737" t="s">
        <v>6400</v>
      </c>
      <c r="B6737" t="s">
        <v>6401</v>
      </c>
      <c r="C6737" t="s">
        <v>26</v>
      </c>
      <c r="D6737">
        <v>2712</v>
      </c>
      <c r="E6737">
        <v>2073</v>
      </c>
      <c r="F6737" t="s">
        <v>6433</v>
      </c>
      <c r="G6737" t="str">
        <f t="shared" si="208"/>
        <v>iiif_url</v>
      </c>
    </row>
    <row r="6738" spans="1:7" x14ac:dyDescent="0.2">
      <c r="A6738" t="s">
        <v>6400</v>
      </c>
      <c r="B6738" t="s">
        <v>6401</v>
      </c>
      <c r="C6738" t="s">
        <v>26</v>
      </c>
      <c r="D6738">
        <v>2712</v>
      </c>
      <c r="E6738">
        <v>2123</v>
      </c>
      <c r="F6738" t="s">
        <v>6434</v>
      </c>
      <c r="G6738" t="str">
        <f t="shared" si="208"/>
        <v>iiif_url</v>
      </c>
    </row>
    <row r="6739" spans="1:7" x14ac:dyDescent="0.2">
      <c r="A6739" t="s">
        <v>6400</v>
      </c>
      <c r="B6739" t="s">
        <v>6401</v>
      </c>
      <c r="C6739" t="s">
        <v>26</v>
      </c>
      <c r="D6739">
        <v>2714</v>
      </c>
      <c r="E6739">
        <v>2171</v>
      </c>
      <c r="F6739" t="s">
        <v>6435</v>
      </c>
      <c r="G6739" t="str">
        <f t="shared" si="208"/>
        <v>iiif_url</v>
      </c>
    </row>
    <row r="6740" spans="1:7" x14ac:dyDescent="0.2">
      <c r="A6740" t="s">
        <v>6400</v>
      </c>
      <c r="B6740" t="s">
        <v>6401</v>
      </c>
      <c r="C6740" t="s">
        <v>37</v>
      </c>
      <c r="D6740">
        <v>2835</v>
      </c>
      <c r="E6740">
        <v>2215</v>
      </c>
      <c r="F6740" t="s">
        <v>6436</v>
      </c>
      <c r="G6740" t="str">
        <f t="shared" si="208"/>
        <v>iiif_url</v>
      </c>
    </row>
    <row r="6741" spans="1:7" x14ac:dyDescent="0.2">
      <c r="A6741" t="s">
        <v>6400</v>
      </c>
      <c r="B6741" t="s">
        <v>6401</v>
      </c>
      <c r="C6741" t="s">
        <v>26</v>
      </c>
      <c r="D6741">
        <v>2712</v>
      </c>
      <c r="E6741">
        <v>2270</v>
      </c>
      <c r="F6741" t="s">
        <v>6437</v>
      </c>
      <c r="G6741" t="str">
        <f t="shared" si="208"/>
        <v>iiif_url</v>
      </c>
    </row>
    <row r="6742" spans="1:7" x14ac:dyDescent="0.2">
      <c r="A6742" t="s">
        <v>6400</v>
      </c>
      <c r="B6742" t="s">
        <v>6401</v>
      </c>
      <c r="C6742" t="s">
        <v>37</v>
      </c>
      <c r="D6742">
        <v>2837</v>
      </c>
      <c r="E6742">
        <v>2320</v>
      </c>
      <c r="F6742" t="s">
        <v>6438</v>
      </c>
      <c r="G6742" t="str">
        <f t="shared" si="208"/>
        <v>iiif_url</v>
      </c>
    </row>
    <row r="6743" spans="1:7" x14ac:dyDescent="0.2">
      <c r="A6743" t="s">
        <v>6400</v>
      </c>
      <c r="B6743" t="s">
        <v>6401</v>
      </c>
      <c r="C6743" t="s">
        <v>26</v>
      </c>
      <c r="D6743">
        <v>2712</v>
      </c>
      <c r="E6743">
        <v>2368</v>
      </c>
      <c r="F6743" t="s">
        <v>6439</v>
      </c>
      <c r="G6743" t="str">
        <f t="shared" si="208"/>
        <v>iiif_url</v>
      </c>
    </row>
    <row r="6744" spans="1:7" x14ac:dyDescent="0.2">
      <c r="A6744" t="s">
        <v>6400</v>
      </c>
      <c r="B6744" t="s">
        <v>6401</v>
      </c>
      <c r="C6744" t="s">
        <v>26</v>
      </c>
      <c r="D6744">
        <v>2709</v>
      </c>
      <c r="E6744">
        <v>2417</v>
      </c>
      <c r="F6744" t="s">
        <v>6440</v>
      </c>
      <c r="G6744" t="str">
        <f t="shared" si="208"/>
        <v>iiif_url</v>
      </c>
    </row>
    <row r="6745" spans="1:7" x14ac:dyDescent="0.2">
      <c r="A6745" t="s">
        <v>6400</v>
      </c>
      <c r="B6745" t="s">
        <v>6401</v>
      </c>
      <c r="C6745" t="s">
        <v>26</v>
      </c>
      <c r="D6745">
        <v>2837</v>
      </c>
      <c r="E6745">
        <v>2464</v>
      </c>
      <c r="F6745" t="s">
        <v>6441</v>
      </c>
      <c r="G6745" t="str">
        <f t="shared" si="208"/>
        <v>iiif_url</v>
      </c>
    </row>
    <row r="6746" spans="1:7" x14ac:dyDescent="0.2">
      <c r="A6746" t="s">
        <v>6400</v>
      </c>
      <c r="B6746" t="s">
        <v>6401</v>
      </c>
      <c r="C6746" t="s">
        <v>26</v>
      </c>
      <c r="D6746">
        <v>2714</v>
      </c>
      <c r="E6746">
        <v>2509</v>
      </c>
      <c r="F6746" t="s">
        <v>6442</v>
      </c>
      <c r="G6746" t="str">
        <f t="shared" si="208"/>
        <v>iiif_url</v>
      </c>
    </row>
    <row r="6747" spans="1:7" x14ac:dyDescent="0.2">
      <c r="A6747" t="s">
        <v>6400</v>
      </c>
      <c r="B6747" t="s">
        <v>6401</v>
      </c>
      <c r="C6747" t="s">
        <v>26</v>
      </c>
      <c r="D6747">
        <v>2712</v>
      </c>
      <c r="E6747">
        <v>2555</v>
      </c>
      <c r="F6747" t="s">
        <v>6443</v>
      </c>
      <c r="G6747" t="str">
        <f t="shared" si="208"/>
        <v>iiif_url</v>
      </c>
    </row>
    <row r="6748" spans="1:7" x14ac:dyDescent="0.2">
      <c r="A6748" t="s">
        <v>6400</v>
      </c>
      <c r="B6748" t="s">
        <v>6401</v>
      </c>
      <c r="C6748" t="s">
        <v>26</v>
      </c>
      <c r="D6748">
        <v>2712</v>
      </c>
      <c r="E6748">
        <v>2608</v>
      </c>
      <c r="F6748" t="s">
        <v>6444</v>
      </c>
      <c r="G6748" t="str">
        <f t="shared" si="208"/>
        <v>iiif_url</v>
      </c>
    </row>
    <row r="6749" spans="1:7" x14ac:dyDescent="0.2">
      <c r="A6749" t="s">
        <v>6400</v>
      </c>
      <c r="B6749" t="s">
        <v>6401</v>
      </c>
      <c r="C6749" t="s">
        <v>37</v>
      </c>
      <c r="D6749">
        <v>2837</v>
      </c>
      <c r="E6749">
        <v>2654</v>
      </c>
      <c r="F6749" t="s">
        <v>6445</v>
      </c>
      <c r="G6749" t="str">
        <f t="shared" si="208"/>
        <v>iiif_url</v>
      </c>
    </row>
    <row r="6750" spans="1:7" x14ac:dyDescent="0.2">
      <c r="A6750" t="s">
        <v>6400</v>
      </c>
      <c r="B6750" t="s">
        <v>6401</v>
      </c>
      <c r="C6750" t="s">
        <v>26</v>
      </c>
      <c r="D6750">
        <v>2712</v>
      </c>
      <c r="E6750">
        <v>2702</v>
      </c>
      <c r="F6750" t="s">
        <v>6446</v>
      </c>
      <c r="G6750" t="str">
        <f t="shared" si="208"/>
        <v>iiif_url</v>
      </c>
    </row>
    <row r="6751" spans="1:7" x14ac:dyDescent="0.2">
      <c r="A6751" t="s">
        <v>6400</v>
      </c>
      <c r="B6751" t="s">
        <v>6401</v>
      </c>
      <c r="C6751" t="s">
        <v>26</v>
      </c>
      <c r="D6751">
        <v>2714</v>
      </c>
      <c r="E6751">
        <v>2754</v>
      </c>
      <c r="F6751" t="s">
        <v>6447</v>
      </c>
      <c r="G6751" t="str">
        <f t="shared" si="208"/>
        <v>iiif_url</v>
      </c>
    </row>
    <row r="6752" spans="1:7" x14ac:dyDescent="0.2">
      <c r="A6752" t="s">
        <v>6400</v>
      </c>
      <c r="B6752" t="s">
        <v>6401</v>
      </c>
      <c r="C6752" t="s">
        <v>37</v>
      </c>
      <c r="D6752">
        <v>2835</v>
      </c>
      <c r="E6752">
        <v>2799</v>
      </c>
      <c r="F6752" t="s">
        <v>6448</v>
      </c>
      <c r="G6752" t="str">
        <f t="shared" si="208"/>
        <v>iiif_url</v>
      </c>
    </row>
    <row r="6753" spans="1:7" x14ac:dyDescent="0.2">
      <c r="A6753" t="s">
        <v>6400</v>
      </c>
      <c r="B6753" t="s">
        <v>6401</v>
      </c>
      <c r="C6753" t="s">
        <v>37</v>
      </c>
      <c r="D6753">
        <v>2839</v>
      </c>
      <c r="E6753">
        <v>2848</v>
      </c>
      <c r="F6753" t="s">
        <v>6449</v>
      </c>
      <c r="G6753" t="str">
        <f t="shared" si="208"/>
        <v>iiif_url</v>
      </c>
    </row>
    <row r="6754" spans="1:7" x14ac:dyDescent="0.2">
      <c r="A6754" t="s">
        <v>6400</v>
      </c>
      <c r="B6754" t="s">
        <v>6401</v>
      </c>
      <c r="C6754" t="s">
        <v>26</v>
      </c>
      <c r="D6754">
        <v>2714</v>
      </c>
      <c r="E6754">
        <v>2895</v>
      </c>
      <c r="F6754" t="s">
        <v>6450</v>
      </c>
      <c r="G6754" t="str">
        <f t="shared" si="208"/>
        <v>iiif_url</v>
      </c>
    </row>
    <row r="6755" spans="1:7" x14ac:dyDescent="0.2">
      <c r="A6755" t="s">
        <v>6400</v>
      </c>
      <c r="B6755" t="s">
        <v>6401</v>
      </c>
      <c r="C6755" t="s">
        <v>37</v>
      </c>
      <c r="D6755">
        <v>2835</v>
      </c>
      <c r="E6755">
        <v>2947</v>
      </c>
      <c r="F6755" t="s">
        <v>6451</v>
      </c>
      <c r="G6755" t="str">
        <f t="shared" si="208"/>
        <v>iiif_url</v>
      </c>
    </row>
    <row r="6756" spans="1:7" x14ac:dyDescent="0.2">
      <c r="A6756" t="s">
        <v>6400</v>
      </c>
      <c r="B6756" t="s">
        <v>6401</v>
      </c>
      <c r="C6756" t="s">
        <v>26</v>
      </c>
      <c r="D6756">
        <v>2712</v>
      </c>
      <c r="E6756">
        <v>2996</v>
      </c>
      <c r="F6756" t="s">
        <v>6452</v>
      </c>
      <c r="G6756" t="str">
        <f t="shared" si="208"/>
        <v>iiif_url</v>
      </c>
    </row>
    <row r="6757" spans="1:7" x14ac:dyDescent="0.2">
      <c r="A6757" t="s">
        <v>6400</v>
      </c>
      <c r="B6757" t="s">
        <v>6401</v>
      </c>
      <c r="C6757" t="s">
        <v>37</v>
      </c>
      <c r="D6757">
        <v>2839</v>
      </c>
      <c r="E6757">
        <v>3045</v>
      </c>
      <c r="F6757" t="s">
        <v>6453</v>
      </c>
      <c r="G6757" t="str">
        <f t="shared" si="208"/>
        <v>iiif_url</v>
      </c>
    </row>
    <row r="6758" spans="1:7" x14ac:dyDescent="0.2">
      <c r="A6758" t="s">
        <v>6400</v>
      </c>
      <c r="B6758" t="s">
        <v>6401</v>
      </c>
      <c r="C6758" t="s">
        <v>124</v>
      </c>
      <c r="D6758">
        <v>2712</v>
      </c>
      <c r="E6758">
        <v>3092</v>
      </c>
      <c r="F6758" t="s">
        <v>6454</v>
      </c>
      <c r="G6758" t="str">
        <f t="shared" si="208"/>
        <v>iiif_url</v>
      </c>
    </row>
    <row r="6759" spans="1:7" x14ac:dyDescent="0.2">
      <c r="A6759" t="s">
        <v>6400</v>
      </c>
      <c r="B6759" t="s">
        <v>6401</v>
      </c>
      <c r="C6759" t="s">
        <v>37</v>
      </c>
      <c r="D6759">
        <v>2835</v>
      </c>
      <c r="E6759">
        <v>3140</v>
      </c>
      <c r="F6759" t="s">
        <v>6455</v>
      </c>
      <c r="G6759" t="str">
        <f t="shared" si="208"/>
        <v>iiif_url</v>
      </c>
    </row>
    <row r="6760" spans="1:7" x14ac:dyDescent="0.2">
      <c r="A6760" t="s">
        <v>6400</v>
      </c>
      <c r="B6760" t="s">
        <v>6401</v>
      </c>
      <c r="C6760" t="s">
        <v>124</v>
      </c>
      <c r="D6760">
        <v>2707</v>
      </c>
      <c r="E6760">
        <v>3186</v>
      </c>
      <c r="F6760" t="s">
        <v>6456</v>
      </c>
      <c r="G6760" t="str">
        <f t="shared" si="208"/>
        <v>iiif_url</v>
      </c>
    </row>
    <row r="6761" spans="1:7" x14ac:dyDescent="0.2">
      <c r="A6761" t="s">
        <v>6400</v>
      </c>
      <c r="B6761" t="s">
        <v>6401</v>
      </c>
      <c r="C6761" t="s">
        <v>37</v>
      </c>
      <c r="D6761">
        <v>2835</v>
      </c>
      <c r="E6761">
        <v>3237</v>
      </c>
      <c r="F6761" t="s">
        <v>6457</v>
      </c>
      <c r="G6761" t="str">
        <f t="shared" si="208"/>
        <v>iiif_url</v>
      </c>
    </row>
    <row r="6762" spans="1:7" x14ac:dyDescent="0.2">
      <c r="A6762" t="s">
        <v>6400</v>
      </c>
      <c r="B6762" t="s">
        <v>6401</v>
      </c>
      <c r="C6762" t="s">
        <v>124</v>
      </c>
      <c r="D6762">
        <v>2712</v>
      </c>
      <c r="E6762">
        <v>3284</v>
      </c>
      <c r="F6762" t="s">
        <v>6458</v>
      </c>
      <c r="G6762" t="str">
        <f t="shared" si="208"/>
        <v>iiif_url</v>
      </c>
    </row>
    <row r="6764" spans="1:7" x14ac:dyDescent="0.2">
      <c r="A6764" t="s">
        <v>6400</v>
      </c>
      <c r="B6764" t="s">
        <v>6459</v>
      </c>
      <c r="C6764" t="s">
        <v>26</v>
      </c>
      <c r="D6764">
        <v>3698</v>
      </c>
      <c r="E6764">
        <v>384</v>
      </c>
      <c r="F6764" t="s">
        <v>6460</v>
      </c>
      <c r="G6764" t="str">
        <f t="shared" ref="G6764:G6795" si="209">HYPERLINK("https://images.diginfra.net/iiif/NL-HaNA_1.01.02/3779/NL-HaNA_1.01.02_3779_0031.jpg/3555,292,1089,3163/full/0/default.jpg", "iiif_url")</f>
        <v>iiif_url</v>
      </c>
    </row>
    <row r="6765" spans="1:7" x14ac:dyDescent="0.2">
      <c r="A6765" t="s">
        <v>6400</v>
      </c>
      <c r="B6765" t="s">
        <v>6459</v>
      </c>
      <c r="C6765" t="s">
        <v>26</v>
      </c>
      <c r="D6765">
        <v>3700</v>
      </c>
      <c r="E6765">
        <v>437</v>
      </c>
      <c r="F6765" t="s">
        <v>6461</v>
      </c>
      <c r="G6765" t="str">
        <f t="shared" si="209"/>
        <v>iiif_url</v>
      </c>
    </row>
    <row r="6766" spans="1:7" x14ac:dyDescent="0.2">
      <c r="A6766" t="s">
        <v>6400</v>
      </c>
      <c r="B6766" t="s">
        <v>6459</v>
      </c>
      <c r="C6766" t="s">
        <v>26</v>
      </c>
      <c r="D6766">
        <v>3700</v>
      </c>
      <c r="E6766">
        <v>497</v>
      </c>
      <c r="F6766" t="s">
        <v>5794</v>
      </c>
      <c r="G6766" t="str">
        <f t="shared" si="209"/>
        <v>iiif_url</v>
      </c>
    </row>
    <row r="6767" spans="1:7" x14ac:dyDescent="0.2">
      <c r="A6767" t="s">
        <v>6400</v>
      </c>
      <c r="B6767" t="s">
        <v>6459</v>
      </c>
      <c r="C6767" t="s">
        <v>26</v>
      </c>
      <c r="D6767">
        <v>3825</v>
      </c>
      <c r="E6767">
        <v>530</v>
      </c>
      <c r="F6767" t="s">
        <v>6462</v>
      </c>
      <c r="G6767" t="str">
        <f t="shared" si="209"/>
        <v>iiif_url</v>
      </c>
    </row>
    <row r="6768" spans="1:7" x14ac:dyDescent="0.2">
      <c r="A6768" t="s">
        <v>6400</v>
      </c>
      <c r="B6768" t="s">
        <v>6459</v>
      </c>
      <c r="C6768" t="s">
        <v>26</v>
      </c>
      <c r="D6768">
        <v>3702</v>
      </c>
      <c r="E6768">
        <v>584</v>
      </c>
      <c r="F6768" t="s">
        <v>6463</v>
      </c>
      <c r="G6768" t="str">
        <f t="shared" si="209"/>
        <v>iiif_url</v>
      </c>
    </row>
    <row r="6769" spans="1:7" x14ac:dyDescent="0.2">
      <c r="A6769" t="s">
        <v>6400</v>
      </c>
      <c r="B6769" t="s">
        <v>6459</v>
      </c>
      <c r="C6769" t="s">
        <v>26</v>
      </c>
      <c r="D6769">
        <v>3702</v>
      </c>
      <c r="E6769">
        <v>633</v>
      </c>
      <c r="F6769" t="s">
        <v>6464</v>
      </c>
      <c r="G6769" t="str">
        <f t="shared" si="209"/>
        <v>iiif_url</v>
      </c>
    </row>
    <row r="6770" spans="1:7" x14ac:dyDescent="0.2">
      <c r="A6770" t="s">
        <v>6400</v>
      </c>
      <c r="B6770" t="s">
        <v>6459</v>
      </c>
      <c r="C6770" t="s">
        <v>26</v>
      </c>
      <c r="D6770">
        <v>3700</v>
      </c>
      <c r="E6770">
        <v>681</v>
      </c>
      <c r="F6770" t="s">
        <v>6465</v>
      </c>
      <c r="G6770" t="str">
        <f t="shared" si="209"/>
        <v>iiif_url</v>
      </c>
    </row>
    <row r="6771" spans="1:7" x14ac:dyDescent="0.2">
      <c r="A6771" t="s">
        <v>6400</v>
      </c>
      <c r="B6771" t="s">
        <v>6459</v>
      </c>
      <c r="C6771" t="s">
        <v>37</v>
      </c>
      <c r="D6771">
        <v>3825</v>
      </c>
      <c r="E6771">
        <v>727</v>
      </c>
      <c r="F6771" t="s">
        <v>6466</v>
      </c>
      <c r="G6771" t="str">
        <f t="shared" si="209"/>
        <v>iiif_url</v>
      </c>
    </row>
    <row r="6772" spans="1:7" x14ac:dyDescent="0.2">
      <c r="A6772" t="s">
        <v>6400</v>
      </c>
      <c r="B6772" t="s">
        <v>6459</v>
      </c>
      <c r="C6772" t="s">
        <v>26</v>
      </c>
      <c r="D6772">
        <v>3705</v>
      </c>
      <c r="E6772">
        <v>772</v>
      </c>
      <c r="F6772" t="s">
        <v>6467</v>
      </c>
      <c r="G6772" t="str">
        <f t="shared" si="209"/>
        <v>iiif_url</v>
      </c>
    </row>
    <row r="6773" spans="1:7" x14ac:dyDescent="0.2">
      <c r="A6773" t="s">
        <v>6400</v>
      </c>
      <c r="B6773" t="s">
        <v>6459</v>
      </c>
      <c r="C6773" t="s">
        <v>26</v>
      </c>
      <c r="D6773">
        <v>3702</v>
      </c>
      <c r="E6773">
        <v>824</v>
      </c>
      <c r="F6773" t="s">
        <v>6468</v>
      </c>
      <c r="G6773" t="str">
        <f t="shared" si="209"/>
        <v>iiif_url</v>
      </c>
    </row>
    <row r="6774" spans="1:7" x14ac:dyDescent="0.2">
      <c r="A6774" t="s">
        <v>6400</v>
      </c>
      <c r="B6774" t="s">
        <v>6459</v>
      </c>
      <c r="C6774" t="s">
        <v>37</v>
      </c>
      <c r="D6774">
        <v>3825</v>
      </c>
      <c r="E6774">
        <v>875</v>
      </c>
      <c r="F6774" t="s">
        <v>6469</v>
      </c>
      <c r="G6774" t="str">
        <f t="shared" si="209"/>
        <v>iiif_url</v>
      </c>
    </row>
    <row r="6775" spans="1:7" x14ac:dyDescent="0.2">
      <c r="A6775" t="s">
        <v>6400</v>
      </c>
      <c r="B6775" t="s">
        <v>6459</v>
      </c>
      <c r="C6775" t="s">
        <v>26</v>
      </c>
      <c r="D6775">
        <v>3702</v>
      </c>
      <c r="E6775">
        <v>916</v>
      </c>
      <c r="F6775" t="s">
        <v>6470</v>
      </c>
      <c r="G6775" t="str">
        <f t="shared" si="209"/>
        <v>iiif_url</v>
      </c>
    </row>
    <row r="6776" spans="1:7" x14ac:dyDescent="0.2">
      <c r="A6776" t="s">
        <v>6400</v>
      </c>
      <c r="B6776" t="s">
        <v>6459</v>
      </c>
      <c r="C6776" t="s">
        <v>26</v>
      </c>
      <c r="D6776">
        <v>3818</v>
      </c>
      <c r="E6776">
        <v>967</v>
      </c>
      <c r="F6776" t="s">
        <v>6471</v>
      </c>
      <c r="G6776" t="str">
        <f t="shared" si="209"/>
        <v>iiif_url</v>
      </c>
    </row>
    <row r="6777" spans="1:7" x14ac:dyDescent="0.2">
      <c r="A6777" t="s">
        <v>6400</v>
      </c>
      <c r="B6777" t="s">
        <v>6459</v>
      </c>
      <c r="C6777" t="s">
        <v>26</v>
      </c>
      <c r="D6777">
        <v>3700</v>
      </c>
      <c r="E6777">
        <v>1021</v>
      </c>
      <c r="F6777" t="s">
        <v>6472</v>
      </c>
      <c r="G6777" t="str">
        <f t="shared" si="209"/>
        <v>iiif_url</v>
      </c>
    </row>
    <row r="6778" spans="1:7" x14ac:dyDescent="0.2">
      <c r="A6778" t="s">
        <v>6400</v>
      </c>
      <c r="B6778" t="s">
        <v>6459</v>
      </c>
      <c r="C6778" t="s">
        <v>26</v>
      </c>
      <c r="D6778">
        <v>3702</v>
      </c>
      <c r="E6778">
        <v>1063</v>
      </c>
      <c r="F6778" t="s">
        <v>6473</v>
      </c>
      <c r="G6778" t="str">
        <f t="shared" si="209"/>
        <v>iiif_url</v>
      </c>
    </row>
    <row r="6779" spans="1:7" x14ac:dyDescent="0.2">
      <c r="A6779" t="s">
        <v>6400</v>
      </c>
      <c r="B6779" t="s">
        <v>6459</v>
      </c>
      <c r="C6779" t="s">
        <v>37</v>
      </c>
      <c r="D6779">
        <v>3825</v>
      </c>
      <c r="E6779">
        <v>1114</v>
      </c>
      <c r="F6779" t="s">
        <v>6474</v>
      </c>
      <c r="G6779" t="str">
        <f t="shared" si="209"/>
        <v>iiif_url</v>
      </c>
    </row>
    <row r="6780" spans="1:7" x14ac:dyDescent="0.2">
      <c r="A6780" t="s">
        <v>6400</v>
      </c>
      <c r="B6780" t="s">
        <v>6459</v>
      </c>
      <c r="C6780" t="s">
        <v>26</v>
      </c>
      <c r="D6780">
        <v>3702</v>
      </c>
      <c r="E6780">
        <v>1161</v>
      </c>
      <c r="F6780" t="s">
        <v>6475</v>
      </c>
      <c r="G6780" t="str">
        <f t="shared" si="209"/>
        <v>iiif_url</v>
      </c>
    </row>
    <row r="6781" spans="1:7" x14ac:dyDescent="0.2">
      <c r="A6781" t="s">
        <v>6400</v>
      </c>
      <c r="B6781" t="s">
        <v>6459</v>
      </c>
      <c r="C6781" t="s">
        <v>26</v>
      </c>
      <c r="D6781">
        <v>3702</v>
      </c>
      <c r="E6781">
        <v>1210</v>
      </c>
      <c r="F6781" t="s">
        <v>6476</v>
      </c>
      <c r="G6781" t="str">
        <f t="shared" si="209"/>
        <v>iiif_url</v>
      </c>
    </row>
    <row r="6782" spans="1:7" x14ac:dyDescent="0.2">
      <c r="A6782" t="s">
        <v>6400</v>
      </c>
      <c r="B6782" t="s">
        <v>6459</v>
      </c>
      <c r="C6782" t="s">
        <v>26</v>
      </c>
      <c r="D6782">
        <v>3705</v>
      </c>
      <c r="E6782">
        <v>1273</v>
      </c>
      <c r="F6782" t="s">
        <v>6477</v>
      </c>
      <c r="G6782" t="str">
        <f t="shared" si="209"/>
        <v>iiif_url</v>
      </c>
    </row>
    <row r="6783" spans="1:7" x14ac:dyDescent="0.2">
      <c r="A6783" t="s">
        <v>6400</v>
      </c>
      <c r="B6783" t="s">
        <v>6459</v>
      </c>
      <c r="C6783" t="s">
        <v>37</v>
      </c>
      <c r="D6783">
        <v>3828</v>
      </c>
      <c r="E6783">
        <v>1305</v>
      </c>
      <c r="F6783" t="s">
        <v>6478</v>
      </c>
      <c r="G6783" t="str">
        <f t="shared" si="209"/>
        <v>iiif_url</v>
      </c>
    </row>
    <row r="6784" spans="1:7" x14ac:dyDescent="0.2">
      <c r="A6784" t="s">
        <v>6400</v>
      </c>
      <c r="B6784" t="s">
        <v>6459</v>
      </c>
      <c r="C6784" t="s">
        <v>26</v>
      </c>
      <c r="D6784">
        <v>3705</v>
      </c>
      <c r="E6784">
        <v>1355</v>
      </c>
      <c r="F6784" t="s">
        <v>6479</v>
      </c>
      <c r="G6784" t="str">
        <f t="shared" si="209"/>
        <v>iiif_url</v>
      </c>
    </row>
    <row r="6785" spans="1:7" x14ac:dyDescent="0.2">
      <c r="A6785" t="s">
        <v>6400</v>
      </c>
      <c r="B6785" t="s">
        <v>6459</v>
      </c>
      <c r="C6785" t="s">
        <v>26</v>
      </c>
      <c r="D6785">
        <v>3707</v>
      </c>
      <c r="E6785">
        <v>1402</v>
      </c>
      <c r="F6785" t="s">
        <v>6480</v>
      </c>
      <c r="G6785" t="str">
        <f t="shared" si="209"/>
        <v>iiif_url</v>
      </c>
    </row>
    <row r="6786" spans="1:7" x14ac:dyDescent="0.2">
      <c r="A6786" t="s">
        <v>6400</v>
      </c>
      <c r="B6786" t="s">
        <v>6459</v>
      </c>
      <c r="C6786" t="s">
        <v>37</v>
      </c>
      <c r="D6786">
        <v>3823</v>
      </c>
      <c r="E6786">
        <v>1454</v>
      </c>
      <c r="F6786" t="s">
        <v>6481</v>
      </c>
      <c r="G6786" t="str">
        <f t="shared" si="209"/>
        <v>iiif_url</v>
      </c>
    </row>
    <row r="6787" spans="1:7" x14ac:dyDescent="0.2">
      <c r="A6787" t="s">
        <v>6400</v>
      </c>
      <c r="B6787" t="s">
        <v>6459</v>
      </c>
      <c r="C6787" t="s">
        <v>26</v>
      </c>
      <c r="D6787">
        <v>3698</v>
      </c>
      <c r="E6787">
        <v>1500</v>
      </c>
      <c r="F6787" t="s">
        <v>6482</v>
      </c>
      <c r="G6787" t="str">
        <f t="shared" si="209"/>
        <v>iiif_url</v>
      </c>
    </row>
    <row r="6788" spans="1:7" x14ac:dyDescent="0.2">
      <c r="A6788" t="s">
        <v>6400</v>
      </c>
      <c r="B6788" t="s">
        <v>6459</v>
      </c>
      <c r="C6788" t="s">
        <v>26</v>
      </c>
      <c r="D6788">
        <v>3823</v>
      </c>
      <c r="E6788">
        <v>1554</v>
      </c>
      <c r="F6788" t="s">
        <v>6483</v>
      </c>
      <c r="G6788" t="str">
        <f t="shared" si="209"/>
        <v>iiif_url</v>
      </c>
    </row>
    <row r="6789" spans="1:7" x14ac:dyDescent="0.2">
      <c r="A6789" t="s">
        <v>6400</v>
      </c>
      <c r="B6789" t="s">
        <v>6459</v>
      </c>
      <c r="C6789" t="s">
        <v>26</v>
      </c>
      <c r="D6789">
        <v>3695</v>
      </c>
      <c r="E6789">
        <v>1603</v>
      </c>
      <c r="F6789" t="s">
        <v>6484</v>
      </c>
      <c r="G6789" t="str">
        <f t="shared" si="209"/>
        <v>iiif_url</v>
      </c>
    </row>
    <row r="6790" spans="1:7" x14ac:dyDescent="0.2">
      <c r="A6790" t="s">
        <v>6400</v>
      </c>
      <c r="B6790" t="s">
        <v>6459</v>
      </c>
      <c r="C6790" t="s">
        <v>26</v>
      </c>
      <c r="D6790">
        <v>3695</v>
      </c>
      <c r="E6790">
        <v>1650</v>
      </c>
      <c r="F6790" t="s">
        <v>6485</v>
      </c>
      <c r="G6790" t="str">
        <f t="shared" si="209"/>
        <v>iiif_url</v>
      </c>
    </row>
    <row r="6791" spans="1:7" x14ac:dyDescent="0.2">
      <c r="A6791" t="s">
        <v>6400</v>
      </c>
      <c r="B6791" t="s">
        <v>6459</v>
      </c>
      <c r="C6791" t="s">
        <v>26</v>
      </c>
      <c r="D6791">
        <v>3698</v>
      </c>
      <c r="E6791">
        <v>1695</v>
      </c>
      <c r="F6791" t="s">
        <v>6486</v>
      </c>
      <c r="G6791" t="str">
        <f t="shared" si="209"/>
        <v>iiif_url</v>
      </c>
    </row>
    <row r="6792" spans="1:7" x14ac:dyDescent="0.2">
      <c r="A6792" t="s">
        <v>6400</v>
      </c>
      <c r="B6792" t="s">
        <v>6459</v>
      </c>
      <c r="C6792" t="s">
        <v>37</v>
      </c>
      <c r="D6792">
        <v>3818</v>
      </c>
      <c r="E6792">
        <v>1743</v>
      </c>
      <c r="F6792" t="s">
        <v>6487</v>
      </c>
      <c r="G6792" t="str">
        <f t="shared" si="209"/>
        <v>iiif_url</v>
      </c>
    </row>
    <row r="6793" spans="1:7" x14ac:dyDescent="0.2">
      <c r="A6793" t="s">
        <v>6400</v>
      </c>
      <c r="B6793" t="s">
        <v>6459</v>
      </c>
      <c r="C6793" t="s">
        <v>26</v>
      </c>
      <c r="D6793">
        <v>3695</v>
      </c>
      <c r="E6793">
        <v>1790</v>
      </c>
      <c r="F6793" t="s">
        <v>6488</v>
      </c>
      <c r="G6793" t="str">
        <f t="shared" si="209"/>
        <v>iiif_url</v>
      </c>
    </row>
    <row r="6794" spans="1:7" x14ac:dyDescent="0.2">
      <c r="A6794" t="s">
        <v>6400</v>
      </c>
      <c r="B6794" t="s">
        <v>6459</v>
      </c>
      <c r="C6794" t="s">
        <v>26</v>
      </c>
      <c r="D6794">
        <v>3693</v>
      </c>
      <c r="E6794">
        <v>1843</v>
      </c>
      <c r="F6794" t="s">
        <v>6489</v>
      </c>
      <c r="G6794" t="str">
        <f t="shared" si="209"/>
        <v>iiif_url</v>
      </c>
    </row>
    <row r="6795" spans="1:7" x14ac:dyDescent="0.2">
      <c r="A6795" t="s">
        <v>6400</v>
      </c>
      <c r="B6795" t="s">
        <v>6459</v>
      </c>
      <c r="C6795" t="s">
        <v>37</v>
      </c>
      <c r="D6795">
        <v>3814</v>
      </c>
      <c r="E6795">
        <v>1890</v>
      </c>
      <c r="F6795" t="s">
        <v>6490</v>
      </c>
      <c r="G6795" t="str">
        <f t="shared" si="209"/>
        <v>iiif_url</v>
      </c>
    </row>
    <row r="6796" spans="1:7" x14ac:dyDescent="0.2">
      <c r="A6796" t="s">
        <v>6400</v>
      </c>
      <c r="B6796" t="s">
        <v>6459</v>
      </c>
      <c r="C6796" t="s">
        <v>26</v>
      </c>
      <c r="D6796">
        <v>3693</v>
      </c>
      <c r="E6796">
        <v>1940</v>
      </c>
      <c r="F6796" t="s">
        <v>6491</v>
      </c>
      <c r="G6796" t="str">
        <f t="shared" ref="G6796:G6824" si="210">HYPERLINK("https://images.diginfra.net/iiif/NL-HaNA_1.01.02/3779/NL-HaNA_1.01.02_3779_0031.jpg/3555,292,1089,3163/full/0/default.jpg", "iiif_url")</f>
        <v>iiif_url</v>
      </c>
    </row>
    <row r="6797" spans="1:7" x14ac:dyDescent="0.2">
      <c r="A6797" t="s">
        <v>6400</v>
      </c>
      <c r="B6797" t="s">
        <v>6459</v>
      </c>
      <c r="C6797" t="s">
        <v>26</v>
      </c>
      <c r="D6797">
        <v>3693</v>
      </c>
      <c r="E6797">
        <v>1988</v>
      </c>
      <c r="F6797" t="s">
        <v>6492</v>
      </c>
      <c r="G6797" t="str">
        <f t="shared" si="210"/>
        <v>iiif_url</v>
      </c>
    </row>
    <row r="6798" spans="1:7" x14ac:dyDescent="0.2">
      <c r="A6798" t="s">
        <v>6400</v>
      </c>
      <c r="B6798" t="s">
        <v>6459</v>
      </c>
      <c r="C6798" t="s">
        <v>26</v>
      </c>
      <c r="D6798">
        <v>3691</v>
      </c>
      <c r="E6798">
        <v>2036</v>
      </c>
      <c r="F6798" t="s">
        <v>6493</v>
      </c>
      <c r="G6798" t="str">
        <f t="shared" si="210"/>
        <v>iiif_url</v>
      </c>
    </row>
    <row r="6799" spans="1:7" x14ac:dyDescent="0.2">
      <c r="A6799" t="s">
        <v>6400</v>
      </c>
      <c r="B6799" t="s">
        <v>6459</v>
      </c>
      <c r="C6799" t="s">
        <v>37</v>
      </c>
      <c r="D6799">
        <v>3814</v>
      </c>
      <c r="E6799">
        <v>2083</v>
      </c>
      <c r="F6799" t="s">
        <v>6494</v>
      </c>
      <c r="G6799" t="str">
        <f t="shared" si="210"/>
        <v>iiif_url</v>
      </c>
    </row>
    <row r="6800" spans="1:7" x14ac:dyDescent="0.2">
      <c r="A6800" t="s">
        <v>6400</v>
      </c>
      <c r="B6800" t="s">
        <v>6459</v>
      </c>
      <c r="C6800" t="s">
        <v>26</v>
      </c>
      <c r="D6800">
        <v>3693</v>
      </c>
      <c r="E6800">
        <v>2129</v>
      </c>
      <c r="F6800" t="s">
        <v>6495</v>
      </c>
      <c r="G6800" t="str">
        <f t="shared" si="210"/>
        <v>iiif_url</v>
      </c>
    </row>
    <row r="6801" spans="1:7" x14ac:dyDescent="0.2">
      <c r="A6801" t="s">
        <v>6400</v>
      </c>
      <c r="B6801" t="s">
        <v>6459</v>
      </c>
      <c r="C6801" t="s">
        <v>37</v>
      </c>
      <c r="D6801">
        <v>3814</v>
      </c>
      <c r="E6801">
        <v>2178</v>
      </c>
      <c r="F6801" t="s">
        <v>6431</v>
      </c>
      <c r="G6801" t="str">
        <f t="shared" si="210"/>
        <v>iiif_url</v>
      </c>
    </row>
    <row r="6802" spans="1:7" x14ac:dyDescent="0.2">
      <c r="A6802" t="s">
        <v>6400</v>
      </c>
      <c r="B6802" t="s">
        <v>6459</v>
      </c>
      <c r="C6802" t="s">
        <v>26</v>
      </c>
      <c r="D6802">
        <v>3695</v>
      </c>
      <c r="E6802">
        <v>2226</v>
      </c>
      <c r="F6802" t="s">
        <v>6496</v>
      </c>
      <c r="G6802" t="str">
        <f t="shared" si="210"/>
        <v>iiif_url</v>
      </c>
    </row>
    <row r="6803" spans="1:7" x14ac:dyDescent="0.2">
      <c r="A6803" t="s">
        <v>6400</v>
      </c>
      <c r="B6803" t="s">
        <v>6459</v>
      </c>
      <c r="C6803" t="s">
        <v>26</v>
      </c>
      <c r="D6803">
        <v>3693</v>
      </c>
      <c r="E6803">
        <v>2275</v>
      </c>
      <c r="F6803" t="s">
        <v>6497</v>
      </c>
      <c r="G6803" t="str">
        <f t="shared" si="210"/>
        <v>iiif_url</v>
      </c>
    </row>
    <row r="6804" spans="1:7" x14ac:dyDescent="0.2">
      <c r="A6804" t="s">
        <v>6400</v>
      </c>
      <c r="B6804" t="s">
        <v>6459</v>
      </c>
      <c r="C6804" t="s">
        <v>26</v>
      </c>
      <c r="D6804">
        <v>3693</v>
      </c>
      <c r="E6804">
        <v>2323</v>
      </c>
      <c r="F6804" t="s">
        <v>6498</v>
      </c>
      <c r="G6804" t="str">
        <f t="shared" si="210"/>
        <v>iiif_url</v>
      </c>
    </row>
    <row r="6805" spans="1:7" x14ac:dyDescent="0.2">
      <c r="A6805" t="s">
        <v>6400</v>
      </c>
      <c r="B6805" t="s">
        <v>6459</v>
      </c>
      <c r="C6805" t="s">
        <v>26</v>
      </c>
      <c r="D6805">
        <v>3698</v>
      </c>
      <c r="E6805">
        <v>2369</v>
      </c>
      <c r="F6805" t="s">
        <v>6499</v>
      </c>
      <c r="G6805" t="str">
        <f t="shared" si="210"/>
        <v>iiif_url</v>
      </c>
    </row>
    <row r="6806" spans="1:7" x14ac:dyDescent="0.2">
      <c r="A6806" t="s">
        <v>6400</v>
      </c>
      <c r="B6806" t="s">
        <v>6459</v>
      </c>
      <c r="C6806" t="s">
        <v>37</v>
      </c>
      <c r="D6806">
        <v>3816</v>
      </c>
      <c r="E6806">
        <v>2419</v>
      </c>
      <c r="F6806" t="s">
        <v>6500</v>
      </c>
      <c r="G6806" t="str">
        <f t="shared" si="210"/>
        <v>iiif_url</v>
      </c>
    </row>
    <row r="6807" spans="1:7" x14ac:dyDescent="0.2">
      <c r="A6807" t="s">
        <v>6400</v>
      </c>
      <c r="B6807" t="s">
        <v>6459</v>
      </c>
      <c r="C6807" t="s">
        <v>26</v>
      </c>
      <c r="D6807">
        <v>3693</v>
      </c>
      <c r="E6807">
        <v>2469</v>
      </c>
      <c r="F6807" t="s">
        <v>6501</v>
      </c>
      <c r="G6807" t="str">
        <f t="shared" si="210"/>
        <v>iiif_url</v>
      </c>
    </row>
    <row r="6808" spans="1:7" x14ac:dyDescent="0.2">
      <c r="A6808" t="s">
        <v>6400</v>
      </c>
      <c r="B6808" t="s">
        <v>6459</v>
      </c>
      <c r="C6808" t="s">
        <v>37</v>
      </c>
      <c r="D6808">
        <v>3811</v>
      </c>
      <c r="E6808">
        <v>2518</v>
      </c>
      <c r="F6808" t="s">
        <v>6502</v>
      </c>
      <c r="G6808" t="str">
        <f t="shared" si="210"/>
        <v>iiif_url</v>
      </c>
    </row>
    <row r="6809" spans="1:7" x14ac:dyDescent="0.2">
      <c r="A6809" t="s">
        <v>6400</v>
      </c>
      <c r="B6809" t="s">
        <v>6459</v>
      </c>
      <c r="C6809" t="s">
        <v>26</v>
      </c>
      <c r="D6809">
        <v>3691</v>
      </c>
      <c r="E6809">
        <v>2564</v>
      </c>
      <c r="F6809" t="s">
        <v>6503</v>
      </c>
      <c r="G6809" t="str">
        <f t="shared" si="210"/>
        <v>iiif_url</v>
      </c>
    </row>
    <row r="6810" spans="1:7" x14ac:dyDescent="0.2">
      <c r="A6810" t="s">
        <v>6400</v>
      </c>
      <c r="B6810" t="s">
        <v>6459</v>
      </c>
      <c r="C6810" t="s">
        <v>26</v>
      </c>
      <c r="D6810">
        <v>3693</v>
      </c>
      <c r="E6810">
        <v>2615</v>
      </c>
      <c r="F6810" t="s">
        <v>6504</v>
      </c>
      <c r="G6810" t="str">
        <f t="shared" si="210"/>
        <v>iiif_url</v>
      </c>
    </row>
    <row r="6811" spans="1:7" x14ac:dyDescent="0.2">
      <c r="A6811" t="s">
        <v>6400</v>
      </c>
      <c r="B6811" t="s">
        <v>6459</v>
      </c>
      <c r="C6811" t="s">
        <v>26</v>
      </c>
      <c r="D6811">
        <v>3695</v>
      </c>
      <c r="E6811">
        <v>2670</v>
      </c>
      <c r="F6811" t="s">
        <v>6505</v>
      </c>
      <c r="G6811" t="str">
        <f t="shared" si="210"/>
        <v>iiif_url</v>
      </c>
    </row>
    <row r="6812" spans="1:7" x14ac:dyDescent="0.2">
      <c r="A6812" t="s">
        <v>6400</v>
      </c>
      <c r="B6812" t="s">
        <v>6459</v>
      </c>
      <c r="C6812" t="s">
        <v>37</v>
      </c>
      <c r="D6812">
        <v>3809</v>
      </c>
      <c r="E6812">
        <v>2707</v>
      </c>
      <c r="F6812" t="s">
        <v>6506</v>
      </c>
      <c r="G6812" t="str">
        <f t="shared" si="210"/>
        <v>iiif_url</v>
      </c>
    </row>
    <row r="6813" spans="1:7" x14ac:dyDescent="0.2">
      <c r="A6813" t="s">
        <v>6400</v>
      </c>
      <c r="B6813" t="s">
        <v>6459</v>
      </c>
      <c r="C6813" t="s">
        <v>26</v>
      </c>
      <c r="D6813">
        <v>3691</v>
      </c>
      <c r="E6813">
        <v>2754</v>
      </c>
      <c r="F6813" t="s">
        <v>6507</v>
      </c>
      <c r="G6813" t="str">
        <f t="shared" si="210"/>
        <v>iiif_url</v>
      </c>
    </row>
    <row r="6814" spans="1:7" x14ac:dyDescent="0.2">
      <c r="A6814" t="s">
        <v>6400</v>
      </c>
      <c r="B6814" t="s">
        <v>6459</v>
      </c>
      <c r="C6814" t="s">
        <v>26</v>
      </c>
      <c r="D6814">
        <v>3691</v>
      </c>
      <c r="E6814">
        <v>2808</v>
      </c>
      <c r="F6814" t="s">
        <v>6508</v>
      </c>
      <c r="G6814" t="str">
        <f t="shared" si="210"/>
        <v>iiif_url</v>
      </c>
    </row>
    <row r="6815" spans="1:7" x14ac:dyDescent="0.2">
      <c r="A6815" t="s">
        <v>6400</v>
      </c>
      <c r="B6815" t="s">
        <v>6459</v>
      </c>
      <c r="C6815" t="s">
        <v>26</v>
      </c>
      <c r="D6815">
        <v>3693</v>
      </c>
      <c r="E6815">
        <v>2855</v>
      </c>
      <c r="F6815" t="s">
        <v>6509</v>
      </c>
      <c r="G6815" t="str">
        <f t="shared" si="210"/>
        <v>iiif_url</v>
      </c>
    </row>
    <row r="6816" spans="1:7" x14ac:dyDescent="0.2">
      <c r="A6816" t="s">
        <v>6400</v>
      </c>
      <c r="B6816" t="s">
        <v>6459</v>
      </c>
      <c r="C6816" t="s">
        <v>37</v>
      </c>
      <c r="D6816">
        <v>3797</v>
      </c>
      <c r="E6816">
        <v>2902</v>
      </c>
      <c r="F6816" t="s">
        <v>6510</v>
      </c>
      <c r="G6816" t="str">
        <f t="shared" si="210"/>
        <v>iiif_url</v>
      </c>
    </row>
    <row r="6817" spans="1:7" x14ac:dyDescent="0.2">
      <c r="A6817" t="s">
        <v>6400</v>
      </c>
      <c r="B6817" t="s">
        <v>6459</v>
      </c>
      <c r="C6817" t="s">
        <v>26</v>
      </c>
      <c r="D6817">
        <v>3691</v>
      </c>
      <c r="E6817">
        <v>2949</v>
      </c>
      <c r="F6817" t="s">
        <v>6511</v>
      </c>
      <c r="G6817" t="str">
        <f t="shared" si="210"/>
        <v>iiif_url</v>
      </c>
    </row>
    <row r="6818" spans="1:7" x14ac:dyDescent="0.2">
      <c r="A6818" t="s">
        <v>6400</v>
      </c>
      <c r="B6818" t="s">
        <v>6459</v>
      </c>
      <c r="C6818" t="s">
        <v>37</v>
      </c>
      <c r="D6818">
        <v>3821</v>
      </c>
      <c r="E6818">
        <v>2996</v>
      </c>
      <c r="F6818" t="s">
        <v>6512</v>
      </c>
      <c r="G6818" t="str">
        <f t="shared" si="210"/>
        <v>iiif_url</v>
      </c>
    </row>
    <row r="6819" spans="1:7" x14ac:dyDescent="0.2">
      <c r="A6819" t="s">
        <v>6400</v>
      </c>
      <c r="B6819" t="s">
        <v>6459</v>
      </c>
      <c r="C6819" t="s">
        <v>26</v>
      </c>
      <c r="D6819">
        <v>3688</v>
      </c>
      <c r="E6819">
        <v>3046</v>
      </c>
      <c r="F6819" t="s">
        <v>6513</v>
      </c>
      <c r="G6819" t="str">
        <f t="shared" si="210"/>
        <v>iiif_url</v>
      </c>
    </row>
    <row r="6820" spans="1:7" x14ac:dyDescent="0.2">
      <c r="A6820" t="s">
        <v>6400</v>
      </c>
      <c r="B6820" t="s">
        <v>6459</v>
      </c>
      <c r="C6820" t="s">
        <v>26</v>
      </c>
      <c r="D6820">
        <v>3691</v>
      </c>
      <c r="E6820">
        <v>3101</v>
      </c>
      <c r="F6820" t="s">
        <v>6514</v>
      </c>
      <c r="G6820" t="str">
        <f t="shared" si="210"/>
        <v>iiif_url</v>
      </c>
    </row>
    <row r="6821" spans="1:7" x14ac:dyDescent="0.2">
      <c r="A6821" t="s">
        <v>6400</v>
      </c>
      <c r="B6821" t="s">
        <v>6459</v>
      </c>
      <c r="C6821" t="s">
        <v>26</v>
      </c>
      <c r="D6821">
        <v>3691</v>
      </c>
      <c r="E6821">
        <v>3150</v>
      </c>
      <c r="F6821" t="s">
        <v>6515</v>
      </c>
      <c r="G6821" t="str">
        <f t="shared" si="210"/>
        <v>iiif_url</v>
      </c>
    </row>
    <row r="6822" spans="1:7" x14ac:dyDescent="0.2">
      <c r="A6822" t="s">
        <v>6400</v>
      </c>
      <c r="B6822" t="s">
        <v>6459</v>
      </c>
      <c r="C6822" t="s">
        <v>124</v>
      </c>
      <c r="D6822">
        <v>3643</v>
      </c>
      <c r="E6822">
        <v>3192</v>
      </c>
      <c r="F6822" t="s">
        <v>6516</v>
      </c>
      <c r="G6822" t="str">
        <f t="shared" si="210"/>
        <v>iiif_url</v>
      </c>
    </row>
    <row r="6823" spans="1:7" x14ac:dyDescent="0.2">
      <c r="A6823" t="s">
        <v>6400</v>
      </c>
      <c r="B6823" t="s">
        <v>6459</v>
      </c>
      <c r="C6823" t="s">
        <v>26</v>
      </c>
      <c r="D6823">
        <v>3686</v>
      </c>
      <c r="E6823">
        <v>3241</v>
      </c>
      <c r="F6823" t="s">
        <v>6517</v>
      </c>
      <c r="G6823" t="str">
        <f t="shared" si="210"/>
        <v>iiif_url</v>
      </c>
    </row>
    <row r="6824" spans="1:7" x14ac:dyDescent="0.2">
      <c r="A6824" t="s">
        <v>6400</v>
      </c>
      <c r="B6824" t="s">
        <v>6459</v>
      </c>
      <c r="C6824" t="s">
        <v>26</v>
      </c>
      <c r="D6824">
        <v>3691</v>
      </c>
      <c r="E6824">
        <v>3291</v>
      </c>
      <c r="F6824" t="s">
        <v>6518</v>
      </c>
      <c r="G6824" t="str">
        <f t="shared" si="210"/>
        <v>iiif_url</v>
      </c>
    </row>
    <row r="6828" spans="1:7" x14ac:dyDescent="0.2">
      <c r="A6828" t="s">
        <v>6519</v>
      </c>
      <c r="B6828" t="s">
        <v>6520</v>
      </c>
      <c r="C6828" t="s">
        <v>11</v>
      </c>
      <c r="D6828">
        <v>824</v>
      </c>
      <c r="E6828">
        <v>330</v>
      </c>
      <c r="F6828" t="s">
        <v>475</v>
      </c>
      <c r="G6828" t="str">
        <f t="shared" ref="G6828:G6859" si="211">HYPERLINK("https://images.diginfra.net/iiif/NL-HaNA_1.01.02/3779/NL-HaNA_1.01.02_3779_0032.jpg/223,297,1081,3143/full/0/default.jpg", "iiif_url")</f>
        <v>iiif_url</v>
      </c>
    </row>
    <row r="6829" spans="1:7" x14ac:dyDescent="0.2">
      <c r="A6829" t="s">
        <v>6519</v>
      </c>
      <c r="B6829" t="s">
        <v>6520</v>
      </c>
      <c r="C6829" t="s">
        <v>26</v>
      </c>
      <c r="D6829">
        <v>496</v>
      </c>
      <c r="E6829">
        <v>395</v>
      </c>
      <c r="F6829" t="s">
        <v>6521</v>
      </c>
      <c r="G6829" t="str">
        <f t="shared" si="211"/>
        <v>iiif_url</v>
      </c>
    </row>
    <row r="6830" spans="1:7" x14ac:dyDescent="0.2">
      <c r="A6830" t="s">
        <v>6519</v>
      </c>
      <c r="B6830" t="s">
        <v>6520</v>
      </c>
      <c r="C6830" t="s">
        <v>124</v>
      </c>
      <c r="D6830">
        <v>373</v>
      </c>
      <c r="E6830">
        <v>440</v>
      </c>
      <c r="F6830" t="s">
        <v>6522</v>
      </c>
      <c r="G6830" t="str">
        <f t="shared" si="211"/>
        <v>iiif_url</v>
      </c>
    </row>
    <row r="6831" spans="1:7" x14ac:dyDescent="0.2">
      <c r="A6831" t="s">
        <v>6519</v>
      </c>
      <c r="B6831" t="s">
        <v>6520</v>
      </c>
      <c r="C6831" t="s">
        <v>26</v>
      </c>
      <c r="D6831">
        <v>498</v>
      </c>
      <c r="E6831">
        <v>487</v>
      </c>
      <c r="F6831" t="s">
        <v>6523</v>
      </c>
      <c r="G6831" t="str">
        <f t="shared" si="211"/>
        <v>iiif_url</v>
      </c>
    </row>
    <row r="6832" spans="1:7" x14ac:dyDescent="0.2">
      <c r="A6832" t="s">
        <v>6519</v>
      </c>
      <c r="B6832" t="s">
        <v>6520</v>
      </c>
      <c r="C6832" t="s">
        <v>124</v>
      </c>
      <c r="D6832">
        <v>371</v>
      </c>
      <c r="E6832">
        <v>530</v>
      </c>
      <c r="F6832" t="s">
        <v>6524</v>
      </c>
      <c r="G6832" t="str">
        <f t="shared" si="211"/>
        <v>iiif_url</v>
      </c>
    </row>
    <row r="6833" spans="1:7" x14ac:dyDescent="0.2">
      <c r="A6833" t="s">
        <v>6519</v>
      </c>
      <c r="B6833" t="s">
        <v>6520</v>
      </c>
      <c r="C6833" t="s">
        <v>124</v>
      </c>
      <c r="D6833">
        <v>368</v>
      </c>
      <c r="E6833">
        <v>586</v>
      </c>
      <c r="F6833" t="s">
        <v>6525</v>
      </c>
      <c r="G6833" t="str">
        <f t="shared" si="211"/>
        <v>iiif_url</v>
      </c>
    </row>
    <row r="6834" spans="1:7" x14ac:dyDescent="0.2">
      <c r="A6834" t="s">
        <v>6519</v>
      </c>
      <c r="B6834" t="s">
        <v>6520</v>
      </c>
      <c r="C6834" t="s">
        <v>26</v>
      </c>
      <c r="D6834">
        <v>491</v>
      </c>
      <c r="E6834">
        <v>584</v>
      </c>
      <c r="F6834" t="s">
        <v>2742</v>
      </c>
      <c r="G6834" t="str">
        <f t="shared" si="211"/>
        <v>iiif_url</v>
      </c>
    </row>
    <row r="6835" spans="1:7" x14ac:dyDescent="0.2">
      <c r="A6835" t="s">
        <v>6519</v>
      </c>
      <c r="B6835" t="s">
        <v>6520</v>
      </c>
      <c r="C6835" t="s">
        <v>37</v>
      </c>
      <c r="D6835">
        <v>494</v>
      </c>
      <c r="E6835">
        <v>629</v>
      </c>
      <c r="F6835" t="s">
        <v>6526</v>
      </c>
      <c r="G6835" t="str">
        <f t="shared" si="211"/>
        <v>iiif_url</v>
      </c>
    </row>
    <row r="6836" spans="1:7" x14ac:dyDescent="0.2">
      <c r="A6836" t="s">
        <v>6519</v>
      </c>
      <c r="B6836" t="s">
        <v>6520</v>
      </c>
      <c r="C6836" t="s">
        <v>124</v>
      </c>
      <c r="D6836">
        <v>368</v>
      </c>
      <c r="E6836">
        <v>679</v>
      </c>
      <c r="F6836" t="s">
        <v>6527</v>
      </c>
      <c r="G6836" t="str">
        <f t="shared" si="211"/>
        <v>iiif_url</v>
      </c>
    </row>
    <row r="6837" spans="1:7" x14ac:dyDescent="0.2">
      <c r="A6837" t="s">
        <v>6519</v>
      </c>
      <c r="B6837" t="s">
        <v>6520</v>
      </c>
      <c r="C6837" t="s">
        <v>37</v>
      </c>
      <c r="D6837">
        <v>494</v>
      </c>
      <c r="E6837">
        <v>731</v>
      </c>
      <c r="F6837" t="s">
        <v>161</v>
      </c>
      <c r="G6837" t="str">
        <f t="shared" si="211"/>
        <v>iiif_url</v>
      </c>
    </row>
    <row r="6838" spans="1:7" x14ac:dyDescent="0.2">
      <c r="A6838" t="s">
        <v>6519</v>
      </c>
      <c r="B6838" t="s">
        <v>6520</v>
      </c>
      <c r="C6838" t="s">
        <v>124</v>
      </c>
      <c r="D6838">
        <v>368</v>
      </c>
      <c r="E6838">
        <v>783</v>
      </c>
      <c r="F6838" t="s">
        <v>6528</v>
      </c>
      <c r="G6838" t="str">
        <f t="shared" si="211"/>
        <v>iiif_url</v>
      </c>
    </row>
    <row r="6839" spans="1:7" x14ac:dyDescent="0.2">
      <c r="A6839" t="s">
        <v>6519</v>
      </c>
      <c r="B6839" t="s">
        <v>6520</v>
      </c>
      <c r="C6839" t="s">
        <v>26</v>
      </c>
      <c r="D6839">
        <v>378</v>
      </c>
      <c r="E6839">
        <v>825</v>
      </c>
      <c r="F6839" t="s">
        <v>6529</v>
      </c>
      <c r="G6839" t="str">
        <f t="shared" si="211"/>
        <v>iiif_url</v>
      </c>
    </row>
    <row r="6840" spans="1:7" x14ac:dyDescent="0.2">
      <c r="A6840" t="s">
        <v>6519</v>
      </c>
      <c r="B6840" t="s">
        <v>6520</v>
      </c>
      <c r="C6840" t="s">
        <v>37</v>
      </c>
      <c r="D6840">
        <v>494</v>
      </c>
      <c r="E6840">
        <v>875</v>
      </c>
      <c r="F6840" t="s">
        <v>6530</v>
      </c>
      <c r="G6840" t="str">
        <f t="shared" si="211"/>
        <v>iiif_url</v>
      </c>
    </row>
    <row r="6841" spans="1:7" x14ac:dyDescent="0.2">
      <c r="A6841" t="s">
        <v>6519</v>
      </c>
      <c r="B6841" t="s">
        <v>6520</v>
      </c>
      <c r="C6841" t="s">
        <v>26</v>
      </c>
      <c r="D6841">
        <v>371</v>
      </c>
      <c r="E6841">
        <v>922</v>
      </c>
      <c r="F6841" t="s">
        <v>6531</v>
      </c>
      <c r="G6841" t="str">
        <f t="shared" si="211"/>
        <v>iiif_url</v>
      </c>
    </row>
    <row r="6842" spans="1:7" x14ac:dyDescent="0.2">
      <c r="A6842" t="s">
        <v>6519</v>
      </c>
      <c r="B6842" t="s">
        <v>6520</v>
      </c>
      <c r="C6842" t="s">
        <v>37</v>
      </c>
      <c r="D6842">
        <v>496</v>
      </c>
      <c r="E6842">
        <v>968</v>
      </c>
      <c r="F6842" t="s">
        <v>161</v>
      </c>
      <c r="G6842" t="str">
        <f t="shared" si="211"/>
        <v>iiif_url</v>
      </c>
    </row>
    <row r="6843" spans="1:7" x14ac:dyDescent="0.2">
      <c r="A6843" t="s">
        <v>6519</v>
      </c>
      <c r="B6843" t="s">
        <v>6520</v>
      </c>
      <c r="C6843" t="s">
        <v>26</v>
      </c>
      <c r="D6843">
        <v>373</v>
      </c>
      <c r="E6843">
        <v>1019</v>
      </c>
      <c r="F6843" t="s">
        <v>6532</v>
      </c>
      <c r="G6843" t="str">
        <f t="shared" si="211"/>
        <v>iiif_url</v>
      </c>
    </row>
    <row r="6844" spans="1:7" x14ac:dyDescent="0.2">
      <c r="A6844" t="s">
        <v>6519</v>
      </c>
      <c r="B6844" t="s">
        <v>6520</v>
      </c>
      <c r="C6844" t="s">
        <v>26</v>
      </c>
      <c r="D6844">
        <v>375</v>
      </c>
      <c r="E6844">
        <v>1079</v>
      </c>
      <c r="F6844" t="s">
        <v>1167</v>
      </c>
      <c r="G6844" t="str">
        <f t="shared" si="211"/>
        <v>iiif_url</v>
      </c>
    </row>
    <row r="6845" spans="1:7" x14ac:dyDescent="0.2">
      <c r="A6845" t="s">
        <v>6519</v>
      </c>
      <c r="B6845" t="s">
        <v>6520</v>
      </c>
      <c r="C6845" t="s">
        <v>37</v>
      </c>
      <c r="D6845">
        <v>494</v>
      </c>
      <c r="E6845">
        <v>1100</v>
      </c>
      <c r="F6845" t="s">
        <v>2863</v>
      </c>
      <c r="G6845" t="str">
        <f t="shared" si="211"/>
        <v>iiif_url</v>
      </c>
    </row>
    <row r="6846" spans="1:7" x14ac:dyDescent="0.2">
      <c r="A6846" t="s">
        <v>6519</v>
      </c>
      <c r="B6846" t="s">
        <v>6520</v>
      </c>
      <c r="C6846" t="s">
        <v>26</v>
      </c>
      <c r="D6846">
        <v>368</v>
      </c>
      <c r="E6846">
        <v>1162</v>
      </c>
      <c r="F6846" t="s">
        <v>6533</v>
      </c>
      <c r="G6846" t="str">
        <f t="shared" si="211"/>
        <v>iiif_url</v>
      </c>
    </row>
    <row r="6847" spans="1:7" x14ac:dyDescent="0.2">
      <c r="A6847" t="s">
        <v>6519</v>
      </c>
      <c r="B6847" t="s">
        <v>6520</v>
      </c>
      <c r="C6847" t="s">
        <v>26</v>
      </c>
      <c r="D6847">
        <v>371</v>
      </c>
      <c r="E6847">
        <v>1219</v>
      </c>
      <c r="F6847" t="s">
        <v>6534</v>
      </c>
      <c r="G6847" t="str">
        <f t="shared" si="211"/>
        <v>iiif_url</v>
      </c>
    </row>
    <row r="6848" spans="1:7" x14ac:dyDescent="0.2">
      <c r="A6848" t="s">
        <v>6519</v>
      </c>
      <c r="B6848" t="s">
        <v>6520</v>
      </c>
      <c r="C6848" t="s">
        <v>37</v>
      </c>
      <c r="D6848">
        <v>489</v>
      </c>
      <c r="E6848">
        <v>1245</v>
      </c>
      <c r="F6848" t="s">
        <v>6535</v>
      </c>
      <c r="G6848" t="str">
        <f t="shared" si="211"/>
        <v>iiif_url</v>
      </c>
    </row>
    <row r="6849" spans="1:7" x14ac:dyDescent="0.2">
      <c r="A6849" t="s">
        <v>6519</v>
      </c>
      <c r="B6849" t="s">
        <v>6520</v>
      </c>
      <c r="C6849" t="s">
        <v>26</v>
      </c>
      <c r="D6849">
        <v>368</v>
      </c>
      <c r="E6849">
        <v>1306</v>
      </c>
      <c r="F6849" t="s">
        <v>6536</v>
      </c>
      <c r="G6849" t="str">
        <f t="shared" si="211"/>
        <v>iiif_url</v>
      </c>
    </row>
    <row r="6850" spans="1:7" x14ac:dyDescent="0.2">
      <c r="A6850" t="s">
        <v>6519</v>
      </c>
      <c r="B6850" t="s">
        <v>6520</v>
      </c>
      <c r="C6850" t="s">
        <v>26</v>
      </c>
      <c r="D6850">
        <v>366</v>
      </c>
      <c r="E6850">
        <v>1360</v>
      </c>
      <c r="F6850" t="s">
        <v>6537</v>
      </c>
      <c r="G6850" t="str">
        <f t="shared" si="211"/>
        <v>iiif_url</v>
      </c>
    </row>
    <row r="6851" spans="1:7" x14ac:dyDescent="0.2">
      <c r="A6851" t="s">
        <v>6519</v>
      </c>
      <c r="B6851" t="s">
        <v>6520</v>
      </c>
      <c r="C6851" t="s">
        <v>37</v>
      </c>
      <c r="D6851">
        <v>494</v>
      </c>
      <c r="E6851">
        <v>1389</v>
      </c>
      <c r="F6851" t="s">
        <v>6538</v>
      </c>
      <c r="G6851" t="str">
        <f t="shared" si="211"/>
        <v>iiif_url</v>
      </c>
    </row>
    <row r="6852" spans="1:7" x14ac:dyDescent="0.2">
      <c r="A6852" t="s">
        <v>6519</v>
      </c>
      <c r="B6852" t="s">
        <v>6520</v>
      </c>
      <c r="C6852" t="s">
        <v>26</v>
      </c>
      <c r="D6852">
        <v>366</v>
      </c>
      <c r="E6852">
        <v>1448</v>
      </c>
      <c r="F6852" t="s">
        <v>6539</v>
      </c>
      <c r="G6852" t="str">
        <f t="shared" si="211"/>
        <v>iiif_url</v>
      </c>
    </row>
    <row r="6853" spans="1:7" x14ac:dyDescent="0.2">
      <c r="A6853" t="s">
        <v>6519</v>
      </c>
      <c r="B6853" t="s">
        <v>6520</v>
      </c>
      <c r="C6853" t="s">
        <v>37</v>
      </c>
      <c r="D6853">
        <v>494</v>
      </c>
      <c r="E6853">
        <v>1492</v>
      </c>
      <c r="F6853" t="s">
        <v>6540</v>
      </c>
      <c r="G6853" t="str">
        <f t="shared" si="211"/>
        <v>iiif_url</v>
      </c>
    </row>
    <row r="6854" spans="1:7" x14ac:dyDescent="0.2">
      <c r="A6854" t="s">
        <v>6519</v>
      </c>
      <c r="B6854" t="s">
        <v>6520</v>
      </c>
      <c r="C6854" t="s">
        <v>26</v>
      </c>
      <c r="D6854">
        <v>366</v>
      </c>
      <c r="E6854">
        <v>1548</v>
      </c>
      <c r="F6854" t="s">
        <v>6541</v>
      </c>
      <c r="G6854" t="str">
        <f t="shared" si="211"/>
        <v>iiif_url</v>
      </c>
    </row>
    <row r="6855" spans="1:7" x14ac:dyDescent="0.2">
      <c r="A6855" t="s">
        <v>6519</v>
      </c>
      <c r="B6855" t="s">
        <v>6520</v>
      </c>
      <c r="C6855" t="s">
        <v>1155</v>
      </c>
      <c r="D6855">
        <v>1147</v>
      </c>
      <c r="E6855">
        <v>1565</v>
      </c>
      <c r="G6855" t="str">
        <f t="shared" si="211"/>
        <v>iiif_url</v>
      </c>
    </row>
    <row r="6856" spans="1:7" x14ac:dyDescent="0.2">
      <c r="A6856" t="s">
        <v>6519</v>
      </c>
      <c r="B6856" t="s">
        <v>6520</v>
      </c>
      <c r="C6856" t="s">
        <v>37</v>
      </c>
      <c r="D6856">
        <v>486</v>
      </c>
      <c r="E6856">
        <v>1592</v>
      </c>
      <c r="F6856" t="s">
        <v>6542</v>
      </c>
      <c r="G6856" t="str">
        <f t="shared" si="211"/>
        <v>iiif_url</v>
      </c>
    </row>
    <row r="6857" spans="1:7" x14ac:dyDescent="0.2">
      <c r="A6857" t="s">
        <v>6519</v>
      </c>
      <c r="B6857" t="s">
        <v>6520</v>
      </c>
      <c r="C6857" t="s">
        <v>124</v>
      </c>
      <c r="D6857">
        <v>368</v>
      </c>
      <c r="E6857">
        <v>1642</v>
      </c>
      <c r="F6857" t="s">
        <v>6543</v>
      </c>
      <c r="G6857" t="str">
        <f t="shared" si="211"/>
        <v>iiif_url</v>
      </c>
    </row>
    <row r="6858" spans="1:7" x14ac:dyDescent="0.2">
      <c r="A6858" t="s">
        <v>6519</v>
      </c>
      <c r="B6858" t="s">
        <v>6520</v>
      </c>
      <c r="C6858" t="s">
        <v>26</v>
      </c>
      <c r="D6858">
        <v>491</v>
      </c>
      <c r="E6858">
        <v>1692</v>
      </c>
      <c r="F6858" t="s">
        <v>6544</v>
      </c>
      <c r="G6858" t="str">
        <f t="shared" si="211"/>
        <v>iiif_url</v>
      </c>
    </row>
    <row r="6859" spans="1:7" x14ac:dyDescent="0.2">
      <c r="A6859" t="s">
        <v>6519</v>
      </c>
      <c r="B6859" t="s">
        <v>6520</v>
      </c>
      <c r="C6859" t="s">
        <v>124</v>
      </c>
      <c r="D6859">
        <v>366</v>
      </c>
      <c r="E6859">
        <v>1737</v>
      </c>
      <c r="F6859" t="s">
        <v>6545</v>
      </c>
      <c r="G6859" t="str">
        <f t="shared" si="211"/>
        <v>iiif_url</v>
      </c>
    </row>
    <row r="6860" spans="1:7" x14ac:dyDescent="0.2">
      <c r="A6860" t="s">
        <v>6519</v>
      </c>
      <c r="B6860" t="s">
        <v>6520</v>
      </c>
      <c r="C6860" t="s">
        <v>26</v>
      </c>
      <c r="D6860">
        <v>489</v>
      </c>
      <c r="E6860">
        <v>1790</v>
      </c>
      <c r="F6860" t="s">
        <v>6546</v>
      </c>
      <c r="G6860" t="str">
        <f t="shared" ref="G6860:G6892" si="212">HYPERLINK("https://images.diginfra.net/iiif/NL-HaNA_1.01.02/3779/NL-HaNA_1.01.02_3779_0032.jpg/223,297,1081,3143/full/0/default.jpg", "iiif_url")</f>
        <v>iiif_url</v>
      </c>
    </row>
    <row r="6861" spans="1:7" x14ac:dyDescent="0.2">
      <c r="A6861" t="s">
        <v>6519</v>
      </c>
      <c r="B6861" t="s">
        <v>6520</v>
      </c>
      <c r="C6861" t="s">
        <v>124</v>
      </c>
      <c r="D6861">
        <v>364</v>
      </c>
      <c r="E6861">
        <v>1830</v>
      </c>
      <c r="F6861" t="s">
        <v>6547</v>
      </c>
      <c r="G6861" t="str">
        <f t="shared" si="212"/>
        <v>iiif_url</v>
      </c>
    </row>
    <row r="6862" spans="1:7" x14ac:dyDescent="0.2">
      <c r="A6862" t="s">
        <v>6519</v>
      </c>
      <c r="B6862" t="s">
        <v>6520</v>
      </c>
      <c r="C6862" t="s">
        <v>124</v>
      </c>
      <c r="D6862">
        <v>364</v>
      </c>
      <c r="E6862">
        <v>1889</v>
      </c>
      <c r="F6862" t="s">
        <v>6548</v>
      </c>
      <c r="G6862" t="str">
        <f t="shared" si="212"/>
        <v>iiif_url</v>
      </c>
    </row>
    <row r="6863" spans="1:7" x14ac:dyDescent="0.2">
      <c r="A6863" t="s">
        <v>6519</v>
      </c>
      <c r="B6863" t="s">
        <v>6520</v>
      </c>
      <c r="C6863" t="s">
        <v>124</v>
      </c>
      <c r="D6863">
        <v>361</v>
      </c>
      <c r="E6863">
        <v>1929</v>
      </c>
      <c r="F6863" t="s">
        <v>6549</v>
      </c>
      <c r="G6863" t="str">
        <f t="shared" si="212"/>
        <v>iiif_url</v>
      </c>
    </row>
    <row r="6864" spans="1:7" x14ac:dyDescent="0.2">
      <c r="A6864" t="s">
        <v>6519</v>
      </c>
      <c r="B6864" t="s">
        <v>6520</v>
      </c>
      <c r="C6864" t="s">
        <v>124</v>
      </c>
      <c r="D6864">
        <v>361</v>
      </c>
      <c r="E6864">
        <v>1977</v>
      </c>
      <c r="F6864" t="s">
        <v>6550</v>
      </c>
      <c r="G6864" t="str">
        <f t="shared" si="212"/>
        <v>iiif_url</v>
      </c>
    </row>
    <row r="6865" spans="1:7" x14ac:dyDescent="0.2">
      <c r="A6865" t="s">
        <v>6519</v>
      </c>
      <c r="B6865" t="s">
        <v>6520</v>
      </c>
      <c r="C6865" t="s">
        <v>37</v>
      </c>
      <c r="D6865">
        <v>486</v>
      </c>
      <c r="E6865">
        <v>2026</v>
      </c>
      <c r="F6865" t="s">
        <v>6551</v>
      </c>
      <c r="G6865" t="str">
        <f t="shared" si="212"/>
        <v>iiif_url</v>
      </c>
    </row>
    <row r="6866" spans="1:7" x14ac:dyDescent="0.2">
      <c r="A6866" t="s">
        <v>6519</v>
      </c>
      <c r="B6866" t="s">
        <v>6520</v>
      </c>
      <c r="C6866" t="s">
        <v>124</v>
      </c>
      <c r="D6866">
        <v>364</v>
      </c>
      <c r="E6866">
        <v>2073</v>
      </c>
      <c r="F6866" t="s">
        <v>6552</v>
      </c>
      <c r="G6866" t="str">
        <f t="shared" si="212"/>
        <v>iiif_url</v>
      </c>
    </row>
    <row r="6867" spans="1:7" x14ac:dyDescent="0.2">
      <c r="A6867" t="s">
        <v>6519</v>
      </c>
      <c r="B6867" t="s">
        <v>6520</v>
      </c>
      <c r="C6867" t="s">
        <v>37</v>
      </c>
      <c r="D6867">
        <v>486</v>
      </c>
      <c r="E6867">
        <v>2125</v>
      </c>
      <c r="F6867" t="s">
        <v>6553</v>
      </c>
      <c r="G6867" t="str">
        <f t="shared" si="212"/>
        <v>iiif_url</v>
      </c>
    </row>
    <row r="6868" spans="1:7" x14ac:dyDescent="0.2">
      <c r="A6868" t="s">
        <v>6519</v>
      </c>
      <c r="B6868" t="s">
        <v>6520</v>
      </c>
      <c r="C6868" t="s">
        <v>124</v>
      </c>
      <c r="D6868">
        <v>366</v>
      </c>
      <c r="E6868">
        <v>2171</v>
      </c>
      <c r="F6868" t="s">
        <v>6554</v>
      </c>
      <c r="G6868" t="str">
        <f t="shared" si="212"/>
        <v>iiif_url</v>
      </c>
    </row>
    <row r="6869" spans="1:7" x14ac:dyDescent="0.2">
      <c r="A6869" t="s">
        <v>6519</v>
      </c>
      <c r="B6869" t="s">
        <v>6520</v>
      </c>
      <c r="C6869" t="s">
        <v>37</v>
      </c>
      <c r="D6869">
        <v>484</v>
      </c>
      <c r="E6869">
        <v>2214</v>
      </c>
      <c r="F6869" t="s">
        <v>6555</v>
      </c>
      <c r="G6869" t="str">
        <f t="shared" si="212"/>
        <v>iiif_url</v>
      </c>
    </row>
    <row r="6870" spans="1:7" x14ac:dyDescent="0.2">
      <c r="A6870" t="s">
        <v>6519</v>
      </c>
      <c r="B6870" t="s">
        <v>6520</v>
      </c>
      <c r="C6870" t="s">
        <v>124</v>
      </c>
      <c r="D6870">
        <v>361</v>
      </c>
      <c r="E6870">
        <v>2269</v>
      </c>
      <c r="F6870" t="s">
        <v>6556</v>
      </c>
      <c r="G6870" t="str">
        <f t="shared" si="212"/>
        <v>iiif_url</v>
      </c>
    </row>
    <row r="6871" spans="1:7" x14ac:dyDescent="0.2">
      <c r="A6871" t="s">
        <v>6519</v>
      </c>
      <c r="B6871" t="s">
        <v>6520</v>
      </c>
      <c r="C6871" t="s">
        <v>37</v>
      </c>
      <c r="D6871">
        <v>482</v>
      </c>
      <c r="E6871">
        <v>2316</v>
      </c>
      <c r="F6871" t="s">
        <v>6557</v>
      </c>
      <c r="G6871" t="str">
        <f t="shared" si="212"/>
        <v>iiif_url</v>
      </c>
    </row>
    <row r="6872" spans="1:7" x14ac:dyDescent="0.2">
      <c r="A6872" t="s">
        <v>6519</v>
      </c>
      <c r="B6872" t="s">
        <v>6520</v>
      </c>
      <c r="C6872" t="s">
        <v>37</v>
      </c>
      <c r="D6872">
        <v>484</v>
      </c>
      <c r="E6872">
        <v>2362</v>
      </c>
      <c r="F6872" t="s">
        <v>6540</v>
      </c>
      <c r="G6872" t="str">
        <f t="shared" si="212"/>
        <v>iiif_url</v>
      </c>
    </row>
    <row r="6873" spans="1:7" x14ac:dyDescent="0.2">
      <c r="A6873" t="s">
        <v>6519</v>
      </c>
      <c r="B6873" t="s">
        <v>6520</v>
      </c>
      <c r="C6873" t="s">
        <v>124</v>
      </c>
      <c r="D6873">
        <v>357</v>
      </c>
      <c r="E6873">
        <v>2414</v>
      </c>
      <c r="F6873" t="s">
        <v>6558</v>
      </c>
      <c r="G6873" t="str">
        <f t="shared" si="212"/>
        <v>iiif_url</v>
      </c>
    </row>
    <row r="6874" spans="1:7" x14ac:dyDescent="0.2">
      <c r="A6874" t="s">
        <v>6519</v>
      </c>
      <c r="B6874" t="s">
        <v>6520</v>
      </c>
      <c r="C6874" t="s">
        <v>11</v>
      </c>
      <c r="D6874">
        <v>1166</v>
      </c>
      <c r="E6874">
        <v>2436</v>
      </c>
      <c r="F6874" t="s">
        <v>285</v>
      </c>
      <c r="G6874" t="str">
        <f t="shared" si="212"/>
        <v>iiif_url</v>
      </c>
    </row>
    <row r="6875" spans="1:7" x14ac:dyDescent="0.2">
      <c r="A6875" t="s">
        <v>6519</v>
      </c>
      <c r="B6875" t="s">
        <v>6520</v>
      </c>
      <c r="C6875" t="s">
        <v>37</v>
      </c>
      <c r="D6875">
        <v>484</v>
      </c>
      <c r="E6875">
        <v>2463</v>
      </c>
      <c r="F6875" t="s">
        <v>6559</v>
      </c>
      <c r="G6875" t="str">
        <f t="shared" si="212"/>
        <v>iiif_url</v>
      </c>
    </row>
    <row r="6876" spans="1:7" x14ac:dyDescent="0.2">
      <c r="A6876" t="s">
        <v>6519</v>
      </c>
      <c r="B6876" t="s">
        <v>6520</v>
      </c>
      <c r="C6876" t="s">
        <v>124</v>
      </c>
      <c r="D6876">
        <v>357</v>
      </c>
      <c r="E6876">
        <v>2509</v>
      </c>
      <c r="F6876" t="s">
        <v>6560</v>
      </c>
      <c r="G6876" t="str">
        <f t="shared" si="212"/>
        <v>iiif_url</v>
      </c>
    </row>
    <row r="6877" spans="1:7" x14ac:dyDescent="0.2">
      <c r="A6877" t="s">
        <v>6519</v>
      </c>
      <c r="B6877" t="s">
        <v>6520</v>
      </c>
      <c r="C6877" t="s">
        <v>37</v>
      </c>
      <c r="D6877">
        <v>479</v>
      </c>
      <c r="E6877">
        <v>2557</v>
      </c>
      <c r="F6877" t="s">
        <v>2081</v>
      </c>
      <c r="G6877" t="str">
        <f t="shared" si="212"/>
        <v>iiif_url</v>
      </c>
    </row>
    <row r="6878" spans="1:7" x14ac:dyDescent="0.2">
      <c r="A6878" t="s">
        <v>6519</v>
      </c>
      <c r="B6878" t="s">
        <v>6520</v>
      </c>
      <c r="C6878" t="s">
        <v>124</v>
      </c>
      <c r="D6878">
        <v>359</v>
      </c>
      <c r="E6878">
        <v>2607</v>
      </c>
      <c r="F6878" t="s">
        <v>6561</v>
      </c>
      <c r="G6878" t="str">
        <f t="shared" si="212"/>
        <v>iiif_url</v>
      </c>
    </row>
    <row r="6879" spans="1:7" x14ac:dyDescent="0.2">
      <c r="A6879" t="s">
        <v>6519</v>
      </c>
      <c r="B6879" t="s">
        <v>6520</v>
      </c>
      <c r="C6879" t="s">
        <v>37</v>
      </c>
      <c r="D6879">
        <v>479</v>
      </c>
      <c r="E6879">
        <v>2652</v>
      </c>
      <c r="F6879" t="s">
        <v>6562</v>
      </c>
      <c r="G6879" t="str">
        <f t="shared" si="212"/>
        <v>iiif_url</v>
      </c>
    </row>
    <row r="6880" spans="1:7" x14ac:dyDescent="0.2">
      <c r="A6880" t="s">
        <v>6519</v>
      </c>
      <c r="B6880" t="s">
        <v>6520</v>
      </c>
      <c r="C6880" t="s">
        <v>124</v>
      </c>
      <c r="D6880">
        <v>357</v>
      </c>
      <c r="E6880">
        <v>2700</v>
      </c>
      <c r="F6880" t="s">
        <v>6563</v>
      </c>
      <c r="G6880" t="str">
        <f t="shared" si="212"/>
        <v>iiif_url</v>
      </c>
    </row>
    <row r="6881" spans="1:7" x14ac:dyDescent="0.2">
      <c r="A6881" t="s">
        <v>6519</v>
      </c>
      <c r="B6881" t="s">
        <v>6520</v>
      </c>
      <c r="C6881" t="s">
        <v>37</v>
      </c>
      <c r="D6881">
        <v>479</v>
      </c>
      <c r="E6881">
        <v>2745</v>
      </c>
      <c r="F6881" t="s">
        <v>6564</v>
      </c>
      <c r="G6881" t="str">
        <f t="shared" si="212"/>
        <v>iiif_url</v>
      </c>
    </row>
    <row r="6882" spans="1:7" x14ac:dyDescent="0.2">
      <c r="A6882" t="s">
        <v>6519</v>
      </c>
      <c r="B6882" t="s">
        <v>6520</v>
      </c>
      <c r="C6882" t="s">
        <v>124</v>
      </c>
      <c r="D6882">
        <v>357</v>
      </c>
      <c r="E6882">
        <v>2794</v>
      </c>
      <c r="F6882" t="s">
        <v>6565</v>
      </c>
      <c r="G6882" t="str">
        <f t="shared" si="212"/>
        <v>iiif_url</v>
      </c>
    </row>
    <row r="6883" spans="1:7" x14ac:dyDescent="0.2">
      <c r="A6883" t="s">
        <v>6519</v>
      </c>
      <c r="B6883" t="s">
        <v>6520</v>
      </c>
      <c r="C6883" t="s">
        <v>26</v>
      </c>
      <c r="D6883">
        <v>359</v>
      </c>
      <c r="E6883">
        <v>2851</v>
      </c>
      <c r="F6883" t="s">
        <v>2774</v>
      </c>
      <c r="G6883" t="str">
        <f t="shared" si="212"/>
        <v>iiif_url</v>
      </c>
    </row>
    <row r="6884" spans="1:7" x14ac:dyDescent="0.2">
      <c r="A6884" t="s">
        <v>6519</v>
      </c>
      <c r="B6884" t="s">
        <v>6520</v>
      </c>
      <c r="C6884" t="s">
        <v>37</v>
      </c>
      <c r="D6884">
        <v>484</v>
      </c>
      <c r="E6884">
        <v>2895</v>
      </c>
      <c r="F6884" t="s">
        <v>6566</v>
      </c>
      <c r="G6884" t="str">
        <f t="shared" si="212"/>
        <v>iiif_url</v>
      </c>
    </row>
    <row r="6885" spans="1:7" x14ac:dyDescent="0.2">
      <c r="A6885" t="s">
        <v>6519</v>
      </c>
      <c r="B6885" t="s">
        <v>6520</v>
      </c>
      <c r="C6885" t="s">
        <v>26</v>
      </c>
      <c r="D6885">
        <v>361</v>
      </c>
      <c r="E6885">
        <v>2947</v>
      </c>
      <c r="F6885" t="s">
        <v>6567</v>
      </c>
      <c r="G6885" t="str">
        <f t="shared" si="212"/>
        <v>iiif_url</v>
      </c>
    </row>
    <row r="6886" spans="1:7" x14ac:dyDescent="0.2">
      <c r="A6886" t="s">
        <v>6519</v>
      </c>
      <c r="B6886" t="s">
        <v>6520</v>
      </c>
      <c r="C6886" t="s">
        <v>37</v>
      </c>
      <c r="D6886">
        <v>479</v>
      </c>
      <c r="E6886">
        <v>2994</v>
      </c>
      <c r="F6886" t="s">
        <v>6568</v>
      </c>
      <c r="G6886" t="str">
        <f t="shared" si="212"/>
        <v>iiif_url</v>
      </c>
    </row>
    <row r="6887" spans="1:7" x14ac:dyDescent="0.2">
      <c r="A6887" t="s">
        <v>6519</v>
      </c>
      <c r="B6887" t="s">
        <v>6520</v>
      </c>
      <c r="C6887" t="s">
        <v>26</v>
      </c>
      <c r="D6887">
        <v>357</v>
      </c>
      <c r="E6887">
        <v>3036</v>
      </c>
      <c r="F6887" t="s">
        <v>6569</v>
      </c>
      <c r="G6887" t="str">
        <f t="shared" si="212"/>
        <v>iiif_url</v>
      </c>
    </row>
    <row r="6888" spans="1:7" x14ac:dyDescent="0.2">
      <c r="A6888" t="s">
        <v>6519</v>
      </c>
      <c r="B6888" t="s">
        <v>6520</v>
      </c>
      <c r="C6888" t="s">
        <v>37</v>
      </c>
      <c r="D6888">
        <v>484</v>
      </c>
      <c r="E6888">
        <v>3085</v>
      </c>
      <c r="F6888" t="s">
        <v>2776</v>
      </c>
      <c r="G6888" t="str">
        <f t="shared" si="212"/>
        <v>iiif_url</v>
      </c>
    </row>
    <row r="6889" spans="1:7" x14ac:dyDescent="0.2">
      <c r="A6889" t="s">
        <v>6519</v>
      </c>
      <c r="B6889" t="s">
        <v>6520</v>
      </c>
      <c r="C6889" t="s">
        <v>37</v>
      </c>
      <c r="D6889">
        <v>484</v>
      </c>
      <c r="E6889">
        <v>3138</v>
      </c>
      <c r="F6889" t="s">
        <v>6570</v>
      </c>
      <c r="G6889" t="str">
        <f t="shared" si="212"/>
        <v>iiif_url</v>
      </c>
    </row>
    <row r="6890" spans="1:7" x14ac:dyDescent="0.2">
      <c r="A6890" t="s">
        <v>6519</v>
      </c>
      <c r="B6890" t="s">
        <v>6520</v>
      </c>
      <c r="C6890" t="s">
        <v>37</v>
      </c>
      <c r="D6890">
        <v>482</v>
      </c>
      <c r="E6890">
        <v>3184</v>
      </c>
      <c r="F6890" t="s">
        <v>6571</v>
      </c>
      <c r="G6890" t="str">
        <f t="shared" si="212"/>
        <v>iiif_url</v>
      </c>
    </row>
    <row r="6891" spans="1:7" x14ac:dyDescent="0.2">
      <c r="A6891" t="s">
        <v>6519</v>
      </c>
      <c r="B6891" t="s">
        <v>6520</v>
      </c>
      <c r="C6891" t="s">
        <v>124</v>
      </c>
      <c r="D6891">
        <v>359</v>
      </c>
      <c r="E6891">
        <v>3231</v>
      </c>
      <c r="F6891" t="s">
        <v>6572</v>
      </c>
      <c r="G6891" t="str">
        <f t="shared" si="212"/>
        <v>iiif_url</v>
      </c>
    </row>
    <row r="6892" spans="1:7" x14ac:dyDescent="0.2">
      <c r="A6892" t="s">
        <v>6519</v>
      </c>
      <c r="B6892" t="s">
        <v>6520</v>
      </c>
      <c r="C6892" t="s">
        <v>124</v>
      </c>
      <c r="D6892">
        <v>359</v>
      </c>
      <c r="E6892">
        <v>3279</v>
      </c>
      <c r="F6892" t="s">
        <v>6573</v>
      </c>
      <c r="G6892" t="str">
        <f t="shared" si="212"/>
        <v>iiif_url</v>
      </c>
    </row>
    <row r="6894" spans="1:7" x14ac:dyDescent="0.2">
      <c r="A6894" t="s">
        <v>6519</v>
      </c>
      <c r="B6894" t="s">
        <v>6574</v>
      </c>
      <c r="C6894" t="s">
        <v>26</v>
      </c>
      <c r="D6894">
        <v>1481</v>
      </c>
      <c r="E6894">
        <v>403</v>
      </c>
      <c r="F6894" t="s">
        <v>6575</v>
      </c>
      <c r="G6894" t="str">
        <f t="shared" ref="G6894:G6925" si="213">HYPERLINK("https://images.diginfra.net/iiif/NL-HaNA_1.01.02/3779/NL-HaNA_1.01.02_3779_0032.jpg/1201,312,1119,3133/full/0/default.jpg", "iiif_url")</f>
        <v>iiif_url</v>
      </c>
    </row>
    <row r="6895" spans="1:7" x14ac:dyDescent="0.2">
      <c r="A6895" t="s">
        <v>6519</v>
      </c>
      <c r="B6895" t="s">
        <v>6574</v>
      </c>
      <c r="C6895" t="s">
        <v>124</v>
      </c>
      <c r="D6895">
        <v>1358</v>
      </c>
      <c r="E6895">
        <v>454</v>
      </c>
      <c r="F6895" t="s">
        <v>6576</v>
      </c>
      <c r="G6895" t="str">
        <f t="shared" si="213"/>
        <v>iiif_url</v>
      </c>
    </row>
    <row r="6896" spans="1:7" x14ac:dyDescent="0.2">
      <c r="A6896" t="s">
        <v>6519</v>
      </c>
      <c r="B6896" t="s">
        <v>6574</v>
      </c>
      <c r="C6896" t="s">
        <v>26</v>
      </c>
      <c r="D6896">
        <v>1478</v>
      </c>
      <c r="E6896">
        <v>505</v>
      </c>
      <c r="F6896" t="s">
        <v>6577</v>
      </c>
      <c r="G6896" t="str">
        <f t="shared" si="213"/>
        <v>iiif_url</v>
      </c>
    </row>
    <row r="6897" spans="1:7" x14ac:dyDescent="0.2">
      <c r="A6897" t="s">
        <v>6519</v>
      </c>
      <c r="B6897" t="s">
        <v>6574</v>
      </c>
      <c r="C6897" t="s">
        <v>37</v>
      </c>
      <c r="D6897">
        <v>1356</v>
      </c>
      <c r="E6897">
        <v>547</v>
      </c>
      <c r="F6897" t="s">
        <v>6578</v>
      </c>
      <c r="G6897" t="str">
        <f t="shared" si="213"/>
        <v>iiif_url</v>
      </c>
    </row>
    <row r="6898" spans="1:7" x14ac:dyDescent="0.2">
      <c r="A6898" t="s">
        <v>6519</v>
      </c>
      <c r="B6898" t="s">
        <v>6574</v>
      </c>
      <c r="C6898" t="s">
        <v>37</v>
      </c>
      <c r="D6898">
        <v>1353</v>
      </c>
      <c r="E6898">
        <v>601</v>
      </c>
      <c r="F6898" t="s">
        <v>6579</v>
      </c>
      <c r="G6898" t="str">
        <f t="shared" si="213"/>
        <v>iiif_url</v>
      </c>
    </row>
    <row r="6899" spans="1:7" x14ac:dyDescent="0.2">
      <c r="A6899" t="s">
        <v>6519</v>
      </c>
      <c r="B6899" t="s">
        <v>6574</v>
      </c>
      <c r="C6899" t="s">
        <v>26</v>
      </c>
      <c r="D6899">
        <v>1481</v>
      </c>
      <c r="E6899">
        <v>644</v>
      </c>
      <c r="F6899" t="s">
        <v>6580</v>
      </c>
      <c r="G6899" t="str">
        <f t="shared" si="213"/>
        <v>iiif_url</v>
      </c>
    </row>
    <row r="6900" spans="1:7" x14ac:dyDescent="0.2">
      <c r="A6900" t="s">
        <v>6519</v>
      </c>
      <c r="B6900" t="s">
        <v>6574</v>
      </c>
      <c r="C6900" t="s">
        <v>37</v>
      </c>
      <c r="D6900">
        <v>1358</v>
      </c>
      <c r="E6900">
        <v>693</v>
      </c>
      <c r="F6900" t="s">
        <v>6581</v>
      </c>
      <c r="G6900" t="str">
        <f t="shared" si="213"/>
        <v>iiif_url</v>
      </c>
    </row>
    <row r="6901" spans="1:7" x14ac:dyDescent="0.2">
      <c r="A6901" t="s">
        <v>6519</v>
      </c>
      <c r="B6901" t="s">
        <v>6574</v>
      </c>
      <c r="C6901" t="s">
        <v>37</v>
      </c>
      <c r="D6901">
        <v>1356</v>
      </c>
      <c r="E6901">
        <v>738</v>
      </c>
      <c r="F6901" t="s">
        <v>6582</v>
      </c>
      <c r="G6901" t="str">
        <f t="shared" si="213"/>
        <v>iiif_url</v>
      </c>
    </row>
    <row r="6902" spans="1:7" x14ac:dyDescent="0.2">
      <c r="A6902" t="s">
        <v>6519</v>
      </c>
      <c r="B6902" t="s">
        <v>6574</v>
      </c>
      <c r="C6902" t="s">
        <v>37</v>
      </c>
      <c r="D6902">
        <v>1356</v>
      </c>
      <c r="E6902">
        <v>790</v>
      </c>
      <c r="F6902" t="s">
        <v>6583</v>
      </c>
      <c r="G6902" t="str">
        <f t="shared" si="213"/>
        <v>iiif_url</v>
      </c>
    </row>
    <row r="6903" spans="1:7" x14ac:dyDescent="0.2">
      <c r="A6903" t="s">
        <v>6519</v>
      </c>
      <c r="B6903" t="s">
        <v>6574</v>
      </c>
      <c r="C6903" t="s">
        <v>37</v>
      </c>
      <c r="D6903">
        <v>1353</v>
      </c>
      <c r="E6903">
        <v>837</v>
      </c>
      <c r="F6903" t="s">
        <v>6584</v>
      </c>
      <c r="G6903" t="str">
        <f t="shared" si="213"/>
        <v>iiif_url</v>
      </c>
    </row>
    <row r="6904" spans="1:7" x14ac:dyDescent="0.2">
      <c r="A6904" t="s">
        <v>6519</v>
      </c>
      <c r="B6904" t="s">
        <v>6574</v>
      </c>
      <c r="C6904" t="s">
        <v>37</v>
      </c>
      <c r="D6904">
        <v>1483</v>
      </c>
      <c r="E6904">
        <v>883</v>
      </c>
      <c r="F6904" t="s">
        <v>2794</v>
      </c>
      <c r="G6904" t="str">
        <f t="shared" si="213"/>
        <v>iiif_url</v>
      </c>
    </row>
    <row r="6905" spans="1:7" x14ac:dyDescent="0.2">
      <c r="A6905" t="s">
        <v>6519</v>
      </c>
      <c r="B6905" t="s">
        <v>6574</v>
      </c>
      <c r="C6905" t="s">
        <v>37</v>
      </c>
      <c r="D6905">
        <v>1360</v>
      </c>
      <c r="E6905">
        <v>934</v>
      </c>
      <c r="F6905" t="s">
        <v>6585</v>
      </c>
      <c r="G6905" t="str">
        <f t="shared" si="213"/>
        <v>iiif_url</v>
      </c>
    </row>
    <row r="6906" spans="1:7" x14ac:dyDescent="0.2">
      <c r="A6906" t="s">
        <v>6519</v>
      </c>
      <c r="B6906" t="s">
        <v>6574</v>
      </c>
      <c r="C6906" t="s">
        <v>37</v>
      </c>
      <c r="D6906">
        <v>1478</v>
      </c>
      <c r="E6906">
        <v>984</v>
      </c>
      <c r="F6906" t="s">
        <v>6586</v>
      </c>
      <c r="G6906" t="str">
        <f t="shared" si="213"/>
        <v>iiif_url</v>
      </c>
    </row>
    <row r="6907" spans="1:7" x14ac:dyDescent="0.2">
      <c r="A6907" t="s">
        <v>6519</v>
      </c>
      <c r="B6907" t="s">
        <v>6574</v>
      </c>
      <c r="C6907" t="s">
        <v>37</v>
      </c>
      <c r="D6907">
        <v>1353</v>
      </c>
      <c r="E6907">
        <v>1026</v>
      </c>
      <c r="F6907" t="s">
        <v>6587</v>
      </c>
      <c r="G6907" t="str">
        <f t="shared" si="213"/>
        <v>iiif_url</v>
      </c>
    </row>
    <row r="6908" spans="1:7" x14ac:dyDescent="0.2">
      <c r="A6908" t="s">
        <v>6519</v>
      </c>
      <c r="B6908" t="s">
        <v>6574</v>
      </c>
      <c r="C6908" t="s">
        <v>26</v>
      </c>
      <c r="D6908">
        <v>1360</v>
      </c>
      <c r="E6908">
        <v>1085</v>
      </c>
      <c r="F6908" t="s">
        <v>6588</v>
      </c>
      <c r="G6908" t="str">
        <f t="shared" si="213"/>
        <v>iiif_url</v>
      </c>
    </row>
    <row r="6909" spans="1:7" x14ac:dyDescent="0.2">
      <c r="A6909" t="s">
        <v>6519</v>
      </c>
      <c r="B6909" t="s">
        <v>6574</v>
      </c>
      <c r="C6909" t="s">
        <v>37</v>
      </c>
      <c r="D6909">
        <v>1476</v>
      </c>
      <c r="E6909">
        <v>1125</v>
      </c>
      <c r="F6909" t="s">
        <v>6589</v>
      </c>
      <c r="G6909" t="str">
        <f t="shared" si="213"/>
        <v>iiif_url</v>
      </c>
    </row>
    <row r="6910" spans="1:7" x14ac:dyDescent="0.2">
      <c r="A6910" t="s">
        <v>6519</v>
      </c>
      <c r="B6910" t="s">
        <v>6574</v>
      </c>
      <c r="C6910" t="s">
        <v>124</v>
      </c>
      <c r="D6910">
        <v>1353</v>
      </c>
      <c r="E6910">
        <v>1172</v>
      </c>
      <c r="F6910" t="s">
        <v>6590</v>
      </c>
      <c r="G6910" t="str">
        <f t="shared" si="213"/>
        <v>iiif_url</v>
      </c>
    </row>
    <row r="6911" spans="1:7" x14ac:dyDescent="0.2">
      <c r="A6911" t="s">
        <v>6519</v>
      </c>
      <c r="B6911" t="s">
        <v>6574</v>
      </c>
      <c r="C6911" t="s">
        <v>37</v>
      </c>
      <c r="D6911">
        <v>1481</v>
      </c>
      <c r="E6911">
        <v>1215</v>
      </c>
      <c r="F6911" t="s">
        <v>2796</v>
      </c>
      <c r="G6911" t="str">
        <f t="shared" si="213"/>
        <v>iiif_url</v>
      </c>
    </row>
    <row r="6912" spans="1:7" x14ac:dyDescent="0.2">
      <c r="A6912" t="s">
        <v>6519</v>
      </c>
      <c r="B6912" t="s">
        <v>6574</v>
      </c>
      <c r="C6912" t="s">
        <v>124</v>
      </c>
      <c r="D6912">
        <v>1353</v>
      </c>
      <c r="E6912">
        <v>1270</v>
      </c>
      <c r="F6912" t="s">
        <v>2797</v>
      </c>
      <c r="G6912" t="str">
        <f t="shared" si="213"/>
        <v>iiif_url</v>
      </c>
    </row>
    <row r="6913" spans="1:7" x14ac:dyDescent="0.2">
      <c r="A6913" t="s">
        <v>6519</v>
      </c>
      <c r="B6913" t="s">
        <v>6574</v>
      </c>
      <c r="C6913" t="s">
        <v>26</v>
      </c>
      <c r="D6913">
        <v>1476</v>
      </c>
      <c r="E6913">
        <v>1311</v>
      </c>
      <c r="F6913" t="s">
        <v>6591</v>
      </c>
      <c r="G6913" t="str">
        <f t="shared" si="213"/>
        <v>iiif_url</v>
      </c>
    </row>
    <row r="6914" spans="1:7" x14ac:dyDescent="0.2">
      <c r="A6914" t="s">
        <v>6519</v>
      </c>
      <c r="B6914" t="s">
        <v>6574</v>
      </c>
      <c r="C6914" t="s">
        <v>124</v>
      </c>
      <c r="D6914">
        <v>1351</v>
      </c>
      <c r="E6914">
        <v>1367</v>
      </c>
      <c r="F6914" t="s">
        <v>2091</v>
      </c>
      <c r="G6914" t="str">
        <f t="shared" si="213"/>
        <v>iiif_url</v>
      </c>
    </row>
    <row r="6915" spans="1:7" x14ac:dyDescent="0.2">
      <c r="A6915" t="s">
        <v>6519</v>
      </c>
      <c r="B6915" t="s">
        <v>6574</v>
      </c>
      <c r="C6915" t="s">
        <v>26</v>
      </c>
      <c r="D6915">
        <v>1476</v>
      </c>
      <c r="E6915">
        <v>1414</v>
      </c>
      <c r="F6915" t="s">
        <v>6592</v>
      </c>
      <c r="G6915" t="str">
        <f t="shared" si="213"/>
        <v>iiif_url</v>
      </c>
    </row>
    <row r="6916" spans="1:7" x14ac:dyDescent="0.2">
      <c r="A6916" t="s">
        <v>6519</v>
      </c>
      <c r="B6916" t="s">
        <v>6574</v>
      </c>
      <c r="C6916" t="s">
        <v>124</v>
      </c>
      <c r="D6916">
        <v>1349</v>
      </c>
      <c r="E6916">
        <v>1461</v>
      </c>
      <c r="F6916" t="s">
        <v>6593</v>
      </c>
      <c r="G6916" t="str">
        <f t="shared" si="213"/>
        <v>iiif_url</v>
      </c>
    </row>
    <row r="6917" spans="1:7" x14ac:dyDescent="0.2">
      <c r="A6917" t="s">
        <v>6519</v>
      </c>
      <c r="B6917" t="s">
        <v>6574</v>
      </c>
      <c r="C6917" t="s">
        <v>124</v>
      </c>
      <c r="D6917">
        <v>1349</v>
      </c>
      <c r="E6917">
        <v>1521</v>
      </c>
      <c r="F6917" t="s">
        <v>3069</v>
      </c>
      <c r="G6917" t="str">
        <f t="shared" si="213"/>
        <v>iiif_url</v>
      </c>
    </row>
    <row r="6918" spans="1:7" x14ac:dyDescent="0.2">
      <c r="A6918" t="s">
        <v>6519</v>
      </c>
      <c r="B6918" t="s">
        <v>6574</v>
      </c>
      <c r="C6918" t="s">
        <v>26</v>
      </c>
      <c r="D6918">
        <v>1486</v>
      </c>
      <c r="E6918">
        <v>1511</v>
      </c>
      <c r="F6918" t="s">
        <v>6594</v>
      </c>
      <c r="G6918" t="str">
        <f t="shared" si="213"/>
        <v>iiif_url</v>
      </c>
    </row>
    <row r="6919" spans="1:7" x14ac:dyDescent="0.2">
      <c r="A6919" t="s">
        <v>6519</v>
      </c>
      <c r="B6919" t="s">
        <v>6574</v>
      </c>
      <c r="C6919" t="s">
        <v>26</v>
      </c>
      <c r="D6919">
        <v>1474</v>
      </c>
      <c r="E6919">
        <v>1556</v>
      </c>
      <c r="F6919" t="s">
        <v>6595</v>
      </c>
      <c r="G6919" t="str">
        <f t="shared" si="213"/>
        <v>iiif_url</v>
      </c>
    </row>
    <row r="6920" spans="1:7" x14ac:dyDescent="0.2">
      <c r="A6920" t="s">
        <v>6519</v>
      </c>
      <c r="B6920" t="s">
        <v>6574</v>
      </c>
      <c r="C6920" t="s">
        <v>37</v>
      </c>
      <c r="D6920">
        <v>1346</v>
      </c>
      <c r="E6920">
        <v>1607</v>
      </c>
      <c r="F6920" t="s">
        <v>6596</v>
      </c>
      <c r="G6920" t="str">
        <f t="shared" si="213"/>
        <v>iiif_url</v>
      </c>
    </row>
    <row r="6921" spans="1:7" x14ac:dyDescent="0.2">
      <c r="A6921" t="s">
        <v>6519</v>
      </c>
      <c r="B6921" t="s">
        <v>6574</v>
      </c>
      <c r="C6921" t="s">
        <v>124</v>
      </c>
      <c r="D6921">
        <v>1346</v>
      </c>
      <c r="E6921">
        <v>1655</v>
      </c>
      <c r="F6921" t="s">
        <v>6597</v>
      </c>
      <c r="G6921" t="str">
        <f t="shared" si="213"/>
        <v>iiif_url</v>
      </c>
    </row>
    <row r="6922" spans="1:7" x14ac:dyDescent="0.2">
      <c r="A6922" t="s">
        <v>6519</v>
      </c>
      <c r="B6922" t="s">
        <v>6574</v>
      </c>
      <c r="C6922" t="s">
        <v>124</v>
      </c>
      <c r="D6922">
        <v>1349</v>
      </c>
      <c r="E6922">
        <v>1702</v>
      </c>
      <c r="F6922" t="s">
        <v>6598</v>
      </c>
      <c r="G6922" t="str">
        <f t="shared" si="213"/>
        <v>iiif_url</v>
      </c>
    </row>
    <row r="6923" spans="1:7" x14ac:dyDescent="0.2">
      <c r="A6923" t="s">
        <v>6519</v>
      </c>
      <c r="B6923" t="s">
        <v>6574</v>
      </c>
      <c r="C6923" t="s">
        <v>26</v>
      </c>
      <c r="D6923">
        <v>1467</v>
      </c>
      <c r="E6923">
        <v>1745</v>
      </c>
      <c r="F6923" t="s">
        <v>2798</v>
      </c>
      <c r="G6923" t="str">
        <f t="shared" si="213"/>
        <v>iiif_url</v>
      </c>
    </row>
    <row r="6924" spans="1:7" x14ac:dyDescent="0.2">
      <c r="A6924" t="s">
        <v>6519</v>
      </c>
      <c r="B6924" t="s">
        <v>6574</v>
      </c>
      <c r="C6924" t="s">
        <v>37</v>
      </c>
      <c r="D6924">
        <v>1349</v>
      </c>
      <c r="E6924">
        <v>1794</v>
      </c>
      <c r="F6924" t="s">
        <v>6599</v>
      </c>
      <c r="G6924" t="str">
        <f t="shared" si="213"/>
        <v>iiif_url</v>
      </c>
    </row>
    <row r="6925" spans="1:7" x14ac:dyDescent="0.2">
      <c r="A6925" t="s">
        <v>6519</v>
      </c>
      <c r="B6925" t="s">
        <v>6574</v>
      </c>
      <c r="C6925" t="s">
        <v>37</v>
      </c>
      <c r="D6925">
        <v>1346</v>
      </c>
      <c r="E6925">
        <v>1846</v>
      </c>
      <c r="F6925" t="s">
        <v>6600</v>
      </c>
      <c r="G6925" t="str">
        <f t="shared" si="213"/>
        <v>iiif_url</v>
      </c>
    </row>
    <row r="6926" spans="1:7" x14ac:dyDescent="0.2">
      <c r="A6926" t="s">
        <v>6519</v>
      </c>
      <c r="B6926" t="s">
        <v>6574</v>
      </c>
      <c r="C6926" t="s">
        <v>37</v>
      </c>
      <c r="D6926">
        <v>1346</v>
      </c>
      <c r="E6926">
        <v>1897</v>
      </c>
      <c r="F6926" t="s">
        <v>6601</v>
      </c>
      <c r="G6926" t="str">
        <f t="shared" ref="G6926:G6955" si="214">HYPERLINK("https://images.diginfra.net/iiif/NL-HaNA_1.01.02/3779/NL-HaNA_1.01.02_3779_0032.jpg/1201,312,1119,3133/full/0/default.jpg", "iiif_url")</f>
        <v>iiif_url</v>
      </c>
    </row>
    <row r="6927" spans="1:7" x14ac:dyDescent="0.2">
      <c r="A6927" t="s">
        <v>6519</v>
      </c>
      <c r="B6927" t="s">
        <v>6574</v>
      </c>
      <c r="C6927" t="s">
        <v>37</v>
      </c>
      <c r="D6927">
        <v>1344</v>
      </c>
      <c r="E6927">
        <v>1944</v>
      </c>
      <c r="F6927" t="s">
        <v>6602</v>
      </c>
      <c r="G6927" t="str">
        <f t="shared" si="214"/>
        <v>iiif_url</v>
      </c>
    </row>
    <row r="6928" spans="1:7" x14ac:dyDescent="0.2">
      <c r="A6928" t="s">
        <v>6519</v>
      </c>
      <c r="B6928" t="s">
        <v>6574</v>
      </c>
      <c r="C6928" t="s">
        <v>37</v>
      </c>
      <c r="D6928">
        <v>1469</v>
      </c>
      <c r="E6928">
        <v>1985</v>
      </c>
      <c r="F6928" t="s">
        <v>6603</v>
      </c>
      <c r="G6928" t="str">
        <f t="shared" si="214"/>
        <v>iiif_url</v>
      </c>
    </row>
    <row r="6929" spans="1:7" x14ac:dyDescent="0.2">
      <c r="A6929" t="s">
        <v>6519</v>
      </c>
      <c r="B6929" t="s">
        <v>6574</v>
      </c>
      <c r="C6929" t="s">
        <v>37</v>
      </c>
      <c r="D6929">
        <v>1344</v>
      </c>
      <c r="E6929">
        <v>2039</v>
      </c>
      <c r="F6929" t="s">
        <v>6604</v>
      </c>
      <c r="G6929" t="str">
        <f t="shared" si="214"/>
        <v>iiif_url</v>
      </c>
    </row>
    <row r="6930" spans="1:7" x14ac:dyDescent="0.2">
      <c r="A6930" t="s">
        <v>6519</v>
      </c>
      <c r="B6930" t="s">
        <v>6574</v>
      </c>
      <c r="C6930" t="s">
        <v>37</v>
      </c>
      <c r="D6930">
        <v>1467</v>
      </c>
      <c r="E6930">
        <v>2078</v>
      </c>
      <c r="F6930" t="s">
        <v>5640</v>
      </c>
      <c r="G6930" t="str">
        <f t="shared" si="214"/>
        <v>iiif_url</v>
      </c>
    </row>
    <row r="6931" spans="1:7" x14ac:dyDescent="0.2">
      <c r="A6931" t="s">
        <v>6519</v>
      </c>
      <c r="B6931" t="s">
        <v>6574</v>
      </c>
      <c r="C6931" t="s">
        <v>37</v>
      </c>
      <c r="D6931">
        <v>1341</v>
      </c>
      <c r="E6931">
        <v>2130</v>
      </c>
      <c r="F6931" t="s">
        <v>6605</v>
      </c>
      <c r="G6931" t="str">
        <f t="shared" si="214"/>
        <v>iiif_url</v>
      </c>
    </row>
    <row r="6932" spans="1:7" x14ac:dyDescent="0.2">
      <c r="A6932" t="s">
        <v>6519</v>
      </c>
      <c r="B6932" t="s">
        <v>6574</v>
      </c>
      <c r="C6932" t="s">
        <v>26</v>
      </c>
      <c r="D6932">
        <v>1462</v>
      </c>
      <c r="E6932">
        <v>2184</v>
      </c>
      <c r="F6932" t="s">
        <v>6606</v>
      </c>
      <c r="G6932" t="str">
        <f t="shared" si="214"/>
        <v>iiif_url</v>
      </c>
    </row>
    <row r="6933" spans="1:7" x14ac:dyDescent="0.2">
      <c r="A6933" t="s">
        <v>6519</v>
      </c>
      <c r="B6933" t="s">
        <v>6574</v>
      </c>
      <c r="C6933" t="s">
        <v>37</v>
      </c>
      <c r="D6933">
        <v>1341</v>
      </c>
      <c r="E6933">
        <v>2233</v>
      </c>
      <c r="F6933" t="s">
        <v>6607</v>
      </c>
      <c r="G6933" t="str">
        <f t="shared" si="214"/>
        <v>iiif_url</v>
      </c>
    </row>
    <row r="6934" spans="1:7" x14ac:dyDescent="0.2">
      <c r="A6934" t="s">
        <v>6519</v>
      </c>
      <c r="B6934" t="s">
        <v>6574</v>
      </c>
      <c r="C6934" t="s">
        <v>37</v>
      </c>
      <c r="D6934">
        <v>1341</v>
      </c>
      <c r="E6934">
        <v>2277</v>
      </c>
      <c r="F6934" t="s">
        <v>6608</v>
      </c>
      <c r="G6934" t="str">
        <f t="shared" si="214"/>
        <v>iiif_url</v>
      </c>
    </row>
    <row r="6935" spans="1:7" x14ac:dyDescent="0.2">
      <c r="A6935" t="s">
        <v>6519</v>
      </c>
      <c r="B6935" t="s">
        <v>6574</v>
      </c>
      <c r="C6935" t="s">
        <v>37</v>
      </c>
      <c r="D6935">
        <v>1339</v>
      </c>
      <c r="E6935">
        <v>2325</v>
      </c>
      <c r="F6935" t="s">
        <v>6609</v>
      </c>
      <c r="G6935" t="str">
        <f t="shared" si="214"/>
        <v>iiif_url</v>
      </c>
    </row>
    <row r="6936" spans="1:7" x14ac:dyDescent="0.2">
      <c r="A6936" t="s">
        <v>6519</v>
      </c>
      <c r="B6936" t="s">
        <v>6574</v>
      </c>
      <c r="C6936" t="s">
        <v>37</v>
      </c>
      <c r="D6936">
        <v>1462</v>
      </c>
      <c r="E6936">
        <v>2374</v>
      </c>
      <c r="F6936" t="s">
        <v>6610</v>
      </c>
      <c r="G6936" t="str">
        <f t="shared" si="214"/>
        <v>iiif_url</v>
      </c>
    </row>
    <row r="6937" spans="1:7" x14ac:dyDescent="0.2">
      <c r="A6937" t="s">
        <v>6519</v>
      </c>
      <c r="B6937" t="s">
        <v>6574</v>
      </c>
      <c r="C6937" t="s">
        <v>37</v>
      </c>
      <c r="D6937">
        <v>1341</v>
      </c>
      <c r="E6937">
        <v>2424</v>
      </c>
      <c r="F6937" t="s">
        <v>6611</v>
      </c>
      <c r="G6937" t="str">
        <f t="shared" si="214"/>
        <v>iiif_url</v>
      </c>
    </row>
    <row r="6938" spans="1:7" x14ac:dyDescent="0.2">
      <c r="A6938" t="s">
        <v>6519</v>
      </c>
      <c r="B6938" t="s">
        <v>6574</v>
      </c>
      <c r="C6938" t="s">
        <v>37</v>
      </c>
      <c r="D6938">
        <v>1339</v>
      </c>
      <c r="E6938">
        <v>2480</v>
      </c>
      <c r="F6938" t="s">
        <v>6612</v>
      </c>
      <c r="G6938" t="str">
        <f t="shared" si="214"/>
        <v>iiif_url</v>
      </c>
    </row>
    <row r="6939" spans="1:7" x14ac:dyDescent="0.2">
      <c r="A6939" t="s">
        <v>6519</v>
      </c>
      <c r="B6939" t="s">
        <v>6574</v>
      </c>
      <c r="C6939" t="s">
        <v>37</v>
      </c>
      <c r="D6939">
        <v>1464</v>
      </c>
      <c r="E6939">
        <v>2518</v>
      </c>
      <c r="F6939" t="s">
        <v>6613</v>
      </c>
      <c r="G6939" t="str">
        <f t="shared" si="214"/>
        <v>iiif_url</v>
      </c>
    </row>
    <row r="6940" spans="1:7" x14ac:dyDescent="0.2">
      <c r="A6940" t="s">
        <v>6519</v>
      </c>
      <c r="B6940" t="s">
        <v>6574</v>
      </c>
      <c r="C6940" t="s">
        <v>37</v>
      </c>
      <c r="D6940">
        <v>1339</v>
      </c>
      <c r="E6940">
        <v>2573</v>
      </c>
      <c r="F6940" t="s">
        <v>6614</v>
      </c>
      <c r="G6940" t="str">
        <f t="shared" si="214"/>
        <v>iiif_url</v>
      </c>
    </row>
    <row r="6941" spans="1:7" x14ac:dyDescent="0.2">
      <c r="A6941" t="s">
        <v>6519</v>
      </c>
      <c r="B6941" t="s">
        <v>6574</v>
      </c>
      <c r="C6941" t="s">
        <v>26</v>
      </c>
      <c r="D6941">
        <v>1464</v>
      </c>
      <c r="E6941">
        <v>2617</v>
      </c>
      <c r="F6941" t="s">
        <v>6615</v>
      </c>
      <c r="G6941" t="str">
        <f t="shared" si="214"/>
        <v>iiif_url</v>
      </c>
    </row>
    <row r="6942" spans="1:7" x14ac:dyDescent="0.2">
      <c r="A6942" t="s">
        <v>6519</v>
      </c>
      <c r="B6942" t="s">
        <v>6574</v>
      </c>
      <c r="C6942" t="s">
        <v>37</v>
      </c>
      <c r="D6942">
        <v>1339</v>
      </c>
      <c r="E6942">
        <v>2669</v>
      </c>
      <c r="F6942" t="s">
        <v>6616</v>
      </c>
      <c r="G6942" t="str">
        <f t="shared" si="214"/>
        <v>iiif_url</v>
      </c>
    </row>
    <row r="6943" spans="1:7" x14ac:dyDescent="0.2">
      <c r="A6943" t="s">
        <v>6519</v>
      </c>
      <c r="B6943" t="s">
        <v>6574</v>
      </c>
      <c r="C6943" t="s">
        <v>37</v>
      </c>
      <c r="D6943">
        <v>1337</v>
      </c>
      <c r="E6943">
        <v>2720</v>
      </c>
      <c r="F6943" t="s">
        <v>6617</v>
      </c>
      <c r="G6943" t="str">
        <f t="shared" si="214"/>
        <v>iiif_url</v>
      </c>
    </row>
    <row r="6944" spans="1:7" x14ac:dyDescent="0.2">
      <c r="A6944" t="s">
        <v>6519</v>
      </c>
      <c r="B6944" t="s">
        <v>6574</v>
      </c>
      <c r="C6944" t="s">
        <v>26</v>
      </c>
      <c r="D6944">
        <v>1462</v>
      </c>
      <c r="E6944">
        <v>2758</v>
      </c>
      <c r="F6944" t="s">
        <v>6618</v>
      </c>
      <c r="G6944" t="str">
        <f t="shared" si="214"/>
        <v>iiif_url</v>
      </c>
    </row>
    <row r="6945" spans="1:7" x14ac:dyDescent="0.2">
      <c r="A6945" t="s">
        <v>6519</v>
      </c>
      <c r="B6945" t="s">
        <v>6574</v>
      </c>
      <c r="C6945" t="s">
        <v>37</v>
      </c>
      <c r="D6945">
        <v>1341</v>
      </c>
      <c r="E6945">
        <v>2811</v>
      </c>
      <c r="F6945" t="s">
        <v>6619</v>
      </c>
      <c r="G6945" t="str">
        <f t="shared" si="214"/>
        <v>iiif_url</v>
      </c>
    </row>
    <row r="6946" spans="1:7" x14ac:dyDescent="0.2">
      <c r="A6946" t="s">
        <v>6519</v>
      </c>
      <c r="B6946" t="s">
        <v>6574</v>
      </c>
      <c r="C6946" t="s">
        <v>37</v>
      </c>
      <c r="D6946">
        <v>1341</v>
      </c>
      <c r="E6946">
        <v>2858</v>
      </c>
      <c r="F6946" t="s">
        <v>6620</v>
      </c>
      <c r="G6946" t="str">
        <f t="shared" si="214"/>
        <v>iiif_url</v>
      </c>
    </row>
    <row r="6947" spans="1:7" x14ac:dyDescent="0.2">
      <c r="A6947" t="s">
        <v>6519</v>
      </c>
      <c r="B6947" t="s">
        <v>6574</v>
      </c>
      <c r="C6947" t="s">
        <v>37</v>
      </c>
      <c r="D6947">
        <v>1460</v>
      </c>
      <c r="E6947">
        <v>2911</v>
      </c>
      <c r="F6947" t="s">
        <v>2826</v>
      </c>
      <c r="G6947" t="str">
        <f t="shared" si="214"/>
        <v>iiif_url</v>
      </c>
    </row>
    <row r="6948" spans="1:7" x14ac:dyDescent="0.2">
      <c r="A6948" t="s">
        <v>6519</v>
      </c>
      <c r="B6948" t="s">
        <v>6574</v>
      </c>
      <c r="C6948" t="s">
        <v>37</v>
      </c>
      <c r="D6948">
        <v>1341</v>
      </c>
      <c r="E6948">
        <v>2959</v>
      </c>
      <c r="F6948" t="s">
        <v>6621</v>
      </c>
      <c r="G6948" t="str">
        <f t="shared" si="214"/>
        <v>iiif_url</v>
      </c>
    </row>
    <row r="6949" spans="1:7" x14ac:dyDescent="0.2">
      <c r="A6949" t="s">
        <v>6519</v>
      </c>
      <c r="B6949" t="s">
        <v>6574</v>
      </c>
      <c r="C6949" t="s">
        <v>26</v>
      </c>
      <c r="D6949">
        <v>1460</v>
      </c>
      <c r="E6949">
        <v>3006</v>
      </c>
      <c r="F6949" t="s">
        <v>6592</v>
      </c>
      <c r="G6949" t="str">
        <f t="shared" si="214"/>
        <v>iiif_url</v>
      </c>
    </row>
    <row r="6950" spans="1:7" x14ac:dyDescent="0.2">
      <c r="A6950" t="s">
        <v>6519</v>
      </c>
      <c r="B6950" t="s">
        <v>6574</v>
      </c>
      <c r="C6950" t="s">
        <v>37</v>
      </c>
      <c r="D6950">
        <v>1339</v>
      </c>
      <c r="E6950">
        <v>3055</v>
      </c>
      <c r="F6950" t="s">
        <v>6622</v>
      </c>
      <c r="G6950" t="str">
        <f t="shared" si="214"/>
        <v>iiif_url</v>
      </c>
    </row>
    <row r="6951" spans="1:7" x14ac:dyDescent="0.2">
      <c r="A6951" t="s">
        <v>6519</v>
      </c>
      <c r="B6951" t="s">
        <v>6574</v>
      </c>
      <c r="C6951" t="s">
        <v>37</v>
      </c>
      <c r="D6951">
        <v>1464</v>
      </c>
      <c r="E6951">
        <v>3103</v>
      </c>
      <c r="F6951" t="s">
        <v>6623</v>
      </c>
      <c r="G6951" t="str">
        <f t="shared" si="214"/>
        <v>iiif_url</v>
      </c>
    </row>
    <row r="6952" spans="1:7" x14ac:dyDescent="0.2">
      <c r="A6952" t="s">
        <v>6519</v>
      </c>
      <c r="B6952" t="s">
        <v>6574</v>
      </c>
      <c r="C6952" t="s">
        <v>124</v>
      </c>
      <c r="D6952">
        <v>1339</v>
      </c>
      <c r="E6952">
        <v>3157</v>
      </c>
      <c r="F6952" t="s">
        <v>2832</v>
      </c>
      <c r="G6952" t="str">
        <f t="shared" si="214"/>
        <v>iiif_url</v>
      </c>
    </row>
    <row r="6953" spans="1:7" x14ac:dyDescent="0.2">
      <c r="A6953" t="s">
        <v>6519</v>
      </c>
      <c r="B6953" t="s">
        <v>6574</v>
      </c>
      <c r="C6953" t="s">
        <v>37</v>
      </c>
      <c r="D6953">
        <v>1462</v>
      </c>
      <c r="E6953">
        <v>3194</v>
      </c>
      <c r="F6953" t="s">
        <v>161</v>
      </c>
      <c r="G6953" t="str">
        <f t="shared" si="214"/>
        <v>iiif_url</v>
      </c>
    </row>
    <row r="6954" spans="1:7" x14ac:dyDescent="0.2">
      <c r="A6954" t="s">
        <v>6519</v>
      </c>
      <c r="B6954" t="s">
        <v>6574</v>
      </c>
      <c r="C6954" t="s">
        <v>124</v>
      </c>
      <c r="D6954">
        <v>1339</v>
      </c>
      <c r="E6954">
        <v>3249</v>
      </c>
      <c r="F6954" t="s">
        <v>6624</v>
      </c>
      <c r="G6954" t="str">
        <f t="shared" si="214"/>
        <v>iiif_url</v>
      </c>
    </row>
    <row r="6955" spans="1:7" x14ac:dyDescent="0.2">
      <c r="A6955" t="s">
        <v>6519</v>
      </c>
      <c r="B6955" t="s">
        <v>6574</v>
      </c>
      <c r="C6955" t="s">
        <v>26</v>
      </c>
      <c r="D6955">
        <v>1349</v>
      </c>
      <c r="E6955">
        <v>3304</v>
      </c>
      <c r="F6955" t="s">
        <v>6625</v>
      </c>
      <c r="G6955" t="str">
        <f t="shared" si="214"/>
        <v>iiif_url</v>
      </c>
    </row>
    <row r="6959" spans="1:7" x14ac:dyDescent="0.2">
      <c r="A6959" t="s">
        <v>6626</v>
      </c>
      <c r="B6959" t="s">
        <v>6627</v>
      </c>
      <c r="C6959" t="s">
        <v>26</v>
      </c>
      <c r="D6959">
        <v>2820</v>
      </c>
      <c r="E6959">
        <v>397</v>
      </c>
      <c r="F6959" t="s">
        <v>6628</v>
      </c>
      <c r="G6959" t="str">
        <f t="shared" ref="G6959:G6990" si="215">HYPERLINK("https://images.diginfra.net/iiif/NL-HaNA_1.01.02/3779/NL-HaNA_1.01.02_3779_0032.jpg/2547,305,1086,3130/full/0/default.jpg", "iiif_url")</f>
        <v>iiif_url</v>
      </c>
    </row>
    <row r="6960" spans="1:7" x14ac:dyDescent="0.2">
      <c r="A6960" t="s">
        <v>6626</v>
      </c>
      <c r="B6960" t="s">
        <v>6627</v>
      </c>
      <c r="C6960" t="s">
        <v>26</v>
      </c>
      <c r="D6960">
        <v>2688</v>
      </c>
      <c r="E6960">
        <v>439</v>
      </c>
      <c r="F6960" t="s">
        <v>6629</v>
      </c>
      <c r="G6960" t="str">
        <f t="shared" si="215"/>
        <v>iiif_url</v>
      </c>
    </row>
    <row r="6961" spans="1:7" x14ac:dyDescent="0.2">
      <c r="A6961" t="s">
        <v>6626</v>
      </c>
      <c r="B6961" t="s">
        <v>6627</v>
      </c>
      <c r="C6961" t="s">
        <v>26</v>
      </c>
      <c r="D6961">
        <v>2692</v>
      </c>
      <c r="E6961">
        <v>487</v>
      </c>
      <c r="F6961" t="s">
        <v>6630</v>
      </c>
      <c r="G6961" t="str">
        <f t="shared" si="215"/>
        <v>iiif_url</v>
      </c>
    </row>
    <row r="6962" spans="1:7" x14ac:dyDescent="0.2">
      <c r="A6962" t="s">
        <v>6626</v>
      </c>
      <c r="B6962" t="s">
        <v>6627</v>
      </c>
      <c r="C6962" t="s">
        <v>37</v>
      </c>
      <c r="D6962">
        <v>2813</v>
      </c>
      <c r="E6962">
        <v>536</v>
      </c>
      <c r="F6962" t="s">
        <v>6631</v>
      </c>
      <c r="G6962" t="str">
        <f t="shared" si="215"/>
        <v>iiif_url</v>
      </c>
    </row>
    <row r="6963" spans="1:7" x14ac:dyDescent="0.2">
      <c r="A6963" t="s">
        <v>6626</v>
      </c>
      <c r="B6963" t="s">
        <v>6627</v>
      </c>
      <c r="C6963" t="s">
        <v>26</v>
      </c>
      <c r="D6963">
        <v>2688</v>
      </c>
      <c r="E6963">
        <v>585</v>
      </c>
      <c r="F6963" t="s">
        <v>6632</v>
      </c>
      <c r="G6963" t="str">
        <f t="shared" si="215"/>
        <v>iiif_url</v>
      </c>
    </row>
    <row r="6964" spans="1:7" x14ac:dyDescent="0.2">
      <c r="A6964" t="s">
        <v>6626</v>
      </c>
      <c r="B6964" t="s">
        <v>6627</v>
      </c>
      <c r="C6964" t="s">
        <v>26</v>
      </c>
      <c r="D6964">
        <v>2690</v>
      </c>
      <c r="E6964">
        <v>643</v>
      </c>
      <c r="F6964" t="s">
        <v>457</v>
      </c>
      <c r="G6964" t="str">
        <f t="shared" si="215"/>
        <v>iiif_url</v>
      </c>
    </row>
    <row r="6965" spans="1:7" x14ac:dyDescent="0.2">
      <c r="A6965" t="s">
        <v>6626</v>
      </c>
      <c r="B6965" t="s">
        <v>6627</v>
      </c>
      <c r="C6965" t="s">
        <v>37</v>
      </c>
      <c r="D6965">
        <v>2811</v>
      </c>
      <c r="E6965">
        <v>660</v>
      </c>
      <c r="F6965" t="s">
        <v>6633</v>
      </c>
      <c r="G6965" t="str">
        <f t="shared" si="215"/>
        <v>iiif_url</v>
      </c>
    </row>
    <row r="6966" spans="1:7" x14ac:dyDescent="0.2">
      <c r="A6966" t="s">
        <v>6626</v>
      </c>
      <c r="B6966" t="s">
        <v>6627</v>
      </c>
      <c r="C6966" t="s">
        <v>26</v>
      </c>
      <c r="D6966">
        <v>2681</v>
      </c>
      <c r="E6966">
        <v>725</v>
      </c>
      <c r="F6966" t="s">
        <v>6634</v>
      </c>
      <c r="G6966" t="str">
        <f t="shared" si="215"/>
        <v>iiif_url</v>
      </c>
    </row>
    <row r="6967" spans="1:7" x14ac:dyDescent="0.2">
      <c r="A6967" t="s">
        <v>6626</v>
      </c>
      <c r="B6967" t="s">
        <v>6627</v>
      </c>
      <c r="C6967" t="s">
        <v>37</v>
      </c>
      <c r="D6967">
        <v>2811</v>
      </c>
      <c r="E6967">
        <v>778</v>
      </c>
      <c r="F6967" t="s">
        <v>6635</v>
      </c>
      <c r="G6967" t="str">
        <f t="shared" si="215"/>
        <v>iiif_url</v>
      </c>
    </row>
    <row r="6968" spans="1:7" x14ac:dyDescent="0.2">
      <c r="A6968" t="s">
        <v>6626</v>
      </c>
      <c r="B6968" t="s">
        <v>6627</v>
      </c>
      <c r="C6968" t="s">
        <v>26</v>
      </c>
      <c r="D6968">
        <v>2683</v>
      </c>
      <c r="E6968">
        <v>832</v>
      </c>
      <c r="F6968" t="s">
        <v>6636</v>
      </c>
      <c r="G6968" t="str">
        <f t="shared" si="215"/>
        <v>iiif_url</v>
      </c>
    </row>
    <row r="6969" spans="1:7" x14ac:dyDescent="0.2">
      <c r="A6969" t="s">
        <v>6626</v>
      </c>
      <c r="B6969" t="s">
        <v>6627</v>
      </c>
      <c r="C6969" t="s">
        <v>37</v>
      </c>
      <c r="D6969">
        <v>2803</v>
      </c>
      <c r="E6969">
        <v>876</v>
      </c>
      <c r="F6969" t="s">
        <v>6637</v>
      </c>
      <c r="G6969" t="str">
        <f t="shared" si="215"/>
        <v>iiif_url</v>
      </c>
    </row>
    <row r="6970" spans="1:7" x14ac:dyDescent="0.2">
      <c r="A6970" t="s">
        <v>6626</v>
      </c>
      <c r="B6970" t="s">
        <v>6627</v>
      </c>
      <c r="C6970" t="s">
        <v>26</v>
      </c>
      <c r="D6970">
        <v>2678</v>
      </c>
      <c r="E6970">
        <v>919</v>
      </c>
      <c r="F6970" t="s">
        <v>6638</v>
      </c>
      <c r="G6970" t="str">
        <f t="shared" si="215"/>
        <v>iiif_url</v>
      </c>
    </row>
    <row r="6971" spans="1:7" x14ac:dyDescent="0.2">
      <c r="A6971" t="s">
        <v>6626</v>
      </c>
      <c r="B6971" t="s">
        <v>6627</v>
      </c>
      <c r="C6971" t="s">
        <v>26</v>
      </c>
      <c r="D6971">
        <v>2683</v>
      </c>
      <c r="E6971">
        <v>984</v>
      </c>
      <c r="F6971" t="s">
        <v>6639</v>
      </c>
      <c r="G6971" t="str">
        <f t="shared" si="215"/>
        <v>iiif_url</v>
      </c>
    </row>
    <row r="6972" spans="1:7" x14ac:dyDescent="0.2">
      <c r="A6972" t="s">
        <v>6626</v>
      </c>
      <c r="B6972" t="s">
        <v>6627</v>
      </c>
      <c r="C6972" t="s">
        <v>37</v>
      </c>
      <c r="D6972">
        <v>2803</v>
      </c>
      <c r="E6972">
        <v>1010</v>
      </c>
      <c r="F6972" t="s">
        <v>2863</v>
      </c>
      <c r="G6972" t="str">
        <f t="shared" si="215"/>
        <v>iiif_url</v>
      </c>
    </row>
    <row r="6973" spans="1:7" x14ac:dyDescent="0.2">
      <c r="A6973" t="s">
        <v>6626</v>
      </c>
      <c r="B6973" t="s">
        <v>6627</v>
      </c>
      <c r="C6973" t="s">
        <v>26</v>
      </c>
      <c r="D6973">
        <v>2681</v>
      </c>
      <c r="E6973">
        <v>1067</v>
      </c>
      <c r="F6973" t="s">
        <v>6640</v>
      </c>
      <c r="G6973" t="str">
        <f t="shared" si="215"/>
        <v>iiif_url</v>
      </c>
    </row>
    <row r="6974" spans="1:7" x14ac:dyDescent="0.2">
      <c r="A6974" t="s">
        <v>6626</v>
      </c>
      <c r="B6974" t="s">
        <v>6627</v>
      </c>
      <c r="C6974" t="s">
        <v>26</v>
      </c>
      <c r="D6974">
        <v>2681</v>
      </c>
      <c r="E6974">
        <v>1113</v>
      </c>
      <c r="F6974" t="s">
        <v>6641</v>
      </c>
      <c r="G6974" t="str">
        <f t="shared" si="215"/>
        <v>iiif_url</v>
      </c>
    </row>
    <row r="6975" spans="1:7" x14ac:dyDescent="0.2">
      <c r="A6975" t="s">
        <v>6626</v>
      </c>
      <c r="B6975" t="s">
        <v>6627</v>
      </c>
      <c r="C6975" t="s">
        <v>37</v>
      </c>
      <c r="D6975">
        <v>2803</v>
      </c>
      <c r="E6975">
        <v>1161</v>
      </c>
      <c r="F6975" t="s">
        <v>6642</v>
      </c>
      <c r="G6975" t="str">
        <f t="shared" si="215"/>
        <v>iiif_url</v>
      </c>
    </row>
    <row r="6976" spans="1:7" x14ac:dyDescent="0.2">
      <c r="A6976" t="s">
        <v>6626</v>
      </c>
      <c r="B6976" t="s">
        <v>6627</v>
      </c>
      <c r="C6976" t="s">
        <v>26</v>
      </c>
      <c r="D6976">
        <v>2681</v>
      </c>
      <c r="E6976">
        <v>1211</v>
      </c>
      <c r="F6976" t="s">
        <v>6643</v>
      </c>
      <c r="G6976" t="str">
        <f t="shared" si="215"/>
        <v>iiif_url</v>
      </c>
    </row>
    <row r="6977" spans="1:7" x14ac:dyDescent="0.2">
      <c r="A6977" t="s">
        <v>6626</v>
      </c>
      <c r="B6977" t="s">
        <v>6627</v>
      </c>
      <c r="C6977" t="s">
        <v>37</v>
      </c>
      <c r="D6977">
        <v>2803</v>
      </c>
      <c r="E6977">
        <v>1255</v>
      </c>
      <c r="F6977" t="s">
        <v>6644</v>
      </c>
      <c r="G6977" t="str">
        <f t="shared" si="215"/>
        <v>iiif_url</v>
      </c>
    </row>
    <row r="6978" spans="1:7" x14ac:dyDescent="0.2">
      <c r="A6978" t="s">
        <v>6626</v>
      </c>
      <c r="B6978" t="s">
        <v>6627</v>
      </c>
      <c r="C6978" t="s">
        <v>26</v>
      </c>
      <c r="D6978">
        <v>2678</v>
      </c>
      <c r="E6978">
        <v>1308</v>
      </c>
      <c r="F6978" t="s">
        <v>6645</v>
      </c>
      <c r="G6978" t="str">
        <f t="shared" si="215"/>
        <v>iiif_url</v>
      </c>
    </row>
    <row r="6979" spans="1:7" x14ac:dyDescent="0.2">
      <c r="A6979" t="s">
        <v>6626</v>
      </c>
      <c r="B6979" t="s">
        <v>6627</v>
      </c>
      <c r="C6979" t="s">
        <v>26</v>
      </c>
      <c r="D6979">
        <v>2676</v>
      </c>
      <c r="E6979">
        <v>1351</v>
      </c>
      <c r="F6979" t="s">
        <v>6646</v>
      </c>
      <c r="G6979" t="str">
        <f t="shared" si="215"/>
        <v>iiif_url</v>
      </c>
    </row>
    <row r="6980" spans="1:7" x14ac:dyDescent="0.2">
      <c r="A6980" t="s">
        <v>6626</v>
      </c>
      <c r="B6980" t="s">
        <v>6627</v>
      </c>
      <c r="C6980" t="s">
        <v>26</v>
      </c>
      <c r="D6980">
        <v>2678</v>
      </c>
      <c r="E6980">
        <v>1406</v>
      </c>
      <c r="F6980" t="s">
        <v>6647</v>
      </c>
      <c r="G6980" t="str">
        <f t="shared" si="215"/>
        <v>iiif_url</v>
      </c>
    </row>
    <row r="6981" spans="1:7" x14ac:dyDescent="0.2">
      <c r="A6981" t="s">
        <v>6626</v>
      </c>
      <c r="B6981" t="s">
        <v>6627</v>
      </c>
      <c r="C6981" t="s">
        <v>37</v>
      </c>
      <c r="D6981">
        <v>2829</v>
      </c>
      <c r="E6981">
        <v>1412</v>
      </c>
      <c r="F6981" t="s">
        <v>6648</v>
      </c>
      <c r="G6981" t="str">
        <f t="shared" si="215"/>
        <v>iiif_url</v>
      </c>
    </row>
    <row r="6982" spans="1:7" x14ac:dyDescent="0.2">
      <c r="A6982" t="s">
        <v>6626</v>
      </c>
      <c r="B6982" t="s">
        <v>6627</v>
      </c>
      <c r="C6982" t="s">
        <v>37</v>
      </c>
      <c r="D6982">
        <v>2803</v>
      </c>
      <c r="E6982">
        <v>1448</v>
      </c>
      <c r="F6982" t="s">
        <v>6649</v>
      </c>
      <c r="G6982" t="str">
        <f t="shared" si="215"/>
        <v>iiif_url</v>
      </c>
    </row>
    <row r="6983" spans="1:7" x14ac:dyDescent="0.2">
      <c r="A6983" t="s">
        <v>6626</v>
      </c>
      <c r="B6983" t="s">
        <v>6627</v>
      </c>
      <c r="C6983" t="s">
        <v>26</v>
      </c>
      <c r="D6983">
        <v>2681</v>
      </c>
      <c r="E6983">
        <v>1496</v>
      </c>
      <c r="F6983" t="s">
        <v>6650</v>
      </c>
      <c r="G6983" t="str">
        <f t="shared" si="215"/>
        <v>iiif_url</v>
      </c>
    </row>
    <row r="6984" spans="1:7" x14ac:dyDescent="0.2">
      <c r="A6984" t="s">
        <v>6626</v>
      </c>
      <c r="B6984" t="s">
        <v>6627</v>
      </c>
      <c r="C6984" t="s">
        <v>26</v>
      </c>
      <c r="D6984">
        <v>2681</v>
      </c>
      <c r="E6984">
        <v>1547</v>
      </c>
      <c r="F6984" t="s">
        <v>6651</v>
      </c>
      <c r="G6984" t="str">
        <f t="shared" si="215"/>
        <v>iiif_url</v>
      </c>
    </row>
    <row r="6985" spans="1:7" x14ac:dyDescent="0.2">
      <c r="A6985" t="s">
        <v>6626</v>
      </c>
      <c r="B6985" t="s">
        <v>6627</v>
      </c>
      <c r="C6985" t="s">
        <v>37</v>
      </c>
      <c r="D6985">
        <v>2799</v>
      </c>
      <c r="E6985">
        <v>1599</v>
      </c>
      <c r="F6985" t="s">
        <v>6652</v>
      </c>
      <c r="G6985" t="str">
        <f t="shared" si="215"/>
        <v>iiif_url</v>
      </c>
    </row>
    <row r="6986" spans="1:7" x14ac:dyDescent="0.2">
      <c r="A6986" t="s">
        <v>6626</v>
      </c>
      <c r="B6986" t="s">
        <v>6627</v>
      </c>
      <c r="C6986" t="s">
        <v>26</v>
      </c>
      <c r="D6986">
        <v>2681</v>
      </c>
      <c r="E6986">
        <v>1639</v>
      </c>
      <c r="F6986" t="s">
        <v>6653</v>
      </c>
      <c r="G6986" t="str">
        <f t="shared" si="215"/>
        <v>iiif_url</v>
      </c>
    </row>
    <row r="6987" spans="1:7" x14ac:dyDescent="0.2">
      <c r="A6987" t="s">
        <v>6626</v>
      </c>
      <c r="B6987" t="s">
        <v>6627</v>
      </c>
      <c r="C6987" t="s">
        <v>37</v>
      </c>
      <c r="D6987">
        <v>2803</v>
      </c>
      <c r="E6987">
        <v>1688</v>
      </c>
      <c r="F6987" t="s">
        <v>6654</v>
      </c>
      <c r="G6987" t="str">
        <f t="shared" si="215"/>
        <v>iiif_url</v>
      </c>
    </row>
    <row r="6988" spans="1:7" x14ac:dyDescent="0.2">
      <c r="A6988" t="s">
        <v>6626</v>
      </c>
      <c r="B6988" t="s">
        <v>6627</v>
      </c>
      <c r="C6988" t="s">
        <v>37</v>
      </c>
      <c r="D6988">
        <v>2803</v>
      </c>
      <c r="E6988">
        <v>1738</v>
      </c>
      <c r="F6988" t="s">
        <v>6655</v>
      </c>
      <c r="G6988" t="str">
        <f t="shared" si="215"/>
        <v>iiif_url</v>
      </c>
    </row>
    <row r="6989" spans="1:7" x14ac:dyDescent="0.2">
      <c r="A6989" t="s">
        <v>6626</v>
      </c>
      <c r="B6989" t="s">
        <v>6627</v>
      </c>
      <c r="C6989" t="s">
        <v>124</v>
      </c>
      <c r="D6989">
        <v>2676</v>
      </c>
      <c r="E6989">
        <v>1790</v>
      </c>
      <c r="F6989" t="s">
        <v>6656</v>
      </c>
      <c r="G6989" t="str">
        <f t="shared" si="215"/>
        <v>iiif_url</v>
      </c>
    </row>
    <row r="6990" spans="1:7" x14ac:dyDescent="0.2">
      <c r="A6990" t="s">
        <v>6626</v>
      </c>
      <c r="B6990" t="s">
        <v>6627</v>
      </c>
      <c r="C6990" t="s">
        <v>37</v>
      </c>
      <c r="D6990">
        <v>2801</v>
      </c>
      <c r="E6990">
        <v>1831</v>
      </c>
      <c r="F6990" t="s">
        <v>6657</v>
      </c>
      <c r="G6990" t="str">
        <f t="shared" si="215"/>
        <v>iiif_url</v>
      </c>
    </row>
    <row r="6991" spans="1:7" x14ac:dyDescent="0.2">
      <c r="A6991" t="s">
        <v>6626</v>
      </c>
      <c r="B6991" t="s">
        <v>6627</v>
      </c>
      <c r="C6991" t="s">
        <v>124</v>
      </c>
      <c r="D6991">
        <v>2681</v>
      </c>
      <c r="E6991">
        <v>1879</v>
      </c>
      <c r="F6991" t="s">
        <v>6658</v>
      </c>
      <c r="G6991" t="str">
        <f t="shared" ref="G6991:G7020" si="216">HYPERLINK("https://images.diginfra.net/iiif/NL-HaNA_1.01.02/3779/NL-HaNA_1.01.02_3779_0032.jpg/2547,305,1086,3130/full/0/default.jpg", "iiif_url")</f>
        <v>iiif_url</v>
      </c>
    </row>
    <row r="6992" spans="1:7" x14ac:dyDescent="0.2">
      <c r="A6992" t="s">
        <v>6626</v>
      </c>
      <c r="B6992" t="s">
        <v>6627</v>
      </c>
      <c r="C6992" t="s">
        <v>124</v>
      </c>
      <c r="D6992">
        <v>2676</v>
      </c>
      <c r="E6992">
        <v>1932</v>
      </c>
      <c r="F6992" t="s">
        <v>6659</v>
      </c>
      <c r="G6992" t="str">
        <f t="shared" si="216"/>
        <v>iiif_url</v>
      </c>
    </row>
    <row r="6993" spans="1:7" x14ac:dyDescent="0.2">
      <c r="A6993" t="s">
        <v>6626</v>
      </c>
      <c r="B6993" t="s">
        <v>6627</v>
      </c>
      <c r="C6993" t="s">
        <v>26</v>
      </c>
      <c r="D6993">
        <v>2803</v>
      </c>
      <c r="E6993">
        <v>1981</v>
      </c>
      <c r="F6993" t="s">
        <v>451</v>
      </c>
      <c r="G6993" t="str">
        <f t="shared" si="216"/>
        <v>iiif_url</v>
      </c>
    </row>
    <row r="6994" spans="1:7" x14ac:dyDescent="0.2">
      <c r="A6994" t="s">
        <v>6626</v>
      </c>
      <c r="B6994" t="s">
        <v>6627</v>
      </c>
      <c r="C6994" t="s">
        <v>124</v>
      </c>
      <c r="D6994">
        <v>2681</v>
      </c>
      <c r="E6994">
        <v>2022</v>
      </c>
      <c r="F6994" t="s">
        <v>6660</v>
      </c>
      <c r="G6994" t="str">
        <f t="shared" si="216"/>
        <v>iiif_url</v>
      </c>
    </row>
    <row r="6995" spans="1:7" x14ac:dyDescent="0.2">
      <c r="A6995" t="s">
        <v>6626</v>
      </c>
      <c r="B6995" t="s">
        <v>6627</v>
      </c>
      <c r="C6995" t="s">
        <v>124</v>
      </c>
      <c r="D6995">
        <v>2683</v>
      </c>
      <c r="E6995">
        <v>2074</v>
      </c>
      <c r="F6995" t="s">
        <v>6661</v>
      </c>
      <c r="G6995" t="str">
        <f t="shared" si="216"/>
        <v>iiif_url</v>
      </c>
    </row>
    <row r="6996" spans="1:7" x14ac:dyDescent="0.2">
      <c r="A6996" t="s">
        <v>6626</v>
      </c>
      <c r="B6996" t="s">
        <v>6627</v>
      </c>
      <c r="C6996" t="s">
        <v>124</v>
      </c>
      <c r="D6996">
        <v>2678</v>
      </c>
      <c r="E6996">
        <v>2119</v>
      </c>
      <c r="F6996" t="s">
        <v>6662</v>
      </c>
      <c r="G6996" t="str">
        <f t="shared" si="216"/>
        <v>iiif_url</v>
      </c>
    </row>
    <row r="6997" spans="1:7" x14ac:dyDescent="0.2">
      <c r="A6997" t="s">
        <v>6626</v>
      </c>
      <c r="B6997" t="s">
        <v>6627</v>
      </c>
      <c r="C6997" t="s">
        <v>124</v>
      </c>
      <c r="D6997">
        <v>2681</v>
      </c>
      <c r="E6997">
        <v>2165</v>
      </c>
      <c r="F6997" t="s">
        <v>6663</v>
      </c>
      <c r="G6997" t="str">
        <f t="shared" si="216"/>
        <v>iiif_url</v>
      </c>
    </row>
    <row r="6998" spans="1:7" x14ac:dyDescent="0.2">
      <c r="A6998" t="s">
        <v>6626</v>
      </c>
      <c r="B6998" t="s">
        <v>6627</v>
      </c>
      <c r="C6998" t="s">
        <v>124</v>
      </c>
      <c r="D6998">
        <v>2685</v>
      </c>
      <c r="E6998">
        <v>2215</v>
      </c>
      <c r="F6998" t="s">
        <v>6664</v>
      </c>
      <c r="G6998" t="str">
        <f t="shared" si="216"/>
        <v>iiif_url</v>
      </c>
    </row>
    <row r="6999" spans="1:7" x14ac:dyDescent="0.2">
      <c r="A6999" t="s">
        <v>6626</v>
      </c>
      <c r="B6999" t="s">
        <v>6627</v>
      </c>
      <c r="C6999" t="s">
        <v>37</v>
      </c>
      <c r="D6999">
        <v>2806</v>
      </c>
      <c r="E6999">
        <v>2267</v>
      </c>
      <c r="F6999" t="s">
        <v>6665</v>
      </c>
      <c r="G6999" t="str">
        <f t="shared" si="216"/>
        <v>iiif_url</v>
      </c>
    </row>
    <row r="7000" spans="1:7" x14ac:dyDescent="0.2">
      <c r="A7000" t="s">
        <v>6626</v>
      </c>
      <c r="B7000" t="s">
        <v>6627</v>
      </c>
      <c r="C7000" t="s">
        <v>124</v>
      </c>
      <c r="D7000">
        <v>2681</v>
      </c>
      <c r="E7000">
        <v>2311</v>
      </c>
      <c r="F7000" t="s">
        <v>6666</v>
      </c>
      <c r="G7000" t="str">
        <f t="shared" si="216"/>
        <v>iiif_url</v>
      </c>
    </row>
    <row r="7001" spans="1:7" x14ac:dyDescent="0.2">
      <c r="A7001" t="s">
        <v>6626</v>
      </c>
      <c r="B7001" t="s">
        <v>6627</v>
      </c>
      <c r="C7001" t="s">
        <v>124</v>
      </c>
      <c r="D7001">
        <v>2683</v>
      </c>
      <c r="E7001">
        <v>2363</v>
      </c>
      <c r="F7001" t="s">
        <v>6667</v>
      </c>
      <c r="G7001" t="str">
        <f t="shared" si="216"/>
        <v>iiif_url</v>
      </c>
    </row>
    <row r="7002" spans="1:7" x14ac:dyDescent="0.2">
      <c r="A7002" t="s">
        <v>6626</v>
      </c>
      <c r="B7002" t="s">
        <v>6627</v>
      </c>
      <c r="C7002" t="s">
        <v>124</v>
      </c>
      <c r="D7002">
        <v>2690</v>
      </c>
      <c r="E7002">
        <v>2411</v>
      </c>
      <c r="F7002" t="s">
        <v>6668</v>
      </c>
      <c r="G7002" t="str">
        <f t="shared" si="216"/>
        <v>iiif_url</v>
      </c>
    </row>
    <row r="7003" spans="1:7" x14ac:dyDescent="0.2">
      <c r="A7003" t="s">
        <v>6626</v>
      </c>
      <c r="B7003" t="s">
        <v>6627</v>
      </c>
      <c r="C7003" t="s">
        <v>26</v>
      </c>
      <c r="D7003">
        <v>2685</v>
      </c>
      <c r="E7003">
        <v>2461</v>
      </c>
      <c r="F7003" t="s">
        <v>6220</v>
      </c>
      <c r="G7003" t="str">
        <f t="shared" si="216"/>
        <v>iiif_url</v>
      </c>
    </row>
    <row r="7004" spans="1:7" x14ac:dyDescent="0.2">
      <c r="A7004" t="s">
        <v>6626</v>
      </c>
      <c r="B7004" t="s">
        <v>6627</v>
      </c>
      <c r="C7004" t="s">
        <v>37</v>
      </c>
      <c r="D7004">
        <v>2806</v>
      </c>
      <c r="E7004">
        <v>2510</v>
      </c>
      <c r="F7004" t="s">
        <v>6540</v>
      </c>
      <c r="G7004" t="str">
        <f t="shared" si="216"/>
        <v>iiif_url</v>
      </c>
    </row>
    <row r="7005" spans="1:7" x14ac:dyDescent="0.2">
      <c r="A7005" t="s">
        <v>6626</v>
      </c>
      <c r="B7005" t="s">
        <v>6627</v>
      </c>
      <c r="C7005" t="s">
        <v>26</v>
      </c>
      <c r="D7005">
        <v>2683</v>
      </c>
      <c r="E7005">
        <v>2558</v>
      </c>
      <c r="F7005" t="s">
        <v>6669</v>
      </c>
      <c r="G7005" t="str">
        <f t="shared" si="216"/>
        <v>iiif_url</v>
      </c>
    </row>
    <row r="7006" spans="1:7" x14ac:dyDescent="0.2">
      <c r="A7006" t="s">
        <v>6626</v>
      </c>
      <c r="B7006" t="s">
        <v>6627</v>
      </c>
      <c r="C7006" t="s">
        <v>26</v>
      </c>
      <c r="D7006">
        <v>2688</v>
      </c>
      <c r="E7006">
        <v>2615</v>
      </c>
      <c r="F7006" t="s">
        <v>1732</v>
      </c>
      <c r="G7006" t="str">
        <f t="shared" si="216"/>
        <v>iiif_url</v>
      </c>
    </row>
    <row r="7007" spans="1:7" x14ac:dyDescent="0.2">
      <c r="A7007" t="s">
        <v>6626</v>
      </c>
      <c r="B7007" t="s">
        <v>6627</v>
      </c>
      <c r="C7007" t="s">
        <v>37</v>
      </c>
      <c r="D7007">
        <v>2808</v>
      </c>
      <c r="E7007">
        <v>2638</v>
      </c>
      <c r="F7007" t="s">
        <v>2863</v>
      </c>
      <c r="G7007" t="str">
        <f t="shared" si="216"/>
        <v>iiif_url</v>
      </c>
    </row>
    <row r="7008" spans="1:7" x14ac:dyDescent="0.2">
      <c r="A7008" t="s">
        <v>6626</v>
      </c>
      <c r="B7008" t="s">
        <v>6627</v>
      </c>
      <c r="C7008" t="s">
        <v>26</v>
      </c>
      <c r="D7008">
        <v>2685</v>
      </c>
      <c r="E7008">
        <v>2704</v>
      </c>
      <c r="F7008" t="s">
        <v>6670</v>
      </c>
      <c r="G7008" t="str">
        <f t="shared" si="216"/>
        <v>iiif_url</v>
      </c>
    </row>
    <row r="7009" spans="1:7" x14ac:dyDescent="0.2">
      <c r="A7009" t="s">
        <v>6626</v>
      </c>
      <c r="B7009" t="s">
        <v>6627</v>
      </c>
      <c r="C7009" t="s">
        <v>26</v>
      </c>
      <c r="D7009">
        <v>2688</v>
      </c>
      <c r="E7009">
        <v>2743</v>
      </c>
      <c r="F7009" t="s">
        <v>2856</v>
      </c>
      <c r="G7009" t="str">
        <f t="shared" si="216"/>
        <v>iiif_url</v>
      </c>
    </row>
    <row r="7010" spans="1:7" x14ac:dyDescent="0.2">
      <c r="A7010" t="s">
        <v>6626</v>
      </c>
      <c r="B7010" t="s">
        <v>6627</v>
      </c>
      <c r="C7010" t="s">
        <v>37</v>
      </c>
      <c r="D7010">
        <v>2806</v>
      </c>
      <c r="E7010">
        <v>2774</v>
      </c>
      <c r="F7010" t="s">
        <v>2863</v>
      </c>
      <c r="G7010" t="str">
        <f t="shared" si="216"/>
        <v>iiif_url</v>
      </c>
    </row>
    <row r="7011" spans="1:7" x14ac:dyDescent="0.2">
      <c r="A7011" t="s">
        <v>6626</v>
      </c>
      <c r="B7011" t="s">
        <v>6627</v>
      </c>
      <c r="C7011" t="s">
        <v>26</v>
      </c>
      <c r="D7011">
        <v>2685</v>
      </c>
      <c r="E7011">
        <v>2850</v>
      </c>
      <c r="F7011" t="s">
        <v>6671</v>
      </c>
      <c r="G7011" t="str">
        <f t="shared" si="216"/>
        <v>iiif_url</v>
      </c>
    </row>
    <row r="7012" spans="1:7" x14ac:dyDescent="0.2">
      <c r="A7012" t="s">
        <v>6626</v>
      </c>
      <c r="B7012" t="s">
        <v>6627</v>
      </c>
      <c r="C7012" t="s">
        <v>26</v>
      </c>
      <c r="D7012">
        <v>2808</v>
      </c>
      <c r="E7012">
        <v>2899</v>
      </c>
      <c r="F7012" t="s">
        <v>2977</v>
      </c>
      <c r="G7012" t="str">
        <f t="shared" si="216"/>
        <v>iiif_url</v>
      </c>
    </row>
    <row r="7013" spans="1:7" x14ac:dyDescent="0.2">
      <c r="A7013" t="s">
        <v>6626</v>
      </c>
      <c r="B7013" t="s">
        <v>6627</v>
      </c>
      <c r="C7013" t="s">
        <v>26</v>
      </c>
      <c r="D7013">
        <v>2685</v>
      </c>
      <c r="E7013">
        <v>2945</v>
      </c>
      <c r="F7013" t="s">
        <v>6672</v>
      </c>
      <c r="G7013" t="str">
        <f t="shared" si="216"/>
        <v>iiif_url</v>
      </c>
    </row>
    <row r="7014" spans="1:7" x14ac:dyDescent="0.2">
      <c r="A7014" t="s">
        <v>6626</v>
      </c>
      <c r="B7014" t="s">
        <v>6627</v>
      </c>
      <c r="C7014" t="s">
        <v>26</v>
      </c>
      <c r="D7014">
        <v>2811</v>
      </c>
      <c r="E7014">
        <v>3003</v>
      </c>
      <c r="F7014" t="s">
        <v>6673</v>
      </c>
      <c r="G7014" t="str">
        <f t="shared" si="216"/>
        <v>iiif_url</v>
      </c>
    </row>
    <row r="7015" spans="1:7" x14ac:dyDescent="0.2">
      <c r="A7015" t="s">
        <v>6626</v>
      </c>
      <c r="B7015" t="s">
        <v>6627</v>
      </c>
      <c r="C7015" t="s">
        <v>26</v>
      </c>
      <c r="D7015">
        <v>2685</v>
      </c>
      <c r="E7015">
        <v>3039</v>
      </c>
      <c r="F7015" t="s">
        <v>6674</v>
      </c>
      <c r="G7015" t="str">
        <f t="shared" si="216"/>
        <v>iiif_url</v>
      </c>
    </row>
    <row r="7016" spans="1:7" x14ac:dyDescent="0.2">
      <c r="A7016" t="s">
        <v>6626</v>
      </c>
      <c r="B7016" t="s">
        <v>6627</v>
      </c>
      <c r="C7016" t="s">
        <v>26</v>
      </c>
      <c r="D7016">
        <v>2685</v>
      </c>
      <c r="E7016">
        <v>3087</v>
      </c>
      <c r="F7016" t="s">
        <v>6675</v>
      </c>
      <c r="G7016" t="str">
        <f t="shared" si="216"/>
        <v>iiif_url</v>
      </c>
    </row>
    <row r="7017" spans="1:7" x14ac:dyDescent="0.2">
      <c r="A7017" t="s">
        <v>6626</v>
      </c>
      <c r="B7017" t="s">
        <v>6627</v>
      </c>
      <c r="C7017" t="s">
        <v>26</v>
      </c>
      <c r="D7017">
        <v>2685</v>
      </c>
      <c r="E7017">
        <v>3137</v>
      </c>
      <c r="F7017" t="s">
        <v>6676</v>
      </c>
      <c r="G7017" t="str">
        <f t="shared" si="216"/>
        <v>iiif_url</v>
      </c>
    </row>
    <row r="7018" spans="1:7" x14ac:dyDescent="0.2">
      <c r="A7018" t="s">
        <v>6626</v>
      </c>
      <c r="B7018" t="s">
        <v>6627</v>
      </c>
      <c r="C7018" t="s">
        <v>37</v>
      </c>
      <c r="D7018">
        <v>2818</v>
      </c>
      <c r="E7018">
        <v>3183</v>
      </c>
      <c r="F7018" t="s">
        <v>6677</v>
      </c>
      <c r="G7018" t="str">
        <f t="shared" si="216"/>
        <v>iiif_url</v>
      </c>
    </row>
    <row r="7019" spans="1:7" x14ac:dyDescent="0.2">
      <c r="A7019" t="s">
        <v>6626</v>
      </c>
      <c r="B7019" t="s">
        <v>6627</v>
      </c>
      <c r="C7019" t="s">
        <v>26</v>
      </c>
      <c r="D7019">
        <v>2688</v>
      </c>
      <c r="E7019">
        <v>3235</v>
      </c>
      <c r="F7019" t="s">
        <v>6678</v>
      </c>
      <c r="G7019" t="str">
        <f t="shared" si="216"/>
        <v>iiif_url</v>
      </c>
    </row>
    <row r="7020" spans="1:7" x14ac:dyDescent="0.2">
      <c r="A7020" t="s">
        <v>6626</v>
      </c>
      <c r="B7020" t="s">
        <v>6627</v>
      </c>
      <c r="C7020" t="s">
        <v>26</v>
      </c>
      <c r="D7020">
        <v>2690</v>
      </c>
      <c r="E7020">
        <v>3278</v>
      </c>
      <c r="F7020" t="s">
        <v>6679</v>
      </c>
      <c r="G7020" t="str">
        <f t="shared" si="216"/>
        <v>iiif_url</v>
      </c>
    </row>
    <row r="7022" spans="1:7" x14ac:dyDescent="0.2">
      <c r="A7022" t="s">
        <v>6626</v>
      </c>
      <c r="B7022" t="s">
        <v>6680</v>
      </c>
      <c r="C7022" t="s">
        <v>26</v>
      </c>
      <c r="D7022">
        <v>3784</v>
      </c>
      <c r="E7022">
        <v>349</v>
      </c>
      <c r="F7022" t="s">
        <v>6681</v>
      </c>
      <c r="G7022" t="str">
        <f t="shared" ref="G7022:G7053" si="217">HYPERLINK("https://images.diginfra.net/iiif/NL-HaNA_1.01.02/3779/NL-HaNA_1.01.02_3779_0032.jpg/3534,312,1086,3180/full/0/default.jpg", "iiif_url")</f>
        <v>iiif_url</v>
      </c>
    </row>
    <row r="7023" spans="1:7" x14ac:dyDescent="0.2">
      <c r="A7023" t="s">
        <v>6626</v>
      </c>
      <c r="B7023" t="s">
        <v>6680</v>
      </c>
      <c r="C7023" t="s">
        <v>26</v>
      </c>
      <c r="D7023">
        <v>3802</v>
      </c>
      <c r="E7023">
        <v>408</v>
      </c>
      <c r="F7023" t="s">
        <v>6682</v>
      </c>
      <c r="G7023" t="str">
        <f t="shared" si="217"/>
        <v>iiif_url</v>
      </c>
    </row>
    <row r="7024" spans="1:7" x14ac:dyDescent="0.2">
      <c r="A7024" t="s">
        <v>6626</v>
      </c>
      <c r="B7024" t="s">
        <v>6680</v>
      </c>
      <c r="C7024" t="s">
        <v>37</v>
      </c>
      <c r="D7024">
        <v>3673</v>
      </c>
      <c r="E7024">
        <v>460</v>
      </c>
      <c r="F7024" t="s">
        <v>6683</v>
      </c>
      <c r="G7024" t="str">
        <f t="shared" si="217"/>
        <v>iiif_url</v>
      </c>
    </row>
    <row r="7025" spans="1:7" x14ac:dyDescent="0.2">
      <c r="A7025" t="s">
        <v>6626</v>
      </c>
      <c r="B7025" t="s">
        <v>6680</v>
      </c>
      <c r="C7025" t="s">
        <v>26</v>
      </c>
      <c r="D7025">
        <v>3791</v>
      </c>
      <c r="E7025">
        <v>504</v>
      </c>
      <c r="F7025" t="s">
        <v>6684</v>
      </c>
      <c r="G7025" t="str">
        <f t="shared" si="217"/>
        <v>iiif_url</v>
      </c>
    </row>
    <row r="7026" spans="1:7" x14ac:dyDescent="0.2">
      <c r="A7026" t="s">
        <v>6626</v>
      </c>
      <c r="B7026" t="s">
        <v>6680</v>
      </c>
      <c r="C7026" t="s">
        <v>124</v>
      </c>
      <c r="D7026">
        <v>3668</v>
      </c>
      <c r="E7026">
        <v>556</v>
      </c>
      <c r="F7026" t="s">
        <v>6685</v>
      </c>
      <c r="G7026" t="str">
        <f t="shared" si="217"/>
        <v>iiif_url</v>
      </c>
    </row>
    <row r="7027" spans="1:7" x14ac:dyDescent="0.2">
      <c r="A7027" t="s">
        <v>6626</v>
      </c>
      <c r="B7027" t="s">
        <v>6680</v>
      </c>
      <c r="C7027" t="s">
        <v>26</v>
      </c>
      <c r="D7027">
        <v>3795</v>
      </c>
      <c r="E7027">
        <v>604</v>
      </c>
      <c r="F7027" t="s">
        <v>6686</v>
      </c>
      <c r="G7027" t="str">
        <f t="shared" si="217"/>
        <v>iiif_url</v>
      </c>
    </row>
    <row r="7028" spans="1:7" x14ac:dyDescent="0.2">
      <c r="A7028" t="s">
        <v>6626</v>
      </c>
      <c r="B7028" t="s">
        <v>6680</v>
      </c>
      <c r="C7028" t="s">
        <v>37</v>
      </c>
      <c r="D7028">
        <v>3668</v>
      </c>
      <c r="E7028">
        <v>651</v>
      </c>
      <c r="F7028" t="s">
        <v>6687</v>
      </c>
      <c r="G7028" t="str">
        <f t="shared" si="217"/>
        <v>iiif_url</v>
      </c>
    </row>
    <row r="7029" spans="1:7" x14ac:dyDescent="0.2">
      <c r="A7029" t="s">
        <v>6626</v>
      </c>
      <c r="B7029" t="s">
        <v>6680</v>
      </c>
      <c r="C7029" t="s">
        <v>37</v>
      </c>
      <c r="D7029">
        <v>3663</v>
      </c>
      <c r="E7029">
        <v>702</v>
      </c>
      <c r="F7029" t="s">
        <v>6688</v>
      </c>
      <c r="G7029" t="str">
        <f t="shared" si="217"/>
        <v>iiif_url</v>
      </c>
    </row>
    <row r="7030" spans="1:7" x14ac:dyDescent="0.2">
      <c r="A7030" t="s">
        <v>6626</v>
      </c>
      <c r="B7030" t="s">
        <v>6680</v>
      </c>
      <c r="C7030" t="s">
        <v>26</v>
      </c>
      <c r="D7030">
        <v>3791</v>
      </c>
      <c r="E7030">
        <v>708</v>
      </c>
      <c r="F7030" t="s">
        <v>6689</v>
      </c>
      <c r="G7030" t="str">
        <f t="shared" si="217"/>
        <v>iiif_url</v>
      </c>
    </row>
    <row r="7031" spans="1:7" x14ac:dyDescent="0.2">
      <c r="A7031" t="s">
        <v>6626</v>
      </c>
      <c r="B7031" t="s">
        <v>6680</v>
      </c>
      <c r="C7031" t="s">
        <v>1155</v>
      </c>
      <c r="D7031">
        <v>3849</v>
      </c>
      <c r="E7031">
        <v>717</v>
      </c>
      <c r="G7031" t="str">
        <f t="shared" si="217"/>
        <v>iiif_url</v>
      </c>
    </row>
    <row r="7032" spans="1:7" x14ac:dyDescent="0.2">
      <c r="A7032" t="s">
        <v>6626</v>
      </c>
      <c r="B7032" t="s">
        <v>6680</v>
      </c>
      <c r="C7032" t="s">
        <v>26</v>
      </c>
      <c r="D7032">
        <v>3784</v>
      </c>
      <c r="E7032">
        <v>751</v>
      </c>
      <c r="F7032" t="s">
        <v>6690</v>
      </c>
      <c r="G7032" t="str">
        <f t="shared" si="217"/>
        <v>iiif_url</v>
      </c>
    </row>
    <row r="7033" spans="1:7" x14ac:dyDescent="0.2">
      <c r="A7033" t="s">
        <v>6626</v>
      </c>
      <c r="B7033" t="s">
        <v>6680</v>
      </c>
      <c r="C7033" t="s">
        <v>37</v>
      </c>
      <c r="D7033">
        <v>3663</v>
      </c>
      <c r="E7033">
        <v>800</v>
      </c>
      <c r="F7033" t="s">
        <v>6691</v>
      </c>
      <c r="G7033" t="str">
        <f t="shared" si="217"/>
        <v>iiif_url</v>
      </c>
    </row>
    <row r="7034" spans="1:7" x14ac:dyDescent="0.2">
      <c r="A7034" t="s">
        <v>6626</v>
      </c>
      <c r="B7034" t="s">
        <v>6680</v>
      </c>
      <c r="C7034" t="s">
        <v>37</v>
      </c>
      <c r="D7034">
        <v>3663</v>
      </c>
      <c r="E7034">
        <v>845</v>
      </c>
      <c r="F7034" t="s">
        <v>6692</v>
      </c>
      <c r="G7034" t="str">
        <f t="shared" si="217"/>
        <v>iiif_url</v>
      </c>
    </row>
    <row r="7035" spans="1:7" x14ac:dyDescent="0.2">
      <c r="A7035" t="s">
        <v>6626</v>
      </c>
      <c r="B7035" t="s">
        <v>6680</v>
      </c>
      <c r="C7035" t="s">
        <v>26</v>
      </c>
      <c r="D7035">
        <v>3810</v>
      </c>
      <c r="E7035">
        <v>851</v>
      </c>
      <c r="F7035" t="s">
        <v>6693</v>
      </c>
      <c r="G7035" t="str">
        <f t="shared" si="217"/>
        <v>iiif_url</v>
      </c>
    </row>
    <row r="7036" spans="1:7" x14ac:dyDescent="0.2">
      <c r="A7036" t="s">
        <v>6626</v>
      </c>
      <c r="B7036" t="s">
        <v>6680</v>
      </c>
      <c r="C7036" t="s">
        <v>26</v>
      </c>
      <c r="D7036">
        <v>3788</v>
      </c>
      <c r="E7036">
        <v>895</v>
      </c>
      <c r="F7036" t="s">
        <v>6694</v>
      </c>
      <c r="G7036" t="str">
        <f t="shared" si="217"/>
        <v>iiif_url</v>
      </c>
    </row>
    <row r="7037" spans="1:7" x14ac:dyDescent="0.2">
      <c r="A7037" t="s">
        <v>6626</v>
      </c>
      <c r="B7037" t="s">
        <v>6680</v>
      </c>
      <c r="C7037" t="s">
        <v>37</v>
      </c>
      <c r="D7037">
        <v>3663</v>
      </c>
      <c r="E7037">
        <v>933</v>
      </c>
      <c r="F7037" t="s">
        <v>6695</v>
      </c>
      <c r="G7037" t="str">
        <f t="shared" si="217"/>
        <v>iiif_url</v>
      </c>
    </row>
    <row r="7038" spans="1:7" x14ac:dyDescent="0.2">
      <c r="A7038" t="s">
        <v>6626</v>
      </c>
      <c r="B7038" t="s">
        <v>6680</v>
      </c>
      <c r="C7038" t="s">
        <v>37</v>
      </c>
      <c r="D7038">
        <v>3786</v>
      </c>
      <c r="E7038">
        <v>990</v>
      </c>
      <c r="F7038" t="s">
        <v>6696</v>
      </c>
      <c r="G7038" t="str">
        <f t="shared" si="217"/>
        <v>iiif_url</v>
      </c>
    </row>
    <row r="7039" spans="1:7" x14ac:dyDescent="0.2">
      <c r="A7039" t="s">
        <v>6626</v>
      </c>
      <c r="B7039" t="s">
        <v>6680</v>
      </c>
      <c r="C7039" t="s">
        <v>37</v>
      </c>
      <c r="D7039">
        <v>3658</v>
      </c>
      <c r="E7039">
        <v>1038</v>
      </c>
      <c r="F7039" t="s">
        <v>6697</v>
      </c>
      <c r="G7039" t="str">
        <f t="shared" si="217"/>
        <v>iiif_url</v>
      </c>
    </row>
    <row r="7040" spans="1:7" x14ac:dyDescent="0.2">
      <c r="A7040" t="s">
        <v>6626</v>
      </c>
      <c r="B7040" t="s">
        <v>6680</v>
      </c>
      <c r="C7040" t="s">
        <v>37</v>
      </c>
      <c r="D7040">
        <v>3661</v>
      </c>
      <c r="E7040">
        <v>1087</v>
      </c>
      <c r="F7040" t="s">
        <v>6698</v>
      </c>
      <c r="G7040" t="str">
        <f t="shared" si="217"/>
        <v>iiif_url</v>
      </c>
    </row>
    <row r="7041" spans="1:7" x14ac:dyDescent="0.2">
      <c r="A7041" t="s">
        <v>6626</v>
      </c>
      <c r="B7041" t="s">
        <v>6680</v>
      </c>
      <c r="C7041" t="s">
        <v>26</v>
      </c>
      <c r="D7041">
        <v>3663</v>
      </c>
      <c r="E7041">
        <v>1140</v>
      </c>
      <c r="F7041" t="s">
        <v>6699</v>
      </c>
      <c r="G7041" t="str">
        <f t="shared" si="217"/>
        <v>iiif_url</v>
      </c>
    </row>
    <row r="7042" spans="1:7" x14ac:dyDescent="0.2">
      <c r="A7042" t="s">
        <v>6626</v>
      </c>
      <c r="B7042" t="s">
        <v>6680</v>
      </c>
      <c r="C7042" t="s">
        <v>37</v>
      </c>
      <c r="D7042">
        <v>3784</v>
      </c>
      <c r="E7042">
        <v>1167</v>
      </c>
      <c r="F7042" t="s">
        <v>6700</v>
      </c>
      <c r="G7042" t="str">
        <f t="shared" si="217"/>
        <v>iiif_url</v>
      </c>
    </row>
    <row r="7043" spans="1:7" x14ac:dyDescent="0.2">
      <c r="A7043" t="s">
        <v>6626</v>
      </c>
      <c r="B7043" t="s">
        <v>6680</v>
      </c>
      <c r="C7043" t="s">
        <v>26</v>
      </c>
      <c r="D7043">
        <v>3658</v>
      </c>
      <c r="E7043">
        <v>1231</v>
      </c>
      <c r="F7043" t="s">
        <v>6701</v>
      </c>
      <c r="G7043" t="str">
        <f t="shared" si="217"/>
        <v>iiif_url</v>
      </c>
    </row>
    <row r="7044" spans="1:7" x14ac:dyDescent="0.2">
      <c r="A7044" t="s">
        <v>6626</v>
      </c>
      <c r="B7044" t="s">
        <v>6680</v>
      </c>
      <c r="C7044" t="s">
        <v>26</v>
      </c>
      <c r="D7044">
        <v>3656</v>
      </c>
      <c r="E7044">
        <v>1280</v>
      </c>
      <c r="F7044" t="s">
        <v>6702</v>
      </c>
      <c r="G7044" t="str">
        <f t="shared" si="217"/>
        <v>iiif_url</v>
      </c>
    </row>
    <row r="7045" spans="1:7" x14ac:dyDescent="0.2">
      <c r="A7045" t="s">
        <v>6626</v>
      </c>
      <c r="B7045" t="s">
        <v>6680</v>
      </c>
      <c r="C7045" t="s">
        <v>37</v>
      </c>
      <c r="D7045">
        <v>3781</v>
      </c>
      <c r="E7045">
        <v>1326</v>
      </c>
      <c r="F7045" t="s">
        <v>6700</v>
      </c>
      <c r="G7045" t="str">
        <f t="shared" si="217"/>
        <v>iiif_url</v>
      </c>
    </row>
    <row r="7046" spans="1:7" x14ac:dyDescent="0.2">
      <c r="A7046" t="s">
        <v>6626</v>
      </c>
      <c r="B7046" t="s">
        <v>6680</v>
      </c>
      <c r="C7046" t="s">
        <v>26</v>
      </c>
      <c r="D7046">
        <v>3661</v>
      </c>
      <c r="E7046">
        <v>1370</v>
      </c>
      <c r="F7046" t="s">
        <v>6703</v>
      </c>
      <c r="G7046" t="str">
        <f t="shared" si="217"/>
        <v>iiif_url</v>
      </c>
    </row>
    <row r="7047" spans="1:7" x14ac:dyDescent="0.2">
      <c r="A7047" t="s">
        <v>6626</v>
      </c>
      <c r="B7047" t="s">
        <v>6680</v>
      </c>
      <c r="C7047" t="s">
        <v>26</v>
      </c>
      <c r="D7047">
        <v>3658</v>
      </c>
      <c r="E7047">
        <v>1423</v>
      </c>
      <c r="F7047" t="s">
        <v>6704</v>
      </c>
      <c r="G7047" t="str">
        <f t="shared" si="217"/>
        <v>iiif_url</v>
      </c>
    </row>
    <row r="7048" spans="1:7" x14ac:dyDescent="0.2">
      <c r="A7048" t="s">
        <v>6626</v>
      </c>
      <c r="B7048" t="s">
        <v>6680</v>
      </c>
      <c r="C7048" t="s">
        <v>26</v>
      </c>
      <c r="D7048">
        <v>3658</v>
      </c>
      <c r="E7048">
        <v>1475</v>
      </c>
      <c r="F7048" t="s">
        <v>157</v>
      </c>
      <c r="G7048" t="str">
        <f t="shared" si="217"/>
        <v>iiif_url</v>
      </c>
    </row>
    <row r="7049" spans="1:7" x14ac:dyDescent="0.2">
      <c r="A7049" t="s">
        <v>6626</v>
      </c>
      <c r="B7049" t="s">
        <v>6680</v>
      </c>
      <c r="C7049" t="s">
        <v>37</v>
      </c>
      <c r="D7049">
        <v>3781</v>
      </c>
      <c r="E7049">
        <v>1521</v>
      </c>
      <c r="F7049" t="s">
        <v>6705</v>
      </c>
      <c r="G7049" t="str">
        <f t="shared" si="217"/>
        <v>iiif_url</v>
      </c>
    </row>
    <row r="7050" spans="1:7" x14ac:dyDescent="0.2">
      <c r="A7050" t="s">
        <v>6626</v>
      </c>
      <c r="B7050" t="s">
        <v>6680</v>
      </c>
      <c r="C7050" t="s">
        <v>26</v>
      </c>
      <c r="D7050">
        <v>3658</v>
      </c>
      <c r="E7050">
        <v>1569</v>
      </c>
      <c r="F7050" t="s">
        <v>6706</v>
      </c>
      <c r="G7050" t="str">
        <f t="shared" si="217"/>
        <v>iiif_url</v>
      </c>
    </row>
    <row r="7051" spans="1:7" x14ac:dyDescent="0.2">
      <c r="A7051" t="s">
        <v>6626</v>
      </c>
      <c r="B7051" t="s">
        <v>6680</v>
      </c>
      <c r="C7051" t="s">
        <v>37</v>
      </c>
      <c r="D7051">
        <v>3781</v>
      </c>
      <c r="E7051">
        <v>1614</v>
      </c>
      <c r="F7051" t="s">
        <v>6707</v>
      </c>
      <c r="G7051" t="str">
        <f t="shared" si="217"/>
        <v>iiif_url</v>
      </c>
    </row>
    <row r="7052" spans="1:7" x14ac:dyDescent="0.2">
      <c r="A7052" t="s">
        <v>6626</v>
      </c>
      <c r="B7052" t="s">
        <v>6680</v>
      </c>
      <c r="C7052" t="s">
        <v>26</v>
      </c>
      <c r="D7052">
        <v>3658</v>
      </c>
      <c r="E7052">
        <v>1664</v>
      </c>
      <c r="F7052" t="s">
        <v>6708</v>
      </c>
      <c r="G7052" t="str">
        <f t="shared" si="217"/>
        <v>iiif_url</v>
      </c>
    </row>
    <row r="7053" spans="1:7" x14ac:dyDescent="0.2">
      <c r="A7053" t="s">
        <v>6626</v>
      </c>
      <c r="B7053" t="s">
        <v>6680</v>
      </c>
      <c r="C7053" t="s">
        <v>37</v>
      </c>
      <c r="D7053">
        <v>3784</v>
      </c>
      <c r="E7053">
        <v>1707</v>
      </c>
      <c r="F7053" t="s">
        <v>2894</v>
      </c>
      <c r="G7053" t="str">
        <f t="shared" si="217"/>
        <v>iiif_url</v>
      </c>
    </row>
    <row r="7054" spans="1:7" x14ac:dyDescent="0.2">
      <c r="A7054" t="s">
        <v>6626</v>
      </c>
      <c r="B7054" t="s">
        <v>6680</v>
      </c>
      <c r="C7054" t="s">
        <v>26</v>
      </c>
      <c r="D7054">
        <v>3656</v>
      </c>
      <c r="E7054">
        <v>1764</v>
      </c>
      <c r="F7054" t="s">
        <v>6709</v>
      </c>
      <c r="G7054" t="str">
        <f t="shared" ref="G7054:G7086" si="218">HYPERLINK("https://images.diginfra.net/iiif/NL-HaNA_1.01.02/3779/NL-HaNA_1.01.02_3779_0032.jpg/3534,312,1086,3180/full/0/default.jpg", "iiif_url")</f>
        <v>iiif_url</v>
      </c>
    </row>
    <row r="7055" spans="1:7" x14ac:dyDescent="0.2">
      <c r="A7055" t="s">
        <v>6626</v>
      </c>
      <c r="B7055" t="s">
        <v>6680</v>
      </c>
      <c r="C7055" t="s">
        <v>37</v>
      </c>
      <c r="D7055">
        <v>3781</v>
      </c>
      <c r="E7055">
        <v>1809</v>
      </c>
      <c r="F7055" t="s">
        <v>6710</v>
      </c>
      <c r="G7055" t="str">
        <f t="shared" si="218"/>
        <v>iiif_url</v>
      </c>
    </row>
    <row r="7056" spans="1:7" x14ac:dyDescent="0.2">
      <c r="A7056" t="s">
        <v>6626</v>
      </c>
      <c r="B7056" t="s">
        <v>6680</v>
      </c>
      <c r="C7056" t="s">
        <v>26</v>
      </c>
      <c r="D7056">
        <v>3658</v>
      </c>
      <c r="E7056">
        <v>1852</v>
      </c>
      <c r="F7056" t="s">
        <v>6711</v>
      </c>
      <c r="G7056" t="str">
        <f t="shared" si="218"/>
        <v>iiif_url</v>
      </c>
    </row>
    <row r="7057" spans="1:7" x14ac:dyDescent="0.2">
      <c r="A7057" t="s">
        <v>6626</v>
      </c>
      <c r="B7057" t="s">
        <v>6680</v>
      </c>
      <c r="C7057" t="s">
        <v>26</v>
      </c>
      <c r="D7057">
        <v>3656</v>
      </c>
      <c r="E7057">
        <v>1905</v>
      </c>
      <c r="F7057" t="s">
        <v>6712</v>
      </c>
      <c r="G7057" t="str">
        <f t="shared" si="218"/>
        <v>iiif_url</v>
      </c>
    </row>
    <row r="7058" spans="1:7" x14ac:dyDescent="0.2">
      <c r="A7058" t="s">
        <v>6626</v>
      </c>
      <c r="B7058" t="s">
        <v>6680</v>
      </c>
      <c r="C7058" t="s">
        <v>37</v>
      </c>
      <c r="D7058">
        <v>3781</v>
      </c>
      <c r="E7058">
        <v>1952</v>
      </c>
      <c r="F7058" t="s">
        <v>6713</v>
      </c>
      <c r="G7058" t="str">
        <f t="shared" si="218"/>
        <v>iiif_url</v>
      </c>
    </row>
    <row r="7059" spans="1:7" x14ac:dyDescent="0.2">
      <c r="A7059" t="s">
        <v>6626</v>
      </c>
      <c r="B7059" t="s">
        <v>6680</v>
      </c>
      <c r="C7059" t="s">
        <v>26</v>
      </c>
      <c r="D7059">
        <v>3658</v>
      </c>
      <c r="E7059">
        <v>1997</v>
      </c>
      <c r="F7059" t="s">
        <v>6714</v>
      </c>
      <c r="G7059" t="str">
        <f t="shared" si="218"/>
        <v>iiif_url</v>
      </c>
    </row>
    <row r="7060" spans="1:7" x14ac:dyDescent="0.2">
      <c r="A7060" t="s">
        <v>6626</v>
      </c>
      <c r="B7060" t="s">
        <v>6680</v>
      </c>
      <c r="C7060" t="s">
        <v>37</v>
      </c>
      <c r="D7060">
        <v>3784</v>
      </c>
      <c r="E7060">
        <v>2043</v>
      </c>
      <c r="F7060" t="s">
        <v>6715</v>
      </c>
      <c r="G7060" t="str">
        <f t="shared" si="218"/>
        <v>iiif_url</v>
      </c>
    </row>
    <row r="7061" spans="1:7" x14ac:dyDescent="0.2">
      <c r="A7061" t="s">
        <v>6626</v>
      </c>
      <c r="B7061" t="s">
        <v>6680</v>
      </c>
      <c r="C7061" t="s">
        <v>26</v>
      </c>
      <c r="D7061">
        <v>3656</v>
      </c>
      <c r="E7061">
        <v>2095</v>
      </c>
      <c r="F7061" t="s">
        <v>6716</v>
      </c>
      <c r="G7061" t="str">
        <f t="shared" si="218"/>
        <v>iiif_url</v>
      </c>
    </row>
    <row r="7062" spans="1:7" x14ac:dyDescent="0.2">
      <c r="A7062" t="s">
        <v>6626</v>
      </c>
      <c r="B7062" t="s">
        <v>6680</v>
      </c>
      <c r="C7062" t="s">
        <v>37</v>
      </c>
      <c r="D7062">
        <v>3784</v>
      </c>
      <c r="E7062">
        <v>2142</v>
      </c>
      <c r="F7062" t="s">
        <v>6717</v>
      </c>
      <c r="G7062" t="str">
        <f t="shared" si="218"/>
        <v>iiif_url</v>
      </c>
    </row>
    <row r="7063" spans="1:7" x14ac:dyDescent="0.2">
      <c r="A7063" t="s">
        <v>6626</v>
      </c>
      <c r="B7063" t="s">
        <v>6680</v>
      </c>
      <c r="C7063" t="s">
        <v>26</v>
      </c>
      <c r="D7063">
        <v>3663</v>
      </c>
      <c r="E7063">
        <v>2191</v>
      </c>
      <c r="F7063" t="s">
        <v>6718</v>
      </c>
      <c r="G7063" t="str">
        <f t="shared" si="218"/>
        <v>iiif_url</v>
      </c>
    </row>
    <row r="7064" spans="1:7" x14ac:dyDescent="0.2">
      <c r="A7064" t="s">
        <v>6626</v>
      </c>
      <c r="B7064" t="s">
        <v>6680</v>
      </c>
      <c r="C7064" t="s">
        <v>37</v>
      </c>
      <c r="D7064">
        <v>3781</v>
      </c>
      <c r="E7064">
        <v>2241</v>
      </c>
      <c r="F7064" t="s">
        <v>6719</v>
      </c>
      <c r="G7064" t="str">
        <f t="shared" si="218"/>
        <v>iiif_url</v>
      </c>
    </row>
    <row r="7065" spans="1:7" x14ac:dyDescent="0.2">
      <c r="A7065" t="s">
        <v>6626</v>
      </c>
      <c r="B7065" t="s">
        <v>6680</v>
      </c>
      <c r="C7065" t="s">
        <v>26</v>
      </c>
      <c r="D7065">
        <v>3663</v>
      </c>
      <c r="E7065">
        <v>2285</v>
      </c>
      <c r="F7065" t="s">
        <v>6720</v>
      </c>
      <c r="G7065" t="str">
        <f t="shared" si="218"/>
        <v>iiif_url</v>
      </c>
    </row>
    <row r="7066" spans="1:7" x14ac:dyDescent="0.2">
      <c r="A7066" t="s">
        <v>6626</v>
      </c>
      <c r="B7066" t="s">
        <v>6680</v>
      </c>
      <c r="C7066" t="s">
        <v>26</v>
      </c>
      <c r="D7066">
        <v>3663</v>
      </c>
      <c r="E7066">
        <v>2337</v>
      </c>
      <c r="F7066" t="s">
        <v>6721</v>
      </c>
      <c r="G7066" t="str">
        <f t="shared" si="218"/>
        <v>iiif_url</v>
      </c>
    </row>
    <row r="7067" spans="1:7" x14ac:dyDescent="0.2">
      <c r="A7067" t="s">
        <v>6626</v>
      </c>
      <c r="B7067" t="s">
        <v>6680</v>
      </c>
      <c r="C7067" t="s">
        <v>26</v>
      </c>
      <c r="D7067">
        <v>3665</v>
      </c>
      <c r="E7067">
        <v>2385</v>
      </c>
      <c r="F7067" t="s">
        <v>1921</v>
      </c>
      <c r="G7067" t="str">
        <f t="shared" si="218"/>
        <v>iiif_url</v>
      </c>
    </row>
    <row r="7068" spans="1:7" x14ac:dyDescent="0.2">
      <c r="A7068" t="s">
        <v>6626</v>
      </c>
      <c r="B7068" t="s">
        <v>6680</v>
      </c>
      <c r="C7068" t="s">
        <v>37</v>
      </c>
      <c r="D7068">
        <v>3786</v>
      </c>
      <c r="E7068">
        <v>2430</v>
      </c>
      <c r="F7068" t="s">
        <v>6722</v>
      </c>
      <c r="G7068" t="str">
        <f t="shared" si="218"/>
        <v>iiif_url</v>
      </c>
    </row>
    <row r="7069" spans="1:7" x14ac:dyDescent="0.2">
      <c r="A7069" t="s">
        <v>6626</v>
      </c>
      <c r="B7069" t="s">
        <v>6680</v>
      </c>
      <c r="C7069" t="s">
        <v>26</v>
      </c>
      <c r="D7069">
        <v>3663</v>
      </c>
      <c r="E7069">
        <v>2479</v>
      </c>
      <c r="F7069" t="s">
        <v>6723</v>
      </c>
      <c r="G7069" t="str">
        <f t="shared" si="218"/>
        <v>iiif_url</v>
      </c>
    </row>
    <row r="7070" spans="1:7" x14ac:dyDescent="0.2">
      <c r="A7070" t="s">
        <v>6626</v>
      </c>
      <c r="B7070" t="s">
        <v>6680</v>
      </c>
      <c r="C7070" t="s">
        <v>37</v>
      </c>
      <c r="D7070">
        <v>3786</v>
      </c>
      <c r="E7070">
        <v>2528</v>
      </c>
      <c r="F7070" t="s">
        <v>6724</v>
      </c>
      <c r="G7070" t="str">
        <f t="shared" si="218"/>
        <v>iiif_url</v>
      </c>
    </row>
    <row r="7071" spans="1:7" x14ac:dyDescent="0.2">
      <c r="A7071" t="s">
        <v>6626</v>
      </c>
      <c r="B7071" t="s">
        <v>6680</v>
      </c>
      <c r="C7071" t="s">
        <v>26</v>
      </c>
      <c r="D7071">
        <v>3663</v>
      </c>
      <c r="E7071">
        <v>2577</v>
      </c>
      <c r="F7071" t="s">
        <v>6725</v>
      </c>
      <c r="G7071" t="str">
        <f t="shared" si="218"/>
        <v>iiif_url</v>
      </c>
    </row>
    <row r="7072" spans="1:7" x14ac:dyDescent="0.2">
      <c r="A7072" t="s">
        <v>6626</v>
      </c>
      <c r="B7072" t="s">
        <v>6680</v>
      </c>
      <c r="C7072" t="s">
        <v>26</v>
      </c>
      <c r="D7072">
        <v>3663</v>
      </c>
      <c r="E7072">
        <v>2624</v>
      </c>
      <c r="F7072" t="s">
        <v>6726</v>
      </c>
      <c r="G7072" t="str">
        <f t="shared" si="218"/>
        <v>iiif_url</v>
      </c>
    </row>
    <row r="7073" spans="1:7" x14ac:dyDescent="0.2">
      <c r="A7073" t="s">
        <v>6626</v>
      </c>
      <c r="B7073" t="s">
        <v>6680</v>
      </c>
      <c r="C7073" t="s">
        <v>37</v>
      </c>
      <c r="D7073">
        <v>3788</v>
      </c>
      <c r="E7073">
        <v>2675</v>
      </c>
      <c r="F7073" t="s">
        <v>6727</v>
      </c>
      <c r="G7073" t="str">
        <f t="shared" si="218"/>
        <v>iiif_url</v>
      </c>
    </row>
    <row r="7074" spans="1:7" x14ac:dyDescent="0.2">
      <c r="A7074" t="s">
        <v>6626</v>
      </c>
      <c r="B7074" t="s">
        <v>6680</v>
      </c>
      <c r="C7074" t="s">
        <v>26</v>
      </c>
      <c r="D7074">
        <v>3663</v>
      </c>
      <c r="E7074">
        <v>2724</v>
      </c>
      <c r="F7074" t="s">
        <v>6728</v>
      </c>
      <c r="G7074" t="str">
        <f t="shared" si="218"/>
        <v>iiif_url</v>
      </c>
    </row>
    <row r="7075" spans="1:7" x14ac:dyDescent="0.2">
      <c r="A7075" t="s">
        <v>6626</v>
      </c>
      <c r="B7075" t="s">
        <v>6680</v>
      </c>
      <c r="C7075" t="s">
        <v>37</v>
      </c>
      <c r="D7075">
        <v>3788</v>
      </c>
      <c r="E7075">
        <v>2772</v>
      </c>
      <c r="F7075" t="s">
        <v>6729</v>
      </c>
      <c r="G7075" t="str">
        <f t="shared" si="218"/>
        <v>iiif_url</v>
      </c>
    </row>
    <row r="7076" spans="1:7" x14ac:dyDescent="0.2">
      <c r="A7076" t="s">
        <v>6626</v>
      </c>
      <c r="B7076" t="s">
        <v>6680</v>
      </c>
      <c r="C7076" t="s">
        <v>26</v>
      </c>
      <c r="D7076">
        <v>3663</v>
      </c>
      <c r="E7076">
        <v>2820</v>
      </c>
      <c r="F7076" t="s">
        <v>6730</v>
      </c>
      <c r="G7076" t="str">
        <f t="shared" si="218"/>
        <v>iiif_url</v>
      </c>
    </row>
    <row r="7077" spans="1:7" x14ac:dyDescent="0.2">
      <c r="A7077" t="s">
        <v>6626</v>
      </c>
      <c r="B7077" t="s">
        <v>6680</v>
      </c>
      <c r="C7077" t="s">
        <v>37</v>
      </c>
      <c r="D7077">
        <v>3791</v>
      </c>
      <c r="E7077">
        <v>2867</v>
      </c>
      <c r="F7077" t="s">
        <v>6731</v>
      </c>
      <c r="G7077" t="str">
        <f t="shared" si="218"/>
        <v>iiif_url</v>
      </c>
    </row>
    <row r="7078" spans="1:7" x14ac:dyDescent="0.2">
      <c r="A7078" t="s">
        <v>6626</v>
      </c>
      <c r="B7078" t="s">
        <v>6680</v>
      </c>
      <c r="C7078" t="s">
        <v>26</v>
      </c>
      <c r="D7078">
        <v>3668</v>
      </c>
      <c r="E7078">
        <v>2915</v>
      </c>
      <c r="F7078" t="s">
        <v>6732</v>
      </c>
      <c r="G7078" t="str">
        <f t="shared" si="218"/>
        <v>iiif_url</v>
      </c>
    </row>
    <row r="7079" spans="1:7" x14ac:dyDescent="0.2">
      <c r="A7079" t="s">
        <v>6626</v>
      </c>
      <c r="B7079" t="s">
        <v>6680</v>
      </c>
      <c r="C7079" t="s">
        <v>26</v>
      </c>
      <c r="D7079">
        <v>3673</v>
      </c>
      <c r="E7079">
        <v>2963</v>
      </c>
      <c r="F7079" t="s">
        <v>6733</v>
      </c>
      <c r="G7079" t="str">
        <f t="shared" si="218"/>
        <v>iiif_url</v>
      </c>
    </row>
    <row r="7080" spans="1:7" x14ac:dyDescent="0.2">
      <c r="A7080" t="s">
        <v>6626</v>
      </c>
      <c r="B7080" t="s">
        <v>6680</v>
      </c>
      <c r="C7080" t="s">
        <v>37</v>
      </c>
      <c r="D7080">
        <v>3795</v>
      </c>
      <c r="E7080">
        <v>3013</v>
      </c>
      <c r="F7080" t="s">
        <v>6734</v>
      </c>
      <c r="G7080" t="str">
        <f t="shared" si="218"/>
        <v>iiif_url</v>
      </c>
    </row>
    <row r="7081" spans="1:7" x14ac:dyDescent="0.2">
      <c r="A7081" t="s">
        <v>6626</v>
      </c>
      <c r="B7081" t="s">
        <v>6680</v>
      </c>
      <c r="C7081" t="s">
        <v>26</v>
      </c>
      <c r="D7081">
        <v>3673</v>
      </c>
      <c r="E7081">
        <v>3063</v>
      </c>
      <c r="F7081" t="s">
        <v>6735</v>
      </c>
      <c r="G7081" t="str">
        <f t="shared" si="218"/>
        <v>iiif_url</v>
      </c>
    </row>
    <row r="7082" spans="1:7" x14ac:dyDescent="0.2">
      <c r="A7082" t="s">
        <v>6626</v>
      </c>
      <c r="B7082" t="s">
        <v>6680</v>
      </c>
      <c r="C7082" t="s">
        <v>37</v>
      </c>
      <c r="D7082">
        <v>3793</v>
      </c>
      <c r="E7082">
        <v>3113</v>
      </c>
      <c r="F7082" t="s">
        <v>6736</v>
      </c>
      <c r="G7082" t="str">
        <f t="shared" si="218"/>
        <v>iiif_url</v>
      </c>
    </row>
    <row r="7083" spans="1:7" x14ac:dyDescent="0.2">
      <c r="A7083" t="s">
        <v>6626</v>
      </c>
      <c r="B7083" t="s">
        <v>6680</v>
      </c>
      <c r="C7083" t="s">
        <v>26</v>
      </c>
      <c r="D7083">
        <v>3675</v>
      </c>
      <c r="E7083">
        <v>3161</v>
      </c>
      <c r="F7083" t="s">
        <v>6737</v>
      </c>
      <c r="G7083" t="str">
        <f t="shared" si="218"/>
        <v>iiif_url</v>
      </c>
    </row>
    <row r="7084" spans="1:7" x14ac:dyDescent="0.2">
      <c r="A7084" t="s">
        <v>6626</v>
      </c>
      <c r="B7084" t="s">
        <v>6680</v>
      </c>
      <c r="C7084" t="s">
        <v>37</v>
      </c>
      <c r="D7084">
        <v>3800</v>
      </c>
      <c r="E7084">
        <v>3210</v>
      </c>
      <c r="F7084" t="s">
        <v>6738</v>
      </c>
      <c r="G7084" t="str">
        <f t="shared" si="218"/>
        <v>iiif_url</v>
      </c>
    </row>
    <row r="7085" spans="1:7" x14ac:dyDescent="0.2">
      <c r="A7085" t="s">
        <v>6626</v>
      </c>
      <c r="B7085" t="s">
        <v>6680</v>
      </c>
      <c r="C7085" t="s">
        <v>124</v>
      </c>
      <c r="D7085">
        <v>3675</v>
      </c>
      <c r="E7085">
        <v>3253</v>
      </c>
      <c r="F7085" t="s">
        <v>6739</v>
      </c>
      <c r="G7085" t="str">
        <f t="shared" si="218"/>
        <v>iiif_url</v>
      </c>
    </row>
    <row r="7086" spans="1:7" x14ac:dyDescent="0.2">
      <c r="A7086" t="s">
        <v>6626</v>
      </c>
      <c r="B7086" t="s">
        <v>6680</v>
      </c>
      <c r="C7086" t="s">
        <v>124</v>
      </c>
      <c r="D7086">
        <v>3680</v>
      </c>
      <c r="E7086">
        <v>3303</v>
      </c>
      <c r="F7086" t="s">
        <v>6740</v>
      </c>
      <c r="G7086" t="str">
        <f t="shared" si="218"/>
        <v>iiif_url</v>
      </c>
    </row>
    <row r="7090" spans="1:7" x14ac:dyDescent="0.2">
      <c r="A7090" t="s">
        <v>6741</v>
      </c>
      <c r="B7090" t="s">
        <v>6742</v>
      </c>
      <c r="C7090" t="s">
        <v>11</v>
      </c>
      <c r="D7090">
        <v>830</v>
      </c>
      <c r="E7090">
        <v>325</v>
      </c>
      <c r="F7090" t="s">
        <v>6743</v>
      </c>
      <c r="G7090" t="str">
        <f t="shared" ref="G7090:G7121" si="219">HYPERLINK("https://images.diginfra.net/iiif/NL-HaNA_1.01.02/3779/NL-HaNA_1.01.02_3779_0033.jpg/252,302,1073,3186/full/0/default.jpg", "iiif_url")</f>
        <v>iiif_url</v>
      </c>
    </row>
    <row r="7091" spans="1:7" x14ac:dyDescent="0.2">
      <c r="A7091" t="s">
        <v>6741</v>
      </c>
      <c r="B7091" t="s">
        <v>6742</v>
      </c>
      <c r="C7091" t="s">
        <v>26</v>
      </c>
      <c r="D7091">
        <v>513</v>
      </c>
      <c r="E7091">
        <v>384</v>
      </c>
      <c r="F7091" t="s">
        <v>6744</v>
      </c>
      <c r="G7091" t="str">
        <f t="shared" si="219"/>
        <v>iiif_url</v>
      </c>
    </row>
    <row r="7092" spans="1:7" x14ac:dyDescent="0.2">
      <c r="A7092" t="s">
        <v>6741</v>
      </c>
      <c r="B7092" t="s">
        <v>6742</v>
      </c>
      <c r="C7092" t="s">
        <v>26</v>
      </c>
      <c r="D7092">
        <v>393</v>
      </c>
      <c r="E7092">
        <v>440</v>
      </c>
      <c r="F7092" t="s">
        <v>6745</v>
      </c>
      <c r="G7092" t="str">
        <f t="shared" si="219"/>
        <v>iiif_url</v>
      </c>
    </row>
    <row r="7093" spans="1:7" x14ac:dyDescent="0.2">
      <c r="A7093" t="s">
        <v>6741</v>
      </c>
      <c r="B7093" t="s">
        <v>6742</v>
      </c>
      <c r="C7093" t="s">
        <v>26</v>
      </c>
      <c r="D7093">
        <v>513</v>
      </c>
      <c r="E7093">
        <v>482</v>
      </c>
      <c r="F7093" t="s">
        <v>6746</v>
      </c>
      <c r="G7093" t="str">
        <f t="shared" si="219"/>
        <v>iiif_url</v>
      </c>
    </row>
    <row r="7094" spans="1:7" x14ac:dyDescent="0.2">
      <c r="A7094" t="s">
        <v>6741</v>
      </c>
      <c r="B7094" t="s">
        <v>6742</v>
      </c>
      <c r="C7094" t="s">
        <v>26</v>
      </c>
      <c r="D7094">
        <v>385</v>
      </c>
      <c r="E7094">
        <v>535</v>
      </c>
      <c r="F7094" t="s">
        <v>6747</v>
      </c>
      <c r="G7094" t="str">
        <f t="shared" si="219"/>
        <v>iiif_url</v>
      </c>
    </row>
    <row r="7095" spans="1:7" x14ac:dyDescent="0.2">
      <c r="A7095" t="s">
        <v>6741</v>
      </c>
      <c r="B7095" t="s">
        <v>6742</v>
      </c>
      <c r="C7095" t="s">
        <v>26</v>
      </c>
      <c r="D7095">
        <v>393</v>
      </c>
      <c r="E7095">
        <v>583</v>
      </c>
      <c r="F7095" t="s">
        <v>6748</v>
      </c>
      <c r="G7095" t="str">
        <f t="shared" si="219"/>
        <v>iiif_url</v>
      </c>
    </row>
    <row r="7096" spans="1:7" x14ac:dyDescent="0.2">
      <c r="A7096" t="s">
        <v>6741</v>
      </c>
      <c r="B7096" t="s">
        <v>6742</v>
      </c>
      <c r="C7096" t="s">
        <v>26</v>
      </c>
      <c r="D7096">
        <v>397</v>
      </c>
      <c r="E7096">
        <v>644</v>
      </c>
      <c r="F7096" t="s">
        <v>6749</v>
      </c>
      <c r="G7096" t="str">
        <f t="shared" si="219"/>
        <v>iiif_url</v>
      </c>
    </row>
    <row r="7097" spans="1:7" x14ac:dyDescent="0.2">
      <c r="A7097" t="s">
        <v>6741</v>
      </c>
      <c r="B7097" t="s">
        <v>6742</v>
      </c>
      <c r="C7097" t="s">
        <v>37</v>
      </c>
      <c r="D7097">
        <v>513</v>
      </c>
      <c r="E7097">
        <v>678</v>
      </c>
      <c r="F7097" t="s">
        <v>6750</v>
      </c>
      <c r="G7097" t="str">
        <f t="shared" si="219"/>
        <v>iiif_url</v>
      </c>
    </row>
    <row r="7098" spans="1:7" x14ac:dyDescent="0.2">
      <c r="A7098" t="s">
        <v>6741</v>
      </c>
      <c r="B7098" t="s">
        <v>6742</v>
      </c>
      <c r="C7098" t="s">
        <v>26</v>
      </c>
      <c r="D7098">
        <v>397</v>
      </c>
      <c r="E7098">
        <v>733</v>
      </c>
      <c r="F7098" t="s">
        <v>6751</v>
      </c>
      <c r="G7098" t="str">
        <f t="shared" si="219"/>
        <v>iiif_url</v>
      </c>
    </row>
    <row r="7099" spans="1:7" x14ac:dyDescent="0.2">
      <c r="A7099" t="s">
        <v>6741</v>
      </c>
      <c r="B7099" t="s">
        <v>6742</v>
      </c>
      <c r="C7099" t="s">
        <v>26</v>
      </c>
      <c r="D7099">
        <v>395</v>
      </c>
      <c r="E7099">
        <v>777</v>
      </c>
      <c r="F7099" t="s">
        <v>6752</v>
      </c>
      <c r="G7099" t="str">
        <f t="shared" si="219"/>
        <v>iiif_url</v>
      </c>
    </row>
    <row r="7100" spans="1:7" x14ac:dyDescent="0.2">
      <c r="A7100" t="s">
        <v>6741</v>
      </c>
      <c r="B7100" t="s">
        <v>6742</v>
      </c>
      <c r="C7100" t="s">
        <v>26</v>
      </c>
      <c r="D7100">
        <v>397</v>
      </c>
      <c r="E7100">
        <v>826</v>
      </c>
      <c r="F7100" t="s">
        <v>6753</v>
      </c>
      <c r="G7100" t="str">
        <f t="shared" si="219"/>
        <v>iiif_url</v>
      </c>
    </row>
    <row r="7101" spans="1:7" x14ac:dyDescent="0.2">
      <c r="A7101" t="s">
        <v>6741</v>
      </c>
      <c r="B7101" t="s">
        <v>6742</v>
      </c>
      <c r="C7101" t="s">
        <v>26</v>
      </c>
      <c r="D7101">
        <v>402</v>
      </c>
      <c r="E7101">
        <v>881</v>
      </c>
      <c r="F7101" t="s">
        <v>1811</v>
      </c>
      <c r="G7101" t="str">
        <f t="shared" si="219"/>
        <v>iiif_url</v>
      </c>
    </row>
    <row r="7102" spans="1:7" x14ac:dyDescent="0.2">
      <c r="A7102" t="s">
        <v>6741</v>
      </c>
      <c r="B7102" t="s">
        <v>6742</v>
      </c>
      <c r="C7102" t="s">
        <v>37</v>
      </c>
      <c r="D7102">
        <v>518</v>
      </c>
      <c r="E7102">
        <v>918</v>
      </c>
      <c r="F7102" t="s">
        <v>2884</v>
      </c>
      <c r="G7102" t="str">
        <f t="shared" si="219"/>
        <v>iiif_url</v>
      </c>
    </row>
    <row r="7103" spans="1:7" x14ac:dyDescent="0.2">
      <c r="A7103" t="s">
        <v>6741</v>
      </c>
      <c r="B7103" t="s">
        <v>6742</v>
      </c>
      <c r="C7103" t="s">
        <v>26</v>
      </c>
      <c r="D7103">
        <v>397</v>
      </c>
      <c r="E7103">
        <v>968</v>
      </c>
      <c r="F7103" t="s">
        <v>6754</v>
      </c>
      <c r="G7103" t="str">
        <f t="shared" si="219"/>
        <v>iiif_url</v>
      </c>
    </row>
    <row r="7104" spans="1:7" x14ac:dyDescent="0.2">
      <c r="A7104" t="s">
        <v>6741</v>
      </c>
      <c r="B7104" t="s">
        <v>6742</v>
      </c>
      <c r="C7104" t="s">
        <v>37</v>
      </c>
      <c r="D7104">
        <v>520</v>
      </c>
      <c r="E7104">
        <v>1019</v>
      </c>
      <c r="F7104" t="s">
        <v>6755</v>
      </c>
      <c r="G7104" t="str">
        <f t="shared" si="219"/>
        <v>iiif_url</v>
      </c>
    </row>
    <row r="7105" spans="1:7" x14ac:dyDescent="0.2">
      <c r="A7105" t="s">
        <v>6741</v>
      </c>
      <c r="B7105" t="s">
        <v>6742</v>
      </c>
      <c r="C7105" t="s">
        <v>26</v>
      </c>
      <c r="D7105">
        <v>400</v>
      </c>
      <c r="E7105">
        <v>1068</v>
      </c>
      <c r="F7105" t="s">
        <v>6756</v>
      </c>
      <c r="G7105" t="str">
        <f t="shared" si="219"/>
        <v>iiif_url</v>
      </c>
    </row>
    <row r="7106" spans="1:7" x14ac:dyDescent="0.2">
      <c r="A7106" t="s">
        <v>6741</v>
      </c>
      <c r="B7106" t="s">
        <v>6742</v>
      </c>
      <c r="C7106" t="s">
        <v>26</v>
      </c>
      <c r="D7106">
        <v>395</v>
      </c>
      <c r="E7106">
        <v>1115</v>
      </c>
      <c r="F7106" t="s">
        <v>6757</v>
      </c>
      <c r="G7106" t="str">
        <f t="shared" si="219"/>
        <v>iiif_url</v>
      </c>
    </row>
    <row r="7107" spans="1:7" x14ac:dyDescent="0.2">
      <c r="A7107" t="s">
        <v>6741</v>
      </c>
      <c r="B7107" t="s">
        <v>6742</v>
      </c>
      <c r="C7107" t="s">
        <v>26</v>
      </c>
      <c r="D7107">
        <v>400</v>
      </c>
      <c r="E7107">
        <v>1167</v>
      </c>
      <c r="F7107" t="s">
        <v>6758</v>
      </c>
      <c r="G7107" t="str">
        <f t="shared" si="219"/>
        <v>iiif_url</v>
      </c>
    </row>
    <row r="7108" spans="1:7" x14ac:dyDescent="0.2">
      <c r="A7108" t="s">
        <v>6741</v>
      </c>
      <c r="B7108" t="s">
        <v>6742</v>
      </c>
      <c r="C7108" t="s">
        <v>37</v>
      </c>
      <c r="D7108">
        <v>523</v>
      </c>
      <c r="E7108">
        <v>1206</v>
      </c>
      <c r="F7108" t="s">
        <v>6759</v>
      </c>
      <c r="G7108" t="str">
        <f t="shared" si="219"/>
        <v>iiif_url</v>
      </c>
    </row>
    <row r="7109" spans="1:7" x14ac:dyDescent="0.2">
      <c r="A7109" t="s">
        <v>6741</v>
      </c>
      <c r="B7109" t="s">
        <v>6742</v>
      </c>
      <c r="C7109" t="s">
        <v>26</v>
      </c>
      <c r="D7109">
        <v>397</v>
      </c>
      <c r="E7109">
        <v>1257</v>
      </c>
      <c r="F7109" t="s">
        <v>6760</v>
      </c>
      <c r="G7109" t="str">
        <f t="shared" si="219"/>
        <v>iiif_url</v>
      </c>
    </row>
    <row r="7110" spans="1:7" x14ac:dyDescent="0.2">
      <c r="A7110" t="s">
        <v>6741</v>
      </c>
      <c r="B7110" t="s">
        <v>6742</v>
      </c>
      <c r="C7110" t="s">
        <v>26</v>
      </c>
      <c r="D7110">
        <v>400</v>
      </c>
      <c r="E7110">
        <v>1315</v>
      </c>
      <c r="F7110" t="s">
        <v>6761</v>
      </c>
      <c r="G7110" t="str">
        <f t="shared" si="219"/>
        <v>iiif_url</v>
      </c>
    </row>
    <row r="7111" spans="1:7" x14ac:dyDescent="0.2">
      <c r="A7111" t="s">
        <v>6741</v>
      </c>
      <c r="B7111" t="s">
        <v>6742</v>
      </c>
      <c r="C7111" t="s">
        <v>37</v>
      </c>
      <c r="D7111">
        <v>468</v>
      </c>
      <c r="E7111">
        <v>1316</v>
      </c>
      <c r="F7111" t="s">
        <v>433</v>
      </c>
      <c r="G7111" t="str">
        <f t="shared" si="219"/>
        <v>iiif_url</v>
      </c>
    </row>
    <row r="7112" spans="1:7" x14ac:dyDescent="0.2">
      <c r="A7112" t="s">
        <v>6741</v>
      </c>
      <c r="B7112" t="s">
        <v>6742</v>
      </c>
      <c r="C7112" t="s">
        <v>37</v>
      </c>
      <c r="D7112">
        <v>513</v>
      </c>
      <c r="E7112">
        <v>1352</v>
      </c>
      <c r="F7112" t="s">
        <v>6762</v>
      </c>
      <c r="G7112" t="str">
        <f t="shared" si="219"/>
        <v>iiif_url</v>
      </c>
    </row>
    <row r="7113" spans="1:7" x14ac:dyDescent="0.2">
      <c r="A7113" t="s">
        <v>6741</v>
      </c>
      <c r="B7113" t="s">
        <v>6742</v>
      </c>
      <c r="C7113" t="s">
        <v>26</v>
      </c>
      <c r="D7113">
        <v>395</v>
      </c>
      <c r="E7113">
        <v>1408</v>
      </c>
      <c r="F7113" t="s">
        <v>6763</v>
      </c>
      <c r="G7113" t="str">
        <f t="shared" si="219"/>
        <v>iiif_url</v>
      </c>
    </row>
    <row r="7114" spans="1:7" x14ac:dyDescent="0.2">
      <c r="A7114" t="s">
        <v>6741</v>
      </c>
      <c r="B7114" t="s">
        <v>6742</v>
      </c>
      <c r="C7114" t="s">
        <v>26</v>
      </c>
      <c r="D7114">
        <v>400</v>
      </c>
      <c r="E7114">
        <v>1460</v>
      </c>
      <c r="F7114" t="s">
        <v>6764</v>
      </c>
      <c r="G7114" t="str">
        <f t="shared" si="219"/>
        <v>iiif_url</v>
      </c>
    </row>
    <row r="7115" spans="1:7" x14ac:dyDescent="0.2">
      <c r="A7115" t="s">
        <v>6741</v>
      </c>
      <c r="B7115" t="s">
        <v>6742</v>
      </c>
      <c r="C7115" t="s">
        <v>26</v>
      </c>
      <c r="D7115">
        <v>516</v>
      </c>
      <c r="E7115">
        <v>1499</v>
      </c>
      <c r="F7115" t="s">
        <v>2977</v>
      </c>
      <c r="G7115" t="str">
        <f t="shared" si="219"/>
        <v>iiif_url</v>
      </c>
    </row>
    <row r="7116" spans="1:7" x14ac:dyDescent="0.2">
      <c r="A7116" t="s">
        <v>6741</v>
      </c>
      <c r="B7116" t="s">
        <v>6742</v>
      </c>
      <c r="C7116" t="s">
        <v>26</v>
      </c>
      <c r="D7116">
        <v>397</v>
      </c>
      <c r="E7116">
        <v>1552</v>
      </c>
      <c r="F7116" t="s">
        <v>6765</v>
      </c>
      <c r="G7116" t="str">
        <f t="shared" si="219"/>
        <v>iiif_url</v>
      </c>
    </row>
    <row r="7117" spans="1:7" x14ac:dyDescent="0.2">
      <c r="A7117" t="s">
        <v>6741</v>
      </c>
      <c r="B7117" t="s">
        <v>6742</v>
      </c>
      <c r="C7117" t="s">
        <v>37</v>
      </c>
      <c r="D7117">
        <v>518</v>
      </c>
      <c r="E7117">
        <v>1598</v>
      </c>
      <c r="F7117" t="s">
        <v>6700</v>
      </c>
      <c r="G7117" t="str">
        <f t="shared" si="219"/>
        <v>iiif_url</v>
      </c>
    </row>
    <row r="7118" spans="1:7" x14ac:dyDescent="0.2">
      <c r="A7118" t="s">
        <v>6741</v>
      </c>
      <c r="B7118" t="s">
        <v>6742</v>
      </c>
      <c r="C7118" t="s">
        <v>26</v>
      </c>
      <c r="D7118">
        <v>400</v>
      </c>
      <c r="E7118">
        <v>1643</v>
      </c>
      <c r="F7118" t="s">
        <v>6766</v>
      </c>
      <c r="G7118" t="str">
        <f t="shared" si="219"/>
        <v>iiif_url</v>
      </c>
    </row>
    <row r="7119" spans="1:7" x14ac:dyDescent="0.2">
      <c r="A7119" t="s">
        <v>6741</v>
      </c>
      <c r="B7119" t="s">
        <v>6742</v>
      </c>
      <c r="C7119" t="s">
        <v>37</v>
      </c>
      <c r="D7119">
        <v>518</v>
      </c>
      <c r="E7119">
        <v>1696</v>
      </c>
      <c r="F7119" t="s">
        <v>6767</v>
      </c>
      <c r="G7119" t="str">
        <f t="shared" si="219"/>
        <v>iiif_url</v>
      </c>
    </row>
    <row r="7120" spans="1:7" x14ac:dyDescent="0.2">
      <c r="A7120" t="s">
        <v>6741</v>
      </c>
      <c r="B7120" t="s">
        <v>6742</v>
      </c>
      <c r="C7120" t="s">
        <v>26</v>
      </c>
      <c r="D7120">
        <v>393</v>
      </c>
      <c r="E7120">
        <v>1740</v>
      </c>
      <c r="F7120" t="s">
        <v>6768</v>
      </c>
      <c r="G7120" t="str">
        <f t="shared" si="219"/>
        <v>iiif_url</v>
      </c>
    </row>
    <row r="7121" spans="1:7" x14ac:dyDescent="0.2">
      <c r="A7121" t="s">
        <v>6741</v>
      </c>
      <c r="B7121" t="s">
        <v>6742</v>
      </c>
      <c r="C7121" t="s">
        <v>26</v>
      </c>
      <c r="D7121">
        <v>395</v>
      </c>
      <c r="E7121">
        <v>1790</v>
      </c>
      <c r="F7121" t="s">
        <v>6769</v>
      </c>
      <c r="G7121" t="str">
        <f t="shared" si="219"/>
        <v>iiif_url</v>
      </c>
    </row>
    <row r="7122" spans="1:7" x14ac:dyDescent="0.2">
      <c r="A7122" t="s">
        <v>6741</v>
      </c>
      <c r="B7122" t="s">
        <v>6742</v>
      </c>
      <c r="C7122" t="s">
        <v>37</v>
      </c>
      <c r="D7122">
        <v>516</v>
      </c>
      <c r="E7122">
        <v>1838</v>
      </c>
      <c r="F7122" t="s">
        <v>6770</v>
      </c>
      <c r="G7122" t="str">
        <f t="shared" ref="G7122:G7155" si="220">HYPERLINK("https://images.diginfra.net/iiif/NL-HaNA_1.01.02/3779/NL-HaNA_1.01.02_3779_0033.jpg/252,302,1073,3186/full/0/default.jpg", "iiif_url")</f>
        <v>iiif_url</v>
      </c>
    </row>
    <row r="7123" spans="1:7" x14ac:dyDescent="0.2">
      <c r="A7123" t="s">
        <v>6741</v>
      </c>
      <c r="B7123" t="s">
        <v>6742</v>
      </c>
      <c r="C7123" t="s">
        <v>26</v>
      </c>
      <c r="D7123">
        <v>390</v>
      </c>
      <c r="E7123">
        <v>1882</v>
      </c>
      <c r="F7123" t="s">
        <v>6771</v>
      </c>
      <c r="G7123" t="str">
        <f t="shared" si="220"/>
        <v>iiif_url</v>
      </c>
    </row>
    <row r="7124" spans="1:7" x14ac:dyDescent="0.2">
      <c r="A7124" t="s">
        <v>6741</v>
      </c>
      <c r="B7124" t="s">
        <v>6742</v>
      </c>
      <c r="C7124" t="s">
        <v>26</v>
      </c>
      <c r="D7124">
        <v>397</v>
      </c>
      <c r="E7124">
        <v>1948</v>
      </c>
      <c r="F7124" t="s">
        <v>2938</v>
      </c>
      <c r="G7124" t="str">
        <f t="shared" si="220"/>
        <v>iiif_url</v>
      </c>
    </row>
    <row r="7125" spans="1:7" x14ac:dyDescent="0.2">
      <c r="A7125" t="s">
        <v>6741</v>
      </c>
      <c r="B7125" t="s">
        <v>6742</v>
      </c>
      <c r="C7125" t="s">
        <v>37</v>
      </c>
      <c r="D7125">
        <v>511</v>
      </c>
      <c r="E7125">
        <v>1977</v>
      </c>
      <c r="F7125" t="s">
        <v>6772</v>
      </c>
      <c r="G7125" t="str">
        <f t="shared" si="220"/>
        <v>iiif_url</v>
      </c>
    </row>
    <row r="7126" spans="1:7" x14ac:dyDescent="0.2">
      <c r="A7126" t="s">
        <v>6741</v>
      </c>
      <c r="B7126" t="s">
        <v>6742</v>
      </c>
      <c r="C7126" t="s">
        <v>26</v>
      </c>
      <c r="D7126">
        <v>390</v>
      </c>
      <c r="E7126">
        <v>2030</v>
      </c>
      <c r="F7126" t="s">
        <v>6773</v>
      </c>
      <c r="G7126" t="str">
        <f t="shared" si="220"/>
        <v>iiif_url</v>
      </c>
    </row>
    <row r="7127" spans="1:7" x14ac:dyDescent="0.2">
      <c r="A7127" t="s">
        <v>6741</v>
      </c>
      <c r="B7127" t="s">
        <v>6742</v>
      </c>
      <c r="C7127" t="s">
        <v>26</v>
      </c>
      <c r="D7127">
        <v>390</v>
      </c>
      <c r="E7127">
        <v>2078</v>
      </c>
      <c r="F7127" t="s">
        <v>6774</v>
      </c>
      <c r="G7127" t="str">
        <f t="shared" si="220"/>
        <v>iiif_url</v>
      </c>
    </row>
    <row r="7128" spans="1:7" x14ac:dyDescent="0.2">
      <c r="A7128" t="s">
        <v>6741</v>
      </c>
      <c r="B7128" t="s">
        <v>6742</v>
      </c>
      <c r="C7128" t="s">
        <v>11</v>
      </c>
      <c r="D7128">
        <v>846</v>
      </c>
      <c r="E7128">
        <v>2091</v>
      </c>
      <c r="F7128" t="s">
        <v>6775</v>
      </c>
      <c r="G7128" t="str">
        <f t="shared" si="220"/>
        <v>iiif_url</v>
      </c>
    </row>
    <row r="7129" spans="1:7" x14ac:dyDescent="0.2">
      <c r="A7129" t="s">
        <v>6741</v>
      </c>
      <c r="B7129" t="s">
        <v>6742</v>
      </c>
      <c r="C7129" t="s">
        <v>37</v>
      </c>
      <c r="D7129">
        <v>513</v>
      </c>
      <c r="E7129">
        <v>2128</v>
      </c>
      <c r="F7129" t="s">
        <v>6776</v>
      </c>
      <c r="G7129" t="str">
        <f t="shared" si="220"/>
        <v>iiif_url</v>
      </c>
    </row>
    <row r="7130" spans="1:7" x14ac:dyDescent="0.2">
      <c r="A7130" t="s">
        <v>6741</v>
      </c>
      <c r="B7130" t="s">
        <v>6742</v>
      </c>
      <c r="C7130" t="s">
        <v>26</v>
      </c>
      <c r="D7130">
        <v>388</v>
      </c>
      <c r="E7130">
        <v>2175</v>
      </c>
      <c r="F7130" t="s">
        <v>6777</v>
      </c>
      <c r="G7130" t="str">
        <f t="shared" si="220"/>
        <v>iiif_url</v>
      </c>
    </row>
    <row r="7131" spans="1:7" x14ac:dyDescent="0.2">
      <c r="A7131" t="s">
        <v>6741</v>
      </c>
      <c r="B7131" t="s">
        <v>6742</v>
      </c>
      <c r="C7131" t="s">
        <v>26</v>
      </c>
      <c r="D7131">
        <v>393</v>
      </c>
      <c r="E7131">
        <v>2224</v>
      </c>
      <c r="F7131" t="s">
        <v>6778</v>
      </c>
      <c r="G7131" t="str">
        <f t="shared" si="220"/>
        <v>iiif_url</v>
      </c>
    </row>
    <row r="7132" spans="1:7" x14ac:dyDescent="0.2">
      <c r="A7132" t="s">
        <v>6741</v>
      </c>
      <c r="B7132" t="s">
        <v>6742</v>
      </c>
      <c r="C7132" t="s">
        <v>37</v>
      </c>
      <c r="D7132">
        <v>511</v>
      </c>
      <c r="E7132">
        <v>2267</v>
      </c>
      <c r="F7132" t="s">
        <v>6779</v>
      </c>
      <c r="G7132" t="str">
        <f t="shared" si="220"/>
        <v>iiif_url</v>
      </c>
    </row>
    <row r="7133" spans="1:7" x14ac:dyDescent="0.2">
      <c r="A7133" t="s">
        <v>6741</v>
      </c>
      <c r="B7133" t="s">
        <v>6742</v>
      </c>
      <c r="C7133" t="s">
        <v>26</v>
      </c>
      <c r="D7133">
        <v>390</v>
      </c>
      <c r="E7133">
        <v>2318</v>
      </c>
      <c r="F7133" t="s">
        <v>6780</v>
      </c>
      <c r="G7133" t="str">
        <f t="shared" si="220"/>
        <v>iiif_url</v>
      </c>
    </row>
    <row r="7134" spans="1:7" x14ac:dyDescent="0.2">
      <c r="A7134" t="s">
        <v>6741</v>
      </c>
      <c r="B7134" t="s">
        <v>6742</v>
      </c>
      <c r="C7134" t="s">
        <v>37</v>
      </c>
      <c r="D7134">
        <v>513</v>
      </c>
      <c r="E7134">
        <v>2371</v>
      </c>
      <c r="F7134" t="s">
        <v>2863</v>
      </c>
      <c r="G7134" t="str">
        <f t="shared" si="220"/>
        <v>iiif_url</v>
      </c>
    </row>
    <row r="7135" spans="1:7" x14ac:dyDescent="0.2">
      <c r="A7135" t="s">
        <v>6741</v>
      </c>
      <c r="B7135" t="s">
        <v>6742</v>
      </c>
      <c r="C7135" t="s">
        <v>26</v>
      </c>
      <c r="D7135">
        <v>385</v>
      </c>
      <c r="E7135">
        <v>2420</v>
      </c>
      <c r="F7135" t="s">
        <v>6781</v>
      </c>
      <c r="G7135" t="str">
        <f t="shared" si="220"/>
        <v>iiif_url</v>
      </c>
    </row>
    <row r="7136" spans="1:7" x14ac:dyDescent="0.2">
      <c r="A7136" t="s">
        <v>6741</v>
      </c>
      <c r="B7136" t="s">
        <v>6742</v>
      </c>
      <c r="C7136" t="s">
        <v>26</v>
      </c>
      <c r="D7136">
        <v>395</v>
      </c>
      <c r="E7136">
        <v>2480</v>
      </c>
      <c r="F7136" t="s">
        <v>2951</v>
      </c>
      <c r="G7136" t="str">
        <f t="shared" si="220"/>
        <v>iiif_url</v>
      </c>
    </row>
    <row r="7137" spans="1:7" x14ac:dyDescent="0.2">
      <c r="A7137" t="s">
        <v>6741</v>
      </c>
      <c r="B7137" t="s">
        <v>6742</v>
      </c>
      <c r="C7137" t="s">
        <v>37</v>
      </c>
      <c r="D7137">
        <v>513</v>
      </c>
      <c r="E7137">
        <v>2517</v>
      </c>
      <c r="F7137" t="s">
        <v>6782</v>
      </c>
      <c r="G7137" t="str">
        <f t="shared" si="220"/>
        <v>iiif_url</v>
      </c>
    </row>
    <row r="7138" spans="1:7" x14ac:dyDescent="0.2">
      <c r="A7138" t="s">
        <v>6741</v>
      </c>
      <c r="B7138" t="s">
        <v>6742</v>
      </c>
      <c r="C7138" t="s">
        <v>26</v>
      </c>
      <c r="D7138">
        <v>390</v>
      </c>
      <c r="E7138">
        <v>2567</v>
      </c>
      <c r="F7138" t="s">
        <v>6783</v>
      </c>
      <c r="G7138" t="str">
        <f t="shared" si="220"/>
        <v>iiif_url</v>
      </c>
    </row>
    <row r="7139" spans="1:7" x14ac:dyDescent="0.2">
      <c r="A7139" t="s">
        <v>6741</v>
      </c>
      <c r="B7139" t="s">
        <v>6742</v>
      </c>
      <c r="C7139" t="s">
        <v>37</v>
      </c>
      <c r="D7139">
        <v>508</v>
      </c>
      <c r="E7139">
        <v>2613</v>
      </c>
      <c r="F7139" t="s">
        <v>6784</v>
      </c>
      <c r="G7139" t="str">
        <f t="shared" si="220"/>
        <v>iiif_url</v>
      </c>
    </row>
    <row r="7140" spans="1:7" x14ac:dyDescent="0.2">
      <c r="A7140" t="s">
        <v>6741</v>
      </c>
      <c r="B7140" t="s">
        <v>6742</v>
      </c>
      <c r="C7140" t="s">
        <v>26</v>
      </c>
      <c r="D7140">
        <v>390</v>
      </c>
      <c r="E7140">
        <v>2674</v>
      </c>
      <c r="F7140" t="s">
        <v>2956</v>
      </c>
      <c r="G7140" t="str">
        <f t="shared" si="220"/>
        <v>iiif_url</v>
      </c>
    </row>
    <row r="7141" spans="1:7" x14ac:dyDescent="0.2">
      <c r="A7141" t="s">
        <v>6741</v>
      </c>
      <c r="B7141" t="s">
        <v>6742</v>
      </c>
      <c r="C7141" t="s">
        <v>37</v>
      </c>
      <c r="D7141">
        <v>513</v>
      </c>
      <c r="E7141">
        <v>2706</v>
      </c>
      <c r="F7141" t="s">
        <v>6785</v>
      </c>
      <c r="G7141" t="str">
        <f t="shared" si="220"/>
        <v>iiif_url</v>
      </c>
    </row>
    <row r="7142" spans="1:7" x14ac:dyDescent="0.2">
      <c r="A7142" t="s">
        <v>6741</v>
      </c>
      <c r="B7142" t="s">
        <v>6742</v>
      </c>
      <c r="C7142" t="s">
        <v>26</v>
      </c>
      <c r="D7142">
        <v>388</v>
      </c>
      <c r="E7142">
        <v>2759</v>
      </c>
      <c r="F7142" t="s">
        <v>6786</v>
      </c>
      <c r="G7142" t="str">
        <f t="shared" si="220"/>
        <v>iiif_url</v>
      </c>
    </row>
    <row r="7143" spans="1:7" x14ac:dyDescent="0.2">
      <c r="A7143" t="s">
        <v>6741</v>
      </c>
      <c r="B7143" t="s">
        <v>6742</v>
      </c>
      <c r="C7143" t="s">
        <v>26</v>
      </c>
      <c r="D7143">
        <v>393</v>
      </c>
      <c r="E7143">
        <v>2806</v>
      </c>
      <c r="F7143" t="s">
        <v>6787</v>
      </c>
      <c r="G7143" t="str">
        <f t="shared" si="220"/>
        <v>iiif_url</v>
      </c>
    </row>
    <row r="7144" spans="1:7" x14ac:dyDescent="0.2">
      <c r="A7144" t="s">
        <v>6741</v>
      </c>
      <c r="B7144" t="s">
        <v>6742</v>
      </c>
      <c r="C7144" t="s">
        <v>37</v>
      </c>
      <c r="D7144">
        <v>513</v>
      </c>
      <c r="E7144">
        <v>2852</v>
      </c>
      <c r="F7144" t="s">
        <v>6788</v>
      </c>
      <c r="G7144" t="str">
        <f t="shared" si="220"/>
        <v>iiif_url</v>
      </c>
    </row>
    <row r="7145" spans="1:7" x14ac:dyDescent="0.2">
      <c r="A7145" t="s">
        <v>6741</v>
      </c>
      <c r="B7145" t="s">
        <v>6742</v>
      </c>
      <c r="C7145" t="s">
        <v>26</v>
      </c>
      <c r="D7145">
        <v>390</v>
      </c>
      <c r="E7145">
        <v>2894</v>
      </c>
      <c r="F7145" t="s">
        <v>6789</v>
      </c>
      <c r="G7145" t="str">
        <f t="shared" si="220"/>
        <v>iiif_url</v>
      </c>
    </row>
    <row r="7146" spans="1:7" x14ac:dyDescent="0.2">
      <c r="A7146" t="s">
        <v>6741</v>
      </c>
      <c r="B7146" t="s">
        <v>6742</v>
      </c>
      <c r="C7146" t="s">
        <v>37</v>
      </c>
      <c r="D7146">
        <v>511</v>
      </c>
      <c r="E7146">
        <v>2952</v>
      </c>
      <c r="F7146" t="s">
        <v>6790</v>
      </c>
      <c r="G7146" t="str">
        <f t="shared" si="220"/>
        <v>iiif_url</v>
      </c>
    </row>
    <row r="7147" spans="1:7" x14ac:dyDescent="0.2">
      <c r="A7147" t="s">
        <v>6741</v>
      </c>
      <c r="B7147" t="s">
        <v>6742</v>
      </c>
      <c r="C7147" t="s">
        <v>26</v>
      </c>
      <c r="D7147">
        <v>385</v>
      </c>
      <c r="E7147">
        <v>2997</v>
      </c>
      <c r="F7147" t="s">
        <v>6791</v>
      </c>
      <c r="G7147" t="str">
        <f t="shared" si="220"/>
        <v>iiif_url</v>
      </c>
    </row>
    <row r="7148" spans="1:7" x14ac:dyDescent="0.2">
      <c r="A7148" t="s">
        <v>6741</v>
      </c>
      <c r="B7148" t="s">
        <v>6742</v>
      </c>
      <c r="C7148" t="s">
        <v>26</v>
      </c>
      <c r="D7148">
        <v>395</v>
      </c>
      <c r="E7148">
        <v>3052</v>
      </c>
      <c r="F7148" t="s">
        <v>6792</v>
      </c>
      <c r="G7148" t="str">
        <f t="shared" si="220"/>
        <v>iiif_url</v>
      </c>
    </row>
    <row r="7149" spans="1:7" x14ac:dyDescent="0.2">
      <c r="A7149" t="s">
        <v>6741</v>
      </c>
      <c r="B7149" t="s">
        <v>6742</v>
      </c>
      <c r="C7149" t="s">
        <v>37</v>
      </c>
      <c r="D7149">
        <v>506</v>
      </c>
      <c r="E7149">
        <v>3092</v>
      </c>
      <c r="F7149" t="s">
        <v>5670</v>
      </c>
      <c r="G7149" t="str">
        <f t="shared" si="220"/>
        <v>iiif_url</v>
      </c>
    </row>
    <row r="7150" spans="1:7" x14ac:dyDescent="0.2">
      <c r="A7150" t="s">
        <v>6741</v>
      </c>
      <c r="B7150" t="s">
        <v>6742</v>
      </c>
      <c r="C7150" t="s">
        <v>26</v>
      </c>
      <c r="D7150">
        <v>388</v>
      </c>
      <c r="E7150">
        <v>3138</v>
      </c>
      <c r="F7150" t="s">
        <v>6793</v>
      </c>
      <c r="G7150" t="str">
        <f t="shared" si="220"/>
        <v>iiif_url</v>
      </c>
    </row>
    <row r="7151" spans="1:7" x14ac:dyDescent="0.2">
      <c r="A7151" t="s">
        <v>6741</v>
      </c>
      <c r="B7151" t="s">
        <v>6742</v>
      </c>
      <c r="C7151" t="s">
        <v>26</v>
      </c>
      <c r="D7151">
        <v>385</v>
      </c>
      <c r="E7151">
        <v>3197</v>
      </c>
      <c r="F7151" t="s">
        <v>6794</v>
      </c>
      <c r="G7151" t="str">
        <f t="shared" si="220"/>
        <v>iiif_url</v>
      </c>
    </row>
    <row r="7152" spans="1:7" x14ac:dyDescent="0.2">
      <c r="A7152" t="s">
        <v>6741</v>
      </c>
      <c r="B7152" t="s">
        <v>6742</v>
      </c>
      <c r="C7152" t="s">
        <v>37</v>
      </c>
      <c r="D7152">
        <v>506</v>
      </c>
      <c r="E7152">
        <v>3236</v>
      </c>
      <c r="F7152" t="s">
        <v>6795</v>
      </c>
      <c r="G7152" t="str">
        <f t="shared" si="220"/>
        <v>iiif_url</v>
      </c>
    </row>
    <row r="7153" spans="1:7" x14ac:dyDescent="0.2">
      <c r="A7153" t="s">
        <v>6741</v>
      </c>
      <c r="B7153" t="s">
        <v>6742</v>
      </c>
      <c r="C7153" t="s">
        <v>26</v>
      </c>
      <c r="D7153">
        <v>385</v>
      </c>
      <c r="E7153">
        <v>3285</v>
      </c>
      <c r="F7153" t="s">
        <v>6796</v>
      </c>
      <c r="G7153" t="str">
        <f t="shared" si="220"/>
        <v>iiif_url</v>
      </c>
    </row>
    <row r="7154" spans="1:7" x14ac:dyDescent="0.2">
      <c r="A7154" t="s">
        <v>6741</v>
      </c>
      <c r="B7154" t="s">
        <v>6742</v>
      </c>
      <c r="C7154" t="s">
        <v>124</v>
      </c>
      <c r="D7154">
        <v>378</v>
      </c>
      <c r="E7154">
        <v>3343</v>
      </c>
      <c r="F7154" t="s">
        <v>6797</v>
      </c>
      <c r="G7154" t="str">
        <f t="shared" si="220"/>
        <v>iiif_url</v>
      </c>
    </row>
    <row r="7155" spans="1:7" x14ac:dyDescent="0.2">
      <c r="A7155" t="s">
        <v>6741</v>
      </c>
      <c r="B7155" t="s">
        <v>6742</v>
      </c>
      <c r="C7155" t="s">
        <v>37</v>
      </c>
      <c r="D7155">
        <v>487</v>
      </c>
      <c r="E7155">
        <v>3353</v>
      </c>
      <c r="F7155" t="s">
        <v>6798</v>
      </c>
      <c r="G7155" t="str">
        <f t="shared" si="220"/>
        <v>iiif_url</v>
      </c>
    </row>
    <row r="7157" spans="1:7" x14ac:dyDescent="0.2">
      <c r="A7157" t="s">
        <v>6741</v>
      </c>
      <c r="B7157" t="s">
        <v>6799</v>
      </c>
      <c r="C7157" t="s">
        <v>26</v>
      </c>
      <c r="D7157">
        <v>1488</v>
      </c>
      <c r="E7157">
        <v>385</v>
      </c>
      <c r="F7157" t="s">
        <v>6800</v>
      </c>
      <c r="G7157" t="str">
        <f t="shared" ref="G7157:G7188" si="221">HYPERLINK("https://images.diginfra.net/iiif/NL-HaNA_1.01.02/3779/NL-HaNA_1.01.02_3779_0033.jpg/1219,297,1194,3178/full/0/default.jpg", "iiif_url")</f>
        <v>iiif_url</v>
      </c>
    </row>
    <row r="7158" spans="1:7" x14ac:dyDescent="0.2">
      <c r="A7158" t="s">
        <v>6741</v>
      </c>
      <c r="B7158" t="s">
        <v>6799</v>
      </c>
      <c r="C7158" t="s">
        <v>26</v>
      </c>
      <c r="D7158">
        <v>1365</v>
      </c>
      <c r="E7158">
        <v>446</v>
      </c>
      <c r="F7158" t="s">
        <v>6801</v>
      </c>
      <c r="G7158" t="str">
        <f t="shared" si="221"/>
        <v>iiif_url</v>
      </c>
    </row>
    <row r="7159" spans="1:7" x14ac:dyDescent="0.2">
      <c r="A7159" t="s">
        <v>6741</v>
      </c>
      <c r="B7159" t="s">
        <v>6799</v>
      </c>
      <c r="C7159" t="s">
        <v>26</v>
      </c>
      <c r="D7159">
        <v>1369</v>
      </c>
      <c r="E7159">
        <v>488</v>
      </c>
      <c r="F7159" t="s">
        <v>6802</v>
      </c>
      <c r="G7159" t="str">
        <f t="shared" si="221"/>
        <v>iiif_url</v>
      </c>
    </row>
    <row r="7160" spans="1:7" x14ac:dyDescent="0.2">
      <c r="A7160" t="s">
        <v>6741</v>
      </c>
      <c r="B7160" t="s">
        <v>6799</v>
      </c>
      <c r="C7160" t="s">
        <v>26</v>
      </c>
      <c r="D7160">
        <v>1490</v>
      </c>
      <c r="E7160">
        <v>536</v>
      </c>
      <c r="F7160" t="s">
        <v>6803</v>
      </c>
      <c r="G7160" t="str">
        <f t="shared" si="221"/>
        <v>iiif_url</v>
      </c>
    </row>
    <row r="7161" spans="1:7" x14ac:dyDescent="0.2">
      <c r="A7161" t="s">
        <v>6741</v>
      </c>
      <c r="B7161" t="s">
        <v>6799</v>
      </c>
      <c r="C7161" t="s">
        <v>26</v>
      </c>
      <c r="D7161">
        <v>1369</v>
      </c>
      <c r="E7161">
        <v>581</v>
      </c>
      <c r="F7161" t="s">
        <v>6804</v>
      </c>
      <c r="G7161" t="str">
        <f t="shared" si="221"/>
        <v>iiif_url</v>
      </c>
    </row>
    <row r="7162" spans="1:7" x14ac:dyDescent="0.2">
      <c r="A7162" t="s">
        <v>6741</v>
      </c>
      <c r="B7162" t="s">
        <v>6799</v>
      </c>
      <c r="C7162" t="s">
        <v>26</v>
      </c>
      <c r="D7162">
        <v>1490</v>
      </c>
      <c r="E7162">
        <v>633</v>
      </c>
      <c r="F7162" t="s">
        <v>6805</v>
      </c>
      <c r="G7162" t="str">
        <f t="shared" si="221"/>
        <v>iiif_url</v>
      </c>
    </row>
    <row r="7163" spans="1:7" x14ac:dyDescent="0.2">
      <c r="A7163" t="s">
        <v>6741</v>
      </c>
      <c r="B7163" t="s">
        <v>6799</v>
      </c>
      <c r="C7163" t="s">
        <v>26</v>
      </c>
      <c r="D7163">
        <v>1367</v>
      </c>
      <c r="E7163">
        <v>681</v>
      </c>
      <c r="F7163" t="s">
        <v>6806</v>
      </c>
      <c r="G7163" t="str">
        <f t="shared" si="221"/>
        <v>iiif_url</v>
      </c>
    </row>
    <row r="7164" spans="1:7" x14ac:dyDescent="0.2">
      <c r="A7164" t="s">
        <v>6741</v>
      </c>
      <c r="B7164" t="s">
        <v>6799</v>
      </c>
      <c r="C7164" t="s">
        <v>26</v>
      </c>
      <c r="D7164">
        <v>1367</v>
      </c>
      <c r="E7164">
        <v>732</v>
      </c>
      <c r="F7164" t="s">
        <v>6807</v>
      </c>
      <c r="G7164" t="str">
        <f t="shared" si="221"/>
        <v>iiif_url</v>
      </c>
    </row>
    <row r="7165" spans="1:7" x14ac:dyDescent="0.2">
      <c r="A7165" t="s">
        <v>6741</v>
      </c>
      <c r="B7165" t="s">
        <v>6799</v>
      </c>
      <c r="C7165" t="s">
        <v>26</v>
      </c>
      <c r="D7165">
        <v>1492</v>
      </c>
      <c r="E7165">
        <v>782</v>
      </c>
      <c r="F7165" t="s">
        <v>6808</v>
      </c>
      <c r="G7165" t="str">
        <f t="shared" si="221"/>
        <v>iiif_url</v>
      </c>
    </row>
    <row r="7166" spans="1:7" x14ac:dyDescent="0.2">
      <c r="A7166" t="s">
        <v>6741</v>
      </c>
      <c r="B7166" t="s">
        <v>6799</v>
      </c>
      <c r="C7166" t="s">
        <v>26</v>
      </c>
      <c r="D7166">
        <v>1369</v>
      </c>
      <c r="E7166">
        <v>830</v>
      </c>
      <c r="F7166" t="s">
        <v>6809</v>
      </c>
      <c r="G7166" t="str">
        <f t="shared" si="221"/>
        <v>iiif_url</v>
      </c>
    </row>
    <row r="7167" spans="1:7" x14ac:dyDescent="0.2">
      <c r="A7167" t="s">
        <v>6741</v>
      </c>
      <c r="B7167" t="s">
        <v>6799</v>
      </c>
      <c r="C7167" t="s">
        <v>26</v>
      </c>
      <c r="D7167">
        <v>1490</v>
      </c>
      <c r="E7167">
        <v>878</v>
      </c>
      <c r="F7167" t="s">
        <v>6803</v>
      </c>
      <c r="G7167" t="str">
        <f t="shared" si="221"/>
        <v>iiif_url</v>
      </c>
    </row>
    <row r="7168" spans="1:7" x14ac:dyDescent="0.2">
      <c r="A7168" t="s">
        <v>6741</v>
      </c>
      <c r="B7168" t="s">
        <v>6799</v>
      </c>
      <c r="C7168" t="s">
        <v>26</v>
      </c>
      <c r="D7168">
        <v>1369</v>
      </c>
      <c r="E7168">
        <v>924</v>
      </c>
      <c r="F7168" t="s">
        <v>6810</v>
      </c>
      <c r="G7168" t="str">
        <f t="shared" si="221"/>
        <v>iiif_url</v>
      </c>
    </row>
    <row r="7169" spans="1:7" x14ac:dyDescent="0.2">
      <c r="A7169" t="s">
        <v>6741</v>
      </c>
      <c r="B7169" t="s">
        <v>6799</v>
      </c>
      <c r="C7169" t="s">
        <v>26</v>
      </c>
      <c r="D7169">
        <v>1369</v>
      </c>
      <c r="E7169">
        <v>977</v>
      </c>
      <c r="F7169" t="s">
        <v>6811</v>
      </c>
      <c r="G7169" t="str">
        <f t="shared" si="221"/>
        <v>iiif_url</v>
      </c>
    </row>
    <row r="7170" spans="1:7" x14ac:dyDescent="0.2">
      <c r="A7170" t="s">
        <v>6741</v>
      </c>
      <c r="B7170" t="s">
        <v>6799</v>
      </c>
      <c r="C7170" t="s">
        <v>26</v>
      </c>
      <c r="D7170">
        <v>1492</v>
      </c>
      <c r="E7170">
        <v>1020</v>
      </c>
      <c r="F7170" t="s">
        <v>2977</v>
      </c>
      <c r="G7170" t="str">
        <f t="shared" si="221"/>
        <v>iiif_url</v>
      </c>
    </row>
    <row r="7171" spans="1:7" x14ac:dyDescent="0.2">
      <c r="A7171" t="s">
        <v>6741</v>
      </c>
      <c r="B7171" t="s">
        <v>6799</v>
      </c>
      <c r="C7171" t="s">
        <v>26</v>
      </c>
      <c r="D7171">
        <v>1372</v>
      </c>
      <c r="E7171">
        <v>1069</v>
      </c>
      <c r="F7171" t="s">
        <v>6812</v>
      </c>
      <c r="G7171" t="str">
        <f t="shared" si="221"/>
        <v>iiif_url</v>
      </c>
    </row>
    <row r="7172" spans="1:7" x14ac:dyDescent="0.2">
      <c r="A7172" t="s">
        <v>6741</v>
      </c>
      <c r="B7172" t="s">
        <v>6799</v>
      </c>
      <c r="C7172" t="s">
        <v>26</v>
      </c>
      <c r="D7172">
        <v>1490</v>
      </c>
      <c r="E7172">
        <v>1122</v>
      </c>
      <c r="F7172" t="s">
        <v>6813</v>
      </c>
      <c r="G7172" t="str">
        <f t="shared" si="221"/>
        <v>iiif_url</v>
      </c>
    </row>
    <row r="7173" spans="1:7" x14ac:dyDescent="0.2">
      <c r="A7173" t="s">
        <v>6741</v>
      </c>
      <c r="B7173" t="s">
        <v>6799</v>
      </c>
      <c r="C7173" t="s">
        <v>26</v>
      </c>
      <c r="D7173">
        <v>1372</v>
      </c>
      <c r="E7173">
        <v>1164</v>
      </c>
      <c r="F7173" t="s">
        <v>6814</v>
      </c>
      <c r="G7173" t="str">
        <f t="shared" si="221"/>
        <v>iiif_url</v>
      </c>
    </row>
    <row r="7174" spans="1:7" x14ac:dyDescent="0.2">
      <c r="A7174" t="s">
        <v>6741</v>
      </c>
      <c r="B7174" t="s">
        <v>6799</v>
      </c>
      <c r="C7174" t="s">
        <v>26</v>
      </c>
      <c r="D7174">
        <v>1492</v>
      </c>
      <c r="E7174">
        <v>1215</v>
      </c>
      <c r="F7174" t="s">
        <v>6815</v>
      </c>
      <c r="G7174" t="str">
        <f t="shared" si="221"/>
        <v>iiif_url</v>
      </c>
    </row>
    <row r="7175" spans="1:7" x14ac:dyDescent="0.2">
      <c r="A7175" t="s">
        <v>6741</v>
      </c>
      <c r="B7175" t="s">
        <v>6799</v>
      </c>
      <c r="C7175" t="s">
        <v>37</v>
      </c>
      <c r="D7175">
        <v>1372</v>
      </c>
      <c r="E7175">
        <v>1258</v>
      </c>
      <c r="F7175" t="s">
        <v>6816</v>
      </c>
      <c r="G7175" t="str">
        <f t="shared" si="221"/>
        <v>iiif_url</v>
      </c>
    </row>
    <row r="7176" spans="1:7" x14ac:dyDescent="0.2">
      <c r="A7176" t="s">
        <v>6741</v>
      </c>
      <c r="B7176" t="s">
        <v>6799</v>
      </c>
      <c r="C7176" t="s">
        <v>26</v>
      </c>
      <c r="D7176">
        <v>1495</v>
      </c>
      <c r="E7176">
        <v>1312</v>
      </c>
      <c r="F7176" t="s">
        <v>6817</v>
      </c>
      <c r="G7176" t="str">
        <f t="shared" si="221"/>
        <v>iiif_url</v>
      </c>
    </row>
    <row r="7177" spans="1:7" x14ac:dyDescent="0.2">
      <c r="A7177" t="s">
        <v>6741</v>
      </c>
      <c r="B7177" t="s">
        <v>6799</v>
      </c>
      <c r="C7177" t="s">
        <v>37</v>
      </c>
      <c r="D7177">
        <v>1372</v>
      </c>
      <c r="E7177">
        <v>1360</v>
      </c>
      <c r="F7177" t="s">
        <v>6818</v>
      </c>
      <c r="G7177" t="str">
        <f t="shared" si="221"/>
        <v>iiif_url</v>
      </c>
    </row>
    <row r="7178" spans="1:7" x14ac:dyDescent="0.2">
      <c r="A7178" t="s">
        <v>6741</v>
      </c>
      <c r="B7178" t="s">
        <v>6799</v>
      </c>
      <c r="C7178" t="s">
        <v>37</v>
      </c>
      <c r="D7178">
        <v>1369</v>
      </c>
      <c r="E7178">
        <v>1408</v>
      </c>
      <c r="F7178" t="s">
        <v>6819</v>
      </c>
      <c r="G7178" t="str">
        <f t="shared" si="221"/>
        <v>iiif_url</v>
      </c>
    </row>
    <row r="7179" spans="1:7" x14ac:dyDescent="0.2">
      <c r="A7179" t="s">
        <v>6741</v>
      </c>
      <c r="B7179" t="s">
        <v>6799</v>
      </c>
      <c r="C7179" t="s">
        <v>37</v>
      </c>
      <c r="D7179">
        <v>1372</v>
      </c>
      <c r="E7179">
        <v>1454</v>
      </c>
      <c r="F7179" t="s">
        <v>6820</v>
      </c>
      <c r="G7179" t="str">
        <f t="shared" si="221"/>
        <v>iiif_url</v>
      </c>
    </row>
    <row r="7180" spans="1:7" x14ac:dyDescent="0.2">
      <c r="A7180" t="s">
        <v>6741</v>
      </c>
      <c r="B7180" t="s">
        <v>6799</v>
      </c>
      <c r="C7180" t="s">
        <v>37</v>
      </c>
      <c r="D7180">
        <v>1372</v>
      </c>
      <c r="E7180">
        <v>1504</v>
      </c>
      <c r="F7180" t="s">
        <v>6821</v>
      </c>
      <c r="G7180" t="str">
        <f t="shared" si="221"/>
        <v>iiif_url</v>
      </c>
    </row>
    <row r="7181" spans="1:7" x14ac:dyDescent="0.2">
      <c r="A7181" t="s">
        <v>6741</v>
      </c>
      <c r="B7181" t="s">
        <v>6799</v>
      </c>
      <c r="C7181" t="s">
        <v>37</v>
      </c>
      <c r="D7181">
        <v>1488</v>
      </c>
      <c r="E7181">
        <v>1544</v>
      </c>
      <c r="F7181" t="s">
        <v>6822</v>
      </c>
      <c r="G7181" t="str">
        <f t="shared" si="221"/>
        <v>iiif_url</v>
      </c>
    </row>
    <row r="7182" spans="1:7" x14ac:dyDescent="0.2">
      <c r="A7182" t="s">
        <v>6741</v>
      </c>
      <c r="B7182" t="s">
        <v>6799</v>
      </c>
      <c r="C7182" t="s">
        <v>37</v>
      </c>
      <c r="D7182">
        <v>1365</v>
      </c>
      <c r="E7182">
        <v>1596</v>
      </c>
      <c r="F7182" t="s">
        <v>6823</v>
      </c>
      <c r="G7182" t="str">
        <f t="shared" si="221"/>
        <v>iiif_url</v>
      </c>
    </row>
    <row r="7183" spans="1:7" x14ac:dyDescent="0.2">
      <c r="A7183" t="s">
        <v>6741</v>
      </c>
      <c r="B7183" t="s">
        <v>6799</v>
      </c>
      <c r="C7183" t="s">
        <v>37</v>
      </c>
      <c r="D7183">
        <v>1488</v>
      </c>
      <c r="E7183">
        <v>1648</v>
      </c>
      <c r="F7183" t="s">
        <v>6824</v>
      </c>
      <c r="G7183" t="str">
        <f t="shared" si="221"/>
        <v>iiif_url</v>
      </c>
    </row>
    <row r="7184" spans="1:7" x14ac:dyDescent="0.2">
      <c r="A7184" t="s">
        <v>6741</v>
      </c>
      <c r="B7184" t="s">
        <v>6799</v>
      </c>
      <c r="C7184" t="s">
        <v>37</v>
      </c>
      <c r="D7184">
        <v>1369</v>
      </c>
      <c r="E7184">
        <v>1695</v>
      </c>
      <c r="F7184" t="s">
        <v>6825</v>
      </c>
      <c r="G7184" t="str">
        <f t="shared" si="221"/>
        <v>iiif_url</v>
      </c>
    </row>
    <row r="7185" spans="1:7" x14ac:dyDescent="0.2">
      <c r="A7185" t="s">
        <v>6741</v>
      </c>
      <c r="B7185" t="s">
        <v>6799</v>
      </c>
      <c r="C7185" t="s">
        <v>26</v>
      </c>
      <c r="D7185">
        <v>1367</v>
      </c>
      <c r="E7185">
        <v>1746</v>
      </c>
      <c r="F7185" t="s">
        <v>6826</v>
      </c>
      <c r="G7185" t="str">
        <f t="shared" si="221"/>
        <v>iiif_url</v>
      </c>
    </row>
    <row r="7186" spans="1:7" x14ac:dyDescent="0.2">
      <c r="A7186" t="s">
        <v>6741</v>
      </c>
      <c r="B7186" t="s">
        <v>6799</v>
      </c>
      <c r="C7186" t="s">
        <v>37</v>
      </c>
      <c r="D7186">
        <v>1492</v>
      </c>
      <c r="E7186">
        <v>1785</v>
      </c>
      <c r="F7186" t="s">
        <v>6827</v>
      </c>
      <c r="G7186" t="str">
        <f t="shared" si="221"/>
        <v>iiif_url</v>
      </c>
    </row>
    <row r="7187" spans="1:7" x14ac:dyDescent="0.2">
      <c r="A7187" t="s">
        <v>6741</v>
      </c>
      <c r="B7187" t="s">
        <v>6799</v>
      </c>
      <c r="C7187" t="s">
        <v>124</v>
      </c>
      <c r="D7187">
        <v>1367</v>
      </c>
      <c r="E7187">
        <v>1843</v>
      </c>
      <c r="F7187" t="s">
        <v>6828</v>
      </c>
      <c r="G7187" t="str">
        <f t="shared" si="221"/>
        <v>iiif_url</v>
      </c>
    </row>
    <row r="7188" spans="1:7" x14ac:dyDescent="0.2">
      <c r="A7188" t="s">
        <v>6741</v>
      </c>
      <c r="B7188" t="s">
        <v>6799</v>
      </c>
      <c r="C7188" t="s">
        <v>37</v>
      </c>
      <c r="D7188">
        <v>1488</v>
      </c>
      <c r="E7188">
        <v>1886</v>
      </c>
      <c r="F7188" t="s">
        <v>6829</v>
      </c>
      <c r="G7188" t="str">
        <f t="shared" si="221"/>
        <v>iiif_url</v>
      </c>
    </row>
    <row r="7189" spans="1:7" x14ac:dyDescent="0.2">
      <c r="A7189" t="s">
        <v>6741</v>
      </c>
      <c r="B7189" t="s">
        <v>6799</v>
      </c>
      <c r="C7189" t="s">
        <v>124</v>
      </c>
      <c r="D7189">
        <v>1365</v>
      </c>
      <c r="E7189">
        <v>1937</v>
      </c>
      <c r="F7189" t="s">
        <v>6830</v>
      </c>
      <c r="G7189" t="str">
        <f t="shared" ref="G7189:G7218" si="222">HYPERLINK("https://images.diginfra.net/iiif/NL-HaNA_1.01.02/3779/NL-HaNA_1.01.02_3779_0033.jpg/1219,297,1194,3178/full/0/default.jpg", "iiif_url")</f>
        <v>iiif_url</v>
      </c>
    </row>
    <row r="7190" spans="1:7" x14ac:dyDescent="0.2">
      <c r="A7190" t="s">
        <v>6741</v>
      </c>
      <c r="B7190" t="s">
        <v>6799</v>
      </c>
      <c r="C7190" t="s">
        <v>26</v>
      </c>
      <c r="D7190">
        <v>1483</v>
      </c>
      <c r="E7190">
        <v>1981</v>
      </c>
      <c r="F7190" t="s">
        <v>6831</v>
      </c>
      <c r="G7190" t="str">
        <f t="shared" si="222"/>
        <v>iiif_url</v>
      </c>
    </row>
    <row r="7191" spans="1:7" x14ac:dyDescent="0.2">
      <c r="A7191" t="s">
        <v>6741</v>
      </c>
      <c r="B7191" t="s">
        <v>6799</v>
      </c>
      <c r="C7191" t="s">
        <v>124</v>
      </c>
      <c r="D7191">
        <v>1365</v>
      </c>
      <c r="E7191">
        <v>2027</v>
      </c>
      <c r="F7191" t="s">
        <v>6832</v>
      </c>
      <c r="G7191" t="str">
        <f t="shared" si="222"/>
        <v>iiif_url</v>
      </c>
    </row>
    <row r="7192" spans="1:7" x14ac:dyDescent="0.2">
      <c r="A7192" t="s">
        <v>6741</v>
      </c>
      <c r="B7192" t="s">
        <v>6799</v>
      </c>
      <c r="C7192" t="s">
        <v>124</v>
      </c>
      <c r="D7192">
        <v>1365</v>
      </c>
      <c r="E7192">
        <v>2080</v>
      </c>
      <c r="F7192" t="s">
        <v>6833</v>
      </c>
      <c r="G7192" t="str">
        <f t="shared" si="222"/>
        <v>iiif_url</v>
      </c>
    </row>
    <row r="7193" spans="1:7" x14ac:dyDescent="0.2">
      <c r="A7193" t="s">
        <v>6741</v>
      </c>
      <c r="B7193" t="s">
        <v>6799</v>
      </c>
      <c r="C7193" t="s">
        <v>37</v>
      </c>
      <c r="D7193">
        <v>1483</v>
      </c>
      <c r="E7193">
        <v>2130</v>
      </c>
      <c r="F7193" t="s">
        <v>6834</v>
      </c>
      <c r="G7193" t="str">
        <f t="shared" si="222"/>
        <v>iiif_url</v>
      </c>
    </row>
    <row r="7194" spans="1:7" x14ac:dyDescent="0.2">
      <c r="A7194" t="s">
        <v>6741</v>
      </c>
      <c r="B7194" t="s">
        <v>6799</v>
      </c>
      <c r="C7194" t="s">
        <v>124</v>
      </c>
      <c r="D7194">
        <v>1367</v>
      </c>
      <c r="E7194">
        <v>2178</v>
      </c>
      <c r="F7194" t="s">
        <v>6835</v>
      </c>
      <c r="G7194" t="str">
        <f t="shared" si="222"/>
        <v>iiif_url</v>
      </c>
    </row>
    <row r="7195" spans="1:7" x14ac:dyDescent="0.2">
      <c r="A7195" t="s">
        <v>6741</v>
      </c>
      <c r="B7195" t="s">
        <v>6799</v>
      </c>
      <c r="C7195" t="s">
        <v>124</v>
      </c>
      <c r="D7195">
        <v>1362</v>
      </c>
      <c r="E7195">
        <v>2228</v>
      </c>
      <c r="F7195" t="s">
        <v>6836</v>
      </c>
      <c r="G7195" t="str">
        <f t="shared" si="222"/>
        <v>iiif_url</v>
      </c>
    </row>
    <row r="7196" spans="1:7" x14ac:dyDescent="0.2">
      <c r="A7196" t="s">
        <v>6741</v>
      </c>
      <c r="B7196" t="s">
        <v>6799</v>
      </c>
      <c r="C7196" t="s">
        <v>37</v>
      </c>
      <c r="D7196">
        <v>1485</v>
      </c>
      <c r="E7196">
        <v>2273</v>
      </c>
      <c r="F7196" t="s">
        <v>2995</v>
      </c>
      <c r="G7196" t="str">
        <f t="shared" si="222"/>
        <v>iiif_url</v>
      </c>
    </row>
    <row r="7197" spans="1:7" x14ac:dyDescent="0.2">
      <c r="A7197" t="s">
        <v>6741</v>
      </c>
      <c r="B7197" t="s">
        <v>6799</v>
      </c>
      <c r="C7197" t="s">
        <v>124</v>
      </c>
      <c r="D7197">
        <v>1362</v>
      </c>
      <c r="E7197">
        <v>2325</v>
      </c>
      <c r="F7197" t="s">
        <v>2996</v>
      </c>
      <c r="G7197" t="str">
        <f t="shared" si="222"/>
        <v>iiif_url</v>
      </c>
    </row>
    <row r="7198" spans="1:7" x14ac:dyDescent="0.2">
      <c r="A7198" t="s">
        <v>6741</v>
      </c>
      <c r="B7198" t="s">
        <v>6799</v>
      </c>
      <c r="C7198" t="s">
        <v>37</v>
      </c>
      <c r="D7198">
        <v>1483</v>
      </c>
      <c r="E7198">
        <v>2372</v>
      </c>
      <c r="F7198" t="s">
        <v>6837</v>
      </c>
      <c r="G7198" t="str">
        <f t="shared" si="222"/>
        <v>iiif_url</v>
      </c>
    </row>
    <row r="7199" spans="1:7" x14ac:dyDescent="0.2">
      <c r="A7199" t="s">
        <v>6741</v>
      </c>
      <c r="B7199" t="s">
        <v>6799</v>
      </c>
      <c r="C7199" t="s">
        <v>124</v>
      </c>
      <c r="D7199">
        <v>1358</v>
      </c>
      <c r="E7199">
        <v>2422</v>
      </c>
      <c r="F7199" t="s">
        <v>6838</v>
      </c>
      <c r="G7199" t="str">
        <f t="shared" si="222"/>
        <v>iiif_url</v>
      </c>
    </row>
    <row r="7200" spans="1:7" x14ac:dyDescent="0.2">
      <c r="A7200" t="s">
        <v>6741</v>
      </c>
      <c r="B7200" t="s">
        <v>6799</v>
      </c>
      <c r="C7200" t="s">
        <v>124</v>
      </c>
      <c r="D7200">
        <v>1358</v>
      </c>
      <c r="E7200">
        <v>2469</v>
      </c>
      <c r="F7200" t="s">
        <v>6839</v>
      </c>
      <c r="G7200" t="str">
        <f t="shared" si="222"/>
        <v>iiif_url</v>
      </c>
    </row>
    <row r="7201" spans="1:7" x14ac:dyDescent="0.2">
      <c r="A7201" t="s">
        <v>6741</v>
      </c>
      <c r="B7201" t="s">
        <v>6799</v>
      </c>
      <c r="C7201" t="s">
        <v>124</v>
      </c>
      <c r="D7201">
        <v>1358</v>
      </c>
      <c r="E7201">
        <v>2519</v>
      </c>
      <c r="F7201" t="s">
        <v>6840</v>
      </c>
      <c r="G7201" t="str">
        <f t="shared" si="222"/>
        <v>iiif_url</v>
      </c>
    </row>
    <row r="7202" spans="1:7" x14ac:dyDescent="0.2">
      <c r="A7202" t="s">
        <v>6741</v>
      </c>
      <c r="B7202" t="s">
        <v>6799</v>
      </c>
      <c r="C7202" t="s">
        <v>26</v>
      </c>
      <c r="D7202">
        <v>1362</v>
      </c>
      <c r="E7202">
        <v>2576</v>
      </c>
      <c r="F7202" t="s">
        <v>2999</v>
      </c>
      <c r="G7202" t="str">
        <f t="shared" si="222"/>
        <v>iiif_url</v>
      </c>
    </row>
    <row r="7203" spans="1:7" x14ac:dyDescent="0.2">
      <c r="A7203" t="s">
        <v>6741</v>
      </c>
      <c r="B7203" t="s">
        <v>6799</v>
      </c>
      <c r="C7203" t="s">
        <v>37</v>
      </c>
      <c r="D7203">
        <v>1485</v>
      </c>
      <c r="E7203">
        <v>2608</v>
      </c>
      <c r="F7203" t="s">
        <v>6841</v>
      </c>
      <c r="G7203" t="str">
        <f t="shared" si="222"/>
        <v>iiif_url</v>
      </c>
    </row>
    <row r="7204" spans="1:7" x14ac:dyDescent="0.2">
      <c r="A7204" t="s">
        <v>6741</v>
      </c>
      <c r="B7204" t="s">
        <v>6799</v>
      </c>
      <c r="C7204" t="s">
        <v>124</v>
      </c>
      <c r="D7204">
        <v>1360</v>
      </c>
      <c r="E7204">
        <v>2663</v>
      </c>
      <c r="F7204" t="s">
        <v>6842</v>
      </c>
      <c r="G7204" t="str">
        <f t="shared" si="222"/>
        <v>iiif_url</v>
      </c>
    </row>
    <row r="7205" spans="1:7" x14ac:dyDescent="0.2">
      <c r="A7205" t="s">
        <v>6741</v>
      </c>
      <c r="B7205" t="s">
        <v>6799</v>
      </c>
      <c r="C7205" t="s">
        <v>37</v>
      </c>
      <c r="D7205">
        <v>1483</v>
      </c>
      <c r="E7205">
        <v>2713</v>
      </c>
      <c r="F7205" t="s">
        <v>6843</v>
      </c>
      <c r="G7205" t="str">
        <f t="shared" si="222"/>
        <v>iiif_url</v>
      </c>
    </row>
    <row r="7206" spans="1:7" x14ac:dyDescent="0.2">
      <c r="A7206" t="s">
        <v>6741</v>
      </c>
      <c r="B7206" t="s">
        <v>6799</v>
      </c>
      <c r="C7206" t="s">
        <v>124</v>
      </c>
      <c r="D7206">
        <v>1362</v>
      </c>
      <c r="E7206">
        <v>2761</v>
      </c>
      <c r="F7206" t="s">
        <v>6844</v>
      </c>
      <c r="G7206" t="str">
        <f t="shared" si="222"/>
        <v>iiif_url</v>
      </c>
    </row>
    <row r="7207" spans="1:7" x14ac:dyDescent="0.2">
      <c r="A7207" t="s">
        <v>6741</v>
      </c>
      <c r="B7207" t="s">
        <v>6799</v>
      </c>
      <c r="C7207" t="s">
        <v>37</v>
      </c>
      <c r="D7207">
        <v>1485</v>
      </c>
      <c r="E7207">
        <v>2806</v>
      </c>
      <c r="F7207" t="s">
        <v>3009</v>
      </c>
      <c r="G7207" t="str">
        <f t="shared" si="222"/>
        <v>iiif_url</v>
      </c>
    </row>
    <row r="7208" spans="1:7" x14ac:dyDescent="0.2">
      <c r="A7208" t="s">
        <v>6741</v>
      </c>
      <c r="B7208" t="s">
        <v>6799</v>
      </c>
      <c r="C7208" t="s">
        <v>124</v>
      </c>
      <c r="D7208">
        <v>1360</v>
      </c>
      <c r="E7208">
        <v>2859</v>
      </c>
      <c r="F7208" t="s">
        <v>3008</v>
      </c>
      <c r="G7208" t="str">
        <f t="shared" si="222"/>
        <v>iiif_url</v>
      </c>
    </row>
    <row r="7209" spans="1:7" x14ac:dyDescent="0.2">
      <c r="A7209" t="s">
        <v>6741</v>
      </c>
      <c r="B7209" t="s">
        <v>6799</v>
      </c>
      <c r="C7209" t="s">
        <v>37</v>
      </c>
      <c r="D7209">
        <v>1483</v>
      </c>
      <c r="E7209">
        <v>2903</v>
      </c>
      <c r="F7209" t="s">
        <v>6845</v>
      </c>
      <c r="G7209" t="str">
        <f t="shared" si="222"/>
        <v>iiif_url</v>
      </c>
    </row>
    <row r="7210" spans="1:7" x14ac:dyDescent="0.2">
      <c r="A7210" t="s">
        <v>6741</v>
      </c>
      <c r="B7210" t="s">
        <v>6799</v>
      </c>
      <c r="C7210" t="s">
        <v>124</v>
      </c>
      <c r="D7210">
        <v>1365</v>
      </c>
      <c r="E7210">
        <v>2953</v>
      </c>
      <c r="F7210" t="s">
        <v>6846</v>
      </c>
      <c r="G7210" t="str">
        <f t="shared" si="222"/>
        <v>iiif_url</v>
      </c>
    </row>
    <row r="7211" spans="1:7" x14ac:dyDescent="0.2">
      <c r="A7211" t="s">
        <v>6741</v>
      </c>
      <c r="B7211" t="s">
        <v>6799</v>
      </c>
      <c r="C7211" t="s">
        <v>124</v>
      </c>
      <c r="D7211">
        <v>1360</v>
      </c>
      <c r="E7211">
        <v>3001</v>
      </c>
      <c r="F7211" t="s">
        <v>6847</v>
      </c>
      <c r="G7211" t="str">
        <f t="shared" si="222"/>
        <v>iiif_url</v>
      </c>
    </row>
    <row r="7212" spans="1:7" x14ac:dyDescent="0.2">
      <c r="A7212" t="s">
        <v>6741</v>
      </c>
      <c r="B7212" t="s">
        <v>6799</v>
      </c>
      <c r="C7212" t="s">
        <v>37</v>
      </c>
      <c r="D7212">
        <v>1478</v>
      </c>
      <c r="E7212">
        <v>3048</v>
      </c>
      <c r="F7212" t="s">
        <v>6848</v>
      </c>
      <c r="G7212" t="str">
        <f t="shared" si="222"/>
        <v>iiif_url</v>
      </c>
    </row>
    <row r="7213" spans="1:7" x14ac:dyDescent="0.2">
      <c r="A7213" t="s">
        <v>6741</v>
      </c>
      <c r="B7213" t="s">
        <v>6799</v>
      </c>
      <c r="C7213" t="s">
        <v>124</v>
      </c>
      <c r="D7213">
        <v>1360</v>
      </c>
      <c r="E7213">
        <v>3102</v>
      </c>
      <c r="F7213" t="s">
        <v>6849</v>
      </c>
      <c r="G7213" t="str">
        <f t="shared" si="222"/>
        <v>iiif_url</v>
      </c>
    </row>
    <row r="7214" spans="1:7" x14ac:dyDescent="0.2">
      <c r="A7214" t="s">
        <v>6741</v>
      </c>
      <c r="B7214" t="s">
        <v>6799</v>
      </c>
      <c r="C7214" t="s">
        <v>37</v>
      </c>
      <c r="D7214">
        <v>1479</v>
      </c>
      <c r="E7214">
        <v>3138</v>
      </c>
      <c r="F7214" t="s">
        <v>6850</v>
      </c>
      <c r="G7214" t="str">
        <f t="shared" si="222"/>
        <v>iiif_url</v>
      </c>
    </row>
    <row r="7215" spans="1:7" x14ac:dyDescent="0.2">
      <c r="A7215" t="s">
        <v>6741</v>
      </c>
      <c r="B7215" t="s">
        <v>6799</v>
      </c>
      <c r="C7215" t="s">
        <v>124</v>
      </c>
      <c r="D7215">
        <v>1362</v>
      </c>
      <c r="E7215">
        <v>3196</v>
      </c>
      <c r="F7215" t="s">
        <v>6851</v>
      </c>
      <c r="G7215" t="str">
        <f t="shared" si="222"/>
        <v>iiif_url</v>
      </c>
    </row>
    <row r="7216" spans="1:7" x14ac:dyDescent="0.2">
      <c r="A7216" t="s">
        <v>6741</v>
      </c>
      <c r="B7216" t="s">
        <v>6799</v>
      </c>
      <c r="C7216" t="s">
        <v>37</v>
      </c>
      <c r="D7216">
        <v>1478</v>
      </c>
      <c r="E7216">
        <v>3243</v>
      </c>
      <c r="F7216" t="s">
        <v>6852</v>
      </c>
      <c r="G7216" t="str">
        <f t="shared" si="222"/>
        <v>iiif_url</v>
      </c>
    </row>
    <row r="7217" spans="1:7" x14ac:dyDescent="0.2">
      <c r="A7217" t="s">
        <v>6741</v>
      </c>
      <c r="B7217" t="s">
        <v>6799</v>
      </c>
      <c r="C7217" t="s">
        <v>124</v>
      </c>
      <c r="D7217">
        <v>1353</v>
      </c>
      <c r="E7217">
        <v>3292</v>
      </c>
      <c r="F7217" t="s">
        <v>3013</v>
      </c>
      <c r="G7217" t="str">
        <f t="shared" si="222"/>
        <v>iiif_url</v>
      </c>
    </row>
    <row r="7218" spans="1:7" x14ac:dyDescent="0.2">
      <c r="A7218" t="s">
        <v>6741</v>
      </c>
      <c r="B7218" t="s">
        <v>6799</v>
      </c>
      <c r="C7218" t="s">
        <v>37</v>
      </c>
      <c r="D7218">
        <v>1478</v>
      </c>
      <c r="E7218">
        <v>3342</v>
      </c>
      <c r="F7218" t="s">
        <v>6853</v>
      </c>
      <c r="G7218" t="str">
        <f t="shared" si="222"/>
        <v>iiif_url</v>
      </c>
    </row>
    <row r="7222" spans="1:7" x14ac:dyDescent="0.2">
      <c r="A7222" t="s">
        <v>6854</v>
      </c>
      <c r="B7222" t="s">
        <v>6855</v>
      </c>
      <c r="C7222" t="s">
        <v>124</v>
      </c>
      <c r="D7222">
        <v>2706</v>
      </c>
      <c r="E7222">
        <v>369</v>
      </c>
      <c r="F7222" t="s">
        <v>6856</v>
      </c>
      <c r="G7222" t="str">
        <f t="shared" ref="G7222:G7253" si="223">HYPERLINK("https://images.diginfra.net/iiif/NL-HaNA_1.01.02/3779/NL-HaNA_1.01.02_3779_0033.jpg/2575,277,1087,3126/full/0/default.jpg", "iiif_url")</f>
        <v>iiif_url</v>
      </c>
    </row>
    <row r="7223" spans="1:7" x14ac:dyDescent="0.2">
      <c r="A7223" t="s">
        <v>6854</v>
      </c>
      <c r="B7223" t="s">
        <v>6855</v>
      </c>
      <c r="C7223" t="s">
        <v>124</v>
      </c>
      <c r="D7223">
        <v>2701</v>
      </c>
      <c r="E7223">
        <v>423</v>
      </c>
      <c r="F7223" t="s">
        <v>6857</v>
      </c>
      <c r="G7223" t="str">
        <f t="shared" si="223"/>
        <v>iiif_url</v>
      </c>
    </row>
    <row r="7224" spans="1:7" x14ac:dyDescent="0.2">
      <c r="A7224" t="s">
        <v>6854</v>
      </c>
      <c r="B7224" t="s">
        <v>6855</v>
      </c>
      <c r="C7224" t="s">
        <v>26</v>
      </c>
      <c r="D7224">
        <v>2826</v>
      </c>
      <c r="E7224">
        <v>465</v>
      </c>
      <c r="F7224" t="s">
        <v>6858</v>
      </c>
      <c r="G7224" t="str">
        <f t="shared" si="223"/>
        <v>iiif_url</v>
      </c>
    </row>
    <row r="7225" spans="1:7" x14ac:dyDescent="0.2">
      <c r="A7225" t="s">
        <v>6854</v>
      </c>
      <c r="B7225" t="s">
        <v>6855</v>
      </c>
      <c r="C7225" t="s">
        <v>124</v>
      </c>
      <c r="D7225">
        <v>2703</v>
      </c>
      <c r="E7225">
        <v>520</v>
      </c>
      <c r="F7225" t="s">
        <v>6859</v>
      </c>
      <c r="G7225" t="str">
        <f t="shared" si="223"/>
        <v>iiif_url</v>
      </c>
    </row>
    <row r="7226" spans="1:7" x14ac:dyDescent="0.2">
      <c r="A7226" t="s">
        <v>6854</v>
      </c>
      <c r="B7226" t="s">
        <v>6855</v>
      </c>
      <c r="C7226" t="s">
        <v>37</v>
      </c>
      <c r="D7226">
        <v>2822</v>
      </c>
      <c r="E7226">
        <v>559</v>
      </c>
      <c r="F7226" t="s">
        <v>6860</v>
      </c>
      <c r="G7226" t="str">
        <f t="shared" si="223"/>
        <v>iiif_url</v>
      </c>
    </row>
    <row r="7227" spans="1:7" x14ac:dyDescent="0.2">
      <c r="A7227" t="s">
        <v>6854</v>
      </c>
      <c r="B7227" t="s">
        <v>6855</v>
      </c>
      <c r="C7227" t="s">
        <v>124</v>
      </c>
      <c r="D7227">
        <v>2699</v>
      </c>
      <c r="E7227">
        <v>610</v>
      </c>
      <c r="F7227" t="s">
        <v>6861</v>
      </c>
      <c r="G7227" t="str">
        <f t="shared" si="223"/>
        <v>iiif_url</v>
      </c>
    </row>
    <row r="7228" spans="1:7" x14ac:dyDescent="0.2">
      <c r="A7228" t="s">
        <v>6854</v>
      </c>
      <c r="B7228" t="s">
        <v>6855</v>
      </c>
      <c r="C7228" t="s">
        <v>37</v>
      </c>
      <c r="D7228">
        <v>2822</v>
      </c>
      <c r="E7228">
        <v>657</v>
      </c>
      <c r="F7228" t="s">
        <v>6862</v>
      </c>
      <c r="G7228" t="str">
        <f t="shared" si="223"/>
        <v>iiif_url</v>
      </c>
    </row>
    <row r="7229" spans="1:7" x14ac:dyDescent="0.2">
      <c r="A7229" t="s">
        <v>6854</v>
      </c>
      <c r="B7229" t="s">
        <v>6855</v>
      </c>
      <c r="C7229" t="s">
        <v>124</v>
      </c>
      <c r="D7229">
        <v>2701</v>
      </c>
      <c r="E7229">
        <v>703</v>
      </c>
      <c r="F7229" t="s">
        <v>6863</v>
      </c>
      <c r="G7229" t="str">
        <f t="shared" si="223"/>
        <v>iiif_url</v>
      </c>
    </row>
    <row r="7230" spans="1:7" x14ac:dyDescent="0.2">
      <c r="A7230" t="s">
        <v>6854</v>
      </c>
      <c r="B7230" t="s">
        <v>6855</v>
      </c>
      <c r="C7230" t="s">
        <v>124</v>
      </c>
      <c r="D7230">
        <v>2694</v>
      </c>
      <c r="E7230">
        <v>752</v>
      </c>
      <c r="F7230" t="s">
        <v>6864</v>
      </c>
      <c r="G7230" t="str">
        <f t="shared" si="223"/>
        <v>iiif_url</v>
      </c>
    </row>
    <row r="7231" spans="1:7" x14ac:dyDescent="0.2">
      <c r="A7231" t="s">
        <v>6854</v>
      </c>
      <c r="B7231" t="s">
        <v>6855</v>
      </c>
      <c r="C7231" t="s">
        <v>37</v>
      </c>
      <c r="D7231">
        <v>2822</v>
      </c>
      <c r="E7231">
        <v>804</v>
      </c>
      <c r="F7231" t="s">
        <v>6865</v>
      </c>
      <c r="G7231" t="str">
        <f t="shared" si="223"/>
        <v>iiif_url</v>
      </c>
    </row>
    <row r="7232" spans="1:7" x14ac:dyDescent="0.2">
      <c r="A7232" t="s">
        <v>6854</v>
      </c>
      <c r="B7232" t="s">
        <v>6855</v>
      </c>
      <c r="C7232" t="s">
        <v>124</v>
      </c>
      <c r="D7232">
        <v>2699</v>
      </c>
      <c r="E7232">
        <v>849</v>
      </c>
      <c r="F7232" t="s">
        <v>6866</v>
      </c>
      <c r="G7232" t="str">
        <f t="shared" si="223"/>
        <v>iiif_url</v>
      </c>
    </row>
    <row r="7233" spans="1:7" x14ac:dyDescent="0.2">
      <c r="A7233" t="s">
        <v>6854</v>
      </c>
      <c r="B7233" t="s">
        <v>6855</v>
      </c>
      <c r="C7233" t="s">
        <v>37</v>
      </c>
      <c r="D7233">
        <v>2822</v>
      </c>
      <c r="E7233">
        <v>897</v>
      </c>
      <c r="F7233" t="s">
        <v>1165</v>
      </c>
      <c r="G7233" t="str">
        <f t="shared" si="223"/>
        <v>iiif_url</v>
      </c>
    </row>
    <row r="7234" spans="1:7" x14ac:dyDescent="0.2">
      <c r="A7234" t="s">
        <v>6854</v>
      </c>
      <c r="B7234" t="s">
        <v>6855</v>
      </c>
      <c r="C7234" t="s">
        <v>124</v>
      </c>
      <c r="D7234">
        <v>2701</v>
      </c>
      <c r="E7234">
        <v>946</v>
      </c>
      <c r="F7234" t="s">
        <v>6867</v>
      </c>
      <c r="G7234" t="str">
        <f t="shared" si="223"/>
        <v>iiif_url</v>
      </c>
    </row>
    <row r="7235" spans="1:7" x14ac:dyDescent="0.2">
      <c r="A7235" t="s">
        <v>6854</v>
      </c>
      <c r="B7235" t="s">
        <v>6855</v>
      </c>
      <c r="C7235" t="s">
        <v>37</v>
      </c>
      <c r="D7235">
        <v>2820</v>
      </c>
      <c r="E7235">
        <v>993</v>
      </c>
      <c r="F7235" t="s">
        <v>6770</v>
      </c>
      <c r="G7235" t="str">
        <f t="shared" si="223"/>
        <v>iiif_url</v>
      </c>
    </row>
    <row r="7236" spans="1:7" x14ac:dyDescent="0.2">
      <c r="A7236" t="s">
        <v>6854</v>
      </c>
      <c r="B7236" t="s">
        <v>6855</v>
      </c>
      <c r="C7236" t="s">
        <v>124</v>
      </c>
      <c r="D7236">
        <v>2699</v>
      </c>
      <c r="E7236">
        <v>1041</v>
      </c>
      <c r="F7236" t="s">
        <v>6868</v>
      </c>
      <c r="G7236" t="str">
        <f t="shared" si="223"/>
        <v>iiif_url</v>
      </c>
    </row>
    <row r="7237" spans="1:7" x14ac:dyDescent="0.2">
      <c r="A7237" t="s">
        <v>6854</v>
      </c>
      <c r="B7237" t="s">
        <v>6855</v>
      </c>
      <c r="C7237" t="s">
        <v>37</v>
      </c>
      <c r="D7237">
        <v>2822</v>
      </c>
      <c r="E7237">
        <v>1091</v>
      </c>
      <c r="F7237" t="s">
        <v>6869</v>
      </c>
      <c r="G7237" t="str">
        <f t="shared" si="223"/>
        <v>iiif_url</v>
      </c>
    </row>
    <row r="7238" spans="1:7" x14ac:dyDescent="0.2">
      <c r="A7238" t="s">
        <v>6854</v>
      </c>
      <c r="B7238" t="s">
        <v>6855</v>
      </c>
      <c r="C7238" t="s">
        <v>124</v>
      </c>
      <c r="D7238">
        <v>2699</v>
      </c>
      <c r="E7238">
        <v>1141</v>
      </c>
      <c r="F7238" t="s">
        <v>6870</v>
      </c>
      <c r="G7238" t="str">
        <f t="shared" si="223"/>
        <v>iiif_url</v>
      </c>
    </row>
    <row r="7239" spans="1:7" x14ac:dyDescent="0.2">
      <c r="A7239" t="s">
        <v>6854</v>
      </c>
      <c r="B7239" t="s">
        <v>6855</v>
      </c>
      <c r="C7239" t="s">
        <v>37</v>
      </c>
      <c r="D7239">
        <v>2824</v>
      </c>
      <c r="E7239">
        <v>1186</v>
      </c>
      <c r="F7239" t="s">
        <v>6860</v>
      </c>
      <c r="G7239" t="str">
        <f t="shared" si="223"/>
        <v>iiif_url</v>
      </c>
    </row>
    <row r="7240" spans="1:7" x14ac:dyDescent="0.2">
      <c r="A7240" t="s">
        <v>6854</v>
      </c>
      <c r="B7240" t="s">
        <v>6855</v>
      </c>
      <c r="C7240" t="s">
        <v>124</v>
      </c>
      <c r="D7240">
        <v>2696</v>
      </c>
      <c r="E7240">
        <v>1232</v>
      </c>
      <c r="F7240" t="s">
        <v>6871</v>
      </c>
      <c r="G7240" t="str">
        <f t="shared" si="223"/>
        <v>iiif_url</v>
      </c>
    </row>
    <row r="7241" spans="1:7" x14ac:dyDescent="0.2">
      <c r="A7241" t="s">
        <v>6854</v>
      </c>
      <c r="B7241" t="s">
        <v>6855</v>
      </c>
      <c r="C7241" t="s">
        <v>37</v>
      </c>
      <c r="D7241">
        <v>2819</v>
      </c>
      <c r="E7241">
        <v>1284</v>
      </c>
      <c r="F7241" t="s">
        <v>6872</v>
      </c>
      <c r="G7241" t="str">
        <f t="shared" si="223"/>
        <v>iiif_url</v>
      </c>
    </row>
    <row r="7242" spans="1:7" x14ac:dyDescent="0.2">
      <c r="A7242" t="s">
        <v>6854</v>
      </c>
      <c r="B7242" t="s">
        <v>6855</v>
      </c>
      <c r="C7242" t="s">
        <v>124</v>
      </c>
      <c r="D7242">
        <v>2699</v>
      </c>
      <c r="E7242">
        <v>1321</v>
      </c>
      <c r="F7242" t="s">
        <v>6873</v>
      </c>
      <c r="G7242" t="str">
        <f t="shared" si="223"/>
        <v>iiif_url</v>
      </c>
    </row>
    <row r="7243" spans="1:7" x14ac:dyDescent="0.2">
      <c r="A7243" t="s">
        <v>6854</v>
      </c>
      <c r="B7243" t="s">
        <v>6855</v>
      </c>
      <c r="C7243" t="s">
        <v>124</v>
      </c>
      <c r="D7243">
        <v>2699</v>
      </c>
      <c r="E7243">
        <v>1378</v>
      </c>
      <c r="F7243" t="s">
        <v>6874</v>
      </c>
      <c r="G7243" t="str">
        <f t="shared" si="223"/>
        <v>iiif_url</v>
      </c>
    </row>
    <row r="7244" spans="1:7" x14ac:dyDescent="0.2">
      <c r="A7244" t="s">
        <v>6854</v>
      </c>
      <c r="B7244" t="s">
        <v>6855</v>
      </c>
      <c r="C7244" t="s">
        <v>37</v>
      </c>
      <c r="D7244">
        <v>2824</v>
      </c>
      <c r="E7244">
        <v>1425</v>
      </c>
      <c r="F7244" t="s">
        <v>3034</v>
      </c>
      <c r="G7244" t="str">
        <f t="shared" si="223"/>
        <v>iiif_url</v>
      </c>
    </row>
    <row r="7245" spans="1:7" x14ac:dyDescent="0.2">
      <c r="A7245" t="s">
        <v>6854</v>
      </c>
      <c r="B7245" t="s">
        <v>6855</v>
      </c>
      <c r="C7245" t="s">
        <v>124</v>
      </c>
      <c r="D7245">
        <v>2699</v>
      </c>
      <c r="E7245">
        <v>1478</v>
      </c>
      <c r="F7245" t="s">
        <v>6875</v>
      </c>
      <c r="G7245" t="str">
        <f t="shared" si="223"/>
        <v>iiif_url</v>
      </c>
    </row>
    <row r="7246" spans="1:7" x14ac:dyDescent="0.2">
      <c r="A7246" t="s">
        <v>6854</v>
      </c>
      <c r="B7246" t="s">
        <v>6855</v>
      </c>
      <c r="C7246" t="s">
        <v>37</v>
      </c>
      <c r="D7246">
        <v>2824</v>
      </c>
      <c r="E7246">
        <v>1524</v>
      </c>
      <c r="F7246" t="s">
        <v>6860</v>
      </c>
      <c r="G7246" t="str">
        <f t="shared" si="223"/>
        <v>iiif_url</v>
      </c>
    </row>
    <row r="7247" spans="1:7" x14ac:dyDescent="0.2">
      <c r="A7247" t="s">
        <v>6854</v>
      </c>
      <c r="B7247" t="s">
        <v>6855</v>
      </c>
      <c r="C7247" t="s">
        <v>124</v>
      </c>
      <c r="D7247">
        <v>2701</v>
      </c>
      <c r="E7247">
        <v>1571</v>
      </c>
      <c r="F7247" t="s">
        <v>6876</v>
      </c>
      <c r="G7247" t="str">
        <f t="shared" si="223"/>
        <v>iiif_url</v>
      </c>
    </row>
    <row r="7248" spans="1:7" x14ac:dyDescent="0.2">
      <c r="A7248" t="s">
        <v>6854</v>
      </c>
      <c r="B7248" t="s">
        <v>6855</v>
      </c>
      <c r="C7248" t="s">
        <v>37</v>
      </c>
      <c r="D7248">
        <v>2822</v>
      </c>
      <c r="E7248">
        <v>1616</v>
      </c>
      <c r="F7248" t="s">
        <v>6700</v>
      </c>
      <c r="G7248" t="str">
        <f t="shared" si="223"/>
        <v>iiif_url</v>
      </c>
    </row>
    <row r="7249" spans="1:7" x14ac:dyDescent="0.2">
      <c r="A7249" t="s">
        <v>6854</v>
      </c>
      <c r="B7249" t="s">
        <v>6855</v>
      </c>
      <c r="C7249" t="s">
        <v>124</v>
      </c>
      <c r="D7249">
        <v>2703</v>
      </c>
      <c r="E7249">
        <v>1657</v>
      </c>
      <c r="F7249" t="s">
        <v>6877</v>
      </c>
      <c r="G7249" t="str">
        <f t="shared" si="223"/>
        <v>iiif_url</v>
      </c>
    </row>
    <row r="7250" spans="1:7" x14ac:dyDescent="0.2">
      <c r="A7250" t="s">
        <v>6854</v>
      </c>
      <c r="B7250" t="s">
        <v>6855</v>
      </c>
      <c r="C7250" t="s">
        <v>26</v>
      </c>
      <c r="D7250">
        <v>2703</v>
      </c>
      <c r="E7250">
        <v>1719</v>
      </c>
      <c r="F7250" t="s">
        <v>6878</v>
      </c>
      <c r="G7250" t="str">
        <f t="shared" si="223"/>
        <v>iiif_url</v>
      </c>
    </row>
    <row r="7251" spans="1:7" x14ac:dyDescent="0.2">
      <c r="A7251" t="s">
        <v>6854</v>
      </c>
      <c r="B7251" t="s">
        <v>6855</v>
      </c>
      <c r="C7251" t="s">
        <v>37</v>
      </c>
      <c r="D7251">
        <v>2826</v>
      </c>
      <c r="E7251">
        <v>1755</v>
      </c>
      <c r="F7251" t="s">
        <v>6879</v>
      </c>
      <c r="G7251" t="str">
        <f t="shared" si="223"/>
        <v>iiif_url</v>
      </c>
    </row>
    <row r="7252" spans="1:7" x14ac:dyDescent="0.2">
      <c r="A7252" t="s">
        <v>6854</v>
      </c>
      <c r="B7252" t="s">
        <v>6855</v>
      </c>
      <c r="C7252" t="s">
        <v>124</v>
      </c>
      <c r="D7252">
        <v>2701</v>
      </c>
      <c r="E7252">
        <v>1813</v>
      </c>
      <c r="F7252" t="s">
        <v>6880</v>
      </c>
      <c r="G7252" t="str">
        <f t="shared" si="223"/>
        <v>iiif_url</v>
      </c>
    </row>
    <row r="7253" spans="1:7" x14ac:dyDescent="0.2">
      <c r="A7253" t="s">
        <v>6854</v>
      </c>
      <c r="B7253" t="s">
        <v>6855</v>
      </c>
      <c r="C7253" t="s">
        <v>37</v>
      </c>
      <c r="D7253">
        <v>2824</v>
      </c>
      <c r="E7253">
        <v>1863</v>
      </c>
      <c r="F7253" t="s">
        <v>6881</v>
      </c>
      <c r="G7253" t="str">
        <f t="shared" si="223"/>
        <v>iiif_url</v>
      </c>
    </row>
    <row r="7254" spans="1:7" x14ac:dyDescent="0.2">
      <c r="A7254" t="s">
        <v>6854</v>
      </c>
      <c r="B7254" t="s">
        <v>6855</v>
      </c>
      <c r="C7254" t="s">
        <v>124</v>
      </c>
      <c r="D7254">
        <v>2706</v>
      </c>
      <c r="E7254">
        <v>1901</v>
      </c>
      <c r="F7254" t="s">
        <v>6882</v>
      </c>
      <c r="G7254" t="str">
        <f t="shared" ref="G7254:G7283" si="224">HYPERLINK("https://images.diginfra.net/iiif/NL-HaNA_1.01.02/3779/NL-HaNA_1.01.02_3779_0033.jpg/2575,277,1087,3126/full/0/default.jpg", "iiif_url")</f>
        <v>iiif_url</v>
      </c>
    </row>
    <row r="7255" spans="1:7" x14ac:dyDescent="0.2">
      <c r="A7255" t="s">
        <v>6854</v>
      </c>
      <c r="B7255" t="s">
        <v>6855</v>
      </c>
      <c r="C7255" t="s">
        <v>37</v>
      </c>
      <c r="D7255">
        <v>2822</v>
      </c>
      <c r="E7255">
        <v>1956</v>
      </c>
      <c r="F7255" t="s">
        <v>6883</v>
      </c>
      <c r="G7255" t="str">
        <f t="shared" si="224"/>
        <v>iiif_url</v>
      </c>
    </row>
    <row r="7256" spans="1:7" x14ac:dyDescent="0.2">
      <c r="A7256" t="s">
        <v>6854</v>
      </c>
      <c r="B7256" t="s">
        <v>6855</v>
      </c>
      <c r="C7256" t="s">
        <v>124</v>
      </c>
      <c r="D7256">
        <v>2706</v>
      </c>
      <c r="E7256">
        <v>2001</v>
      </c>
      <c r="F7256" t="s">
        <v>6884</v>
      </c>
      <c r="G7256" t="str">
        <f t="shared" si="224"/>
        <v>iiif_url</v>
      </c>
    </row>
    <row r="7257" spans="1:7" x14ac:dyDescent="0.2">
      <c r="A7257" t="s">
        <v>6854</v>
      </c>
      <c r="B7257" t="s">
        <v>6855</v>
      </c>
      <c r="C7257" t="s">
        <v>37</v>
      </c>
      <c r="D7257">
        <v>2826</v>
      </c>
      <c r="E7257">
        <v>2048</v>
      </c>
      <c r="F7257" t="s">
        <v>6885</v>
      </c>
      <c r="G7257" t="str">
        <f t="shared" si="224"/>
        <v>iiif_url</v>
      </c>
    </row>
    <row r="7258" spans="1:7" x14ac:dyDescent="0.2">
      <c r="A7258" t="s">
        <v>6854</v>
      </c>
      <c r="B7258" t="s">
        <v>6855</v>
      </c>
      <c r="C7258" t="s">
        <v>124</v>
      </c>
      <c r="D7258">
        <v>2706</v>
      </c>
      <c r="E7258">
        <v>2100</v>
      </c>
      <c r="F7258" t="s">
        <v>6886</v>
      </c>
      <c r="G7258" t="str">
        <f t="shared" si="224"/>
        <v>iiif_url</v>
      </c>
    </row>
    <row r="7259" spans="1:7" x14ac:dyDescent="0.2">
      <c r="A7259" t="s">
        <v>6854</v>
      </c>
      <c r="B7259" t="s">
        <v>6855</v>
      </c>
      <c r="C7259" t="s">
        <v>26</v>
      </c>
      <c r="D7259">
        <v>2708</v>
      </c>
      <c r="E7259">
        <v>2153</v>
      </c>
      <c r="F7259" t="s">
        <v>6887</v>
      </c>
      <c r="G7259" t="str">
        <f t="shared" si="224"/>
        <v>iiif_url</v>
      </c>
    </row>
    <row r="7260" spans="1:7" x14ac:dyDescent="0.2">
      <c r="A7260" t="s">
        <v>6854</v>
      </c>
      <c r="B7260" t="s">
        <v>6855</v>
      </c>
      <c r="C7260" t="s">
        <v>26</v>
      </c>
      <c r="D7260">
        <v>2834</v>
      </c>
      <c r="E7260">
        <v>2195</v>
      </c>
      <c r="F7260" t="s">
        <v>6888</v>
      </c>
      <c r="G7260" t="str">
        <f t="shared" si="224"/>
        <v>iiif_url</v>
      </c>
    </row>
    <row r="7261" spans="1:7" x14ac:dyDescent="0.2">
      <c r="A7261" t="s">
        <v>6854</v>
      </c>
      <c r="B7261" t="s">
        <v>6855</v>
      </c>
      <c r="C7261" t="s">
        <v>124</v>
      </c>
      <c r="D7261">
        <v>2711</v>
      </c>
      <c r="E7261">
        <v>2244</v>
      </c>
      <c r="F7261" t="s">
        <v>6889</v>
      </c>
      <c r="G7261" t="str">
        <f t="shared" si="224"/>
        <v>iiif_url</v>
      </c>
    </row>
    <row r="7262" spans="1:7" x14ac:dyDescent="0.2">
      <c r="A7262" t="s">
        <v>6854</v>
      </c>
      <c r="B7262" t="s">
        <v>6855</v>
      </c>
      <c r="C7262" t="s">
        <v>124</v>
      </c>
      <c r="D7262">
        <v>2711</v>
      </c>
      <c r="E7262">
        <v>2290</v>
      </c>
      <c r="F7262" t="s">
        <v>6890</v>
      </c>
      <c r="G7262" t="str">
        <f t="shared" si="224"/>
        <v>iiif_url</v>
      </c>
    </row>
    <row r="7263" spans="1:7" x14ac:dyDescent="0.2">
      <c r="A7263" t="s">
        <v>6854</v>
      </c>
      <c r="B7263" t="s">
        <v>6855</v>
      </c>
      <c r="C7263" t="s">
        <v>124</v>
      </c>
      <c r="D7263">
        <v>2713</v>
      </c>
      <c r="E7263">
        <v>2337</v>
      </c>
      <c r="F7263" t="s">
        <v>6891</v>
      </c>
      <c r="G7263" t="str">
        <f t="shared" si="224"/>
        <v>iiif_url</v>
      </c>
    </row>
    <row r="7264" spans="1:7" x14ac:dyDescent="0.2">
      <c r="A7264" t="s">
        <v>6854</v>
      </c>
      <c r="B7264" t="s">
        <v>6855</v>
      </c>
      <c r="C7264" t="s">
        <v>37</v>
      </c>
      <c r="D7264">
        <v>2834</v>
      </c>
      <c r="E7264">
        <v>2388</v>
      </c>
      <c r="F7264" t="s">
        <v>6892</v>
      </c>
      <c r="G7264" t="str">
        <f t="shared" si="224"/>
        <v>iiif_url</v>
      </c>
    </row>
    <row r="7265" spans="1:7" x14ac:dyDescent="0.2">
      <c r="A7265" t="s">
        <v>6854</v>
      </c>
      <c r="B7265" t="s">
        <v>6855</v>
      </c>
      <c r="C7265" t="s">
        <v>124</v>
      </c>
      <c r="D7265">
        <v>2711</v>
      </c>
      <c r="E7265">
        <v>2434</v>
      </c>
      <c r="F7265" t="s">
        <v>6893</v>
      </c>
      <c r="G7265" t="str">
        <f t="shared" si="224"/>
        <v>iiif_url</v>
      </c>
    </row>
    <row r="7266" spans="1:7" x14ac:dyDescent="0.2">
      <c r="A7266" t="s">
        <v>6854</v>
      </c>
      <c r="B7266" t="s">
        <v>6855</v>
      </c>
      <c r="C7266" t="s">
        <v>124</v>
      </c>
      <c r="D7266">
        <v>2711</v>
      </c>
      <c r="E7266">
        <v>2480</v>
      </c>
      <c r="F7266" t="s">
        <v>6894</v>
      </c>
      <c r="G7266" t="str">
        <f t="shared" si="224"/>
        <v>iiif_url</v>
      </c>
    </row>
    <row r="7267" spans="1:7" x14ac:dyDescent="0.2">
      <c r="A7267" t="s">
        <v>6854</v>
      </c>
      <c r="B7267" t="s">
        <v>6855</v>
      </c>
      <c r="C7267" t="s">
        <v>37</v>
      </c>
      <c r="D7267">
        <v>2834</v>
      </c>
      <c r="E7267">
        <v>2531</v>
      </c>
      <c r="F7267" t="s">
        <v>6895</v>
      </c>
      <c r="G7267" t="str">
        <f t="shared" si="224"/>
        <v>iiif_url</v>
      </c>
    </row>
    <row r="7268" spans="1:7" x14ac:dyDescent="0.2">
      <c r="A7268" t="s">
        <v>6854</v>
      </c>
      <c r="B7268" t="s">
        <v>6855</v>
      </c>
      <c r="C7268" t="s">
        <v>124</v>
      </c>
      <c r="D7268">
        <v>2715</v>
      </c>
      <c r="E7268">
        <v>2580</v>
      </c>
      <c r="F7268" t="s">
        <v>6896</v>
      </c>
      <c r="G7268" t="str">
        <f t="shared" si="224"/>
        <v>iiif_url</v>
      </c>
    </row>
    <row r="7269" spans="1:7" x14ac:dyDescent="0.2">
      <c r="A7269" t="s">
        <v>6854</v>
      </c>
      <c r="B7269" t="s">
        <v>6855</v>
      </c>
      <c r="C7269" t="s">
        <v>37</v>
      </c>
      <c r="D7269">
        <v>2841</v>
      </c>
      <c r="E7269">
        <v>2630</v>
      </c>
      <c r="F7269" t="s">
        <v>6897</v>
      </c>
      <c r="G7269" t="str">
        <f t="shared" si="224"/>
        <v>iiif_url</v>
      </c>
    </row>
    <row r="7270" spans="1:7" x14ac:dyDescent="0.2">
      <c r="A7270" t="s">
        <v>6854</v>
      </c>
      <c r="B7270" t="s">
        <v>6855</v>
      </c>
      <c r="C7270" t="s">
        <v>124</v>
      </c>
      <c r="D7270">
        <v>2713</v>
      </c>
      <c r="E7270">
        <v>2677</v>
      </c>
      <c r="F7270" t="s">
        <v>6898</v>
      </c>
      <c r="G7270" t="str">
        <f t="shared" si="224"/>
        <v>iiif_url</v>
      </c>
    </row>
    <row r="7271" spans="1:7" x14ac:dyDescent="0.2">
      <c r="A7271" t="s">
        <v>6854</v>
      </c>
      <c r="B7271" t="s">
        <v>6855</v>
      </c>
      <c r="C7271" t="s">
        <v>37</v>
      </c>
      <c r="D7271">
        <v>2845</v>
      </c>
      <c r="E7271">
        <v>2726</v>
      </c>
      <c r="F7271" t="s">
        <v>6899</v>
      </c>
      <c r="G7271" t="str">
        <f t="shared" si="224"/>
        <v>iiif_url</v>
      </c>
    </row>
    <row r="7272" spans="1:7" x14ac:dyDescent="0.2">
      <c r="A7272" t="s">
        <v>6854</v>
      </c>
      <c r="B7272" t="s">
        <v>6855</v>
      </c>
      <c r="C7272" t="s">
        <v>124</v>
      </c>
      <c r="D7272">
        <v>2718</v>
      </c>
      <c r="E7272">
        <v>2764</v>
      </c>
      <c r="F7272" t="s">
        <v>6900</v>
      </c>
      <c r="G7272" t="str">
        <f t="shared" si="224"/>
        <v>iiif_url</v>
      </c>
    </row>
    <row r="7273" spans="1:7" x14ac:dyDescent="0.2">
      <c r="A7273" t="s">
        <v>6854</v>
      </c>
      <c r="B7273" t="s">
        <v>6855</v>
      </c>
      <c r="C7273" t="s">
        <v>37</v>
      </c>
      <c r="D7273">
        <v>2843</v>
      </c>
      <c r="E7273">
        <v>2823</v>
      </c>
      <c r="F7273" t="s">
        <v>5704</v>
      </c>
      <c r="G7273" t="str">
        <f t="shared" si="224"/>
        <v>iiif_url</v>
      </c>
    </row>
    <row r="7274" spans="1:7" x14ac:dyDescent="0.2">
      <c r="A7274" t="s">
        <v>6854</v>
      </c>
      <c r="B7274" t="s">
        <v>6855</v>
      </c>
      <c r="C7274" t="s">
        <v>124</v>
      </c>
      <c r="D7274">
        <v>2718</v>
      </c>
      <c r="E7274">
        <v>2871</v>
      </c>
      <c r="F7274" t="s">
        <v>6901</v>
      </c>
      <c r="G7274" t="str">
        <f t="shared" si="224"/>
        <v>iiif_url</v>
      </c>
    </row>
    <row r="7275" spans="1:7" x14ac:dyDescent="0.2">
      <c r="A7275" t="s">
        <v>6854</v>
      </c>
      <c r="B7275" t="s">
        <v>6855</v>
      </c>
      <c r="C7275" t="s">
        <v>11</v>
      </c>
      <c r="D7275">
        <v>3136</v>
      </c>
      <c r="E7275">
        <v>2884</v>
      </c>
      <c r="F7275" t="s">
        <v>285</v>
      </c>
      <c r="G7275" t="str">
        <f t="shared" si="224"/>
        <v>iiif_url</v>
      </c>
    </row>
    <row r="7276" spans="1:7" x14ac:dyDescent="0.2">
      <c r="A7276" t="s">
        <v>6854</v>
      </c>
      <c r="B7276" t="s">
        <v>6855</v>
      </c>
      <c r="C7276" t="s">
        <v>37</v>
      </c>
      <c r="D7276">
        <v>2834</v>
      </c>
      <c r="E7276">
        <v>2915</v>
      </c>
      <c r="F7276" t="s">
        <v>6902</v>
      </c>
      <c r="G7276" t="str">
        <f t="shared" si="224"/>
        <v>iiif_url</v>
      </c>
    </row>
    <row r="7277" spans="1:7" x14ac:dyDescent="0.2">
      <c r="A7277" t="s">
        <v>6854</v>
      </c>
      <c r="B7277" t="s">
        <v>6855</v>
      </c>
      <c r="C7277" t="s">
        <v>124</v>
      </c>
      <c r="D7277">
        <v>2720</v>
      </c>
      <c r="E7277">
        <v>2964</v>
      </c>
      <c r="F7277" t="s">
        <v>6903</v>
      </c>
      <c r="G7277" t="str">
        <f t="shared" si="224"/>
        <v>iiif_url</v>
      </c>
    </row>
    <row r="7278" spans="1:7" x14ac:dyDescent="0.2">
      <c r="A7278" t="s">
        <v>6854</v>
      </c>
      <c r="B7278" t="s">
        <v>6855</v>
      </c>
      <c r="C7278" t="s">
        <v>26</v>
      </c>
      <c r="D7278">
        <v>2725</v>
      </c>
      <c r="E7278">
        <v>3025</v>
      </c>
      <c r="F7278" t="s">
        <v>1485</v>
      </c>
      <c r="G7278" t="str">
        <f t="shared" si="224"/>
        <v>iiif_url</v>
      </c>
    </row>
    <row r="7279" spans="1:7" x14ac:dyDescent="0.2">
      <c r="A7279" t="s">
        <v>6854</v>
      </c>
      <c r="B7279" t="s">
        <v>6855</v>
      </c>
      <c r="C7279" t="s">
        <v>37</v>
      </c>
      <c r="D7279">
        <v>2843</v>
      </c>
      <c r="E7279">
        <v>3065</v>
      </c>
      <c r="F7279" t="s">
        <v>6770</v>
      </c>
      <c r="G7279" t="str">
        <f t="shared" si="224"/>
        <v>iiif_url</v>
      </c>
    </row>
    <row r="7280" spans="1:7" x14ac:dyDescent="0.2">
      <c r="A7280" t="s">
        <v>6854</v>
      </c>
      <c r="B7280" t="s">
        <v>6855</v>
      </c>
      <c r="C7280" t="s">
        <v>124</v>
      </c>
      <c r="D7280">
        <v>2722</v>
      </c>
      <c r="E7280">
        <v>3117</v>
      </c>
      <c r="F7280" t="s">
        <v>6904</v>
      </c>
      <c r="G7280" t="str">
        <f t="shared" si="224"/>
        <v>iiif_url</v>
      </c>
    </row>
    <row r="7281" spans="1:7" x14ac:dyDescent="0.2">
      <c r="A7281" t="s">
        <v>6854</v>
      </c>
      <c r="B7281" t="s">
        <v>6855</v>
      </c>
      <c r="C7281" t="s">
        <v>26</v>
      </c>
      <c r="D7281">
        <v>2774</v>
      </c>
      <c r="E7281">
        <v>3157</v>
      </c>
      <c r="F7281" t="s">
        <v>6905</v>
      </c>
      <c r="G7281" t="str">
        <f t="shared" si="224"/>
        <v>iiif_url</v>
      </c>
    </row>
    <row r="7282" spans="1:7" x14ac:dyDescent="0.2">
      <c r="A7282" t="s">
        <v>6854</v>
      </c>
      <c r="B7282" t="s">
        <v>6855</v>
      </c>
      <c r="C7282" t="s">
        <v>37</v>
      </c>
      <c r="D7282">
        <v>2850</v>
      </c>
      <c r="E7282">
        <v>3212</v>
      </c>
      <c r="F7282" t="s">
        <v>6906</v>
      </c>
      <c r="G7282" t="str">
        <f t="shared" si="224"/>
        <v>iiif_url</v>
      </c>
    </row>
    <row r="7283" spans="1:7" x14ac:dyDescent="0.2">
      <c r="A7283" t="s">
        <v>6854</v>
      </c>
      <c r="B7283" t="s">
        <v>6855</v>
      </c>
      <c r="C7283" t="s">
        <v>124</v>
      </c>
      <c r="D7283">
        <v>2727</v>
      </c>
      <c r="E7283">
        <v>3257</v>
      </c>
      <c r="F7283" t="s">
        <v>6907</v>
      </c>
      <c r="G7283" t="str">
        <f t="shared" si="224"/>
        <v>iiif_url</v>
      </c>
    </row>
    <row r="7285" spans="1:7" x14ac:dyDescent="0.2">
      <c r="A7285" t="s">
        <v>6854</v>
      </c>
      <c r="B7285" t="s">
        <v>6908</v>
      </c>
      <c r="C7285" t="s">
        <v>26</v>
      </c>
      <c r="D7285">
        <v>3808</v>
      </c>
      <c r="E7285">
        <v>380</v>
      </c>
      <c r="F7285" t="s">
        <v>6909</v>
      </c>
      <c r="G7285" t="str">
        <f t="shared" ref="G7285:G7316" si="225">HYPERLINK("https://images.diginfra.net/iiif/NL-HaNA_1.01.02/3779/NL-HaNA_1.01.02_3779_0033.jpg/3547,277,1098,3176/full/0/default.jpg", "iiif_url")</f>
        <v>iiif_url</v>
      </c>
    </row>
    <row r="7286" spans="1:7" x14ac:dyDescent="0.2">
      <c r="A7286" t="s">
        <v>6854</v>
      </c>
      <c r="B7286" t="s">
        <v>6908</v>
      </c>
      <c r="C7286" t="s">
        <v>124</v>
      </c>
      <c r="D7286">
        <v>3666</v>
      </c>
      <c r="E7286">
        <v>428</v>
      </c>
      <c r="F7286" t="s">
        <v>6910</v>
      </c>
      <c r="G7286" t="str">
        <f t="shared" si="225"/>
        <v>iiif_url</v>
      </c>
    </row>
    <row r="7287" spans="1:7" x14ac:dyDescent="0.2">
      <c r="A7287" t="s">
        <v>6854</v>
      </c>
      <c r="B7287" t="s">
        <v>6908</v>
      </c>
      <c r="C7287" t="s">
        <v>26</v>
      </c>
      <c r="D7287">
        <v>3806</v>
      </c>
      <c r="E7287">
        <v>462</v>
      </c>
      <c r="F7287" t="s">
        <v>6911</v>
      </c>
      <c r="G7287" t="str">
        <f t="shared" si="225"/>
        <v>iiif_url</v>
      </c>
    </row>
    <row r="7288" spans="1:7" x14ac:dyDescent="0.2">
      <c r="A7288" t="s">
        <v>6854</v>
      </c>
      <c r="B7288" t="s">
        <v>6908</v>
      </c>
      <c r="C7288" t="s">
        <v>124</v>
      </c>
      <c r="D7288">
        <v>3678</v>
      </c>
      <c r="E7288">
        <v>525</v>
      </c>
      <c r="F7288" t="s">
        <v>6912</v>
      </c>
      <c r="G7288" t="str">
        <f t="shared" si="225"/>
        <v>iiif_url</v>
      </c>
    </row>
    <row r="7289" spans="1:7" x14ac:dyDescent="0.2">
      <c r="A7289" t="s">
        <v>6854</v>
      </c>
      <c r="B7289" t="s">
        <v>6908</v>
      </c>
      <c r="C7289" t="s">
        <v>26</v>
      </c>
      <c r="D7289">
        <v>3799</v>
      </c>
      <c r="E7289">
        <v>568</v>
      </c>
      <c r="F7289" t="s">
        <v>6913</v>
      </c>
      <c r="G7289" t="str">
        <f t="shared" si="225"/>
        <v>iiif_url</v>
      </c>
    </row>
    <row r="7290" spans="1:7" x14ac:dyDescent="0.2">
      <c r="A7290" t="s">
        <v>6854</v>
      </c>
      <c r="B7290" t="s">
        <v>6908</v>
      </c>
      <c r="C7290" t="s">
        <v>37</v>
      </c>
      <c r="D7290">
        <v>3676</v>
      </c>
      <c r="E7290">
        <v>613</v>
      </c>
      <c r="F7290" t="s">
        <v>6914</v>
      </c>
      <c r="G7290" t="str">
        <f t="shared" si="225"/>
        <v>iiif_url</v>
      </c>
    </row>
    <row r="7291" spans="1:7" x14ac:dyDescent="0.2">
      <c r="A7291" t="s">
        <v>6854</v>
      </c>
      <c r="B7291" t="s">
        <v>6908</v>
      </c>
      <c r="C7291" t="s">
        <v>26</v>
      </c>
      <c r="D7291">
        <v>3796</v>
      </c>
      <c r="E7291">
        <v>666</v>
      </c>
      <c r="F7291" t="s">
        <v>6915</v>
      </c>
      <c r="G7291" t="str">
        <f t="shared" si="225"/>
        <v>iiif_url</v>
      </c>
    </row>
    <row r="7292" spans="1:7" x14ac:dyDescent="0.2">
      <c r="A7292" t="s">
        <v>6854</v>
      </c>
      <c r="B7292" t="s">
        <v>6908</v>
      </c>
      <c r="C7292" t="s">
        <v>37</v>
      </c>
      <c r="D7292">
        <v>3673</v>
      </c>
      <c r="E7292">
        <v>714</v>
      </c>
      <c r="F7292" t="s">
        <v>6916</v>
      </c>
      <c r="G7292" t="str">
        <f t="shared" si="225"/>
        <v>iiif_url</v>
      </c>
    </row>
    <row r="7293" spans="1:7" x14ac:dyDescent="0.2">
      <c r="A7293" t="s">
        <v>6854</v>
      </c>
      <c r="B7293" t="s">
        <v>6908</v>
      </c>
      <c r="C7293" t="s">
        <v>37</v>
      </c>
      <c r="D7293">
        <v>3678</v>
      </c>
      <c r="E7293">
        <v>760</v>
      </c>
      <c r="F7293" t="s">
        <v>6917</v>
      </c>
      <c r="G7293" t="str">
        <f t="shared" si="225"/>
        <v>iiif_url</v>
      </c>
    </row>
    <row r="7294" spans="1:7" x14ac:dyDescent="0.2">
      <c r="A7294" t="s">
        <v>6854</v>
      </c>
      <c r="B7294" t="s">
        <v>6908</v>
      </c>
      <c r="C7294" t="s">
        <v>37</v>
      </c>
      <c r="D7294">
        <v>3673</v>
      </c>
      <c r="E7294">
        <v>810</v>
      </c>
      <c r="F7294" t="s">
        <v>6918</v>
      </c>
      <c r="G7294" t="str">
        <f t="shared" si="225"/>
        <v>iiif_url</v>
      </c>
    </row>
    <row r="7295" spans="1:7" x14ac:dyDescent="0.2">
      <c r="A7295" t="s">
        <v>6854</v>
      </c>
      <c r="B7295" t="s">
        <v>6908</v>
      </c>
      <c r="C7295" t="s">
        <v>37</v>
      </c>
      <c r="D7295">
        <v>3673</v>
      </c>
      <c r="E7295">
        <v>857</v>
      </c>
      <c r="F7295" t="s">
        <v>6919</v>
      </c>
      <c r="G7295" t="str">
        <f t="shared" si="225"/>
        <v>iiif_url</v>
      </c>
    </row>
    <row r="7296" spans="1:7" x14ac:dyDescent="0.2">
      <c r="A7296" t="s">
        <v>6854</v>
      </c>
      <c r="B7296" t="s">
        <v>6908</v>
      </c>
      <c r="C7296" t="s">
        <v>37</v>
      </c>
      <c r="D7296">
        <v>3673</v>
      </c>
      <c r="E7296">
        <v>903</v>
      </c>
      <c r="F7296" t="s">
        <v>6920</v>
      </c>
      <c r="G7296" t="str">
        <f t="shared" si="225"/>
        <v>iiif_url</v>
      </c>
    </row>
    <row r="7297" spans="1:7" x14ac:dyDescent="0.2">
      <c r="A7297" t="s">
        <v>6854</v>
      </c>
      <c r="B7297" t="s">
        <v>6908</v>
      </c>
      <c r="C7297" t="s">
        <v>37</v>
      </c>
      <c r="D7297">
        <v>3789</v>
      </c>
      <c r="E7297">
        <v>955</v>
      </c>
      <c r="F7297" t="s">
        <v>6921</v>
      </c>
      <c r="G7297" t="str">
        <f t="shared" si="225"/>
        <v>iiif_url</v>
      </c>
    </row>
    <row r="7298" spans="1:7" x14ac:dyDescent="0.2">
      <c r="A7298" t="s">
        <v>6854</v>
      </c>
      <c r="B7298" t="s">
        <v>6908</v>
      </c>
      <c r="C7298" t="s">
        <v>37</v>
      </c>
      <c r="D7298">
        <v>3676</v>
      </c>
      <c r="E7298">
        <v>1000</v>
      </c>
      <c r="F7298" t="s">
        <v>6922</v>
      </c>
      <c r="G7298" t="str">
        <f t="shared" si="225"/>
        <v>iiif_url</v>
      </c>
    </row>
    <row r="7299" spans="1:7" x14ac:dyDescent="0.2">
      <c r="A7299" t="s">
        <v>6854</v>
      </c>
      <c r="B7299" t="s">
        <v>6908</v>
      </c>
      <c r="C7299" t="s">
        <v>37</v>
      </c>
      <c r="D7299">
        <v>3673</v>
      </c>
      <c r="E7299">
        <v>1051</v>
      </c>
      <c r="F7299" t="s">
        <v>6923</v>
      </c>
      <c r="G7299" t="str">
        <f t="shared" si="225"/>
        <v>iiif_url</v>
      </c>
    </row>
    <row r="7300" spans="1:7" x14ac:dyDescent="0.2">
      <c r="A7300" t="s">
        <v>6854</v>
      </c>
      <c r="B7300" t="s">
        <v>6908</v>
      </c>
      <c r="C7300" t="s">
        <v>37</v>
      </c>
      <c r="D7300">
        <v>3673</v>
      </c>
      <c r="E7300">
        <v>1100</v>
      </c>
      <c r="F7300" t="s">
        <v>6924</v>
      </c>
      <c r="G7300" t="str">
        <f t="shared" si="225"/>
        <v>iiif_url</v>
      </c>
    </row>
    <row r="7301" spans="1:7" x14ac:dyDescent="0.2">
      <c r="A7301" t="s">
        <v>6854</v>
      </c>
      <c r="B7301" t="s">
        <v>6908</v>
      </c>
      <c r="C7301" t="s">
        <v>37</v>
      </c>
      <c r="D7301">
        <v>3796</v>
      </c>
      <c r="E7301">
        <v>1148</v>
      </c>
      <c r="F7301" t="s">
        <v>6770</v>
      </c>
      <c r="G7301" t="str">
        <f t="shared" si="225"/>
        <v>iiif_url</v>
      </c>
    </row>
    <row r="7302" spans="1:7" x14ac:dyDescent="0.2">
      <c r="A7302" t="s">
        <v>6854</v>
      </c>
      <c r="B7302" t="s">
        <v>6908</v>
      </c>
      <c r="C7302" t="s">
        <v>37</v>
      </c>
      <c r="D7302">
        <v>3671</v>
      </c>
      <c r="E7302">
        <v>1201</v>
      </c>
      <c r="F7302" t="s">
        <v>6925</v>
      </c>
      <c r="G7302" t="str">
        <f t="shared" si="225"/>
        <v>iiif_url</v>
      </c>
    </row>
    <row r="7303" spans="1:7" x14ac:dyDescent="0.2">
      <c r="A7303" t="s">
        <v>6854</v>
      </c>
      <c r="B7303" t="s">
        <v>6908</v>
      </c>
      <c r="C7303" t="s">
        <v>37</v>
      </c>
      <c r="D7303">
        <v>3799</v>
      </c>
      <c r="E7303">
        <v>1240</v>
      </c>
      <c r="F7303" t="s">
        <v>6926</v>
      </c>
      <c r="G7303" t="str">
        <f t="shared" si="225"/>
        <v>iiif_url</v>
      </c>
    </row>
    <row r="7304" spans="1:7" x14ac:dyDescent="0.2">
      <c r="A7304" t="s">
        <v>6854</v>
      </c>
      <c r="B7304" t="s">
        <v>6908</v>
      </c>
      <c r="C7304" t="s">
        <v>37</v>
      </c>
      <c r="D7304">
        <v>3673</v>
      </c>
      <c r="E7304">
        <v>1298</v>
      </c>
      <c r="F7304" t="s">
        <v>6927</v>
      </c>
      <c r="G7304" t="str">
        <f t="shared" si="225"/>
        <v>iiif_url</v>
      </c>
    </row>
    <row r="7305" spans="1:7" x14ac:dyDescent="0.2">
      <c r="A7305" t="s">
        <v>6854</v>
      </c>
      <c r="B7305" t="s">
        <v>6908</v>
      </c>
      <c r="C7305" t="s">
        <v>11</v>
      </c>
      <c r="D7305">
        <v>3796</v>
      </c>
      <c r="E7305">
        <v>1341</v>
      </c>
      <c r="F7305" t="s">
        <v>6710</v>
      </c>
      <c r="G7305" t="str">
        <f t="shared" si="225"/>
        <v>iiif_url</v>
      </c>
    </row>
    <row r="7306" spans="1:7" x14ac:dyDescent="0.2">
      <c r="A7306" t="s">
        <v>6854</v>
      </c>
      <c r="B7306" t="s">
        <v>6908</v>
      </c>
      <c r="C7306" t="s">
        <v>124</v>
      </c>
      <c r="D7306">
        <v>3673</v>
      </c>
      <c r="E7306">
        <v>1386</v>
      </c>
      <c r="F7306" t="s">
        <v>6928</v>
      </c>
      <c r="G7306" t="str">
        <f t="shared" si="225"/>
        <v>iiif_url</v>
      </c>
    </row>
    <row r="7307" spans="1:7" x14ac:dyDescent="0.2">
      <c r="A7307" t="s">
        <v>6854</v>
      </c>
      <c r="B7307" t="s">
        <v>6908</v>
      </c>
      <c r="C7307" t="s">
        <v>11</v>
      </c>
      <c r="D7307">
        <v>3796</v>
      </c>
      <c r="E7307">
        <v>1439</v>
      </c>
      <c r="F7307" t="s">
        <v>2884</v>
      </c>
      <c r="G7307" t="str">
        <f t="shared" si="225"/>
        <v>iiif_url</v>
      </c>
    </row>
    <row r="7308" spans="1:7" x14ac:dyDescent="0.2">
      <c r="A7308" t="s">
        <v>6854</v>
      </c>
      <c r="B7308" t="s">
        <v>6908</v>
      </c>
      <c r="C7308" t="s">
        <v>124</v>
      </c>
      <c r="D7308">
        <v>3678</v>
      </c>
      <c r="E7308">
        <v>1485</v>
      </c>
      <c r="F7308" t="s">
        <v>6929</v>
      </c>
      <c r="G7308" t="str">
        <f t="shared" si="225"/>
        <v>iiif_url</v>
      </c>
    </row>
    <row r="7309" spans="1:7" x14ac:dyDescent="0.2">
      <c r="A7309" t="s">
        <v>6854</v>
      </c>
      <c r="B7309" t="s">
        <v>6908</v>
      </c>
      <c r="C7309" t="s">
        <v>11</v>
      </c>
      <c r="D7309">
        <v>3796</v>
      </c>
      <c r="E7309">
        <v>1535</v>
      </c>
      <c r="F7309" t="s">
        <v>6930</v>
      </c>
      <c r="G7309" t="str">
        <f t="shared" si="225"/>
        <v>iiif_url</v>
      </c>
    </row>
    <row r="7310" spans="1:7" x14ac:dyDescent="0.2">
      <c r="A7310" t="s">
        <v>6854</v>
      </c>
      <c r="B7310" t="s">
        <v>6908</v>
      </c>
      <c r="C7310" t="s">
        <v>124</v>
      </c>
      <c r="D7310">
        <v>3673</v>
      </c>
      <c r="E7310">
        <v>1584</v>
      </c>
      <c r="F7310" t="s">
        <v>6931</v>
      </c>
      <c r="G7310" t="str">
        <f t="shared" si="225"/>
        <v>iiif_url</v>
      </c>
    </row>
    <row r="7311" spans="1:7" x14ac:dyDescent="0.2">
      <c r="A7311" t="s">
        <v>6854</v>
      </c>
      <c r="B7311" t="s">
        <v>6908</v>
      </c>
      <c r="C7311" t="s">
        <v>37</v>
      </c>
      <c r="D7311">
        <v>3796</v>
      </c>
      <c r="E7311">
        <v>1632</v>
      </c>
      <c r="F7311" t="s">
        <v>6932</v>
      </c>
      <c r="G7311" t="str">
        <f t="shared" si="225"/>
        <v>iiif_url</v>
      </c>
    </row>
    <row r="7312" spans="1:7" x14ac:dyDescent="0.2">
      <c r="A7312" t="s">
        <v>6854</v>
      </c>
      <c r="B7312" t="s">
        <v>6908</v>
      </c>
      <c r="C7312" t="s">
        <v>124</v>
      </c>
      <c r="D7312">
        <v>3676</v>
      </c>
      <c r="E7312">
        <v>1677</v>
      </c>
      <c r="F7312" t="s">
        <v>6933</v>
      </c>
      <c r="G7312" t="str">
        <f t="shared" si="225"/>
        <v>iiif_url</v>
      </c>
    </row>
    <row r="7313" spans="1:7" x14ac:dyDescent="0.2">
      <c r="A7313" t="s">
        <v>6854</v>
      </c>
      <c r="B7313" t="s">
        <v>6908</v>
      </c>
      <c r="C7313" t="s">
        <v>37</v>
      </c>
      <c r="D7313">
        <v>3796</v>
      </c>
      <c r="E7313">
        <v>1727</v>
      </c>
      <c r="F7313" t="s">
        <v>6934</v>
      </c>
      <c r="G7313" t="str">
        <f t="shared" si="225"/>
        <v>iiif_url</v>
      </c>
    </row>
    <row r="7314" spans="1:7" x14ac:dyDescent="0.2">
      <c r="A7314" t="s">
        <v>6854</v>
      </c>
      <c r="B7314" t="s">
        <v>6908</v>
      </c>
      <c r="C7314" t="s">
        <v>124</v>
      </c>
      <c r="D7314">
        <v>3678</v>
      </c>
      <c r="E7314">
        <v>1766</v>
      </c>
      <c r="F7314" t="s">
        <v>6935</v>
      </c>
      <c r="G7314" t="str">
        <f t="shared" si="225"/>
        <v>iiif_url</v>
      </c>
    </row>
    <row r="7315" spans="1:7" x14ac:dyDescent="0.2">
      <c r="A7315" t="s">
        <v>6854</v>
      </c>
      <c r="B7315" t="s">
        <v>6908</v>
      </c>
      <c r="C7315" t="s">
        <v>37</v>
      </c>
      <c r="D7315">
        <v>3799</v>
      </c>
      <c r="E7315">
        <v>1825</v>
      </c>
      <c r="F7315" t="s">
        <v>6936</v>
      </c>
      <c r="G7315" t="str">
        <f t="shared" si="225"/>
        <v>iiif_url</v>
      </c>
    </row>
    <row r="7316" spans="1:7" x14ac:dyDescent="0.2">
      <c r="A7316" t="s">
        <v>6854</v>
      </c>
      <c r="B7316" t="s">
        <v>6908</v>
      </c>
      <c r="C7316" t="s">
        <v>124</v>
      </c>
      <c r="D7316">
        <v>3680</v>
      </c>
      <c r="E7316">
        <v>1872</v>
      </c>
      <c r="F7316" t="s">
        <v>6937</v>
      </c>
      <c r="G7316" t="str">
        <f t="shared" si="225"/>
        <v>iiif_url</v>
      </c>
    </row>
    <row r="7317" spans="1:7" x14ac:dyDescent="0.2">
      <c r="A7317" t="s">
        <v>6854</v>
      </c>
      <c r="B7317" t="s">
        <v>6908</v>
      </c>
      <c r="C7317" t="s">
        <v>37</v>
      </c>
      <c r="D7317">
        <v>3801</v>
      </c>
      <c r="E7317">
        <v>1916</v>
      </c>
      <c r="F7317" t="s">
        <v>6938</v>
      </c>
      <c r="G7317" t="str">
        <f t="shared" ref="G7317:G7345" si="226">HYPERLINK("https://images.diginfra.net/iiif/NL-HaNA_1.01.02/3779/NL-HaNA_1.01.02_3779_0033.jpg/3547,277,1098,3176/full/0/default.jpg", "iiif_url")</f>
        <v>iiif_url</v>
      </c>
    </row>
    <row r="7318" spans="1:7" x14ac:dyDescent="0.2">
      <c r="A7318" t="s">
        <v>6854</v>
      </c>
      <c r="B7318" t="s">
        <v>6908</v>
      </c>
      <c r="C7318" t="s">
        <v>124</v>
      </c>
      <c r="D7318">
        <v>3683</v>
      </c>
      <c r="E7318">
        <v>1964</v>
      </c>
      <c r="F7318" t="s">
        <v>6939</v>
      </c>
      <c r="G7318" t="str">
        <f t="shared" si="226"/>
        <v>iiif_url</v>
      </c>
    </row>
    <row r="7319" spans="1:7" x14ac:dyDescent="0.2">
      <c r="A7319" t="s">
        <v>6854</v>
      </c>
      <c r="B7319" t="s">
        <v>6908</v>
      </c>
      <c r="C7319" t="s">
        <v>37</v>
      </c>
      <c r="D7319">
        <v>3803</v>
      </c>
      <c r="E7319">
        <v>2017</v>
      </c>
      <c r="F7319" t="s">
        <v>6940</v>
      </c>
      <c r="G7319" t="str">
        <f t="shared" si="226"/>
        <v>iiif_url</v>
      </c>
    </row>
    <row r="7320" spans="1:7" x14ac:dyDescent="0.2">
      <c r="A7320" t="s">
        <v>6854</v>
      </c>
      <c r="B7320" t="s">
        <v>6908</v>
      </c>
      <c r="C7320" t="s">
        <v>124</v>
      </c>
      <c r="D7320">
        <v>3680</v>
      </c>
      <c r="E7320">
        <v>2053</v>
      </c>
      <c r="F7320" t="s">
        <v>6941</v>
      </c>
      <c r="G7320" t="str">
        <f t="shared" si="226"/>
        <v>iiif_url</v>
      </c>
    </row>
    <row r="7321" spans="1:7" x14ac:dyDescent="0.2">
      <c r="A7321" t="s">
        <v>6854</v>
      </c>
      <c r="B7321" t="s">
        <v>6908</v>
      </c>
      <c r="C7321" t="s">
        <v>37</v>
      </c>
      <c r="D7321">
        <v>3801</v>
      </c>
      <c r="E7321">
        <v>2111</v>
      </c>
      <c r="F7321" t="s">
        <v>6942</v>
      </c>
      <c r="G7321" t="str">
        <f t="shared" si="226"/>
        <v>iiif_url</v>
      </c>
    </row>
    <row r="7322" spans="1:7" x14ac:dyDescent="0.2">
      <c r="A7322" t="s">
        <v>6854</v>
      </c>
      <c r="B7322" t="s">
        <v>6908</v>
      </c>
      <c r="C7322" t="s">
        <v>124</v>
      </c>
      <c r="D7322">
        <v>3678</v>
      </c>
      <c r="E7322">
        <v>2164</v>
      </c>
      <c r="F7322" t="s">
        <v>6943</v>
      </c>
      <c r="G7322" t="str">
        <f t="shared" si="226"/>
        <v>iiif_url</v>
      </c>
    </row>
    <row r="7323" spans="1:7" x14ac:dyDescent="0.2">
      <c r="A7323" t="s">
        <v>6854</v>
      </c>
      <c r="B7323" t="s">
        <v>6908</v>
      </c>
      <c r="C7323" t="s">
        <v>37</v>
      </c>
      <c r="D7323">
        <v>3806</v>
      </c>
      <c r="E7323">
        <v>2206</v>
      </c>
      <c r="F7323" t="s">
        <v>6944</v>
      </c>
      <c r="G7323" t="str">
        <f t="shared" si="226"/>
        <v>iiif_url</v>
      </c>
    </row>
    <row r="7324" spans="1:7" x14ac:dyDescent="0.2">
      <c r="A7324" t="s">
        <v>6854</v>
      </c>
      <c r="B7324" t="s">
        <v>6908</v>
      </c>
      <c r="C7324" t="s">
        <v>124</v>
      </c>
      <c r="D7324">
        <v>3685</v>
      </c>
      <c r="E7324">
        <v>2250</v>
      </c>
      <c r="F7324" t="s">
        <v>6945</v>
      </c>
      <c r="G7324" t="str">
        <f t="shared" si="226"/>
        <v>iiif_url</v>
      </c>
    </row>
    <row r="7325" spans="1:7" x14ac:dyDescent="0.2">
      <c r="A7325" t="s">
        <v>6854</v>
      </c>
      <c r="B7325" t="s">
        <v>6908</v>
      </c>
      <c r="C7325" t="s">
        <v>37</v>
      </c>
      <c r="D7325">
        <v>3806</v>
      </c>
      <c r="E7325">
        <v>2302</v>
      </c>
      <c r="F7325" t="s">
        <v>6946</v>
      </c>
      <c r="G7325" t="str">
        <f t="shared" si="226"/>
        <v>iiif_url</v>
      </c>
    </row>
    <row r="7326" spans="1:7" x14ac:dyDescent="0.2">
      <c r="A7326" t="s">
        <v>6854</v>
      </c>
      <c r="B7326" t="s">
        <v>6908</v>
      </c>
      <c r="C7326" t="s">
        <v>124</v>
      </c>
      <c r="D7326">
        <v>3683</v>
      </c>
      <c r="E7326">
        <v>2348</v>
      </c>
      <c r="F7326" t="s">
        <v>6947</v>
      </c>
      <c r="G7326" t="str">
        <f t="shared" si="226"/>
        <v>iiif_url</v>
      </c>
    </row>
    <row r="7327" spans="1:7" x14ac:dyDescent="0.2">
      <c r="A7327" t="s">
        <v>6854</v>
      </c>
      <c r="B7327" t="s">
        <v>6908</v>
      </c>
      <c r="C7327" t="s">
        <v>124</v>
      </c>
      <c r="D7327">
        <v>3687</v>
      </c>
      <c r="E7327">
        <v>2399</v>
      </c>
      <c r="F7327" t="s">
        <v>6948</v>
      </c>
      <c r="G7327" t="str">
        <f t="shared" si="226"/>
        <v>iiif_url</v>
      </c>
    </row>
    <row r="7328" spans="1:7" x14ac:dyDescent="0.2">
      <c r="A7328" t="s">
        <v>6854</v>
      </c>
      <c r="B7328" t="s">
        <v>6908</v>
      </c>
      <c r="C7328" t="s">
        <v>37</v>
      </c>
      <c r="D7328">
        <v>3810</v>
      </c>
      <c r="E7328">
        <v>2447</v>
      </c>
      <c r="F7328" t="s">
        <v>6790</v>
      </c>
      <c r="G7328" t="str">
        <f t="shared" si="226"/>
        <v>iiif_url</v>
      </c>
    </row>
    <row r="7329" spans="1:7" x14ac:dyDescent="0.2">
      <c r="A7329" t="s">
        <v>6854</v>
      </c>
      <c r="B7329" t="s">
        <v>6908</v>
      </c>
      <c r="C7329" t="s">
        <v>124</v>
      </c>
      <c r="D7329">
        <v>3685</v>
      </c>
      <c r="E7329">
        <v>2499</v>
      </c>
      <c r="F7329" t="s">
        <v>6949</v>
      </c>
      <c r="G7329" t="str">
        <f t="shared" si="226"/>
        <v>iiif_url</v>
      </c>
    </row>
    <row r="7330" spans="1:7" x14ac:dyDescent="0.2">
      <c r="A7330" t="s">
        <v>6854</v>
      </c>
      <c r="B7330" t="s">
        <v>6908</v>
      </c>
      <c r="C7330" t="s">
        <v>37</v>
      </c>
      <c r="D7330">
        <v>3810</v>
      </c>
      <c r="E7330">
        <v>2548</v>
      </c>
      <c r="F7330" t="s">
        <v>6700</v>
      </c>
      <c r="G7330" t="str">
        <f t="shared" si="226"/>
        <v>iiif_url</v>
      </c>
    </row>
    <row r="7331" spans="1:7" x14ac:dyDescent="0.2">
      <c r="A7331" t="s">
        <v>6854</v>
      </c>
      <c r="B7331" t="s">
        <v>6908</v>
      </c>
      <c r="C7331" t="s">
        <v>124</v>
      </c>
      <c r="D7331">
        <v>3692</v>
      </c>
      <c r="E7331">
        <v>2594</v>
      </c>
      <c r="F7331" t="s">
        <v>6950</v>
      </c>
      <c r="G7331" t="str">
        <f t="shared" si="226"/>
        <v>iiif_url</v>
      </c>
    </row>
    <row r="7332" spans="1:7" x14ac:dyDescent="0.2">
      <c r="A7332" t="s">
        <v>6854</v>
      </c>
      <c r="B7332" t="s">
        <v>6908</v>
      </c>
      <c r="C7332" t="s">
        <v>37</v>
      </c>
      <c r="D7332">
        <v>3810</v>
      </c>
      <c r="E7332">
        <v>2643</v>
      </c>
      <c r="F7332" t="s">
        <v>2863</v>
      </c>
      <c r="G7332" t="str">
        <f t="shared" si="226"/>
        <v>iiif_url</v>
      </c>
    </row>
    <row r="7333" spans="1:7" x14ac:dyDescent="0.2">
      <c r="A7333" t="s">
        <v>6854</v>
      </c>
      <c r="B7333" t="s">
        <v>6908</v>
      </c>
      <c r="C7333" t="s">
        <v>124</v>
      </c>
      <c r="D7333">
        <v>3694</v>
      </c>
      <c r="E7333">
        <v>2691</v>
      </c>
      <c r="F7333" t="s">
        <v>6951</v>
      </c>
      <c r="G7333" t="str">
        <f t="shared" si="226"/>
        <v>iiif_url</v>
      </c>
    </row>
    <row r="7334" spans="1:7" x14ac:dyDescent="0.2">
      <c r="A7334" t="s">
        <v>6854</v>
      </c>
      <c r="B7334" t="s">
        <v>6908</v>
      </c>
      <c r="C7334" t="s">
        <v>37</v>
      </c>
      <c r="D7334">
        <v>3811</v>
      </c>
      <c r="E7334">
        <v>2736</v>
      </c>
      <c r="F7334" t="s">
        <v>2884</v>
      </c>
      <c r="G7334" t="str">
        <f t="shared" si="226"/>
        <v>iiif_url</v>
      </c>
    </row>
    <row r="7335" spans="1:7" x14ac:dyDescent="0.2">
      <c r="A7335" t="s">
        <v>6854</v>
      </c>
      <c r="B7335" t="s">
        <v>6908</v>
      </c>
      <c r="C7335" t="s">
        <v>124</v>
      </c>
      <c r="D7335">
        <v>3694</v>
      </c>
      <c r="E7335">
        <v>2786</v>
      </c>
      <c r="F7335" t="s">
        <v>6952</v>
      </c>
      <c r="G7335" t="str">
        <f t="shared" si="226"/>
        <v>iiif_url</v>
      </c>
    </row>
    <row r="7336" spans="1:7" x14ac:dyDescent="0.2">
      <c r="A7336" t="s">
        <v>6854</v>
      </c>
      <c r="B7336" t="s">
        <v>6908</v>
      </c>
      <c r="C7336" t="s">
        <v>124</v>
      </c>
      <c r="D7336">
        <v>3692</v>
      </c>
      <c r="E7336">
        <v>2836</v>
      </c>
      <c r="F7336" t="s">
        <v>6953</v>
      </c>
      <c r="G7336" t="str">
        <f t="shared" si="226"/>
        <v>iiif_url</v>
      </c>
    </row>
    <row r="7337" spans="1:7" x14ac:dyDescent="0.2">
      <c r="A7337" t="s">
        <v>6854</v>
      </c>
      <c r="B7337" t="s">
        <v>6908</v>
      </c>
      <c r="C7337" t="s">
        <v>26</v>
      </c>
      <c r="D7337">
        <v>3815</v>
      </c>
      <c r="E7337">
        <v>2880</v>
      </c>
      <c r="F7337" t="s">
        <v>6954</v>
      </c>
      <c r="G7337" t="str">
        <f t="shared" si="226"/>
        <v>iiif_url</v>
      </c>
    </row>
    <row r="7338" spans="1:7" x14ac:dyDescent="0.2">
      <c r="A7338" t="s">
        <v>6854</v>
      </c>
      <c r="B7338" t="s">
        <v>6908</v>
      </c>
      <c r="C7338" t="s">
        <v>124</v>
      </c>
      <c r="D7338">
        <v>3697</v>
      </c>
      <c r="E7338">
        <v>2931</v>
      </c>
      <c r="F7338" t="s">
        <v>6955</v>
      </c>
      <c r="G7338" t="str">
        <f t="shared" si="226"/>
        <v>iiif_url</v>
      </c>
    </row>
    <row r="7339" spans="1:7" x14ac:dyDescent="0.2">
      <c r="A7339" t="s">
        <v>6854</v>
      </c>
      <c r="B7339" t="s">
        <v>6908</v>
      </c>
      <c r="C7339" t="s">
        <v>37</v>
      </c>
      <c r="D7339">
        <v>3820</v>
      </c>
      <c r="E7339">
        <v>2984</v>
      </c>
      <c r="F7339" t="s">
        <v>3167</v>
      </c>
      <c r="G7339" t="str">
        <f t="shared" si="226"/>
        <v>iiif_url</v>
      </c>
    </row>
    <row r="7340" spans="1:7" x14ac:dyDescent="0.2">
      <c r="A7340" t="s">
        <v>6854</v>
      </c>
      <c r="B7340" t="s">
        <v>6908</v>
      </c>
      <c r="C7340" t="s">
        <v>124</v>
      </c>
      <c r="D7340">
        <v>3697</v>
      </c>
      <c r="E7340">
        <v>3027</v>
      </c>
      <c r="F7340" t="s">
        <v>6956</v>
      </c>
      <c r="G7340" t="str">
        <f t="shared" si="226"/>
        <v>iiif_url</v>
      </c>
    </row>
    <row r="7341" spans="1:7" x14ac:dyDescent="0.2">
      <c r="A7341" t="s">
        <v>6854</v>
      </c>
      <c r="B7341" t="s">
        <v>6908</v>
      </c>
      <c r="C7341" t="s">
        <v>124</v>
      </c>
      <c r="D7341">
        <v>3699</v>
      </c>
      <c r="E7341">
        <v>3080</v>
      </c>
      <c r="F7341" t="s">
        <v>6957</v>
      </c>
      <c r="G7341" t="str">
        <f t="shared" si="226"/>
        <v>iiif_url</v>
      </c>
    </row>
    <row r="7342" spans="1:7" x14ac:dyDescent="0.2">
      <c r="A7342" t="s">
        <v>6854</v>
      </c>
      <c r="B7342" t="s">
        <v>6908</v>
      </c>
      <c r="C7342" t="s">
        <v>124</v>
      </c>
      <c r="D7342">
        <v>3697</v>
      </c>
      <c r="E7342">
        <v>3122</v>
      </c>
      <c r="F7342" t="s">
        <v>6958</v>
      </c>
      <c r="G7342" t="str">
        <f t="shared" si="226"/>
        <v>iiif_url</v>
      </c>
    </row>
    <row r="7343" spans="1:7" x14ac:dyDescent="0.2">
      <c r="A7343" t="s">
        <v>6854</v>
      </c>
      <c r="B7343" t="s">
        <v>6908</v>
      </c>
      <c r="C7343" t="s">
        <v>37</v>
      </c>
      <c r="D7343">
        <v>3829</v>
      </c>
      <c r="E7343">
        <v>3168</v>
      </c>
      <c r="F7343" t="s">
        <v>6959</v>
      </c>
      <c r="G7343" t="str">
        <f t="shared" si="226"/>
        <v>iiif_url</v>
      </c>
    </row>
    <row r="7344" spans="1:7" x14ac:dyDescent="0.2">
      <c r="A7344" t="s">
        <v>6854</v>
      </c>
      <c r="B7344" t="s">
        <v>6908</v>
      </c>
      <c r="C7344" t="s">
        <v>26</v>
      </c>
      <c r="D7344">
        <v>3709</v>
      </c>
      <c r="E7344">
        <v>3235</v>
      </c>
      <c r="F7344" t="s">
        <v>6960</v>
      </c>
      <c r="G7344" t="str">
        <f t="shared" si="226"/>
        <v>iiif_url</v>
      </c>
    </row>
    <row r="7345" spans="1:7" x14ac:dyDescent="0.2">
      <c r="A7345" t="s">
        <v>6854</v>
      </c>
      <c r="B7345" t="s">
        <v>6908</v>
      </c>
      <c r="C7345" t="s">
        <v>37</v>
      </c>
      <c r="D7345">
        <v>3822</v>
      </c>
      <c r="E7345">
        <v>3263</v>
      </c>
      <c r="F7345" t="s">
        <v>6961</v>
      </c>
      <c r="G7345" t="str">
        <f t="shared" si="226"/>
        <v>iiif_url</v>
      </c>
    </row>
    <row r="7349" spans="1:7" x14ac:dyDescent="0.2">
      <c r="A7349" t="s">
        <v>6962</v>
      </c>
      <c r="B7349" t="s">
        <v>6963</v>
      </c>
      <c r="C7349" t="s">
        <v>124</v>
      </c>
      <c r="D7349">
        <v>372</v>
      </c>
      <c r="E7349">
        <v>362</v>
      </c>
      <c r="F7349" t="s">
        <v>6964</v>
      </c>
      <c r="G7349" t="str">
        <f t="shared" ref="G7349:G7380" si="227">HYPERLINK("https://images.diginfra.net/iiif/NL-HaNA_1.01.02/3779/NL-HaNA_1.01.02_3779_0034.jpg/213,275,1092,3184/full/0/default.jpg", "iiif_url")</f>
        <v>iiif_url</v>
      </c>
    </row>
    <row r="7350" spans="1:7" x14ac:dyDescent="0.2">
      <c r="A7350" t="s">
        <v>6962</v>
      </c>
      <c r="B7350" t="s">
        <v>6963</v>
      </c>
      <c r="C7350" t="s">
        <v>124</v>
      </c>
      <c r="D7350">
        <v>377</v>
      </c>
      <c r="E7350">
        <v>411</v>
      </c>
      <c r="F7350" t="s">
        <v>6965</v>
      </c>
      <c r="G7350" t="str">
        <f t="shared" si="227"/>
        <v>iiif_url</v>
      </c>
    </row>
    <row r="7351" spans="1:7" x14ac:dyDescent="0.2">
      <c r="A7351" t="s">
        <v>6962</v>
      </c>
      <c r="B7351" t="s">
        <v>6963</v>
      </c>
      <c r="C7351" t="s">
        <v>26</v>
      </c>
      <c r="D7351">
        <v>497</v>
      </c>
      <c r="E7351">
        <v>460</v>
      </c>
      <c r="F7351" t="s">
        <v>6966</v>
      </c>
      <c r="G7351" t="str">
        <f t="shared" si="227"/>
        <v>iiif_url</v>
      </c>
    </row>
    <row r="7352" spans="1:7" x14ac:dyDescent="0.2">
      <c r="A7352" t="s">
        <v>6962</v>
      </c>
      <c r="B7352" t="s">
        <v>6963</v>
      </c>
      <c r="C7352" t="s">
        <v>124</v>
      </c>
      <c r="D7352">
        <v>374</v>
      </c>
      <c r="E7352">
        <v>507</v>
      </c>
      <c r="F7352" t="s">
        <v>6967</v>
      </c>
      <c r="G7352" t="str">
        <f t="shared" si="227"/>
        <v>iiif_url</v>
      </c>
    </row>
    <row r="7353" spans="1:7" x14ac:dyDescent="0.2">
      <c r="A7353" t="s">
        <v>6962</v>
      </c>
      <c r="B7353" t="s">
        <v>6963</v>
      </c>
      <c r="C7353" t="s">
        <v>124</v>
      </c>
      <c r="D7353">
        <v>367</v>
      </c>
      <c r="E7353">
        <v>560</v>
      </c>
      <c r="F7353" t="s">
        <v>6968</v>
      </c>
      <c r="G7353" t="str">
        <f t="shared" si="227"/>
        <v>iiif_url</v>
      </c>
    </row>
    <row r="7354" spans="1:7" x14ac:dyDescent="0.2">
      <c r="A7354" t="s">
        <v>6962</v>
      </c>
      <c r="B7354" t="s">
        <v>6963</v>
      </c>
      <c r="C7354" t="s">
        <v>26</v>
      </c>
      <c r="D7354">
        <v>499</v>
      </c>
      <c r="E7354">
        <v>603</v>
      </c>
      <c r="F7354" t="s">
        <v>6969</v>
      </c>
      <c r="G7354" t="str">
        <f t="shared" si="227"/>
        <v>iiif_url</v>
      </c>
    </row>
    <row r="7355" spans="1:7" x14ac:dyDescent="0.2">
      <c r="A7355" t="s">
        <v>6962</v>
      </c>
      <c r="B7355" t="s">
        <v>6963</v>
      </c>
      <c r="C7355" t="s">
        <v>124</v>
      </c>
      <c r="D7355">
        <v>372</v>
      </c>
      <c r="E7355">
        <v>653</v>
      </c>
      <c r="F7355" t="s">
        <v>6970</v>
      </c>
      <c r="G7355" t="str">
        <f t="shared" si="227"/>
        <v>iiif_url</v>
      </c>
    </row>
    <row r="7356" spans="1:7" x14ac:dyDescent="0.2">
      <c r="A7356" t="s">
        <v>6962</v>
      </c>
      <c r="B7356" t="s">
        <v>6963</v>
      </c>
      <c r="C7356" t="s">
        <v>124</v>
      </c>
      <c r="D7356">
        <v>372</v>
      </c>
      <c r="E7356">
        <v>704</v>
      </c>
      <c r="F7356" t="s">
        <v>6971</v>
      </c>
      <c r="G7356" t="str">
        <f t="shared" si="227"/>
        <v>iiif_url</v>
      </c>
    </row>
    <row r="7357" spans="1:7" x14ac:dyDescent="0.2">
      <c r="A7357" t="s">
        <v>6962</v>
      </c>
      <c r="B7357" t="s">
        <v>6963</v>
      </c>
      <c r="C7357" t="s">
        <v>37</v>
      </c>
      <c r="D7357">
        <v>497</v>
      </c>
      <c r="E7357">
        <v>748</v>
      </c>
      <c r="F7357" t="s">
        <v>6972</v>
      </c>
      <c r="G7357" t="str">
        <f t="shared" si="227"/>
        <v>iiif_url</v>
      </c>
    </row>
    <row r="7358" spans="1:7" x14ac:dyDescent="0.2">
      <c r="A7358" t="s">
        <v>6962</v>
      </c>
      <c r="B7358" t="s">
        <v>6963</v>
      </c>
      <c r="C7358" t="s">
        <v>124</v>
      </c>
      <c r="D7358">
        <v>372</v>
      </c>
      <c r="E7358">
        <v>797</v>
      </c>
      <c r="F7358" t="s">
        <v>6973</v>
      </c>
      <c r="G7358" t="str">
        <f t="shared" si="227"/>
        <v>iiif_url</v>
      </c>
    </row>
    <row r="7359" spans="1:7" x14ac:dyDescent="0.2">
      <c r="A7359" t="s">
        <v>6962</v>
      </c>
      <c r="B7359" t="s">
        <v>6963</v>
      </c>
      <c r="C7359" t="s">
        <v>11</v>
      </c>
      <c r="D7359">
        <v>899</v>
      </c>
      <c r="E7359">
        <v>803</v>
      </c>
      <c r="F7359" t="s">
        <v>285</v>
      </c>
      <c r="G7359" t="str">
        <f t="shared" si="227"/>
        <v>iiif_url</v>
      </c>
    </row>
    <row r="7360" spans="1:7" x14ac:dyDescent="0.2">
      <c r="A7360" t="s">
        <v>6962</v>
      </c>
      <c r="B7360" t="s">
        <v>6963</v>
      </c>
      <c r="C7360" t="s">
        <v>26</v>
      </c>
      <c r="D7360">
        <v>492</v>
      </c>
      <c r="E7360">
        <v>845</v>
      </c>
      <c r="F7360" t="s">
        <v>6974</v>
      </c>
      <c r="G7360" t="str">
        <f t="shared" si="227"/>
        <v>iiif_url</v>
      </c>
    </row>
    <row r="7361" spans="1:7" x14ac:dyDescent="0.2">
      <c r="A7361" t="s">
        <v>6962</v>
      </c>
      <c r="B7361" t="s">
        <v>6963</v>
      </c>
      <c r="C7361" t="s">
        <v>124</v>
      </c>
      <c r="D7361">
        <v>374</v>
      </c>
      <c r="E7361">
        <v>892</v>
      </c>
      <c r="F7361" t="s">
        <v>6975</v>
      </c>
      <c r="G7361" t="str">
        <f t="shared" si="227"/>
        <v>iiif_url</v>
      </c>
    </row>
    <row r="7362" spans="1:7" x14ac:dyDescent="0.2">
      <c r="A7362" t="s">
        <v>6962</v>
      </c>
      <c r="B7362" t="s">
        <v>6963</v>
      </c>
      <c r="C7362" t="s">
        <v>37</v>
      </c>
      <c r="D7362">
        <v>494</v>
      </c>
      <c r="E7362">
        <v>943</v>
      </c>
      <c r="F7362" t="s">
        <v>6976</v>
      </c>
      <c r="G7362" t="str">
        <f t="shared" si="227"/>
        <v>iiif_url</v>
      </c>
    </row>
    <row r="7363" spans="1:7" x14ac:dyDescent="0.2">
      <c r="A7363" t="s">
        <v>6962</v>
      </c>
      <c r="B7363" t="s">
        <v>6963</v>
      </c>
      <c r="C7363" t="s">
        <v>124</v>
      </c>
      <c r="D7363">
        <v>374</v>
      </c>
      <c r="E7363">
        <v>988</v>
      </c>
      <c r="F7363" t="s">
        <v>6977</v>
      </c>
      <c r="G7363" t="str">
        <f t="shared" si="227"/>
        <v>iiif_url</v>
      </c>
    </row>
    <row r="7364" spans="1:7" x14ac:dyDescent="0.2">
      <c r="A7364" t="s">
        <v>6962</v>
      </c>
      <c r="B7364" t="s">
        <v>6963</v>
      </c>
      <c r="C7364" t="s">
        <v>37</v>
      </c>
      <c r="D7364">
        <v>494</v>
      </c>
      <c r="E7364">
        <v>1040</v>
      </c>
      <c r="F7364" t="s">
        <v>6978</v>
      </c>
      <c r="G7364" t="str">
        <f t="shared" si="227"/>
        <v>iiif_url</v>
      </c>
    </row>
    <row r="7365" spans="1:7" x14ac:dyDescent="0.2">
      <c r="A7365" t="s">
        <v>6962</v>
      </c>
      <c r="B7365" t="s">
        <v>6963</v>
      </c>
      <c r="C7365" t="s">
        <v>124</v>
      </c>
      <c r="D7365">
        <v>374</v>
      </c>
      <c r="E7365">
        <v>1091</v>
      </c>
      <c r="F7365" t="s">
        <v>6979</v>
      </c>
      <c r="G7365" t="str">
        <f t="shared" si="227"/>
        <v>iiif_url</v>
      </c>
    </row>
    <row r="7366" spans="1:7" x14ac:dyDescent="0.2">
      <c r="A7366" t="s">
        <v>6962</v>
      </c>
      <c r="B7366" t="s">
        <v>6963</v>
      </c>
      <c r="C7366" t="s">
        <v>37</v>
      </c>
      <c r="D7366">
        <v>490</v>
      </c>
      <c r="E7366">
        <v>1137</v>
      </c>
      <c r="F7366" t="s">
        <v>6980</v>
      </c>
      <c r="G7366" t="str">
        <f t="shared" si="227"/>
        <v>iiif_url</v>
      </c>
    </row>
    <row r="7367" spans="1:7" x14ac:dyDescent="0.2">
      <c r="A7367" t="s">
        <v>6962</v>
      </c>
      <c r="B7367" t="s">
        <v>6963</v>
      </c>
      <c r="C7367" t="s">
        <v>124</v>
      </c>
      <c r="D7367">
        <v>367</v>
      </c>
      <c r="E7367">
        <v>1190</v>
      </c>
      <c r="F7367" t="s">
        <v>6981</v>
      </c>
      <c r="G7367" t="str">
        <f t="shared" si="227"/>
        <v>iiif_url</v>
      </c>
    </row>
    <row r="7368" spans="1:7" x14ac:dyDescent="0.2">
      <c r="A7368" t="s">
        <v>6962</v>
      </c>
      <c r="B7368" t="s">
        <v>6963</v>
      </c>
      <c r="C7368" t="s">
        <v>26</v>
      </c>
      <c r="D7368">
        <v>484</v>
      </c>
      <c r="E7368">
        <v>1189</v>
      </c>
      <c r="F7368" t="s">
        <v>6982</v>
      </c>
      <c r="G7368" t="str">
        <f t="shared" si="227"/>
        <v>iiif_url</v>
      </c>
    </row>
    <row r="7369" spans="1:7" x14ac:dyDescent="0.2">
      <c r="A7369" t="s">
        <v>6962</v>
      </c>
      <c r="B7369" t="s">
        <v>6963</v>
      </c>
      <c r="C7369" t="s">
        <v>37</v>
      </c>
      <c r="D7369">
        <v>492</v>
      </c>
      <c r="E7369">
        <v>1229</v>
      </c>
      <c r="F7369" t="s">
        <v>6983</v>
      </c>
      <c r="G7369" t="str">
        <f t="shared" si="227"/>
        <v>iiif_url</v>
      </c>
    </row>
    <row r="7370" spans="1:7" x14ac:dyDescent="0.2">
      <c r="A7370" t="s">
        <v>6962</v>
      </c>
      <c r="B7370" t="s">
        <v>6963</v>
      </c>
      <c r="C7370" t="s">
        <v>124</v>
      </c>
      <c r="D7370">
        <v>367</v>
      </c>
      <c r="E7370">
        <v>1283</v>
      </c>
      <c r="F7370" t="s">
        <v>6984</v>
      </c>
      <c r="G7370" t="str">
        <f t="shared" si="227"/>
        <v>iiif_url</v>
      </c>
    </row>
    <row r="7371" spans="1:7" x14ac:dyDescent="0.2">
      <c r="A7371" t="s">
        <v>6962</v>
      </c>
      <c r="B7371" t="s">
        <v>6963</v>
      </c>
      <c r="C7371" t="s">
        <v>37</v>
      </c>
      <c r="D7371">
        <v>492</v>
      </c>
      <c r="E7371">
        <v>1329</v>
      </c>
      <c r="F7371" t="s">
        <v>6985</v>
      </c>
      <c r="G7371" t="str">
        <f t="shared" si="227"/>
        <v>iiif_url</v>
      </c>
    </row>
    <row r="7372" spans="1:7" x14ac:dyDescent="0.2">
      <c r="A7372" t="s">
        <v>6962</v>
      </c>
      <c r="B7372" t="s">
        <v>6963</v>
      </c>
      <c r="C7372" t="s">
        <v>124</v>
      </c>
      <c r="D7372">
        <v>367</v>
      </c>
      <c r="E7372">
        <v>1379</v>
      </c>
      <c r="F7372" t="s">
        <v>6986</v>
      </c>
      <c r="G7372" t="str">
        <f t="shared" si="227"/>
        <v>iiif_url</v>
      </c>
    </row>
    <row r="7373" spans="1:7" x14ac:dyDescent="0.2">
      <c r="A7373" t="s">
        <v>6962</v>
      </c>
      <c r="B7373" t="s">
        <v>6963</v>
      </c>
      <c r="C7373" t="s">
        <v>26</v>
      </c>
      <c r="D7373">
        <v>492</v>
      </c>
      <c r="E7373">
        <v>1425</v>
      </c>
      <c r="F7373" t="s">
        <v>6987</v>
      </c>
      <c r="G7373" t="str">
        <f t="shared" si="227"/>
        <v>iiif_url</v>
      </c>
    </row>
    <row r="7374" spans="1:7" x14ac:dyDescent="0.2">
      <c r="A7374" t="s">
        <v>6962</v>
      </c>
      <c r="B7374" t="s">
        <v>6963</v>
      </c>
      <c r="C7374" t="s">
        <v>124</v>
      </c>
      <c r="D7374">
        <v>365</v>
      </c>
      <c r="E7374">
        <v>1478</v>
      </c>
      <c r="F7374" t="s">
        <v>6988</v>
      </c>
      <c r="G7374" t="str">
        <f t="shared" si="227"/>
        <v>iiif_url</v>
      </c>
    </row>
    <row r="7375" spans="1:7" x14ac:dyDescent="0.2">
      <c r="A7375" t="s">
        <v>6962</v>
      </c>
      <c r="B7375" t="s">
        <v>6963</v>
      </c>
      <c r="C7375" t="s">
        <v>26</v>
      </c>
      <c r="D7375">
        <v>488</v>
      </c>
      <c r="E7375">
        <v>1523</v>
      </c>
      <c r="F7375" t="s">
        <v>6989</v>
      </c>
      <c r="G7375" t="str">
        <f t="shared" si="227"/>
        <v>iiif_url</v>
      </c>
    </row>
    <row r="7376" spans="1:7" x14ac:dyDescent="0.2">
      <c r="A7376" t="s">
        <v>6962</v>
      </c>
      <c r="B7376" t="s">
        <v>6963</v>
      </c>
      <c r="C7376" t="s">
        <v>124</v>
      </c>
      <c r="D7376">
        <v>363</v>
      </c>
      <c r="E7376">
        <v>1574</v>
      </c>
      <c r="F7376" t="s">
        <v>6990</v>
      </c>
      <c r="G7376" t="str">
        <f t="shared" si="227"/>
        <v>iiif_url</v>
      </c>
    </row>
    <row r="7377" spans="1:7" x14ac:dyDescent="0.2">
      <c r="A7377" t="s">
        <v>6962</v>
      </c>
      <c r="B7377" t="s">
        <v>6963</v>
      </c>
      <c r="C7377" t="s">
        <v>26</v>
      </c>
      <c r="D7377">
        <v>487</v>
      </c>
      <c r="E7377">
        <v>1616</v>
      </c>
      <c r="F7377" t="s">
        <v>6991</v>
      </c>
      <c r="G7377" t="str">
        <f t="shared" si="227"/>
        <v>iiif_url</v>
      </c>
    </row>
    <row r="7378" spans="1:7" x14ac:dyDescent="0.2">
      <c r="A7378" t="s">
        <v>6962</v>
      </c>
      <c r="B7378" t="s">
        <v>6963</v>
      </c>
      <c r="C7378" t="s">
        <v>37</v>
      </c>
      <c r="D7378">
        <v>365</v>
      </c>
      <c r="E7378">
        <v>1664</v>
      </c>
      <c r="F7378" t="s">
        <v>6992</v>
      </c>
      <c r="G7378" t="str">
        <f t="shared" si="227"/>
        <v>iiif_url</v>
      </c>
    </row>
    <row r="7379" spans="1:7" x14ac:dyDescent="0.2">
      <c r="A7379" t="s">
        <v>6962</v>
      </c>
      <c r="B7379" t="s">
        <v>6963</v>
      </c>
      <c r="C7379" t="s">
        <v>26</v>
      </c>
      <c r="D7379">
        <v>471</v>
      </c>
      <c r="E7379">
        <v>1715</v>
      </c>
      <c r="F7379" t="s">
        <v>6993</v>
      </c>
      <c r="G7379" t="str">
        <f t="shared" si="227"/>
        <v>iiif_url</v>
      </c>
    </row>
    <row r="7380" spans="1:7" x14ac:dyDescent="0.2">
      <c r="A7380" t="s">
        <v>6962</v>
      </c>
      <c r="B7380" t="s">
        <v>6963</v>
      </c>
      <c r="C7380" t="s">
        <v>37</v>
      </c>
      <c r="D7380">
        <v>360</v>
      </c>
      <c r="E7380">
        <v>1766</v>
      </c>
      <c r="F7380" t="s">
        <v>6994</v>
      </c>
      <c r="G7380" t="str">
        <f t="shared" si="227"/>
        <v>iiif_url</v>
      </c>
    </row>
    <row r="7381" spans="1:7" x14ac:dyDescent="0.2">
      <c r="A7381" t="s">
        <v>6962</v>
      </c>
      <c r="B7381" t="s">
        <v>6963</v>
      </c>
      <c r="C7381" t="s">
        <v>26</v>
      </c>
      <c r="D7381">
        <v>490</v>
      </c>
      <c r="E7381">
        <v>1813</v>
      </c>
      <c r="F7381" t="s">
        <v>6995</v>
      </c>
      <c r="G7381" t="str">
        <f t="shared" ref="G7381:G7413" si="228">HYPERLINK("https://images.diginfra.net/iiif/NL-HaNA_1.01.02/3779/NL-HaNA_1.01.02_3779_0034.jpg/213,275,1092,3184/full/0/default.jpg", "iiif_url")</f>
        <v>iiif_url</v>
      </c>
    </row>
    <row r="7382" spans="1:7" x14ac:dyDescent="0.2">
      <c r="A7382" t="s">
        <v>6962</v>
      </c>
      <c r="B7382" t="s">
        <v>6963</v>
      </c>
      <c r="C7382" t="s">
        <v>37</v>
      </c>
      <c r="D7382">
        <v>358</v>
      </c>
      <c r="E7382">
        <v>1859</v>
      </c>
      <c r="F7382" t="s">
        <v>6996</v>
      </c>
      <c r="G7382" t="str">
        <f t="shared" si="228"/>
        <v>iiif_url</v>
      </c>
    </row>
    <row r="7383" spans="1:7" x14ac:dyDescent="0.2">
      <c r="A7383" t="s">
        <v>6962</v>
      </c>
      <c r="B7383" t="s">
        <v>6963</v>
      </c>
      <c r="C7383" t="s">
        <v>37</v>
      </c>
      <c r="D7383">
        <v>360</v>
      </c>
      <c r="E7383">
        <v>1911</v>
      </c>
      <c r="F7383" t="s">
        <v>6997</v>
      </c>
      <c r="G7383" t="str">
        <f t="shared" si="228"/>
        <v>iiif_url</v>
      </c>
    </row>
    <row r="7384" spans="1:7" x14ac:dyDescent="0.2">
      <c r="A7384" t="s">
        <v>6962</v>
      </c>
      <c r="B7384" t="s">
        <v>6963</v>
      </c>
      <c r="C7384" t="s">
        <v>26</v>
      </c>
      <c r="D7384">
        <v>483</v>
      </c>
      <c r="E7384">
        <v>1951</v>
      </c>
      <c r="F7384" t="s">
        <v>6998</v>
      </c>
      <c r="G7384" t="str">
        <f t="shared" si="228"/>
        <v>iiif_url</v>
      </c>
    </row>
    <row r="7385" spans="1:7" x14ac:dyDescent="0.2">
      <c r="A7385" t="s">
        <v>6962</v>
      </c>
      <c r="B7385" t="s">
        <v>6963</v>
      </c>
      <c r="C7385" t="s">
        <v>37</v>
      </c>
      <c r="D7385">
        <v>360</v>
      </c>
      <c r="E7385">
        <v>2005</v>
      </c>
      <c r="F7385" t="s">
        <v>6999</v>
      </c>
      <c r="G7385" t="str">
        <f t="shared" si="228"/>
        <v>iiif_url</v>
      </c>
    </row>
    <row r="7386" spans="1:7" x14ac:dyDescent="0.2">
      <c r="A7386" t="s">
        <v>6962</v>
      </c>
      <c r="B7386" t="s">
        <v>6963</v>
      </c>
      <c r="C7386" t="s">
        <v>26</v>
      </c>
      <c r="D7386">
        <v>480</v>
      </c>
      <c r="E7386">
        <v>2053</v>
      </c>
      <c r="F7386" t="s">
        <v>7000</v>
      </c>
      <c r="G7386" t="str">
        <f t="shared" si="228"/>
        <v>iiif_url</v>
      </c>
    </row>
    <row r="7387" spans="1:7" x14ac:dyDescent="0.2">
      <c r="A7387" t="s">
        <v>6962</v>
      </c>
      <c r="B7387" t="s">
        <v>6963</v>
      </c>
      <c r="C7387" t="s">
        <v>37</v>
      </c>
      <c r="D7387">
        <v>358</v>
      </c>
      <c r="E7387">
        <v>2102</v>
      </c>
      <c r="F7387" t="s">
        <v>7001</v>
      </c>
      <c r="G7387" t="str">
        <f t="shared" si="228"/>
        <v>iiif_url</v>
      </c>
    </row>
    <row r="7388" spans="1:7" x14ac:dyDescent="0.2">
      <c r="A7388" t="s">
        <v>6962</v>
      </c>
      <c r="B7388" t="s">
        <v>6963</v>
      </c>
      <c r="C7388" t="s">
        <v>26</v>
      </c>
      <c r="D7388">
        <v>483</v>
      </c>
      <c r="E7388">
        <v>2147</v>
      </c>
      <c r="F7388" t="s">
        <v>7002</v>
      </c>
      <c r="G7388" t="str">
        <f t="shared" si="228"/>
        <v>iiif_url</v>
      </c>
    </row>
    <row r="7389" spans="1:7" x14ac:dyDescent="0.2">
      <c r="A7389" t="s">
        <v>6962</v>
      </c>
      <c r="B7389" t="s">
        <v>6963</v>
      </c>
      <c r="C7389" t="s">
        <v>124</v>
      </c>
      <c r="D7389">
        <v>358</v>
      </c>
      <c r="E7389">
        <v>2200</v>
      </c>
      <c r="F7389" t="s">
        <v>7003</v>
      </c>
      <c r="G7389" t="str">
        <f t="shared" si="228"/>
        <v>iiif_url</v>
      </c>
    </row>
    <row r="7390" spans="1:7" x14ac:dyDescent="0.2">
      <c r="A7390" t="s">
        <v>6962</v>
      </c>
      <c r="B7390" t="s">
        <v>6963</v>
      </c>
      <c r="C7390" t="s">
        <v>37</v>
      </c>
      <c r="D7390">
        <v>478</v>
      </c>
      <c r="E7390">
        <v>2247</v>
      </c>
      <c r="F7390" t="s">
        <v>7004</v>
      </c>
      <c r="G7390" t="str">
        <f t="shared" si="228"/>
        <v>iiif_url</v>
      </c>
    </row>
    <row r="7391" spans="1:7" x14ac:dyDescent="0.2">
      <c r="A7391" t="s">
        <v>6962</v>
      </c>
      <c r="B7391" t="s">
        <v>6963</v>
      </c>
      <c r="C7391" t="s">
        <v>124</v>
      </c>
      <c r="D7391">
        <v>355</v>
      </c>
      <c r="E7391">
        <v>2292</v>
      </c>
      <c r="F7391" t="s">
        <v>7005</v>
      </c>
      <c r="G7391" t="str">
        <f t="shared" si="228"/>
        <v>iiif_url</v>
      </c>
    </row>
    <row r="7392" spans="1:7" x14ac:dyDescent="0.2">
      <c r="A7392" t="s">
        <v>6962</v>
      </c>
      <c r="B7392" t="s">
        <v>6963</v>
      </c>
      <c r="C7392" t="s">
        <v>26</v>
      </c>
      <c r="D7392">
        <v>478</v>
      </c>
      <c r="E7392">
        <v>2343</v>
      </c>
      <c r="F7392" t="s">
        <v>7006</v>
      </c>
      <c r="G7392" t="str">
        <f t="shared" si="228"/>
        <v>iiif_url</v>
      </c>
    </row>
    <row r="7393" spans="1:7" x14ac:dyDescent="0.2">
      <c r="A7393" t="s">
        <v>6962</v>
      </c>
      <c r="B7393" t="s">
        <v>6963</v>
      </c>
      <c r="C7393" t="s">
        <v>26</v>
      </c>
      <c r="D7393">
        <v>353</v>
      </c>
      <c r="E7393">
        <v>2395</v>
      </c>
      <c r="F7393" t="s">
        <v>7007</v>
      </c>
      <c r="G7393" t="str">
        <f t="shared" si="228"/>
        <v>iiif_url</v>
      </c>
    </row>
    <row r="7394" spans="1:7" x14ac:dyDescent="0.2">
      <c r="A7394" t="s">
        <v>6962</v>
      </c>
      <c r="B7394" t="s">
        <v>6963</v>
      </c>
      <c r="C7394" t="s">
        <v>26</v>
      </c>
      <c r="D7394">
        <v>353</v>
      </c>
      <c r="E7394">
        <v>2445</v>
      </c>
      <c r="F7394" t="s">
        <v>1063</v>
      </c>
      <c r="G7394" t="str">
        <f t="shared" si="228"/>
        <v>iiif_url</v>
      </c>
    </row>
    <row r="7395" spans="1:7" x14ac:dyDescent="0.2">
      <c r="A7395" t="s">
        <v>6962</v>
      </c>
      <c r="B7395" t="s">
        <v>6963</v>
      </c>
      <c r="C7395" t="s">
        <v>37</v>
      </c>
      <c r="D7395">
        <v>471</v>
      </c>
      <c r="E7395">
        <v>2489</v>
      </c>
      <c r="F7395" t="s">
        <v>7008</v>
      </c>
      <c r="G7395" t="str">
        <f t="shared" si="228"/>
        <v>iiif_url</v>
      </c>
    </row>
    <row r="7396" spans="1:7" x14ac:dyDescent="0.2">
      <c r="A7396" t="s">
        <v>6962</v>
      </c>
      <c r="B7396" t="s">
        <v>6963</v>
      </c>
      <c r="C7396" t="s">
        <v>26</v>
      </c>
      <c r="D7396">
        <v>353</v>
      </c>
      <c r="E7396">
        <v>2534</v>
      </c>
      <c r="F7396" t="s">
        <v>7009</v>
      </c>
      <c r="G7396" t="str">
        <f t="shared" si="228"/>
        <v>iiif_url</v>
      </c>
    </row>
    <row r="7397" spans="1:7" x14ac:dyDescent="0.2">
      <c r="A7397" t="s">
        <v>6962</v>
      </c>
      <c r="B7397" t="s">
        <v>6963</v>
      </c>
      <c r="C7397" t="s">
        <v>26</v>
      </c>
      <c r="D7397">
        <v>355</v>
      </c>
      <c r="E7397">
        <v>2591</v>
      </c>
      <c r="F7397" t="s">
        <v>1063</v>
      </c>
      <c r="G7397" t="str">
        <f t="shared" si="228"/>
        <v>iiif_url</v>
      </c>
    </row>
    <row r="7398" spans="1:7" x14ac:dyDescent="0.2">
      <c r="A7398" t="s">
        <v>6962</v>
      </c>
      <c r="B7398" t="s">
        <v>6963</v>
      </c>
      <c r="C7398" t="s">
        <v>37</v>
      </c>
      <c r="D7398">
        <v>476</v>
      </c>
      <c r="E7398">
        <v>2635</v>
      </c>
      <c r="F7398" t="s">
        <v>7010</v>
      </c>
      <c r="G7398" t="str">
        <f t="shared" si="228"/>
        <v>iiif_url</v>
      </c>
    </row>
    <row r="7399" spans="1:7" x14ac:dyDescent="0.2">
      <c r="A7399" t="s">
        <v>6962</v>
      </c>
      <c r="B7399" t="s">
        <v>6963</v>
      </c>
      <c r="C7399" t="s">
        <v>26</v>
      </c>
      <c r="D7399">
        <v>351</v>
      </c>
      <c r="E7399">
        <v>2683</v>
      </c>
      <c r="F7399" t="s">
        <v>7011</v>
      </c>
      <c r="G7399" t="str">
        <f t="shared" si="228"/>
        <v>iiif_url</v>
      </c>
    </row>
    <row r="7400" spans="1:7" x14ac:dyDescent="0.2">
      <c r="A7400" t="s">
        <v>6962</v>
      </c>
      <c r="B7400" t="s">
        <v>6963</v>
      </c>
      <c r="C7400" t="s">
        <v>26</v>
      </c>
      <c r="D7400">
        <v>353</v>
      </c>
      <c r="E7400">
        <v>2732</v>
      </c>
      <c r="F7400" t="s">
        <v>7012</v>
      </c>
      <c r="G7400" t="str">
        <f t="shared" si="228"/>
        <v>iiif_url</v>
      </c>
    </row>
    <row r="7401" spans="1:7" x14ac:dyDescent="0.2">
      <c r="A7401" t="s">
        <v>6962</v>
      </c>
      <c r="B7401" t="s">
        <v>6963</v>
      </c>
      <c r="C7401" t="s">
        <v>37</v>
      </c>
      <c r="D7401">
        <v>476</v>
      </c>
      <c r="E7401">
        <v>2775</v>
      </c>
      <c r="F7401" t="s">
        <v>7013</v>
      </c>
      <c r="G7401" t="str">
        <f t="shared" si="228"/>
        <v>iiif_url</v>
      </c>
    </row>
    <row r="7402" spans="1:7" x14ac:dyDescent="0.2">
      <c r="A7402" t="s">
        <v>6962</v>
      </c>
      <c r="B7402" t="s">
        <v>6963</v>
      </c>
      <c r="C7402" t="s">
        <v>26</v>
      </c>
      <c r="D7402">
        <v>355</v>
      </c>
      <c r="E7402">
        <v>2831</v>
      </c>
      <c r="F7402" t="s">
        <v>7014</v>
      </c>
      <c r="G7402" t="str">
        <f t="shared" si="228"/>
        <v>iiif_url</v>
      </c>
    </row>
    <row r="7403" spans="1:7" x14ac:dyDescent="0.2">
      <c r="A7403" t="s">
        <v>6962</v>
      </c>
      <c r="B7403" t="s">
        <v>6963</v>
      </c>
      <c r="C7403" t="s">
        <v>37</v>
      </c>
      <c r="D7403">
        <v>473</v>
      </c>
      <c r="E7403">
        <v>2877</v>
      </c>
      <c r="F7403" t="s">
        <v>7015</v>
      </c>
      <c r="G7403" t="str">
        <f t="shared" si="228"/>
        <v>iiif_url</v>
      </c>
    </row>
    <row r="7404" spans="1:7" x14ac:dyDescent="0.2">
      <c r="A7404" t="s">
        <v>6962</v>
      </c>
      <c r="B7404" t="s">
        <v>6963</v>
      </c>
      <c r="C7404" t="s">
        <v>26</v>
      </c>
      <c r="D7404">
        <v>353</v>
      </c>
      <c r="E7404">
        <v>2925</v>
      </c>
      <c r="F7404" t="s">
        <v>7016</v>
      </c>
      <c r="G7404" t="str">
        <f t="shared" si="228"/>
        <v>iiif_url</v>
      </c>
    </row>
    <row r="7405" spans="1:7" x14ac:dyDescent="0.2">
      <c r="A7405" t="s">
        <v>6962</v>
      </c>
      <c r="B7405" t="s">
        <v>6963</v>
      </c>
      <c r="C7405" t="s">
        <v>26</v>
      </c>
      <c r="D7405">
        <v>353</v>
      </c>
      <c r="E7405">
        <v>2975</v>
      </c>
      <c r="F7405" t="s">
        <v>3170</v>
      </c>
      <c r="G7405" t="str">
        <f t="shared" si="228"/>
        <v>iiif_url</v>
      </c>
    </row>
    <row r="7406" spans="1:7" x14ac:dyDescent="0.2">
      <c r="A7406" t="s">
        <v>6962</v>
      </c>
      <c r="B7406" t="s">
        <v>6963</v>
      </c>
      <c r="C7406" t="s">
        <v>37</v>
      </c>
      <c r="D7406">
        <v>478</v>
      </c>
      <c r="E7406">
        <v>3020</v>
      </c>
      <c r="F7406" t="s">
        <v>7017</v>
      </c>
      <c r="G7406" t="str">
        <f t="shared" si="228"/>
        <v>iiif_url</v>
      </c>
    </row>
    <row r="7407" spans="1:7" x14ac:dyDescent="0.2">
      <c r="A7407" t="s">
        <v>6962</v>
      </c>
      <c r="B7407" t="s">
        <v>6963</v>
      </c>
      <c r="C7407" t="s">
        <v>26</v>
      </c>
      <c r="D7407">
        <v>351</v>
      </c>
      <c r="E7407">
        <v>3065</v>
      </c>
      <c r="F7407" t="s">
        <v>7018</v>
      </c>
      <c r="G7407" t="str">
        <f t="shared" si="228"/>
        <v>iiif_url</v>
      </c>
    </row>
    <row r="7408" spans="1:7" x14ac:dyDescent="0.2">
      <c r="A7408" t="s">
        <v>6962</v>
      </c>
      <c r="B7408" t="s">
        <v>6963</v>
      </c>
      <c r="C7408" t="s">
        <v>37</v>
      </c>
      <c r="D7408">
        <v>476</v>
      </c>
      <c r="E7408">
        <v>3119</v>
      </c>
      <c r="F7408" t="s">
        <v>7019</v>
      </c>
      <c r="G7408" t="str">
        <f t="shared" si="228"/>
        <v>iiif_url</v>
      </c>
    </row>
    <row r="7409" spans="1:7" x14ac:dyDescent="0.2">
      <c r="A7409" t="s">
        <v>6962</v>
      </c>
      <c r="B7409" t="s">
        <v>6963</v>
      </c>
      <c r="C7409" t="s">
        <v>26</v>
      </c>
      <c r="D7409">
        <v>341</v>
      </c>
      <c r="E7409">
        <v>3168</v>
      </c>
      <c r="F7409" t="s">
        <v>7020</v>
      </c>
      <c r="G7409" t="str">
        <f t="shared" si="228"/>
        <v>iiif_url</v>
      </c>
    </row>
    <row r="7410" spans="1:7" x14ac:dyDescent="0.2">
      <c r="A7410" t="s">
        <v>6962</v>
      </c>
      <c r="B7410" t="s">
        <v>6963</v>
      </c>
      <c r="C7410" t="s">
        <v>26</v>
      </c>
      <c r="D7410">
        <v>339</v>
      </c>
      <c r="E7410">
        <v>3216</v>
      </c>
      <c r="F7410" t="s">
        <v>7021</v>
      </c>
      <c r="G7410" t="str">
        <f t="shared" si="228"/>
        <v>iiif_url</v>
      </c>
    </row>
    <row r="7411" spans="1:7" x14ac:dyDescent="0.2">
      <c r="A7411" t="s">
        <v>6962</v>
      </c>
      <c r="B7411" t="s">
        <v>6963</v>
      </c>
      <c r="C7411" t="s">
        <v>37</v>
      </c>
      <c r="D7411">
        <v>472</v>
      </c>
      <c r="E7411">
        <v>3216</v>
      </c>
      <c r="F7411" t="s">
        <v>7022</v>
      </c>
      <c r="G7411" t="str">
        <f t="shared" si="228"/>
        <v>iiif_url</v>
      </c>
    </row>
    <row r="7412" spans="1:7" x14ac:dyDescent="0.2">
      <c r="A7412" t="s">
        <v>6962</v>
      </c>
      <c r="B7412" t="s">
        <v>6963</v>
      </c>
      <c r="C7412" t="s">
        <v>37</v>
      </c>
      <c r="D7412">
        <v>464</v>
      </c>
      <c r="E7412">
        <v>3262</v>
      </c>
      <c r="F7412" t="s">
        <v>7023</v>
      </c>
      <c r="G7412" t="str">
        <f t="shared" si="228"/>
        <v>iiif_url</v>
      </c>
    </row>
    <row r="7413" spans="1:7" x14ac:dyDescent="0.2">
      <c r="A7413" t="s">
        <v>6962</v>
      </c>
      <c r="B7413" t="s">
        <v>6963</v>
      </c>
      <c r="C7413" t="s">
        <v>124</v>
      </c>
      <c r="D7413">
        <v>344</v>
      </c>
      <c r="E7413">
        <v>3314</v>
      </c>
      <c r="F7413" t="s">
        <v>7024</v>
      </c>
      <c r="G7413" t="str">
        <f t="shared" si="228"/>
        <v>iiif_url</v>
      </c>
    </row>
    <row r="7415" spans="1:7" x14ac:dyDescent="0.2">
      <c r="A7415" t="s">
        <v>6962</v>
      </c>
      <c r="B7415" t="s">
        <v>7025</v>
      </c>
      <c r="C7415" t="s">
        <v>11</v>
      </c>
      <c r="D7415">
        <v>1476</v>
      </c>
      <c r="E7415">
        <v>370</v>
      </c>
      <c r="F7415" t="s">
        <v>7026</v>
      </c>
      <c r="G7415" t="str">
        <f t="shared" ref="G7415:G7446" si="229">HYPERLINK("https://images.diginfra.net/iiif/NL-HaNA_1.01.02/3779/NL-HaNA_1.01.02_3779_0034.jpg/1178,275,1229,3169/full/0/default.jpg", "iiif_url")</f>
        <v>iiif_url</v>
      </c>
    </row>
    <row r="7416" spans="1:7" x14ac:dyDescent="0.2">
      <c r="A7416" t="s">
        <v>6962</v>
      </c>
      <c r="B7416" t="s">
        <v>7025</v>
      </c>
      <c r="C7416" t="s">
        <v>11</v>
      </c>
      <c r="D7416">
        <v>1476</v>
      </c>
      <c r="E7416">
        <v>421</v>
      </c>
      <c r="F7416" t="s">
        <v>7027</v>
      </c>
      <c r="G7416" t="str">
        <f t="shared" si="229"/>
        <v>iiif_url</v>
      </c>
    </row>
    <row r="7417" spans="1:7" x14ac:dyDescent="0.2">
      <c r="A7417" t="s">
        <v>6962</v>
      </c>
      <c r="B7417" t="s">
        <v>7025</v>
      </c>
      <c r="C7417" t="s">
        <v>1170</v>
      </c>
      <c r="D7417">
        <v>1351</v>
      </c>
      <c r="E7417">
        <v>466</v>
      </c>
      <c r="F7417" t="s">
        <v>7028</v>
      </c>
      <c r="G7417" t="str">
        <f t="shared" si="229"/>
        <v>iiif_url</v>
      </c>
    </row>
    <row r="7418" spans="1:7" x14ac:dyDescent="0.2">
      <c r="A7418" t="s">
        <v>6962</v>
      </c>
      <c r="B7418" t="s">
        <v>7025</v>
      </c>
      <c r="C7418" t="s">
        <v>1170</v>
      </c>
      <c r="D7418">
        <v>1354</v>
      </c>
      <c r="E7418">
        <v>512</v>
      </c>
      <c r="F7418" t="s">
        <v>7029</v>
      </c>
      <c r="G7418" t="str">
        <f t="shared" si="229"/>
        <v>iiif_url</v>
      </c>
    </row>
    <row r="7419" spans="1:7" x14ac:dyDescent="0.2">
      <c r="A7419" t="s">
        <v>6962</v>
      </c>
      <c r="B7419" t="s">
        <v>7025</v>
      </c>
      <c r="C7419" t="s">
        <v>11</v>
      </c>
      <c r="D7419">
        <v>1471</v>
      </c>
      <c r="E7419">
        <v>563</v>
      </c>
      <c r="F7419" t="s">
        <v>7030</v>
      </c>
      <c r="G7419" t="str">
        <f t="shared" si="229"/>
        <v>iiif_url</v>
      </c>
    </row>
    <row r="7420" spans="1:7" x14ac:dyDescent="0.2">
      <c r="A7420" t="s">
        <v>6962</v>
      </c>
      <c r="B7420" t="s">
        <v>7025</v>
      </c>
      <c r="C7420" t="s">
        <v>1170</v>
      </c>
      <c r="D7420">
        <v>1351</v>
      </c>
      <c r="E7420">
        <v>610</v>
      </c>
      <c r="F7420" t="s">
        <v>7031</v>
      </c>
      <c r="G7420" t="str">
        <f t="shared" si="229"/>
        <v>iiif_url</v>
      </c>
    </row>
    <row r="7421" spans="1:7" x14ac:dyDescent="0.2">
      <c r="A7421" t="s">
        <v>6962</v>
      </c>
      <c r="B7421" t="s">
        <v>7025</v>
      </c>
      <c r="C7421" t="s">
        <v>1170</v>
      </c>
      <c r="D7421">
        <v>1354</v>
      </c>
      <c r="E7421">
        <v>660</v>
      </c>
      <c r="F7421" t="s">
        <v>7032</v>
      </c>
      <c r="G7421" t="str">
        <f t="shared" si="229"/>
        <v>iiif_url</v>
      </c>
    </row>
    <row r="7422" spans="1:7" x14ac:dyDescent="0.2">
      <c r="A7422" t="s">
        <v>6962</v>
      </c>
      <c r="B7422" t="s">
        <v>7025</v>
      </c>
      <c r="C7422" t="s">
        <v>1170</v>
      </c>
      <c r="D7422">
        <v>1354</v>
      </c>
      <c r="E7422">
        <v>703</v>
      </c>
      <c r="F7422" t="s">
        <v>7033</v>
      </c>
      <c r="G7422" t="str">
        <f t="shared" si="229"/>
        <v>iiif_url</v>
      </c>
    </row>
    <row r="7423" spans="1:7" x14ac:dyDescent="0.2">
      <c r="A7423" t="s">
        <v>6962</v>
      </c>
      <c r="B7423" t="s">
        <v>7025</v>
      </c>
      <c r="C7423" t="s">
        <v>11</v>
      </c>
      <c r="D7423">
        <v>1476</v>
      </c>
      <c r="E7423">
        <v>755</v>
      </c>
      <c r="F7423" t="s">
        <v>7034</v>
      </c>
      <c r="G7423" t="str">
        <f t="shared" si="229"/>
        <v>iiif_url</v>
      </c>
    </row>
    <row r="7424" spans="1:7" x14ac:dyDescent="0.2">
      <c r="A7424" t="s">
        <v>6962</v>
      </c>
      <c r="B7424" t="s">
        <v>7025</v>
      </c>
      <c r="C7424" t="s">
        <v>11</v>
      </c>
      <c r="D7424">
        <v>1476</v>
      </c>
      <c r="E7424">
        <v>807</v>
      </c>
      <c r="F7424" t="s">
        <v>7035</v>
      </c>
      <c r="G7424" t="str">
        <f t="shared" si="229"/>
        <v>iiif_url</v>
      </c>
    </row>
    <row r="7425" spans="1:7" x14ac:dyDescent="0.2">
      <c r="A7425" t="s">
        <v>6962</v>
      </c>
      <c r="B7425" t="s">
        <v>7025</v>
      </c>
      <c r="C7425" t="s">
        <v>1170</v>
      </c>
      <c r="D7425">
        <v>1356</v>
      </c>
      <c r="E7425">
        <v>852</v>
      </c>
      <c r="F7425" t="s">
        <v>7036</v>
      </c>
      <c r="G7425" t="str">
        <f t="shared" si="229"/>
        <v>iiif_url</v>
      </c>
    </row>
    <row r="7426" spans="1:7" x14ac:dyDescent="0.2">
      <c r="A7426" t="s">
        <v>6962</v>
      </c>
      <c r="B7426" t="s">
        <v>7025</v>
      </c>
      <c r="C7426" t="s">
        <v>11</v>
      </c>
      <c r="D7426">
        <v>1476</v>
      </c>
      <c r="E7426">
        <v>901</v>
      </c>
      <c r="F7426" t="s">
        <v>7037</v>
      </c>
      <c r="G7426" t="str">
        <f t="shared" si="229"/>
        <v>iiif_url</v>
      </c>
    </row>
    <row r="7427" spans="1:7" x14ac:dyDescent="0.2">
      <c r="A7427" t="s">
        <v>6962</v>
      </c>
      <c r="B7427" t="s">
        <v>7025</v>
      </c>
      <c r="C7427" t="s">
        <v>1170</v>
      </c>
      <c r="D7427">
        <v>1349</v>
      </c>
      <c r="E7427">
        <v>946</v>
      </c>
      <c r="F7427" t="s">
        <v>7038</v>
      </c>
      <c r="G7427" t="str">
        <f t="shared" si="229"/>
        <v>iiif_url</v>
      </c>
    </row>
    <row r="7428" spans="1:7" x14ac:dyDescent="0.2">
      <c r="A7428" t="s">
        <v>6962</v>
      </c>
      <c r="B7428" t="s">
        <v>7025</v>
      </c>
      <c r="C7428" t="s">
        <v>1170</v>
      </c>
      <c r="D7428">
        <v>1342</v>
      </c>
      <c r="E7428">
        <v>991</v>
      </c>
      <c r="F7428" t="s">
        <v>7039</v>
      </c>
      <c r="G7428" t="str">
        <f t="shared" si="229"/>
        <v>iiif_url</v>
      </c>
    </row>
    <row r="7429" spans="1:7" x14ac:dyDescent="0.2">
      <c r="A7429" t="s">
        <v>6962</v>
      </c>
      <c r="B7429" t="s">
        <v>7025</v>
      </c>
      <c r="C7429" t="s">
        <v>11</v>
      </c>
      <c r="D7429">
        <v>1476</v>
      </c>
      <c r="E7429">
        <v>1043</v>
      </c>
      <c r="F7429" t="s">
        <v>7040</v>
      </c>
      <c r="G7429" t="str">
        <f t="shared" si="229"/>
        <v>iiif_url</v>
      </c>
    </row>
    <row r="7430" spans="1:7" x14ac:dyDescent="0.2">
      <c r="A7430" t="s">
        <v>6962</v>
      </c>
      <c r="B7430" t="s">
        <v>7025</v>
      </c>
      <c r="C7430" t="s">
        <v>1170</v>
      </c>
      <c r="D7430">
        <v>1349</v>
      </c>
      <c r="E7430">
        <v>1096</v>
      </c>
      <c r="F7430" t="s">
        <v>7041</v>
      </c>
      <c r="G7430" t="str">
        <f t="shared" si="229"/>
        <v>iiif_url</v>
      </c>
    </row>
    <row r="7431" spans="1:7" x14ac:dyDescent="0.2">
      <c r="A7431" t="s">
        <v>6962</v>
      </c>
      <c r="B7431" t="s">
        <v>7025</v>
      </c>
      <c r="C7431" t="s">
        <v>11</v>
      </c>
      <c r="D7431">
        <v>1474</v>
      </c>
      <c r="E7431">
        <v>1140</v>
      </c>
      <c r="F7431" t="s">
        <v>7042</v>
      </c>
      <c r="G7431" t="str">
        <f t="shared" si="229"/>
        <v>iiif_url</v>
      </c>
    </row>
    <row r="7432" spans="1:7" x14ac:dyDescent="0.2">
      <c r="A7432" t="s">
        <v>6962</v>
      </c>
      <c r="B7432" t="s">
        <v>7025</v>
      </c>
      <c r="C7432" t="s">
        <v>1170</v>
      </c>
      <c r="D7432">
        <v>1347</v>
      </c>
      <c r="E7432">
        <v>1185</v>
      </c>
      <c r="F7432" t="s">
        <v>7043</v>
      </c>
      <c r="G7432" t="str">
        <f t="shared" si="229"/>
        <v>iiif_url</v>
      </c>
    </row>
    <row r="7433" spans="1:7" x14ac:dyDescent="0.2">
      <c r="A7433" t="s">
        <v>6962</v>
      </c>
      <c r="B7433" t="s">
        <v>7025</v>
      </c>
      <c r="C7433" t="s">
        <v>1170</v>
      </c>
      <c r="D7433">
        <v>1347</v>
      </c>
      <c r="E7433">
        <v>1236</v>
      </c>
      <c r="F7433" t="s">
        <v>7044</v>
      </c>
      <c r="G7433" t="str">
        <f t="shared" si="229"/>
        <v>iiif_url</v>
      </c>
    </row>
    <row r="7434" spans="1:7" x14ac:dyDescent="0.2">
      <c r="A7434" t="s">
        <v>6962</v>
      </c>
      <c r="B7434" t="s">
        <v>7025</v>
      </c>
      <c r="C7434" t="s">
        <v>11</v>
      </c>
      <c r="D7434">
        <v>1469</v>
      </c>
      <c r="E7434">
        <v>1286</v>
      </c>
      <c r="F7434" t="s">
        <v>7045</v>
      </c>
      <c r="G7434" t="str">
        <f t="shared" si="229"/>
        <v>iiif_url</v>
      </c>
    </row>
    <row r="7435" spans="1:7" x14ac:dyDescent="0.2">
      <c r="A7435" t="s">
        <v>6962</v>
      </c>
      <c r="B7435" t="s">
        <v>7025</v>
      </c>
      <c r="C7435" t="s">
        <v>26</v>
      </c>
      <c r="D7435">
        <v>1349</v>
      </c>
      <c r="E7435">
        <v>1328</v>
      </c>
      <c r="F7435" t="s">
        <v>7046</v>
      </c>
      <c r="G7435" t="str">
        <f t="shared" si="229"/>
        <v>iiif_url</v>
      </c>
    </row>
    <row r="7436" spans="1:7" x14ac:dyDescent="0.2">
      <c r="A7436" t="s">
        <v>6962</v>
      </c>
      <c r="B7436" t="s">
        <v>7025</v>
      </c>
      <c r="C7436" t="s">
        <v>11</v>
      </c>
      <c r="D7436">
        <v>1469</v>
      </c>
      <c r="E7436">
        <v>1381</v>
      </c>
      <c r="F7436" t="s">
        <v>7047</v>
      </c>
      <c r="G7436" t="str">
        <f t="shared" si="229"/>
        <v>iiif_url</v>
      </c>
    </row>
    <row r="7437" spans="1:7" x14ac:dyDescent="0.2">
      <c r="A7437" t="s">
        <v>6962</v>
      </c>
      <c r="B7437" t="s">
        <v>7025</v>
      </c>
      <c r="C7437" t="s">
        <v>26</v>
      </c>
      <c r="D7437">
        <v>1344</v>
      </c>
      <c r="E7437">
        <v>1425</v>
      </c>
      <c r="F7437" t="s">
        <v>7048</v>
      </c>
      <c r="G7437" t="str">
        <f t="shared" si="229"/>
        <v>iiif_url</v>
      </c>
    </row>
    <row r="7438" spans="1:7" x14ac:dyDescent="0.2">
      <c r="A7438" t="s">
        <v>6962</v>
      </c>
      <c r="B7438" t="s">
        <v>7025</v>
      </c>
      <c r="C7438" t="s">
        <v>11</v>
      </c>
      <c r="D7438">
        <v>1486</v>
      </c>
      <c r="E7438">
        <v>1432</v>
      </c>
      <c r="F7438" t="s">
        <v>7049</v>
      </c>
      <c r="G7438" t="str">
        <f t="shared" si="229"/>
        <v>iiif_url</v>
      </c>
    </row>
    <row r="7439" spans="1:7" x14ac:dyDescent="0.2">
      <c r="A7439" t="s">
        <v>6962</v>
      </c>
      <c r="B7439" t="s">
        <v>7025</v>
      </c>
      <c r="C7439" t="s">
        <v>11</v>
      </c>
      <c r="D7439">
        <v>1471</v>
      </c>
      <c r="E7439">
        <v>1459</v>
      </c>
      <c r="F7439" t="s">
        <v>7050</v>
      </c>
      <c r="G7439" t="str">
        <f t="shared" si="229"/>
        <v>iiif_url</v>
      </c>
    </row>
    <row r="7440" spans="1:7" x14ac:dyDescent="0.2">
      <c r="A7440" t="s">
        <v>6962</v>
      </c>
      <c r="B7440" t="s">
        <v>7025</v>
      </c>
      <c r="C7440" t="s">
        <v>26</v>
      </c>
      <c r="D7440">
        <v>1344</v>
      </c>
      <c r="E7440">
        <v>1520</v>
      </c>
      <c r="F7440" t="s">
        <v>7051</v>
      </c>
      <c r="G7440" t="str">
        <f t="shared" si="229"/>
        <v>iiif_url</v>
      </c>
    </row>
    <row r="7441" spans="1:7" x14ac:dyDescent="0.2">
      <c r="A7441" t="s">
        <v>6962</v>
      </c>
      <c r="B7441" t="s">
        <v>7025</v>
      </c>
      <c r="C7441" t="s">
        <v>26</v>
      </c>
      <c r="D7441">
        <v>1340</v>
      </c>
      <c r="E7441">
        <v>1569</v>
      </c>
      <c r="F7441" t="s">
        <v>7052</v>
      </c>
      <c r="G7441" t="str">
        <f t="shared" si="229"/>
        <v>iiif_url</v>
      </c>
    </row>
    <row r="7442" spans="1:7" x14ac:dyDescent="0.2">
      <c r="A7442" t="s">
        <v>6962</v>
      </c>
      <c r="B7442" t="s">
        <v>7025</v>
      </c>
      <c r="C7442" t="s">
        <v>37</v>
      </c>
      <c r="D7442">
        <v>1462</v>
      </c>
      <c r="E7442">
        <v>1619</v>
      </c>
      <c r="F7442" t="s">
        <v>7053</v>
      </c>
      <c r="G7442" t="str">
        <f t="shared" si="229"/>
        <v>iiif_url</v>
      </c>
    </row>
    <row r="7443" spans="1:7" x14ac:dyDescent="0.2">
      <c r="A7443" t="s">
        <v>6962</v>
      </c>
      <c r="B7443" t="s">
        <v>7025</v>
      </c>
      <c r="C7443" t="s">
        <v>26</v>
      </c>
      <c r="D7443">
        <v>1342</v>
      </c>
      <c r="E7443">
        <v>1666</v>
      </c>
      <c r="F7443" t="s">
        <v>7054</v>
      </c>
      <c r="G7443" t="str">
        <f t="shared" si="229"/>
        <v>iiif_url</v>
      </c>
    </row>
    <row r="7444" spans="1:7" x14ac:dyDescent="0.2">
      <c r="A7444" t="s">
        <v>6962</v>
      </c>
      <c r="B7444" t="s">
        <v>7025</v>
      </c>
      <c r="C7444" t="s">
        <v>26</v>
      </c>
      <c r="D7444">
        <v>1344</v>
      </c>
      <c r="E7444">
        <v>1718</v>
      </c>
      <c r="F7444" t="s">
        <v>7055</v>
      </c>
      <c r="G7444" t="str">
        <f t="shared" si="229"/>
        <v>iiif_url</v>
      </c>
    </row>
    <row r="7445" spans="1:7" x14ac:dyDescent="0.2">
      <c r="A7445" t="s">
        <v>6962</v>
      </c>
      <c r="B7445" t="s">
        <v>7025</v>
      </c>
      <c r="C7445" t="s">
        <v>37</v>
      </c>
      <c r="D7445">
        <v>1467</v>
      </c>
      <c r="E7445">
        <v>1763</v>
      </c>
      <c r="F7445" t="s">
        <v>7056</v>
      </c>
      <c r="G7445" t="str">
        <f t="shared" si="229"/>
        <v>iiif_url</v>
      </c>
    </row>
    <row r="7446" spans="1:7" x14ac:dyDescent="0.2">
      <c r="A7446" t="s">
        <v>6962</v>
      </c>
      <c r="B7446" t="s">
        <v>7025</v>
      </c>
      <c r="C7446" t="s">
        <v>26</v>
      </c>
      <c r="D7446">
        <v>1337</v>
      </c>
      <c r="E7446">
        <v>1809</v>
      </c>
      <c r="F7446" t="s">
        <v>7057</v>
      </c>
      <c r="G7446" t="str">
        <f t="shared" si="229"/>
        <v>iiif_url</v>
      </c>
    </row>
    <row r="7447" spans="1:7" x14ac:dyDescent="0.2">
      <c r="A7447" t="s">
        <v>6962</v>
      </c>
      <c r="B7447" t="s">
        <v>7025</v>
      </c>
      <c r="C7447" t="s">
        <v>26</v>
      </c>
      <c r="D7447">
        <v>1337</v>
      </c>
      <c r="E7447">
        <v>1860</v>
      </c>
      <c r="F7447" t="s">
        <v>7058</v>
      </c>
      <c r="G7447" t="str">
        <f t="shared" ref="G7447:G7477" si="230">HYPERLINK("https://images.diginfra.net/iiif/NL-HaNA_1.01.02/3779/NL-HaNA_1.01.02_3779_0034.jpg/1178,275,1229,3169/full/0/default.jpg", "iiif_url")</f>
        <v>iiif_url</v>
      </c>
    </row>
    <row r="7448" spans="1:7" x14ac:dyDescent="0.2">
      <c r="A7448" t="s">
        <v>6962</v>
      </c>
      <c r="B7448" t="s">
        <v>7025</v>
      </c>
      <c r="C7448" t="s">
        <v>26</v>
      </c>
      <c r="D7448">
        <v>1340</v>
      </c>
      <c r="E7448">
        <v>1910</v>
      </c>
      <c r="F7448" t="s">
        <v>7059</v>
      </c>
      <c r="G7448" t="str">
        <f t="shared" si="230"/>
        <v>iiif_url</v>
      </c>
    </row>
    <row r="7449" spans="1:7" x14ac:dyDescent="0.2">
      <c r="A7449" t="s">
        <v>6962</v>
      </c>
      <c r="B7449" t="s">
        <v>7025</v>
      </c>
      <c r="C7449" t="s">
        <v>37</v>
      </c>
      <c r="D7449">
        <v>1453</v>
      </c>
      <c r="E7449">
        <v>1958</v>
      </c>
      <c r="F7449" t="s">
        <v>7060</v>
      </c>
      <c r="G7449" t="str">
        <f t="shared" si="230"/>
        <v>iiif_url</v>
      </c>
    </row>
    <row r="7450" spans="1:7" x14ac:dyDescent="0.2">
      <c r="A7450" t="s">
        <v>6962</v>
      </c>
      <c r="B7450" t="s">
        <v>7025</v>
      </c>
      <c r="C7450" t="s">
        <v>26</v>
      </c>
      <c r="D7450">
        <v>1335</v>
      </c>
      <c r="E7450">
        <v>2009</v>
      </c>
      <c r="F7450" t="s">
        <v>7061</v>
      </c>
      <c r="G7450" t="str">
        <f t="shared" si="230"/>
        <v>iiif_url</v>
      </c>
    </row>
    <row r="7451" spans="1:7" x14ac:dyDescent="0.2">
      <c r="A7451" t="s">
        <v>6962</v>
      </c>
      <c r="B7451" t="s">
        <v>7025</v>
      </c>
      <c r="C7451" t="s">
        <v>26</v>
      </c>
      <c r="D7451">
        <v>1335</v>
      </c>
      <c r="E7451">
        <v>2054</v>
      </c>
      <c r="F7451" t="s">
        <v>3240</v>
      </c>
      <c r="G7451" t="str">
        <f t="shared" si="230"/>
        <v>iiif_url</v>
      </c>
    </row>
    <row r="7452" spans="1:7" x14ac:dyDescent="0.2">
      <c r="A7452" t="s">
        <v>6962</v>
      </c>
      <c r="B7452" t="s">
        <v>7025</v>
      </c>
      <c r="C7452" t="s">
        <v>37</v>
      </c>
      <c r="D7452">
        <v>1457</v>
      </c>
      <c r="E7452">
        <v>2106</v>
      </c>
      <c r="F7452" t="s">
        <v>7062</v>
      </c>
      <c r="G7452" t="str">
        <f t="shared" si="230"/>
        <v>iiif_url</v>
      </c>
    </row>
    <row r="7453" spans="1:7" x14ac:dyDescent="0.2">
      <c r="A7453" t="s">
        <v>6962</v>
      </c>
      <c r="B7453" t="s">
        <v>7025</v>
      </c>
      <c r="C7453" t="s">
        <v>26</v>
      </c>
      <c r="D7453">
        <v>1333</v>
      </c>
      <c r="E7453">
        <v>2154</v>
      </c>
      <c r="F7453" t="s">
        <v>7063</v>
      </c>
      <c r="G7453" t="str">
        <f t="shared" si="230"/>
        <v>iiif_url</v>
      </c>
    </row>
    <row r="7454" spans="1:7" x14ac:dyDescent="0.2">
      <c r="A7454" t="s">
        <v>6962</v>
      </c>
      <c r="B7454" t="s">
        <v>7025</v>
      </c>
      <c r="C7454" t="s">
        <v>26</v>
      </c>
      <c r="D7454">
        <v>1455</v>
      </c>
      <c r="E7454">
        <v>2201</v>
      </c>
      <c r="F7454" t="s">
        <v>7064</v>
      </c>
      <c r="G7454" t="str">
        <f t="shared" si="230"/>
        <v>iiif_url</v>
      </c>
    </row>
    <row r="7455" spans="1:7" x14ac:dyDescent="0.2">
      <c r="A7455" t="s">
        <v>6962</v>
      </c>
      <c r="B7455" t="s">
        <v>7025</v>
      </c>
      <c r="C7455" t="s">
        <v>26</v>
      </c>
      <c r="D7455">
        <v>1333</v>
      </c>
      <c r="E7455">
        <v>2243</v>
      </c>
      <c r="F7455" t="s">
        <v>7065</v>
      </c>
      <c r="G7455" t="str">
        <f t="shared" si="230"/>
        <v>iiif_url</v>
      </c>
    </row>
    <row r="7456" spans="1:7" x14ac:dyDescent="0.2">
      <c r="A7456" t="s">
        <v>6962</v>
      </c>
      <c r="B7456" t="s">
        <v>7025</v>
      </c>
      <c r="C7456" t="s">
        <v>26</v>
      </c>
      <c r="D7456">
        <v>1330</v>
      </c>
      <c r="E7456">
        <v>2296</v>
      </c>
      <c r="F7456" t="s">
        <v>7066</v>
      </c>
      <c r="G7456" t="str">
        <f t="shared" si="230"/>
        <v>iiif_url</v>
      </c>
    </row>
    <row r="7457" spans="1:7" x14ac:dyDescent="0.2">
      <c r="A7457" t="s">
        <v>6962</v>
      </c>
      <c r="B7457" t="s">
        <v>7025</v>
      </c>
      <c r="C7457" t="s">
        <v>26</v>
      </c>
      <c r="D7457">
        <v>1330</v>
      </c>
      <c r="E7457">
        <v>2349</v>
      </c>
      <c r="F7457" t="s">
        <v>7067</v>
      </c>
      <c r="G7457" t="str">
        <f t="shared" si="230"/>
        <v>iiif_url</v>
      </c>
    </row>
    <row r="7458" spans="1:7" x14ac:dyDescent="0.2">
      <c r="A7458" t="s">
        <v>6962</v>
      </c>
      <c r="B7458" t="s">
        <v>7025</v>
      </c>
      <c r="C7458" t="s">
        <v>37</v>
      </c>
      <c r="D7458">
        <v>1455</v>
      </c>
      <c r="E7458">
        <v>2395</v>
      </c>
      <c r="F7458" t="s">
        <v>7068</v>
      </c>
      <c r="G7458" t="str">
        <f t="shared" si="230"/>
        <v>iiif_url</v>
      </c>
    </row>
    <row r="7459" spans="1:7" x14ac:dyDescent="0.2">
      <c r="A7459" t="s">
        <v>6962</v>
      </c>
      <c r="B7459" t="s">
        <v>7025</v>
      </c>
      <c r="C7459" t="s">
        <v>26</v>
      </c>
      <c r="D7459">
        <v>1328</v>
      </c>
      <c r="E7459">
        <v>2443</v>
      </c>
      <c r="F7459" t="s">
        <v>7069</v>
      </c>
      <c r="G7459" t="str">
        <f t="shared" si="230"/>
        <v>iiif_url</v>
      </c>
    </row>
    <row r="7460" spans="1:7" x14ac:dyDescent="0.2">
      <c r="A7460" t="s">
        <v>6962</v>
      </c>
      <c r="B7460" t="s">
        <v>7025</v>
      </c>
      <c r="C7460" t="s">
        <v>37</v>
      </c>
      <c r="D7460">
        <v>1453</v>
      </c>
      <c r="E7460">
        <v>2493</v>
      </c>
      <c r="F7460" t="s">
        <v>7070</v>
      </c>
      <c r="G7460" t="str">
        <f t="shared" si="230"/>
        <v>iiif_url</v>
      </c>
    </row>
    <row r="7461" spans="1:7" x14ac:dyDescent="0.2">
      <c r="A7461" t="s">
        <v>6962</v>
      </c>
      <c r="B7461" t="s">
        <v>7025</v>
      </c>
      <c r="C7461" t="s">
        <v>26</v>
      </c>
      <c r="D7461">
        <v>1330</v>
      </c>
      <c r="E7461">
        <v>2540</v>
      </c>
      <c r="F7461" t="s">
        <v>7071</v>
      </c>
      <c r="G7461" t="str">
        <f t="shared" si="230"/>
        <v>iiif_url</v>
      </c>
    </row>
    <row r="7462" spans="1:7" x14ac:dyDescent="0.2">
      <c r="A7462" t="s">
        <v>6962</v>
      </c>
      <c r="B7462" t="s">
        <v>7025</v>
      </c>
      <c r="C7462" t="s">
        <v>37</v>
      </c>
      <c r="D7462">
        <v>1453</v>
      </c>
      <c r="E7462">
        <v>2585</v>
      </c>
      <c r="F7462" t="s">
        <v>7072</v>
      </c>
      <c r="G7462" t="str">
        <f t="shared" si="230"/>
        <v>iiif_url</v>
      </c>
    </row>
    <row r="7463" spans="1:7" x14ac:dyDescent="0.2">
      <c r="A7463" t="s">
        <v>6962</v>
      </c>
      <c r="B7463" t="s">
        <v>7025</v>
      </c>
      <c r="C7463" t="s">
        <v>26</v>
      </c>
      <c r="D7463">
        <v>1330</v>
      </c>
      <c r="E7463">
        <v>2636</v>
      </c>
      <c r="F7463" t="s">
        <v>7073</v>
      </c>
      <c r="G7463" t="str">
        <f t="shared" si="230"/>
        <v>iiif_url</v>
      </c>
    </row>
    <row r="7464" spans="1:7" x14ac:dyDescent="0.2">
      <c r="A7464" t="s">
        <v>6962</v>
      </c>
      <c r="B7464" t="s">
        <v>7025</v>
      </c>
      <c r="C7464" t="s">
        <v>26</v>
      </c>
      <c r="D7464">
        <v>1330</v>
      </c>
      <c r="E7464">
        <v>2687</v>
      </c>
      <c r="F7464" t="s">
        <v>7074</v>
      </c>
      <c r="G7464" t="str">
        <f t="shared" si="230"/>
        <v>iiif_url</v>
      </c>
    </row>
    <row r="7465" spans="1:7" x14ac:dyDescent="0.2">
      <c r="A7465" t="s">
        <v>6962</v>
      </c>
      <c r="B7465" t="s">
        <v>7025</v>
      </c>
      <c r="C7465" t="s">
        <v>37</v>
      </c>
      <c r="D7465">
        <v>1453</v>
      </c>
      <c r="E7465">
        <v>2732</v>
      </c>
      <c r="F7465" t="s">
        <v>7075</v>
      </c>
      <c r="G7465" t="str">
        <f t="shared" si="230"/>
        <v>iiif_url</v>
      </c>
    </row>
    <row r="7466" spans="1:7" x14ac:dyDescent="0.2">
      <c r="A7466" t="s">
        <v>6962</v>
      </c>
      <c r="B7466" t="s">
        <v>7025</v>
      </c>
      <c r="C7466" t="s">
        <v>26</v>
      </c>
      <c r="D7466">
        <v>1323</v>
      </c>
      <c r="E7466">
        <v>2786</v>
      </c>
      <c r="F7466" t="s">
        <v>7076</v>
      </c>
      <c r="G7466" t="str">
        <f t="shared" si="230"/>
        <v>iiif_url</v>
      </c>
    </row>
    <row r="7467" spans="1:7" x14ac:dyDescent="0.2">
      <c r="A7467" t="s">
        <v>6962</v>
      </c>
      <c r="B7467" t="s">
        <v>7025</v>
      </c>
      <c r="C7467" t="s">
        <v>37</v>
      </c>
      <c r="D7467">
        <v>1448</v>
      </c>
      <c r="E7467">
        <v>2831</v>
      </c>
      <c r="F7467" t="s">
        <v>7077</v>
      </c>
      <c r="G7467" t="str">
        <f t="shared" si="230"/>
        <v>iiif_url</v>
      </c>
    </row>
    <row r="7468" spans="1:7" x14ac:dyDescent="0.2">
      <c r="A7468" t="s">
        <v>6962</v>
      </c>
      <c r="B7468" t="s">
        <v>7025</v>
      </c>
      <c r="C7468" t="s">
        <v>26</v>
      </c>
      <c r="D7468">
        <v>1325</v>
      </c>
      <c r="E7468">
        <v>2879</v>
      </c>
      <c r="F7468" t="s">
        <v>7078</v>
      </c>
      <c r="G7468" t="str">
        <f t="shared" si="230"/>
        <v>iiif_url</v>
      </c>
    </row>
    <row r="7469" spans="1:7" x14ac:dyDescent="0.2">
      <c r="A7469" t="s">
        <v>6962</v>
      </c>
      <c r="B7469" t="s">
        <v>7025</v>
      </c>
      <c r="C7469" t="s">
        <v>37</v>
      </c>
      <c r="D7469">
        <v>1450</v>
      </c>
      <c r="E7469">
        <v>2931</v>
      </c>
      <c r="F7469" t="s">
        <v>7079</v>
      </c>
      <c r="G7469" t="str">
        <f t="shared" si="230"/>
        <v>iiif_url</v>
      </c>
    </row>
    <row r="7470" spans="1:7" x14ac:dyDescent="0.2">
      <c r="A7470" t="s">
        <v>6962</v>
      </c>
      <c r="B7470" t="s">
        <v>7025</v>
      </c>
      <c r="C7470" t="s">
        <v>26</v>
      </c>
      <c r="D7470">
        <v>1323</v>
      </c>
      <c r="E7470">
        <v>2973</v>
      </c>
      <c r="F7470" t="s">
        <v>7080</v>
      </c>
      <c r="G7470" t="str">
        <f t="shared" si="230"/>
        <v>iiif_url</v>
      </c>
    </row>
    <row r="7471" spans="1:7" x14ac:dyDescent="0.2">
      <c r="A7471" t="s">
        <v>6962</v>
      </c>
      <c r="B7471" t="s">
        <v>7025</v>
      </c>
      <c r="C7471" t="s">
        <v>37</v>
      </c>
      <c r="D7471">
        <v>1446</v>
      </c>
      <c r="E7471">
        <v>3028</v>
      </c>
      <c r="F7471" t="s">
        <v>7081</v>
      </c>
      <c r="G7471" t="str">
        <f t="shared" si="230"/>
        <v>iiif_url</v>
      </c>
    </row>
    <row r="7472" spans="1:7" x14ac:dyDescent="0.2">
      <c r="A7472" t="s">
        <v>6962</v>
      </c>
      <c r="B7472" t="s">
        <v>7025</v>
      </c>
      <c r="C7472" t="s">
        <v>26</v>
      </c>
      <c r="D7472">
        <v>1323</v>
      </c>
      <c r="E7472">
        <v>3075</v>
      </c>
      <c r="F7472" t="s">
        <v>1301</v>
      </c>
      <c r="G7472" t="str">
        <f t="shared" si="230"/>
        <v>iiif_url</v>
      </c>
    </row>
    <row r="7473" spans="1:7" x14ac:dyDescent="0.2">
      <c r="A7473" t="s">
        <v>6962</v>
      </c>
      <c r="B7473" t="s">
        <v>7025</v>
      </c>
      <c r="C7473" t="s">
        <v>26</v>
      </c>
      <c r="D7473">
        <v>1323</v>
      </c>
      <c r="E7473">
        <v>3126</v>
      </c>
      <c r="F7473" t="s">
        <v>7082</v>
      </c>
      <c r="G7473" t="str">
        <f t="shared" si="230"/>
        <v>iiif_url</v>
      </c>
    </row>
    <row r="7474" spans="1:7" x14ac:dyDescent="0.2">
      <c r="A7474" t="s">
        <v>6962</v>
      </c>
      <c r="B7474" t="s">
        <v>7025</v>
      </c>
      <c r="C7474" t="s">
        <v>37</v>
      </c>
      <c r="D7474">
        <v>1448</v>
      </c>
      <c r="E7474">
        <v>3171</v>
      </c>
      <c r="F7474" t="s">
        <v>7083</v>
      </c>
      <c r="G7474" t="str">
        <f t="shared" si="230"/>
        <v>iiif_url</v>
      </c>
    </row>
    <row r="7475" spans="1:7" x14ac:dyDescent="0.2">
      <c r="A7475" t="s">
        <v>6962</v>
      </c>
      <c r="B7475" t="s">
        <v>7025</v>
      </c>
      <c r="C7475" t="s">
        <v>26</v>
      </c>
      <c r="D7475">
        <v>1318</v>
      </c>
      <c r="E7475">
        <v>3221</v>
      </c>
      <c r="F7475" t="s">
        <v>7084</v>
      </c>
      <c r="G7475" t="str">
        <f t="shared" si="230"/>
        <v>iiif_url</v>
      </c>
    </row>
    <row r="7476" spans="1:7" x14ac:dyDescent="0.2">
      <c r="A7476" t="s">
        <v>6962</v>
      </c>
      <c r="B7476" t="s">
        <v>7025</v>
      </c>
      <c r="C7476" t="s">
        <v>26</v>
      </c>
      <c r="D7476">
        <v>1321</v>
      </c>
      <c r="E7476">
        <v>3270</v>
      </c>
      <c r="F7476" t="s">
        <v>7085</v>
      </c>
      <c r="G7476" t="str">
        <f t="shared" si="230"/>
        <v>iiif_url</v>
      </c>
    </row>
    <row r="7477" spans="1:7" x14ac:dyDescent="0.2">
      <c r="A7477" t="s">
        <v>6962</v>
      </c>
      <c r="B7477" t="s">
        <v>7025</v>
      </c>
      <c r="C7477" t="s">
        <v>37</v>
      </c>
      <c r="D7477">
        <v>1439</v>
      </c>
      <c r="E7477">
        <v>3310</v>
      </c>
      <c r="F7477" t="s">
        <v>7086</v>
      </c>
      <c r="G7477" t="str">
        <f t="shared" si="230"/>
        <v>iiif_url</v>
      </c>
    </row>
    <row r="7481" spans="1:7" x14ac:dyDescent="0.2">
      <c r="A7481" t="s">
        <v>7087</v>
      </c>
      <c r="B7481" t="s">
        <v>7088</v>
      </c>
      <c r="C7481" t="s">
        <v>11</v>
      </c>
      <c r="D7481">
        <v>3157</v>
      </c>
      <c r="E7481">
        <v>304</v>
      </c>
      <c r="F7481" t="s">
        <v>7089</v>
      </c>
      <c r="G7481" t="str">
        <f t="shared" ref="G7481:G7512" si="231">HYPERLINK("https://images.diginfra.net/iiif/NL-HaNA_1.01.02/3779/NL-HaNA_1.01.02_3779_0034.jpg/2577,270,1087,3189/full/0/default.jpg", "iiif_url")</f>
        <v>iiif_url</v>
      </c>
    </row>
    <row r="7482" spans="1:7" x14ac:dyDescent="0.2">
      <c r="A7482" t="s">
        <v>7087</v>
      </c>
      <c r="B7482" t="s">
        <v>7088</v>
      </c>
      <c r="C7482" t="s">
        <v>26</v>
      </c>
      <c r="D7482">
        <v>2710</v>
      </c>
      <c r="E7482">
        <v>361</v>
      </c>
      <c r="F7482" t="s">
        <v>7090</v>
      </c>
      <c r="G7482" t="str">
        <f t="shared" si="231"/>
        <v>iiif_url</v>
      </c>
    </row>
    <row r="7483" spans="1:7" x14ac:dyDescent="0.2">
      <c r="A7483" t="s">
        <v>7087</v>
      </c>
      <c r="B7483" t="s">
        <v>7088</v>
      </c>
      <c r="C7483" t="s">
        <v>26</v>
      </c>
      <c r="D7483">
        <v>2710</v>
      </c>
      <c r="E7483">
        <v>418</v>
      </c>
      <c r="F7483" t="s">
        <v>7091</v>
      </c>
      <c r="G7483" t="str">
        <f t="shared" si="231"/>
        <v>iiif_url</v>
      </c>
    </row>
    <row r="7484" spans="1:7" x14ac:dyDescent="0.2">
      <c r="A7484" t="s">
        <v>7087</v>
      </c>
      <c r="B7484" t="s">
        <v>7088</v>
      </c>
      <c r="C7484" t="s">
        <v>37</v>
      </c>
      <c r="D7484">
        <v>2828</v>
      </c>
      <c r="E7484">
        <v>463</v>
      </c>
      <c r="F7484" t="s">
        <v>7092</v>
      </c>
      <c r="G7484" t="str">
        <f t="shared" si="231"/>
        <v>iiif_url</v>
      </c>
    </row>
    <row r="7485" spans="1:7" x14ac:dyDescent="0.2">
      <c r="A7485" t="s">
        <v>7087</v>
      </c>
      <c r="B7485" t="s">
        <v>7088</v>
      </c>
      <c r="C7485" t="s">
        <v>26</v>
      </c>
      <c r="D7485">
        <v>2710</v>
      </c>
      <c r="E7485">
        <v>513</v>
      </c>
      <c r="F7485" t="s">
        <v>7093</v>
      </c>
      <c r="G7485" t="str">
        <f t="shared" si="231"/>
        <v>iiif_url</v>
      </c>
    </row>
    <row r="7486" spans="1:7" x14ac:dyDescent="0.2">
      <c r="A7486" t="s">
        <v>7087</v>
      </c>
      <c r="B7486" t="s">
        <v>7088</v>
      </c>
      <c r="C7486" t="s">
        <v>37</v>
      </c>
      <c r="D7486">
        <v>2828</v>
      </c>
      <c r="E7486">
        <v>557</v>
      </c>
      <c r="F7486" t="s">
        <v>7094</v>
      </c>
      <c r="G7486" t="str">
        <f t="shared" si="231"/>
        <v>iiif_url</v>
      </c>
    </row>
    <row r="7487" spans="1:7" x14ac:dyDescent="0.2">
      <c r="A7487" t="s">
        <v>7087</v>
      </c>
      <c r="B7487" t="s">
        <v>7088</v>
      </c>
      <c r="C7487" t="s">
        <v>26</v>
      </c>
      <c r="D7487">
        <v>2712</v>
      </c>
      <c r="E7487">
        <v>605</v>
      </c>
      <c r="F7487" t="s">
        <v>7095</v>
      </c>
      <c r="G7487" t="str">
        <f t="shared" si="231"/>
        <v>iiif_url</v>
      </c>
    </row>
    <row r="7488" spans="1:7" x14ac:dyDescent="0.2">
      <c r="A7488" t="s">
        <v>7087</v>
      </c>
      <c r="B7488" t="s">
        <v>7088</v>
      </c>
      <c r="C7488" t="s">
        <v>26</v>
      </c>
      <c r="D7488">
        <v>2712</v>
      </c>
      <c r="E7488">
        <v>659</v>
      </c>
      <c r="F7488" t="s">
        <v>1019</v>
      </c>
      <c r="G7488" t="str">
        <f t="shared" si="231"/>
        <v>iiif_url</v>
      </c>
    </row>
    <row r="7489" spans="1:7" x14ac:dyDescent="0.2">
      <c r="A7489" t="s">
        <v>7087</v>
      </c>
      <c r="B7489" t="s">
        <v>7088</v>
      </c>
      <c r="C7489" t="s">
        <v>37</v>
      </c>
      <c r="D7489">
        <v>2837</v>
      </c>
      <c r="E7489">
        <v>704</v>
      </c>
      <c r="F7489" t="s">
        <v>7096</v>
      </c>
      <c r="G7489" t="str">
        <f t="shared" si="231"/>
        <v>iiif_url</v>
      </c>
    </row>
    <row r="7490" spans="1:7" x14ac:dyDescent="0.2">
      <c r="A7490" t="s">
        <v>7087</v>
      </c>
      <c r="B7490" t="s">
        <v>7088</v>
      </c>
      <c r="C7490" t="s">
        <v>26</v>
      </c>
      <c r="D7490">
        <v>2710</v>
      </c>
      <c r="E7490">
        <v>755</v>
      </c>
      <c r="F7490" t="s">
        <v>7097</v>
      </c>
      <c r="G7490" t="str">
        <f t="shared" si="231"/>
        <v>iiif_url</v>
      </c>
    </row>
    <row r="7491" spans="1:7" x14ac:dyDescent="0.2">
      <c r="A7491" t="s">
        <v>7087</v>
      </c>
      <c r="B7491" t="s">
        <v>7088</v>
      </c>
      <c r="C7491" t="s">
        <v>37</v>
      </c>
      <c r="D7491">
        <v>2832</v>
      </c>
      <c r="E7491">
        <v>802</v>
      </c>
      <c r="F7491" t="s">
        <v>7098</v>
      </c>
      <c r="G7491" t="str">
        <f t="shared" si="231"/>
        <v>iiif_url</v>
      </c>
    </row>
    <row r="7492" spans="1:7" x14ac:dyDescent="0.2">
      <c r="A7492" t="s">
        <v>7087</v>
      </c>
      <c r="B7492" t="s">
        <v>7088</v>
      </c>
      <c r="C7492" t="s">
        <v>26</v>
      </c>
      <c r="D7492">
        <v>2715</v>
      </c>
      <c r="E7492">
        <v>854</v>
      </c>
      <c r="F7492" t="s">
        <v>1019</v>
      </c>
      <c r="G7492" t="str">
        <f t="shared" si="231"/>
        <v>iiif_url</v>
      </c>
    </row>
    <row r="7493" spans="1:7" x14ac:dyDescent="0.2">
      <c r="A7493" t="s">
        <v>7087</v>
      </c>
      <c r="B7493" t="s">
        <v>7088</v>
      </c>
      <c r="C7493" t="s">
        <v>26</v>
      </c>
      <c r="D7493">
        <v>2830</v>
      </c>
      <c r="E7493">
        <v>896</v>
      </c>
      <c r="F7493" t="s">
        <v>7099</v>
      </c>
      <c r="G7493" t="str">
        <f t="shared" si="231"/>
        <v>iiif_url</v>
      </c>
    </row>
    <row r="7494" spans="1:7" x14ac:dyDescent="0.2">
      <c r="A7494" t="s">
        <v>7087</v>
      </c>
      <c r="B7494" t="s">
        <v>7088</v>
      </c>
      <c r="C7494" t="s">
        <v>26</v>
      </c>
      <c r="D7494">
        <v>2712</v>
      </c>
      <c r="E7494">
        <v>943</v>
      </c>
      <c r="F7494" t="s">
        <v>7100</v>
      </c>
      <c r="G7494" t="str">
        <f t="shared" si="231"/>
        <v>iiif_url</v>
      </c>
    </row>
    <row r="7495" spans="1:7" x14ac:dyDescent="0.2">
      <c r="A7495" t="s">
        <v>7087</v>
      </c>
      <c r="B7495" t="s">
        <v>7088</v>
      </c>
      <c r="C7495" t="s">
        <v>26</v>
      </c>
      <c r="D7495">
        <v>2710</v>
      </c>
      <c r="E7495">
        <v>997</v>
      </c>
      <c r="F7495" t="s">
        <v>7101</v>
      </c>
      <c r="G7495" t="str">
        <f t="shared" si="231"/>
        <v>iiif_url</v>
      </c>
    </row>
    <row r="7496" spans="1:7" x14ac:dyDescent="0.2">
      <c r="A7496" t="s">
        <v>7087</v>
      </c>
      <c r="B7496" t="s">
        <v>7088</v>
      </c>
      <c r="C7496" t="s">
        <v>37</v>
      </c>
      <c r="D7496">
        <v>2832</v>
      </c>
      <c r="E7496">
        <v>1041</v>
      </c>
      <c r="F7496" t="s">
        <v>7102</v>
      </c>
      <c r="G7496" t="str">
        <f t="shared" si="231"/>
        <v>iiif_url</v>
      </c>
    </row>
    <row r="7497" spans="1:7" x14ac:dyDescent="0.2">
      <c r="A7497" t="s">
        <v>7087</v>
      </c>
      <c r="B7497" t="s">
        <v>7088</v>
      </c>
      <c r="C7497" t="s">
        <v>26</v>
      </c>
      <c r="D7497">
        <v>2710</v>
      </c>
      <c r="E7497">
        <v>1090</v>
      </c>
      <c r="F7497" t="s">
        <v>7103</v>
      </c>
      <c r="G7497" t="str">
        <f t="shared" si="231"/>
        <v>iiif_url</v>
      </c>
    </row>
    <row r="7498" spans="1:7" x14ac:dyDescent="0.2">
      <c r="A7498" t="s">
        <v>7087</v>
      </c>
      <c r="B7498" t="s">
        <v>7088</v>
      </c>
      <c r="C7498" t="s">
        <v>26</v>
      </c>
      <c r="D7498">
        <v>2708</v>
      </c>
      <c r="E7498">
        <v>1139</v>
      </c>
      <c r="F7498" t="s">
        <v>7104</v>
      </c>
      <c r="G7498" t="str">
        <f t="shared" si="231"/>
        <v>iiif_url</v>
      </c>
    </row>
    <row r="7499" spans="1:7" x14ac:dyDescent="0.2">
      <c r="A7499" t="s">
        <v>7087</v>
      </c>
      <c r="B7499" t="s">
        <v>7088</v>
      </c>
      <c r="C7499" t="s">
        <v>37</v>
      </c>
      <c r="D7499">
        <v>2832</v>
      </c>
      <c r="E7499">
        <v>1185</v>
      </c>
      <c r="F7499" t="s">
        <v>7105</v>
      </c>
      <c r="G7499" t="str">
        <f t="shared" si="231"/>
        <v>iiif_url</v>
      </c>
    </row>
    <row r="7500" spans="1:7" x14ac:dyDescent="0.2">
      <c r="A7500" t="s">
        <v>7087</v>
      </c>
      <c r="B7500" t="s">
        <v>7088</v>
      </c>
      <c r="C7500" t="s">
        <v>26</v>
      </c>
      <c r="D7500">
        <v>2710</v>
      </c>
      <c r="E7500">
        <v>1237</v>
      </c>
      <c r="F7500" t="s">
        <v>7106</v>
      </c>
      <c r="G7500" t="str">
        <f t="shared" si="231"/>
        <v>iiif_url</v>
      </c>
    </row>
    <row r="7501" spans="1:7" x14ac:dyDescent="0.2">
      <c r="A7501" t="s">
        <v>7087</v>
      </c>
      <c r="B7501" t="s">
        <v>7088</v>
      </c>
      <c r="C7501" t="s">
        <v>37</v>
      </c>
      <c r="D7501">
        <v>2835</v>
      </c>
      <c r="E7501">
        <v>1275</v>
      </c>
      <c r="F7501" t="s">
        <v>7107</v>
      </c>
      <c r="G7501" t="str">
        <f t="shared" si="231"/>
        <v>iiif_url</v>
      </c>
    </row>
    <row r="7502" spans="1:7" x14ac:dyDescent="0.2">
      <c r="A7502" t="s">
        <v>7087</v>
      </c>
      <c r="B7502" t="s">
        <v>7088</v>
      </c>
      <c r="C7502" t="s">
        <v>26</v>
      </c>
      <c r="D7502">
        <v>2710</v>
      </c>
      <c r="E7502">
        <v>1331</v>
      </c>
      <c r="F7502" t="s">
        <v>7108</v>
      </c>
      <c r="G7502" t="str">
        <f t="shared" si="231"/>
        <v>iiif_url</v>
      </c>
    </row>
    <row r="7503" spans="1:7" x14ac:dyDescent="0.2">
      <c r="A7503" t="s">
        <v>7087</v>
      </c>
      <c r="B7503" t="s">
        <v>7088</v>
      </c>
      <c r="C7503" t="s">
        <v>37</v>
      </c>
      <c r="D7503">
        <v>2832</v>
      </c>
      <c r="E7503">
        <v>1381</v>
      </c>
      <c r="F7503" t="s">
        <v>7109</v>
      </c>
      <c r="G7503" t="str">
        <f t="shared" si="231"/>
        <v>iiif_url</v>
      </c>
    </row>
    <row r="7504" spans="1:7" x14ac:dyDescent="0.2">
      <c r="A7504" t="s">
        <v>7087</v>
      </c>
      <c r="B7504" t="s">
        <v>7088</v>
      </c>
      <c r="C7504" t="s">
        <v>26</v>
      </c>
      <c r="D7504">
        <v>2710</v>
      </c>
      <c r="E7504">
        <v>1428</v>
      </c>
      <c r="F7504" t="s">
        <v>7110</v>
      </c>
      <c r="G7504" t="str">
        <f t="shared" si="231"/>
        <v>iiif_url</v>
      </c>
    </row>
    <row r="7505" spans="1:7" x14ac:dyDescent="0.2">
      <c r="A7505" t="s">
        <v>7087</v>
      </c>
      <c r="B7505" t="s">
        <v>7088</v>
      </c>
      <c r="C7505" t="s">
        <v>26</v>
      </c>
      <c r="D7505">
        <v>2719</v>
      </c>
      <c r="E7505">
        <v>1478</v>
      </c>
      <c r="F7505" t="s">
        <v>7111</v>
      </c>
      <c r="G7505" t="str">
        <f t="shared" si="231"/>
        <v>iiif_url</v>
      </c>
    </row>
    <row r="7506" spans="1:7" x14ac:dyDescent="0.2">
      <c r="A7506" t="s">
        <v>7087</v>
      </c>
      <c r="B7506" t="s">
        <v>7088</v>
      </c>
      <c r="C7506" t="s">
        <v>37</v>
      </c>
      <c r="D7506">
        <v>2832</v>
      </c>
      <c r="E7506">
        <v>1523</v>
      </c>
      <c r="F7506" t="s">
        <v>7112</v>
      </c>
      <c r="G7506" t="str">
        <f t="shared" si="231"/>
        <v>iiif_url</v>
      </c>
    </row>
    <row r="7507" spans="1:7" x14ac:dyDescent="0.2">
      <c r="A7507" t="s">
        <v>7087</v>
      </c>
      <c r="B7507" t="s">
        <v>7088</v>
      </c>
      <c r="C7507" t="s">
        <v>26</v>
      </c>
      <c r="D7507">
        <v>2712</v>
      </c>
      <c r="E7507">
        <v>1570</v>
      </c>
      <c r="F7507" t="s">
        <v>7113</v>
      </c>
      <c r="G7507" t="str">
        <f t="shared" si="231"/>
        <v>iiif_url</v>
      </c>
    </row>
    <row r="7508" spans="1:7" x14ac:dyDescent="0.2">
      <c r="A7508" t="s">
        <v>7087</v>
      </c>
      <c r="B7508" t="s">
        <v>7088</v>
      </c>
      <c r="C7508" t="s">
        <v>37</v>
      </c>
      <c r="D7508">
        <v>2835</v>
      </c>
      <c r="E7508">
        <v>1621</v>
      </c>
      <c r="F7508" t="s">
        <v>7114</v>
      </c>
      <c r="G7508" t="str">
        <f t="shared" si="231"/>
        <v>iiif_url</v>
      </c>
    </row>
    <row r="7509" spans="1:7" x14ac:dyDescent="0.2">
      <c r="A7509" t="s">
        <v>7087</v>
      </c>
      <c r="B7509" t="s">
        <v>7088</v>
      </c>
      <c r="C7509" t="s">
        <v>26</v>
      </c>
      <c r="D7509">
        <v>2708</v>
      </c>
      <c r="E7509">
        <v>1671</v>
      </c>
      <c r="F7509" t="s">
        <v>7115</v>
      </c>
      <c r="G7509" t="str">
        <f t="shared" si="231"/>
        <v>iiif_url</v>
      </c>
    </row>
    <row r="7510" spans="1:7" x14ac:dyDescent="0.2">
      <c r="A7510" t="s">
        <v>7087</v>
      </c>
      <c r="B7510" t="s">
        <v>7088</v>
      </c>
      <c r="C7510" t="s">
        <v>37</v>
      </c>
      <c r="D7510">
        <v>2832</v>
      </c>
      <c r="E7510">
        <v>1713</v>
      </c>
      <c r="F7510" t="s">
        <v>7116</v>
      </c>
      <c r="G7510" t="str">
        <f t="shared" si="231"/>
        <v>iiif_url</v>
      </c>
    </row>
    <row r="7511" spans="1:7" x14ac:dyDescent="0.2">
      <c r="A7511" t="s">
        <v>7087</v>
      </c>
      <c r="B7511" t="s">
        <v>7088</v>
      </c>
      <c r="C7511" t="s">
        <v>26</v>
      </c>
      <c r="D7511">
        <v>2710</v>
      </c>
      <c r="E7511">
        <v>1765</v>
      </c>
      <c r="F7511" t="s">
        <v>7117</v>
      </c>
      <c r="G7511" t="str">
        <f t="shared" si="231"/>
        <v>iiif_url</v>
      </c>
    </row>
    <row r="7512" spans="1:7" x14ac:dyDescent="0.2">
      <c r="A7512" t="s">
        <v>7087</v>
      </c>
      <c r="B7512" t="s">
        <v>7088</v>
      </c>
      <c r="C7512" t="s">
        <v>37</v>
      </c>
      <c r="D7512">
        <v>2832</v>
      </c>
      <c r="E7512">
        <v>1815</v>
      </c>
      <c r="F7512" t="s">
        <v>7118</v>
      </c>
      <c r="G7512" t="str">
        <f t="shared" si="231"/>
        <v>iiif_url</v>
      </c>
    </row>
    <row r="7513" spans="1:7" x14ac:dyDescent="0.2">
      <c r="A7513" t="s">
        <v>7087</v>
      </c>
      <c r="B7513" t="s">
        <v>7088</v>
      </c>
      <c r="C7513" t="s">
        <v>26</v>
      </c>
      <c r="D7513">
        <v>2708</v>
      </c>
      <c r="E7513">
        <v>1861</v>
      </c>
      <c r="F7513" t="s">
        <v>7119</v>
      </c>
      <c r="G7513" t="str">
        <f t="shared" ref="G7513:G7544" si="232">HYPERLINK("https://images.diginfra.net/iiif/NL-HaNA_1.01.02/3779/NL-HaNA_1.01.02_3779_0034.jpg/2577,270,1087,3189/full/0/default.jpg", "iiif_url")</f>
        <v>iiif_url</v>
      </c>
    </row>
    <row r="7514" spans="1:7" x14ac:dyDescent="0.2">
      <c r="A7514" t="s">
        <v>7087</v>
      </c>
      <c r="B7514" t="s">
        <v>7088</v>
      </c>
      <c r="C7514" t="s">
        <v>37</v>
      </c>
      <c r="D7514">
        <v>2835</v>
      </c>
      <c r="E7514">
        <v>1905</v>
      </c>
      <c r="F7514" t="s">
        <v>7120</v>
      </c>
      <c r="G7514" t="str">
        <f t="shared" si="232"/>
        <v>iiif_url</v>
      </c>
    </row>
    <row r="7515" spans="1:7" x14ac:dyDescent="0.2">
      <c r="A7515" t="s">
        <v>7087</v>
      </c>
      <c r="B7515" t="s">
        <v>7088</v>
      </c>
      <c r="C7515" t="s">
        <v>26</v>
      </c>
      <c r="D7515">
        <v>2712</v>
      </c>
      <c r="E7515">
        <v>1958</v>
      </c>
      <c r="F7515" t="s">
        <v>7121</v>
      </c>
      <c r="G7515" t="str">
        <f t="shared" si="232"/>
        <v>iiif_url</v>
      </c>
    </row>
    <row r="7516" spans="1:7" x14ac:dyDescent="0.2">
      <c r="A7516" t="s">
        <v>7087</v>
      </c>
      <c r="B7516" t="s">
        <v>7088</v>
      </c>
      <c r="C7516" t="s">
        <v>37</v>
      </c>
      <c r="D7516">
        <v>2837</v>
      </c>
      <c r="E7516">
        <v>2005</v>
      </c>
      <c r="F7516" t="s">
        <v>7122</v>
      </c>
      <c r="G7516" t="str">
        <f t="shared" si="232"/>
        <v>iiif_url</v>
      </c>
    </row>
    <row r="7517" spans="1:7" x14ac:dyDescent="0.2">
      <c r="A7517" t="s">
        <v>7087</v>
      </c>
      <c r="B7517" t="s">
        <v>7088</v>
      </c>
      <c r="C7517" t="s">
        <v>26</v>
      </c>
      <c r="D7517">
        <v>2710</v>
      </c>
      <c r="E7517">
        <v>2051</v>
      </c>
      <c r="F7517" t="s">
        <v>7123</v>
      </c>
      <c r="G7517" t="str">
        <f t="shared" si="232"/>
        <v>iiif_url</v>
      </c>
    </row>
    <row r="7518" spans="1:7" x14ac:dyDescent="0.2">
      <c r="A7518" t="s">
        <v>7087</v>
      </c>
      <c r="B7518" t="s">
        <v>7088</v>
      </c>
      <c r="C7518" t="s">
        <v>37</v>
      </c>
      <c r="D7518">
        <v>2832</v>
      </c>
      <c r="E7518">
        <v>2103</v>
      </c>
      <c r="F7518" t="s">
        <v>7124</v>
      </c>
      <c r="G7518" t="str">
        <f t="shared" si="232"/>
        <v>iiif_url</v>
      </c>
    </row>
    <row r="7519" spans="1:7" x14ac:dyDescent="0.2">
      <c r="A7519" t="s">
        <v>7087</v>
      </c>
      <c r="B7519" t="s">
        <v>7088</v>
      </c>
      <c r="C7519" t="s">
        <v>26</v>
      </c>
      <c r="D7519">
        <v>2712</v>
      </c>
      <c r="E7519">
        <v>2147</v>
      </c>
      <c r="F7519" t="s">
        <v>7125</v>
      </c>
      <c r="G7519" t="str">
        <f t="shared" si="232"/>
        <v>iiif_url</v>
      </c>
    </row>
    <row r="7520" spans="1:7" x14ac:dyDescent="0.2">
      <c r="A7520" t="s">
        <v>7087</v>
      </c>
      <c r="B7520" t="s">
        <v>7088</v>
      </c>
      <c r="C7520" t="s">
        <v>26</v>
      </c>
      <c r="D7520">
        <v>2715</v>
      </c>
      <c r="E7520">
        <v>2193</v>
      </c>
      <c r="F7520" t="s">
        <v>7126</v>
      </c>
      <c r="G7520" t="str">
        <f t="shared" si="232"/>
        <v>iiif_url</v>
      </c>
    </row>
    <row r="7521" spans="1:7" x14ac:dyDescent="0.2">
      <c r="A7521" t="s">
        <v>7087</v>
      </c>
      <c r="B7521" t="s">
        <v>7088</v>
      </c>
      <c r="C7521" t="s">
        <v>37</v>
      </c>
      <c r="D7521">
        <v>2835</v>
      </c>
      <c r="E7521">
        <v>2246</v>
      </c>
      <c r="F7521" t="s">
        <v>7127</v>
      </c>
      <c r="G7521" t="str">
        <f t="shared" si="232"/>
        <v>iiif_url</v>
      </c>
    </row>
    <row r="7522" spans="1:7" x14ac:dyDescent="0.2">
      <c r="A7522" t="s">
        <v>7087</v>
      </c>
      <c r="B7522" t="s">
        <v>7088</v>
      </c>
      <c r="C7522" t="s">
        <v>26</v>
      </c>
      <c r="D7522">
        <v>2715</v>
      </c>
      <c r="E7522">
        <v>2293</v>
      </c>
      <c r="F7522" t="s">
        <v>7128</v>
      </c>
      <c r="G7522" t="str">
        <f t="shared" si="232"/>
        <v>iiif_url</v>
      </c>
    </row>
    <row r="7523" spans="1:7" x14ac:dyDescent="0.2">
      <c r="A7523" t="s">
        <v>7087</v>
      </c>
      <c r="B7523" t="s">
        <v>7088</v>
      </c>
      <c r="C7523" t="s">
        <v>37</v>
      </c>
      <c r="D7523">
        <v>2832</v>
      </c>
      <c r="E7523">
        <v>2340</v>
      </c>
      <c r="F7523" t="s">
        <v>7129</v>
      </c>
      <c r="G7523" t="str">
        <f t="shared" si="232"/>
        <v>iiif_url</v>
      </c>
    </row>
    <row r="7524" spans="1:7" x14ac:dyDescent="0.2">
      <c r="A7524" t="s">
        <v>7087</v>
      </c>
      <c r="B7524" t="s">
        <v>7088</v>
      </c>
      <c r="C7524" t="s">
        <v>26</v>
      </c>
      <c r="D7524">
        <v>2712</v>
      </c>
      <c r="E7524">
        <v>2391</v>
      </c>
      <c r="F7524" t="s">
        <v>7130</v>
      </c>
      <c r="G7524" t="str">
        <f t="shared" si="232"/>
        <v>iiif_url</v>
      </c>
    </row>
    <row r="7525" spans="1:7" x14ac:dyDescent="0.2">
      <c r="A7525" t="s">
        <v>7087</v>
      </c>
      <c r="B7525" t="s">
        <v>7088</v>
      </c>
      <c r="C7525" t="s">
        <v>37</v>
      </c>
      <c r="D7525">
        <v>2832</v>
      </c>
      <c r="E7525">
        <v>2441</v>
      </c>
      <c r="F7525" t="s">
        <v>7131</v>
      </c>
      <c r="G7525" t="str">
        <f t="shared" si="232"/>
        <v>iiif_url</v>
      </c>
    </row>
    <row r="7526" spans="1:7" x14ac:dyDescent="0.2">
      <c r="A7526" t="s">
        <v>7087</v>
      </c>
      <c r="B7526" t="s">
        <v>7088</v>
      </c>
      <c r="C7526" t="s">
        <v>26</v>
      </c>
      <c r="D7526">
        <v>2715</v>
      </c>
      <c r="E7526">
        <v>2487</v>
      </c>
      <c r="F7526" t="s">
        <v>7132</v>
      </c>
      <c r="G7526" t="str">
        <f t="shared" si="232"/>
        <v>iiif_url</v>
      </c>
    </row>
    <row r="7527" spans="1:7" x14ac:dyDescent="0.2">
      <c r="A7527" t="s">
        <v>7087</v>
      </c>
      <c r="B7527" t="s">
        <v>7088</v>
      </c>
      <c r="C7527" t="s">
        <v>37</v>
      </c>
      <c r="D7527">
        <v>2835</v>
      </c>
      <c r="E7527">
        <v>2537</v>
      </c>
      <c r="F7527" t="s">
        <v>7133</v>
      </c>
      <c r="G7527" t="str">
        <f t="shared" si="232"/>
        <v>iiif_url</v>
      </c>
    </row>
    <row r="7528" spans="1:7" x14ac:dyDescent="0.2">
      <c r="A7528" t="s">
        <v>7087</v>
      </c>
      <c r="B7528" t="s">
        <v>7088</v>
      </c>
      <c r="C7528" t="s">
        <v>26</v>
      </c>
      <c r="D7528">
        <v>2712</v>
      </c>
      <c r="E7528">
        <v>2587</v>
      </c>
      <c r="F7528" t="s">
        <v>7134</v>
      </c>
      <c r="G7528" t="str">
        <f t="shared" si="232"/>
        <v>iiif_url</v>
      </c>
    </row>
    <row r="7529" spans="1:7" x14ac:dyDescent="0.2">
      <c r="A7529" t="s">
        <v>7087</v>
      </c>
      <c r="B7529" t="s">
        <v>7088</v>
      </c>
      <c r="C7529" t="s">
        <v>37</v>
      </c>
      <c r="D7529">
        <v>2839</v>
      </c>
      <c r="E7529">
        <v>2629</v>
      </c>
      <c r="F7529" t="s">
        <v>7135</v>
      </c>
      <c r="G7529" t="str">
        <f t="shared" si="232"/>
        <v>iiif_url</v>
      </c>
    </row>
    <row r="7530" spans="1:7" x14ac:dyDescent="0.2">
      <c r="A7530" t="s">
        <v>7087</v>
      </c>
      <c r="B7530" t="s">
        <v>7088</v>
      </c>
      <c r="C7530" t="s">
        <v>26</v>
      </c>
      <c r="D7530">
        <v>2712</v>
      </c>
      <c r="E7530">
        <v>2682</v>
      </c>
      <c r="F7530" t="s">
        <v>7136</v>
      </c>
      <c r="G7530" t="str">
        <f t="shared" si="232"/>
        <v>iiif_url</v>
      </c>
    </row>
    <row r="7531" spans="1:7" x14ac:dyDescent="0.2">
      <c r="A7531" t="s">
        <v>7087</v>
      </c>
      <c r="B7531" t="s">
        <v>7088</v>
      </c>
      <c r="C7531" t="s">
        <v>37</v>
      </c>
      <c r="D7531">
        <v>2842</v>
      </c>
      <c r="E7531">
        <v>2732</v>
      </c>
      <c r="F7531" t="s">
        <v>7137</v>
      </c>
      <c r="G7531" t="str">
        <f t="shared" si="232"/>
        <v>iiif_url</v>
      </c>
    </row>
    <row r="7532" spans="1:7" x14ac:dyDescent="0.2">
      <c r="A7532" t="s">
        <v>7087</v>
      </c>
      <c r="B7532" t="s">
        <v>7088</v>
      </c>
      <c r="C7532" t="s">
        <v>26</v>
      </c>
      <c r="D7532">
        <v>2712</v>
      </c>
      <c r="E7532">
        <v>2778</v>
      </c>
      <c r="F7532" t="s">
        <v>7138</v>
      </c>
      <c r="G7532" t="str">
        <f t="shared" si="232"/>
        <v>iiif_url</v>
      </c>
    </row>
    <row r="7533" spans="1:7" x14ac:dyDescent="0.2">
      <c r="A7533" t="s">
        <v>7087</v>
      </c>
      <c r="B7533" t="s">
        <v>7088</v>
      </c>
      <c r="C7533" t="s">
        <v>37</v>
      </c>
      <c r="D7533">
        <v>2839</v>
      </c>
      <c r="E7533">
        <v>2827</v>
      </c>
      <c r="F7533" t="s">
        <v>7139</v>
      </c>
      <c r="G7533" t="str">
        <f t="shared" si="232"/>
        <v>iiif_url</v>
      </c>
    </row>
    <row r="7534" spans="1:7" x14ac:dyDescent="0.2">
      <c r="A7534" t="s">
        <v>7087</v>
      </c>
      <c r="B7534" t="s">
        <v>7088</v>
      </c>
      <c r="C7534" t="s">
        <v>26</v>
      </c>
      <c r="D7534">
        <v>2715</v>
      </c>
      <c r="E7534">
        <v>2873</v>
      </c>
      <c r="F7534" t="s">
        <v>7140</v>
      </c>
      <c r="G7534" t="str">
        <f t="shared" si="232"/>
        <v>iiif_url</v>
      </c>
    </row>
    <row r="7535" spans="1:7" x14ac:dyDescent="0.2">
      <c r="A7535" t="s">
        <v>7087</v>
      </c>
      <c r="B7535" t="s">
        <v>7088</v>
      </c>
      <c r="C7535" t="s">
        <v>37</v>
      </c>
      <c r="D7535">
        <v>2832</v>
      </c>
      <c r="E7535">
        <v>2922</v>
      </c>
      <c r="F7535" t="s">
        <v>7141</v>
      </c>
      <c r="G7535" t="str">
        <f t="shared" si="232"/>
        <v>iiif_url</v>
      </c>
    </row>
    <row r="7536" spans="1:7" x14ac:dyDescent="0.2">
      <c r="A7536" t="s">
        <v>7087</v>
      </c>
      <c r="B7536" t="s">
        <v>7088</v>
      </c>
      <c r="C7536" t="s">
        <v>26</v>
      </c>
      <c r="D7536">
        <v>2710</v>
      </c>
      <c r="E7536">
        <v>2970</v>
      </c>
      <c r="F7536" t="s">
        <v>7142</v>
      </c>
      <c r="G7536" t="str">
        <f t="shared" si="232"/>
        <v>iiif_url</v>
      </c>
    </row>
    <row r="7537" spans="1:7" x14ac:dyDescent="0.2">
      <c r="A7537" t="s">
        <v>7087</v>
      </c>
      <c r="B7537" t="s">
        <v>7088</v>
      </c>
      <c r="C7537" t="s">
        <v>26</v>
      </c>
      <c r="D7537">
        <v>2715</v>
      </c>
      <c r="E7537">
        <v>3023</v>
      </c>
      <c r="F7537" t="s">
        <v>7143</v>
      </c>
      <c r="G7537" t="str">
        <f t="shared" si="232"/>
        <v>iiif_url</v>
      </c>
    </row>
    <row r="7538" spans="1:7" x14ac:dyDescent="0.2">
      <c r="A7538" t="s">
        <v>7087</v>
      </c>
      <c r="B7538" t="s">
        <v>7088</v>
      </c>
      <c r="C7538" t="s">
        <v>37</v>
      </c>
      <c r="D7538">
        <v>2835</v>
      </c>
      <c r="E7538">
        <v>3070</v>
      </c>
      <c r="F7538" t="s">
        <v>7144</v>
      </c>
      <c r="G7538" t="str">
        <f t="shared" si="232"/>
        <v>iiif_url</v>
      </c>
    </row>
    <row r="7539" spans="1:7" x14ac:dyDescent="0.2">
      <c r="A7539" t="s">
        <v>7087</v>
      </c>
      <c r="B7539" t="s">
        <v>7088</v>
      </c>
      <c r="C7539" t="s">
        <v>26</v>
      </c>
      <c r="D7539">
        <v>2712</v>
      </c>
      <c r="E7539">
        <v>3123</v>
      </c>
      <c r="F7539" t="s">
        <v>7145</v>
      </c>
      <c r="G7539" t="str">
        <f t="shared" si="232"/>
        <v>iiif_url</v>
      </c>
    </row>
    <row r="7540" spans="1:7" x14ac:dyDescent="0.2">
      <c r="A7540" t="s">
        <v>7087</v>
      </c>
      <c r="B7540" t="s">
        <v>7088</v>
      </c>
      <c r="C7540" t="s">
        <v>37</v>
      </c>
      <c r="D7540">
        <v>2830</v>
      </c>
      <c r="E7540">
        <v>3170</v>
      </c>
      <c r="F7540" t="s">
        <v>7146</v>
      </c>
      <c r="G7540" t="str">
        <f t="shared" si="232"/>
        <v>iiif_url</v>
      </c>
    </row>
    <row r="7541" spans="1:7" x14ac:dyDescent="0.2">
      <c r="A7541" t="s">
        <v>7087</v>
      </c>
      <c r="B7541" t="s">
        <v>7088</v>
      </c>
      <c r="C7541" t="s">
        <v>26</v>
      </c>
      <c r="D7541">
        <v>2722</v>
      </c>
      <c r="E7541">
        <v>3216</v>
      </c>
      <c r="F7541" t="s">
        <v>3314</v>
      </c>
      <c r="G7541" t="str">
        <f t="shared" si="232"/>
        <v>iiif_url</v>
      </c>
    </row>
    <row r="7542" spans="1:7" x14ac:dyDescent="0.2">
      <c r="A7542" t="s">
        <v>7087</v>
      </c>
      <c r="B7542" t="s">
        <v>7088</v>
      </c>
      <c r="C7542" t="s">
        <v>37</v>
      </c>
      <c r="D7542">
        <v>2837</v>
      </c>
      <c r="E7542">
        <v>3261</v>
      </c>
      <c r="F7542" t="s">
        <v>7147</v>
      </c>
      <c r="G7542" t="str">
        <f t="shared" si="232"/>
        <v>iiif_url</v>
      </c>
    </row>
    <row r="7543" spans="1:7" x14ac:dyDescent="0.2">
      <c r="A7543" t="s">
        <v>7087</v>
      </c>
      <c r="B7543" t="s">
        <v>7088</v>
      </c>
      <c r="C7543" t="s">
        <v>124</v>
      </c>
      <c r="D7543">
        <v>2712</v>
      </c>
      <c r="E7543">
        <v>3312</v>
      </c>
      <c r="F7543" t="s">
        <v>7148</v>
      </c>
      <c r="G7543" t="str">
        <f t="shared" si="232"/>
        <v>iiif_url</v>
      </c>
    </row>
    <row r="7544" spans="1:7" x14ac:dyDescent="0.2">
      <c r="A7544" t="s">
        <v>7087</v>
      </c>
      <c r="B7544" t="s">
        <v>7088</v>
      </c>
      <c r="C7544" t="s">
        <v>11</v>
      </c>
      <c r="D7544">
        <v>2995</v>
      </c>
      <c r="E7544">
        <v>3316</v>
      </c>
      <c r="F7544" t="s">
        <v>1165</v>
      </c>
      <c r="G7544" t="str">
        <f t="shared" si="232"/>
        <v>iiif_url</v>
      </c>
    </row>
    <row r="7546" spans="1:7" x14ac:dyDescent="0.2">
      <c r="A7546" t="s">
        <v>7087</v>
      </c>
      <c r="B7546" t="s">
        <v>7149</v>
      </c>
      <c r="C7546" t="s">
        <v>26</v>
      </c>
      <c r="D7546">
        <v>3814</v>
      </c>
      <c r="E7546">
        <v>359</v>
      </c>
      <c r="F7546" t="s">
        <v>7150</v>
      </c>
      <c r="G7546" t="str">
        <f t="shared" ref="G7546:G7577" si="233">HYPERLINK("https://images.diginfra.net/iiif/NL-HaNA_1.01.02/3779/NL-HaNA_1.01.02_3779_0034.jpg/3561,270,1090,3206/full/0/default.jpg", "iiif_url")</f>
        <v>iiif_url</v>
      </c>
    </row>
    <row r="7547" spans="1:7" x14ac:dyDescent="0.2">
      <c r="A7547" t="s">
        <v>7087</v>
      </c>
      <c r="B7547" t="s">
        <v>7149</v>
      </c>
      <c r="C7547" t="s">
        <v>26</v>
      </c>
      <c r="D7547">
        <v>3692</v>
      </c>
      <c r="E7547">
        <v>413</v>
      </c>
      <c r="F7547" t="s">
        <v>7151</v>
      </c>
      <c r="G7547" t="str">
        <f t="shared" si="233"/>
        <v>iiif_url</v>
      </c>
    </row>
    <row r="7548" spans="1:7" x14ac:dyDescent="0.2">
      <c r="A7548" t="s">
        <v>7087</v>
      </c>
      <c r="B7548" t="s">
        <v>7149</v>
      </c>
      <c r="C7548" t="s">
        <v>26</v>
      </c>
      <c r="D7548">
        <v>3692</v>
      </c>
      <c r="E7548">
        <v>465</v>
      </c>
      <c r="F7548" t="s">
        <v>7152</v>
      </c>
      <c r="G7548" t="str">
        <f t="shared" si="233"/>
        <v>iiif_url</v>
      </c>
    </row>
    <row r="7549" spans="1:7" x14ac:dyDescent="0.2">
      <c r="A7549" t="s">
        <v>7087</v>
      </c>
      <c r="B7549" t="s">
        <v>7149</v>
      </c>
      <c r="C7549" t="s">
        <v>26</v>
      </c>
      <c r="D7549">
        <v>3817</v>
      </c>
      <c r="E7549">
        <v>504</v>
      </c>
      <c r="F7549" t="s">
        <v>7153</v>
      </c>
      <c r="G7549" t="str">
        <f t="shared" si="233"/>
        <v>iiif_url</v>
      </c>
    </row>
    <row r="7550" spans="1:7" x14ac:dyDescent="0.2">
      <c r="A7550" t="s">
        <v>7087</v>
      </c>
      <c r="B7550" t="s">
        <v>7149</v>
      </c>
      <c r="C7550" t="s">
        <v>26</v>
      </c>
      <c r="D7550">
        <v>3689</v>
      </c>
      <c r="E7550">
        <v>560</v>
      </c>
      <c r="F7550" t="s">
        <v>7154</v>
      </c>
      <c r="G7550" t="str">
        <f t="shared" si="233"/>
        <v>iiif_url</v>
      </c>
    </row>
    <row r="7551" spans="1:7" x14ac:dyDescent="0.2">
      <c r="A7551" t="s">
        <v>7087</v>
      </c>
      <c r="B7551" t="s">
        <v>7149</v>
      </c>
      <c r="C7551" t="s">
        <v>37</v>
      </c>
      <c r="D7551">
        <v>3817</v>
      </c>
      <c r="E7551">
        <v>604</v>
      </c>
      <c r="F7551" t="s">
        <v>7155</v>
      </c>
      <c r="G7551" t="str">
        <f t="shared" si="233"/>
        <v>iiif_url</v>
      </c>
    </row>
    <row r="7552" spans="1:7" x14ac:dyDescent="0.2">
      <c r="A7552" t="s">
        <v>7087</v>
      </c>
      <c r="B7552" t="s">
        <v>7149</v>
      </c>
      <c r="C7552" t="s">
        <v>26</v>
      </c>
      <c r="D7552">
        <v>3689</v>
      </c>
      <c r="E7552">
        <v>654</v>
      </c>
      <c r="F7552" t="s">
        <v>7156</v>
      </c>
      <c r="G7552" t="str">
        <f t="shared" si="233"/>
        <v>iiif_url</v>
      </c>
    </row>
    <row r="7553" spans="1:7" x14ac:dyDescent="0.2">
      <c r="A7553" t="s">
        <v>7087</v>
      </c>
      <c r="B7553" t="s">
        <v>7149</v>
      </c>
      <c r="C7553" t="s">
        <v>37</v>
      </c>
      <c r="D7553">
        <v>3812</v>
      </c>
      <c r="E7553">
        <v>703</v>
      </c>
      <c r="F7553" t="s">
        <v>7157</v>
      </c>
      <c r="G7553" t="str">
        <f t="shared" si="233"/>
        <v>iiif_url</v>
      </c>
    </row>
    <row r="7554" spans="1:7" x14ac:dyDescent="0.2">
      <c r="A7554" t="s">
        <v>7087</v>
      </c>
      <c r="B7554" t="s">
        <v>7149</v>
      </c>
      <c r="C7554" t="s">
        <v>26</v>
      </c>
      <c r="D7554">
        <v>3692</v>
      </c>
      <c r="E7554">
        <v>751</v>
      </c>
      <c r="F7554" t="s">
        <v>7158</v>
      </c>
      <c r="G7554" t="str">
        <f t="shared" si="233"/>
        <v>iiif_url</v>
      </c>
    </row>
    <row r="7555" spans="1:7" x14ac:dyDescent="0.2">
      <c r="A7555" t="s">
        <v>7087</v>
      </c>
      <c r="B7555" t="s">
        <v>7149</v>
      </c>
      <c r="C7555" t="s">
        <v>26</v>
      </c>
      <c r="D7555">
        <v>3694</v>
      </c>
      <c r="E7555">
        <v>802</v>
      </c>
      <c r="F7555" t="s">
        <v>7159</v>
      </c>
      <c r="G7555" t="str">
        <f t="shared" si="233"/>
        <v>iiif_url</v>
      </c>
    </row>
    <row r="7556" spans="1:7" x14ac:dyDescent="0.2">
      <c r="A7556" t="s">
        <v>7087</v>
      </c>
      <c r="B7556" t="s">
        <v>7149</v>
      </c>
      <c r="C7556" t="s">
        <v>37</v>
      </c>
      <c r="D7556">
        <v>3817</v>
      </c>
      <c r="E7556">
        <v>850</v>
      </c>
      <c r="F7556" t="s">
        <v>7160</v>
      </c>
      <c r="G7556" t="str">
        <f t="shared" si="233"/>
        <v>iiif_url</v>
      </c>
    </row>
    <row r="7557" spans="1:7" x14ac:dyDescent="0.2">
      <c r="A7557" t="s">
        <v>7087</v>
      </c>
      <c r="B7557" t="s">
        <v>7149</v>
      </c>
      <c r="C7557" t="s">
        <v>26</v>
      </c>
      <c r="D7557">
        <v>3694</v>
      </c>
      <c r="E7557">
        <v>898</v>
      </c>
      <c r="F7557" t="s">
        <v>7161</v>
      </c>
      <c r="G7557" t="str">
        <f t="shared" si="233"/>
        <v>iiif_url</v>
      </c>
    </row>
    <row r="7558" spans="1:7" x14ac:dyDescent="0.2">
      <c r="A7558" t="s">
        <v>7087</v>
      </c>
      <c r="B7558" t="s">
        <v>7149</v>
      </c>
      <c r="C7558" t="s">
        <v>11</v>
      </c>
      <c r="D7558">
        <v>4062</v>
      </c>
      <c r="E7558">
        <v>902</v>
      </c>
      <c r="F7558" t="s">
        <v>7162</v>
      </c>
      <c r="G7558" t="str">
        <f t="shared" si="233"/>
        <v>iiif_url</v>
      </c>
    </row>
    <row r="7559" spans="1:7" x14ac:dyDescent="0.2">
      <c r="A7559" t="s">
        <v>7087</v>
      </c>
      <c r="B7559" t="s">
        <v>7149</v>
      </c>
      <c r="C7559" t="s">
        <v>37</v>
      </c>
      <c r="D7559">
        <v>3819</v>
      </c>
      <c r="E7559">
        <v>944</v>
      </c>
      <c r="F7559" t="s">
        <v>7163</v>
      </c>
      <c r="G7559" t="str">
        <f t="shared" si="233"/>
        <v>iiif_url</v>
      </c>
    </row>
    <row r="7560" spans="1:7" x14ac:dyDescent="0.2">
      <c r="A7560" t="s">
        <v>7087</v>
      </c>
      <c r="B7560" t="s">
        <v>7149</v>
      </c>
      <c r="C7560" t="s">
        <v>26</v>
      </c>
      <c r="D7560">
        <v>3694</v>
      </c>
      <c r="E7560">
        <v>996</v>
      </c>
      <c r="F7560" t="s">
        <v>7164</v>
      </c>
      <c r="G7560" t="str">
        <f t="shared" si="233"/>
        <v>iiif_url</v>
      </c>
    </row>
    <row r="7561" spans="1:7" x14ac:dyDescent="0.2">
      <c r="A7561" t="s">
        <v>7087</v>
      </c>
      <c r="B7561" t="s">
        <v>7149</v>
      </c>
      <c r="C7561" t="s">
        <v>37</v>
      </c>
      <c r="D7561">
        <v>3819</v>
      </c>
      <c r="E7561">
        <v>1038</v>
      </c>
      <c r="F7561" t="s">
        <v>7165</v>
      </c>
      <c r="G7561" t="str">
        <f t="shared" si="233"/>
        <v>iiif_url</v>
      </c>
    </row>
    <row r="7562" spans="1:7" x14ac:dyDescent="0.2">
      <c r="A7562" t="s">
        <v>7087</v>
      </c>
      <c r="B7562" t="s">
        <v>7149</v>
      </c>
      <c r="C7562" t="s">
        <v>26</v>
      </c>
      <c r="D7562">
        <v>3694</v>
      </c>
      <c r="E7562">
        <v>1089</v>
      </c>
      <c r="F7562" t="s">
        <v>7166</v>
      </c>
      <c r="G7562" t="str">
        <f t="shared" si="233"/>
        <v>iiif_url</v>
      </c>
    </row>
    <row r="7563" spans="1:7" x14ac:dyDescent="0.2">
      <c r="A7563" t="s">
        <v>7087</v>
      </c>
      <c r="B7563" t="s">
        <v>7149</v>
      </c>
      <c r="C7563" t="s">
        <v>37</v>
      </c>
      <c r="D7563">
        <v>3821</v>
      </c>
      <c r="E7563">
        <v>1138</v>
      </c>
      <c r="F7563" t="s">
        <v>7167</v>
      </c>
      <c r="G7563" t="str">
        <f t="shared" si="233"/>
        <v>iiif_url</v>
      </c>
    </row>
    <row r="7564" spans="1:7" x14ac:dyDescent="0.2">
      <c r="A7564" t="s">
        <v>7087</v>
      </c>
      <c r="B7564" t="s">
        <v>7149</v>
      </c>
      <c r="C7564" t="s">
        <v>124</v>
      </c>
      <c r="D7564">
        <v>3694</v>
      </c>
      <c r="E7564">
        <v>1190</v>
      </c>
      <c r="F7564" t="s">
        <v>7168</v>
      </c>
      <c r="G7564" t="str">
        <f t="shared" si="233"/>
        <v>iiif_url</v>
      </c>
    </row>
    <row r="7565" spans="1:7" x14ac:dyDescent="0.2">
      <c r="A7565" t="s">
        <v>7087</v>
      </c>
      <c r="B7565" t="s">
        <v>7149</v>
      </c>
      <c r="C7565" t="s">
        <v>37</v>
      </c>
      <c r="D7565">
        <v>3821</v>
      </c>
      <c r="E7565">
        <v>1234</v>
      </c>
      <c r="F7565" t="s">
        <v>7169</v>
      </c>
      <c r="G7565" t="str">
        <f t="shared" si="233"/>
        <v>iiif_url</v>
      </c>
    </row>
    <row r="7566" spans="1:7" x14ac:dyDescent="0.2">
      <c r="A7566" t="s">
        <v>7087</v>
      </c>
      <c r="B7566" t="s">
        <v>7149</v>
      </c>
      <c r="C7566" t="s">
        <v>124</v>
      </c>
      <c r="D7566">
        <v>3694</v>
      </c>
      <c r="E7566">
        <v>1284</v>
      </c>
      <c r="F7566" t="s">
        <v>7170</v>
      </c>
      <c r="G7566" t="str">
        <f t="shared" si="233"/>
        <v>iiif_url</v>
      </c>
    </row>
    <row r="7567" spans="1:7" x14ac:dyDescent="0.2">
      <c r="A7567" t="s">
        <v>7087</v>
      </c>
      <c r="B7567" t="s">
        <v>7149</v>
      </c>
      <c r="C7567" t="s">
        <v>124</v>
      </c>
      <c r="D7567">
        <v>3699</v>
      </c>
      <c r="E7567">
        <v>1332</v>
      </c>
      <c r="F7567" t="s">
        <v>7171</v>
      </c>
      <c r="G7567" t="str">
        <f t="shared" si="233"/>
        <v>iiif_url</v>
      </c>
    </row>
    <row r="7568" spans="1:7" x14ac:dyDescent="0.2">
      <c r="A7568" t="s">
        <v>7087</v>
      </c>
      <c r="B7568" t="s">
        <v>7149</v>
      </c>
      <c r="C7568" t="s">
        <v>26</v>
      </c>
      <c r="D7568">
        <v>3819</v>
      </c>
      <c r="E7568">
        <v>1370</v>
      </c>
      <c r="F7568" t="s">
        <v>7172</v>
      </c>
      <c r="G7568" t="str">
        <f t="shared" si="233"/>
        <v>iiif_url</v>
      </c>
    </row>
    <row r="7569" spans="1:7" x14ac:dyDescent="0.2">
      <c r="A7569" t="s">
        <v>7087</v>
      </c>
      <c r="B7569" t="s">
        <v>7149</v>
      </c>
      <c r="C7569" t="s">
        <v>124</v>
      </c>
      <c r="D7569">
        <v>3696</v>
      </c>
      <c r="E7569">
        <v>1430</v>
      </c>
      <c r="F7569" t="s">
        <v>7173</v>
      </c>
      <c r="G7569" t="str">
        <f t="shared" si="233"/>
        <v>iiif_url</v>
      </c>
    </row>
    <row r="7570" spans="1:7" x14ac:dyDescent="0.2">
      <c r="A7570" t="s">
        <v>7087</v>
      </c>
      <c r="B7570" t="s">
        <v>7149</v>
      </c>
      <c r="C7570" t="s">
        <v>26</v>
      </c>
      <c r="D7570">
        <v>3819</v>
      </c>
      <c r="E7570">
        <v>1474</v>
      </c>
      <c r="F7570" t="s">
        <v>1737</v>
      </c>
      <c r="G7570" t="str">
        <f t="shared" si="233"/>
        <v>iiif_url</v>
      </c>
    </row>
    <row r="7571" spans="1:7" x14ac:dyDescent="0.2">
      <c r="A7571" t="s">
        <v>7087</v>
      </c>
      <c r="B7571" t="s">
        <v>7149</v>
      </c>
      <c r="C7571" t="s">
        <v>124</v>
      </c>
      <c r="D7571">
        <v>3696</v>
      </c>
      <c r="E7571">
        <v>1521</v>
      </c>
      <c r="F7571" t="s">
        <v>7174</v>
      </c>
      <c r="G7571" t="str">
        <f t="shared" si="233"/>
        <v>iiif_url</v>
      </c>
    </row>
    <row r="7572" spans="1:7" x14ac:dyDescent="0.2">
      <c r="A7572" t="s">
        <v>7087</v>
      </c>
      <c r="B7572" t="s">
        <v>7149</v>
      </c>
      <c r="C7572" t="s">
        <v>124</v>
      </c>
      <c r="D7572">
        <v>3694</v>
      </c>
      <c r="E7572">
        <v>1570</v>
      </c>
      <c r="F7572" t="s">
        <v>7175</v>
      </c>
      <c r="G7572" t="str">
        <f t="shared" si="233"/>
        <v>iiif_url</v>
      </c>
    </row>
    <row r="7573" spans="1:7" x14ac:dyDescent="0.2">
      <c r="A7573" t="s">
        <v>7087</v>
      </c>
      <c r="B7573" t="s">
        <v>7149</v>
      </c>
      <c r="C7573" t="s">
        <v>124</v>
      </c>
      <c r="D7573">
        <v>3692</v>
      </c>
      <c r="E7573">
        <v>1623</v>
      </c>
      <c r="F7573" t="s">
        <v>7176</v>
      </c>
      <c r="G7573" t="str">
        <f t="shared" si="233"/>
        <v>iiif_url</v>
      </c>
    </row>
    <row r="7574" spans="1:7" x14ac:dyDescent="0.2">
      <c r="A7574" t="s">
        <v>7087</v>
      </c>
      <c r="B7574" t="s">
        <v>7149</v>
      </c>
      <c r="C7574" t="s">
        <v>37</v>
      </c>
      <c r="D7574">
        <v>3814</v>
      </c>
      <c r="E7574">
        <v>1668</v>
      </c>
      <c r="F7574" t="s">
        <v>7177</v>
      </c>
      <c r="G7574" t="str">
        <f t="shared" si="233"/>
        <v>iiif_url</v>
      </c>
    </row>
    <row r="7575" spans="1:7" x14ac:dyDescent="0.2">
      <c r="A7575" t="s">
        <v>7087</v>
      </c>
      <c r="B7575" t="s">
        <v>7149</v>
      </c>
      <c r="C7575" t="s">
        <v>124</v>
      </c>
      <c r="D7575">
        <v>3694</v>
      </c>
      <c r="E7575">
        <v>1714</v>
      </c>
      <c r="F7575" t="s">
        <v>7178</v>
      </c>
      <c r="G7575" t="str">
        <f t="shared" si="233"/>
        <v>iiif_url</v>
      </c>
    </row>
    <row r="7576" spans="1:7" x14ac:dyDescent="0.2">
      <c r="A7576" t="s">
        <v>7087</v>
      </c>
      <c r="B7576" t="s">
        <v>7149</v>
      </c>
      <c r="C7576" t="s">
        <v>124</v>
      </c>
      <c r="D7576">
        <v>3694</v>
      </c>
      <c r="E7576">
        <v>1764</v>
      </c>
      <c r="F7576" t="s">
        <v>7179</v>
      </c>
      <c r="G7576" t="str">
        <f t="shared" si="233"/>
        <v>iiif_url</v>
      </c>
    </row>
    <row r="7577" spans="1:7" x14ac:dyDescent="0.2">
      <c r="A7577" t="s">
        <v>7087</v>
      </c>
      <c r="B7577" t="s">
        <v>7149</v>
      </c>
      <c r="C7577" t="s">
        <v>124</v>
      </c>
      <c r="D7577">
        <v>3696</v>
      </c>
      <c r="E7577">
        <v>1810</v>
      </c>
      <c r="F7577" t="s">
        <v>7180</v>
      </c>
      <c r="G7577" t="str">
        <f t="shared" si="233"/>
        <v>iiif_url</v>
      </c>
    </row>
    <row r="7578" spans="1:7" x14ac:dyDescent="0.2">
      <c r="A7578" t="s">
        <v>7087</v>
      </c>
      <c r="B7578" t="s">
        <v>7149</v>
      </c>
      <c r="C7578" t="s">
        <v>37</v>
      </c>
      <c r="D7578">
        <v>3817</v>
      </c>
      <c r="E7578">
        <v>1860</v>
      </c>
      <c r="F7578" t="s">
        <v>7181</v>
      </c>
      <c r="G7578" t="str">
        <f t="shared" ref="G7578:G7608" si="234">HYPERLINK("https://images.diginfra.net/iiif/NL-HaNA_1.01.02/3779/NL-HaNA_1.01.02_3779_0034.jpg/3561,270,1090,3206/full/0/default.jpg", "iiif_url")</f>
        <v>iiif_url</v>
      </c>
    </row>
    <row r="7579" spans="1:7" x14ac:dyDescent="0.2">
      <c r="A7579" t="s">
        <v>7087</v>
      </c>
      <c r="B7579" t="s">
        <v>7149</v>
      </c>
      <c r="C7579" t="s">
        <v>124</v>
      </c>
      <c r="D7579">
        <v>3696</v>
      </c>
      <c r="E7579">
        <v>1910</v>
      </c>
      <c r="F7579" t="s">
        <v>7182</v>
      </c>
      <c r="G7579" t="str">
        <f t="shared" si="234"/>
        <v>iiif_url</v>
      </c>
    </row>
    <row r="7580" spans="1:7" x14ac:dyDescent="0.2">
      <c r="A7580" t="s">
        <v>7087</v>
      </c>
      <c r="B7580" t="s">
        <v>7149</v>
      </c>
      <c r="C7580" t="s">
        <v>124</v>
      </c>
      <c r="D7580">
        <v>3694</v>
      </c>
      <c r="E7580">
        <v>1960</v>
      </c>
      <c r="F7580" t="s">
        <v>7183</v>
      </c>
      <c r="G7580" t="str">
        <f t="shared" si="234"/>
        <v>iiif_url</v>
      </c>
    </row>
    <row r="7581" spans="1:7" x14ac:dyDescent="0.2">
      <c r="A7581" t="s">
        <v>7087</v>
      </c>
      <c r="B7581" t="s">
        <v>7149</v>
      </c>
      <c r="C7581" t="s">
        <v>37</v>
      </c>
      <c r="D7581">
        <v>3814</v>
      </c>
      <c r="E7581">
        <v>2003</v>
      </c>
      <c r="F7581" t="s">
        <v>7184</v>
      </c>
      <c r="G7581" t="str">
        <f t="shared" si="234"/>
        <v>iiif_url</v>
      </c>
    </row>
    <row r="7582" spans="1:7" x14ac:dyDescent="0.2">
      <c r="A7582" t="s">
        <v>7087</v>
      </c>
      <c r="B7582" t="s">
        <v>7149</v>
      </c>
      <c r="C7582" t="s">
        <v>124</v>
      </c>
      <c r="D7582">
        <v>3692</v>
      </c>
      <c r="E7582">
        <v>2050</v>
      </c>
      <c r="F7582" t="s">
        <v>7185</v>
      </c>
      <c r="G7582" t="str">
        <f t="shared" si="234"/>
        <v>iiif_url</v>
      </c>
    </row>
    <row r="7583" spans="1:7" x14ac:dyDescent="0.2">
      <c r="A7583" t="s">
        <v>7087</v>
      </c>
      <c r="B7583" t="s">
        <v>7149</v>
      </c>
      <c r="C7583" t="s">
        <v>124</v>
      </c>
      <c r="D7583">
        <v>3692</v>
      </c>
      <c r="E7583">
        <v>2102</v>
      </c>
      <c r="F7583" t="s">
        <v>7186</v>
      </c>
      <c r="G7583" t="str">
        <f t="shared" si="234"/>
        <v>iiif_url</v>
      </c>
    </row>
    <row r="7584" spans="1:7" x14ac:dyDescent="0.2">
      <c r="A7584" t="s">
        <v>7087</v>
      </c>
      <c r="B7584" t="s">
        <v>7149</v>
      </c>
      <c r="C7584" t="s">
        <v>124</v>
      </c>
      <c r="D7584">
        <v>3692</v>
      </c>
      <c r="E7584">
        <v>2153</v>
      </c>
      <c r="F7584" t="s">
        <v>7187</v>
      </c>
      <c r="G7584" t="str">
        <f t="shared" si="234"/>
        <v>iiif_url</v>
      </c>
    </row>
    <row r="7585" spans="1:7" x14ac:dyDescent="0.2">
      <c r="A7585" t="s">
        <v>7087</v>
      </c>
      <c r="B7585" t="s">
        <v>7149</v>
      </c>
      <c r="C7585" t="s">
        <v>37</v>
      </c>
      <c r="D7585">
        <v>3819</v>
      </c>
      <c r="E7585">
        <v>2197</v>
      </c>
      <c r="F7585" t="s">
        <v>7188</v>
      </c>
      <c r="G7585" t="str">
        <f t="shared" si="234"/>
        <v>iiif_url</v>
      </c>
    </row>
    <row r="7586" spans="1:7" x14ac:dyDescent="0.2">
      <c r="A7586" t="s">
        <v>7087</v>
      </c>
      <c r="B7586" t="s">
        <v>7149</v>
      </c>
      <c r="C7586" t="s">
        <v>124</v>
      </c>
      <c r="D7586">
        <v>3694</v>
      </c>
      <c r="E7586">
        <v>2249</v>
      </c>
      <c r="F7586" t="s">
        <v>7189</v>
      </c>
      <c r="G7586" t="str">
        <f t="shared" si="234"/>
        <v>iiif_url</v>
      </c>
    </row>
    <row r="7587" spans="1:7" x14ac:dyDescent="0.2">
      <c r="A7587" t="s">
        <v>7087</v>
      </c>
      <c r="B7587" t="s">
        <v>7149</v>
      </c>
      <c r="C7587" t="s">
        <v>124</v>
      </c>
      <c r="D7587">
        <v>3699</v>
      </c>
      <c r="E7587">
        <v>2290</v>
      </c>
      <c r="F7587" t="s">
        <v>7190</v>
      </c>
      <c r="G7587" t="str">
        <f t="shared" si="234"/>
        <v>iiif_url</v>
      </c>
    </row>
    <row r="7588" spans="1:7" x14ac:dyDescent="0.2">
      <c r="A7588" t="s">
        <v>7087</v>
      </c>
      <c r="B7588" t="s">
        <v>7149</v>
      </c>
      <c r="C7588" t="s">
        <v>37</v>
      </c>
      <c r="D7588">
        <v>3824</v>
      </c>
      <c r="E7588">
        <v>2342</v>
      </c>
      <c r="F7588" t="s">
        <v>7191</v>
      </c>
      <c r="G7588" t="str">
        <f t="shared" si="234"/>
        <v>iiif_url</v>
      </c>
    </row>
    <row r="7589" spans="1:7" x14ac:dyDescent="0.2">
      <c r="A7589" t="s">
        <v>7087</v>
      </c>
      <c r="B7589" t="s">
        <v>7149</v>
      </c>
      <c r="C7589" t="s">
        <v>124</v>
      </c>
      <c r="D7589">
        <v>3699</v>
      </c>
      <c r="E7589">
        <v>2393</v>
      </c>
      <c r="F7589" t="s">
        <v>7192</v>
      </c>
      <c r="G7589" t="str">
        <f t="shared" si="234"/>
        <v>iiif_url</v>
      </c>
    </row>
    <row r="7590" spans="1:7" x14ac:dyDescent="0.2">
      <c r="A7590" t="s">
        <v>7087</v>
      </c>
      <c r="B7590" t="s">
        <v>7149</v>
      </c>
      <c r="C7590" t="s">
        <v>37</v>
      </c>
      <c r="D7590">
        <v>3824</v>
      </c>
      <c r="E7590">
        <v>2437</v>
      </c>
      <c r="F7590" t="s">
        <v>7193</v>
      </c>
      <c r="G7590" t="str">
        <f t="shared" si="234"/>
        <v>iiif_url</v>
      </c>
    </row>
    <row r="7591" spans="1:7" x14ac:dyDescent="0.2">
      <c r="A7591" t="s">
        <v>7087</v>
      </c>
      <c r="B7591" t="s">
        <v>7149</v>
      </c>
      <c r="C7591" t="s">
        <v>124</v>
      </c>
      <c r="D7591">
        <v>3699</v>
      </c>
      <c r="E7591">
        <v>2488</v>
      </c>
      <c r="F7591" t="s">
        <v>7194</v>
      </c>
      <c r="G7591" t="str">
        <f t="shared" si="234"/>
        <v>iiif_url</v>
      </c>
    </row>
    <row r="7592" spans="1:7" x14ac:dyDescent="0.2">
      <c r="A7592" t="s">
        <v>7087</v>
      </c>
      <c r="B7592" t="s">
        <v>7149</v>
      </c>
      <c r="C7592" t="s">
        <v>37</v>
      </c>
      <c r="D7592">
        <v>3821</v>
      </c>
      <c r="E7592">
        <v>2535</v>
      </c>
      <c r="F7592" t="s">
        <v>7195</v>
      </c>
      <c r="G7592" t="str">
        <f t="shared" si="234"/>
        <v>iiif_url</v>
      </c>
    </row>
    <row r="7593" spans="1:7" x14ac:dyDescent="0.2">
      <c r="A7593" t="s">
        <v>7087</v>
      </c>
      <c r="B7593" t="s">
        <v>7149</v>
      </c>
      <c r="C7593" t="s">
        <v>124</v>
      </c>
      <c r="D7593">
        <v>3701</v>
      </c>
      <c r="E7593">
        <v>2584</v>
      </c>
      <c r="F7593" t="s">
        <v>7196</v>
      </c>
      <c r="G7593" t="str">
        <f t="shared" si="234"/>
        <v>iiif_url</v>
      </c>
    </row>
    <row r="7594" spans="1:7" x14ac:dyDescent="0.2">
      <c r="A7594" t="s">
        <v>7087</v>
      </c>
      <c r="B7594" t="s">
        <v>7149</v>
      </c>
      <c r="C7594" t="s">
        <v>124</v>
      </c>
      <c r="D7594">
        <v>3701</v>
      </c>
      <c r="E7594">
        <v>2634</v>
      </c>
      <c r="F7594" t="s">
        <v>7197</v>
      </c>
      <c r="G7594" t="str">
        <f t="shared" si="234"/>
        <v>iiif_url</v>
      </c>
    </row>
    <row r="7595" spans="1:7" x14ac:dyDescent="0.2">
      <c r="A7595" t="s">
        <v>7087</v>
      </c>
      <c r="B7595" t="s">
        <v>7149</v>
      </c>
      <c r="C7595" t="s">
        <v>124</v>
      </c>
      <c r="D7595">
        <v>3654</v>
      </c>
      <c r="E7595">
        <v>2678</v>
      </c>
      <c r="F7595" t="s">
        <v>7198</v>
      </c>
      <c r="G7595" t="str">
        <f t="shared" si="234"/>
        <v>iiif_url</v>
      </c>
    </row>
    <row r="7596" spans="1:7" x14ac:dyDescent="0.2">
      <c r="A7596" t="s">
        <v>7087</v>
      </c>
      <c r="B7596" t="s">
        <v>7149</v>
      </c>
      <c r="C7596" t="s">
        <v>124</v>
      </c>
      <c r="D7596">
        <v>3699</v>
      </c>
      <c r="E7596">
        <v>2728</v>
      </c>
      <c r="F7596" t="s">
        <v>7199</v>
      </c>
      <c r="G7596" t="str">
        <f t="shared" si="234"/>
        <v>iiif_url</v>
      </c>
    </row>
    <row r="7597" spans="1:7" x14ac:dyDescent="0.2">
      <c r="A7597" t="s">
        <v>7087</v>
      </c>
      <c r="B7597" t="s">
        <v>7149</v>
      </c>
      <c r="C7597" t="s">
        <v>124</v>
      </c>
      <c r="D7597">
        <v>3701</v>
      </c>
      <c r="E7597">
        <v>2781</v>
      </c>
      <c r="F7597" t="s">
        <v>7200</v>
      </c>
      <c r="G7597" t="str">
        <f t="shared" si="234"/>
        <v>iiif_url</v>
      </c>
    </row>
    <row r="7598" spans="1:7" x14ac:dyDescent="0.2">
      <c r="A7598" t="s">
        <v>7087</v>
      </c>
      <c r="B7598" t="s">
        <v>7149</v>
      </c>
      <c r="C7598" t="s">
        <v>37</v>
      </c>
      <c r="D7598">
        <v>3826</v>
      </c>
      <c r="E7598">
        <v>2829</v>
      </c>
      <c r="F7598" t="s">
        <v>7201</v>
      </c>
      <c r="G7598" t="str">
        <f t="shared" si="234"/>
        <v>iiif_url</v>
      </c>
    </row>
    <row r="7599" spans="1:7" x14ac:dyDescent="0.2">
      <c r="A7599" t="s">
        <v>7087</v>
      </c>
      <c r="B7599" t="s">
        <v>7149</v>
      </c>
      <c r="C7599" t="s">
        <v>124</v>
      </c>
      <c r="D7599">
        <v>3704</v>
      </c>
      <c r="E7599">
        <v>2876</v>
      </c>
      <c r="F7599" t="s">
        <v>7202</v>
      </c>
      <c r="G7599" t="str">
        <f t="shared" si="234"/>
        <v>iiif_url</v>
      </c>
    </row>
    <row r="7600" spans="1:7" x14ac:dyDescent="0.2">
      <c r="A7600" t="s">
        <v>7087</v>
      </c>
      <c r="B7600" t="s">
        <v>7149</v>
      </c>
      <c r="C7600" t="s">
        <v>37</v>
      </c>
      <c r="D7600">
        <v>3831</v>
      </c>
      <c r="E7600">
        <v>2927</v>
      </c>
      <c r="F7600" t="s">
        <v>7203</v>
      </c>
      <c r="G7600" t="str">
        <f t="shared" si="234"/>
        <v>iiif_url</v>
      </c>
    </row>
    <row r="7601" spans="1:7" x14ac:dyDescent="0.2">
      <c r="A7601" t="s">
        <v>7087</v>
      </c>
      <c r="B7601" t="s">
        <v>7149</v>
      </c>
      <c r="C7601" t="s">
        <v>124</v>
      </c>
      <c r="D7601">
        <v>3701</v>
      </c>
      <c r="E7601">
        <v>2977</v>
      </c>
      <c r="F7601" t="s">
        <v>7204</v>
      </c>
      <c r="G7601" t="str">
        <f t="shared" si="234"/>
        <v>iiif_url</v>
      </c>
    </row>
    <row r="7602" spans="1:7" x14ac:dyDescent="0.2">
      <c r="A7602" t="s">
        <v>7087</v>
      </c>
      <c r="B7602" t="s">
        <v>7149</v>
      </c>
      <c r="C7602" t="s">
        <v>26</v>
      </c>
      <c r="D7602">
        <v>3826</v>
      </c>
      <c r="E7602">
        <v>3015</v>
      </c>
      <c r="F7602" t="s">
        <v>7205</v>
      </c>
      <c r="G7602" t="str">
        <f t="shared" si="234"/>
        <v>iiif_url</v>
      </c>
    </row>
    <row r="7603" spans="1:7" x14ac:dyDescent="0.2">
      <c r="A7603" t="s">
        <v>7087</v>
      </c>
      <c r="B7603" t="s">
        <v>7149</v>
      </c>
      <c r="C7603" t="s">
        <v>124</v>
      </c>
      <c r="D7603">
        <v>3704</v>
      </c>
      <c r="E7603">
        <v>3069</v>
      </c>
      <c r="F7603" t="s">
        <v>7206</v>
      </c>
      <c r="G7603" t="str">
        <f t="shared" si="234"/>
        <v>iiif_url</v>
      </c>
    </row>
    <row r="7604" spans="1:7" x14ac:dyDescent="0.2">
      <c r="A7604" t="s">
        <v>7087</v>
      </c>
      <c r="B7604" t="s">
        <v>7149</v>
      </c>
      <c r="C7604" t="s">
        <v>124</v>
      </c>
      <c r="D7604">
        <v>3704</v>
      </c>
      <c r="E7604">
        <v>3116</v>
      </c>
      <c r="F7604" t="s">
        <v>7207</v>
      </c>
      <c r="G7604" t="str">
        <f t="shared" si="234"/>
        <v>iiif_url</v>
      </c>
    </row>
    <row r="7605" spans="1:7" x14ac:dyDescent="0.2">
      <c r="A7605" t="s">
        <v>7087</v>
      </c>
      <c r="B7605" t="s">
        <v>7149</v>
      </c>
      <c r="C7605" t="s">
        <v>124</v>
      </c>
      <c r="D7605">
        <v>3704</v>
      </c>
      <c r="E7605">
        <v>3169</v>
      </c>
      <c r="F7605" t="s">
        <v>7208</v>
      </c>
      <c r="G7605" t="str">
        <f t="shared" si="234"/>
        <v>iiif_url</v>
      </c>
    </row>
    <row r="7606" spans="1:7" x14ac:dyDescent="0.2">
      <c r="A7606" t="s">
        <v>7087</v>
      </c>
      <c r="B7606" t="s">
        <v>7149</v>
      </c>
      <c r="C7606" t="s">
        <v>11</v>
      </c>
      <c r="D7606">
        <v>3922</v>
      </c>
      <c r="E7606">
        <v>3171</v>
      </c>
      <c r="F7606" t="s">
        <v>7209</v>
      </c>
      <c r="G7606" t="str">
        <f t="shared" si="234"/>
        <v>iiif_url</v>
      </c>
    </row>
    <row r="7607" spans="1:7" x14ac:dyDescent="0.2">
      <c r="A7607" t="s">
        <v>7087</v>
      </c>
      <c r="B7607" t="s">
        <v>7149</v>
      </c>
      <c r="C7607" t="s">
        <v>37</v>
      </c>
      <c r="D7607">
        <v>3824</v>
      </c>
      <c r="E7607">
        <v>3214</v>
      </c>
      <c r="F7607" t="s">
        <v>7210</v>
      </c>
      <c r="G7607" t="str">
        <f t="shared" si="234"/>
        <v>iiif_url</v>
      </c>
    </row>
    <row r="7608" spans="1:7" x14ac:dyDescent="0.2">
      <c r="A7608" t="s">
        <v>7087</v>
      </c>
      <c r="B7608" t="s">
        <v>7149</v>
      </c>
      <c r="C7608" t="s">
        <v>124</v>
      </c>
      <c r="D7608">
        <v>3699</v>
      </c>
      <c r="E7608">
        <v>3260</v>
      </c>
      <c r="F7608" t="s">
        <v>7211</v>
      </c>
      <c r="G7608" t="str">
        <f t="shared" si="234"/>
        <v>iiif_url</v>
      </c>
    </row>
    <row r="7612" spans="1:7" x14ac:dyDescent="0.2">
      <c r="A7612" t="s">
        <v>7212</v>
      </c>
      <c r="B7612" t="s">
        <v>7213</v>
      </c>
      <c r="C7612" t="s">
        <v>124</v>
      </c>
      <c r="D7612">
        <v>363</v>
      </c>
      <c r="E7612">
        <v>373</v>
      </c>
      <c r="F7612" t="s">
        <v>7214</v>
      </c>
      <c r="G7612" t="str">
        <f t="shared" ref="G7612:G7643" si="235">HYPERLINK("https://images.diginfra.net/iiif/NL-HaNA_1.01.02/3779/NL-HaNA_1.01.02_3779_0035.jpg/222,287,1143,3132/full/0/default.jpg", "iiif_url")</f>
        <v>iiif_url</v>
      </c>
    </row>
    <row r="7613" spans="1:7" x14ac:dyDescent="0.2">
      <c r="A7613" t="s">
        <v>7212</v>
      </c>
      <c r="B7613" t="s">
        <v>7213</v>
      </c>
      <c r="C7613" t="s">
        <v>26</v>
      </c>
      <c r="D7613">
        <v>412</v>
      </c>
      <c r="E7613">
        <v>427</v>
      </c>
      <c r="F7613" t="s">
        <v>7215</v>
      </c>
      <c r="G7613" t="str">
        <f t="shared" si="235"/>
        <v>iiif_url</v>
      </c>
    </row>
    <row r="7614" spans="1:7" x14ac:dyDescent="0.2">
      <c r="A7614" t="s">
        <v>7212</v>
      </c>
      <c r="B7614" t="s">
        <v>7213</v>
      </c>
      <c r="C7614" t="s">
        <v>124</v>
      </c>
      <c r="D7614">
        <v>363</v>
      </c>
      <c r="E7614">
        <v>466</v>
      </c>
      <c r="F7614" t="s">
        <v>7216</v>
      </c>
      <c r="G7614" t="str">
        <f t="shared" si="235"/>
        <v>iiif_url</v>
      </c>
    </row>
    <row r="7615" spans="1:7" x14ac:dyDescent="0.2">
      <c r="A7615" t="s">
        <v>7212</v>
      </c>
      <c r="B7615" t="s">
        <v>7213</v>
      </c>
      <c r="C7615" t="s">
        <v>26</v>
      </c>
      <c r="D7615">
        <v>405</v>
      </c>
      <c r="E7615">
        <v>522</v>
      </c>
      <c r="F7615" t="s">
        <v>3547</v>
      </c>
      <c r="G7615" t="str">
        <f t="shared" si="235"/>
        <v>iiif_url</v>
      </c>
    </row>
    <row r="7616" spans="1:7" x14ac:dyDescent="0.2">
      <c r="A7616" t="s">
        <v>7212</v>
      </c>
      <c r="B7616" t="s">
        <v>7213</v>
      </c>
      <c r="C7616" t="s">
        <v>26</v>
      </c>
      <c r="D7616">
        <v>408</v>
      </c>
      <c r="E7616">
        <v>578</v>
      </c>
      <c r="F7616" t="s">
        <v>4996</v>
      </c>
      <c r="G7616" t="str">
        <f t="shared" si="235"/>
        <v>iiif_url</v>
      </c>
    </row>
    <row r="7617" spans="1:7" x14ac:dyDescent="0.2">
      <c r="A7617" t="s">
        <v>7212</v>
      </c>
      <c r="B7617" t="s">
        <v>7213</v>
      </c>
      <c r="C7617" t="s">
        <v>124</v>
      </c>
      <c r="D7617">
        <v>360</v>
      </c>
      <c r="E7617">
        <v>616</v>
      </c>
      <c r="F7617" t="s">
        <v>7217</v>
      </c>
      <c r="G7617" t="str">
        <f t="shared" si="235"/>
        <v>iiif_url</v>
      </c>
    </row>
    <row r="7618" spans="1:7" x14ac:dyDescent="0.2">
      <c r="A7618" t="s">
        <v>7212</v>
      </c>
      <c r="B7618" t="s">
        <v>7213</v>
      </c>
      <c r="C7618" t="s">
        <v>124</v>
      </c>
      <c r="D7618">
        <v>360</v>
      </c>
      <c r="E7618">
        <v>663</v>
      </c>
      <c r="F7618" t="s">
        <v>7218</v>
      </c>
      <c r="G7618" t="str">
        <f t="shared" si="235"/>
        <v>iiif_url</v>
      </c>
    </row>
    <row r="7619" spans="1:7" x14ac:dyDescent="0.2">
      <c r="A7619" t="s">
        <v>7212</v>
      </c>
      <c r="B7619" t="s">
        <v>7213</v>
      </c>
      <c r="C7619" t="s">
        <v>26</v>
      </c>
      <c r="D7619">
        <v>403</v>
      </c>
      <c r="E7619">
        <v>713</v>
      </c>
      <c r="F7619" t="s">
        <v>7219</v>
      </c>
      <c r="G7619" t="str">
        <f t="shared" si="235"/>
        <v>iiif_url</v>
      </c>
    </row>
    <row r="7620" spans="1:7" x14ac:dyDescent="0.2">
      <c r="A7620" t="s">
        <v>7212</v>
      </c>
      <c r="B7620" t="s">
        <v>7213</v>
      </c>
      <c r="C7620" t="s">
        <v>26</v>
      </c>
      <c r="D7620">
        <v>405</v>
      </c>
      <c r="E7620">
        <v>760</v>
      </c>
      <c r="F7620" t="s">
        <v>7220</v>
      </c>
      <c r="G7620" t="str">
        <f t="shared" si="235"/>
        <v>iiif_url</v>
      </c>
    </row>
    <row r="7621" spans="1:7" x14ac:dyDescent="0.2">
      <c r="A7621" t="s">
        <v>7212</v>
      </c>
      <c r="B7621" t="s">
        <v>7213</v>
      </c>
      <c r="C7621" t="s">
        <v>11</v>
      </c>
      <c r="D7621">
        <v>533</v>
      </c>
      <c r="E7621">
        <v>809</v>
      </c>
      <c r="F7621" t="s">
        <v>7221</v>
      </c>
      <c r="G7621" t="str">
        <f t="shared" si="235"/>
        <v>iiif_url</v>
      </c>
    </row>
    <row r="7622" spans="1:7" x14ac:dyDescent="0.2">
      <c r="A7622" t="s">
        <v>7212</v>
      </c>
      <c r="B7622" t="s">
        <v>7213</v>
      </c>
      <c r="C7622" t="s">
        <v>124</v>
      </c>
      <c r="D7622">
        <v>360</v>
      </c>
      <c r="E7622">
        <v>854</v>
      </c>
      <c r="F7622" t="s">
        <v>7222</v>
      </c>
      <c r="G7622" t="str">
        <f t="shared" si="235"/>
        <v>iiif_url</v>
      </c>
    </row>
    <row r="7623" spans="1:7" x14ac:dyDescent="0.2">
      <c r="A7623" t="s">
        <v>7212</v>
      </c>
      <c r="B7623" t="s">
        <v>7213</v>
      </c>
      <c r="C7623" t="s">
        <v>26</v>
      </c>
      <c r="D7623">
        <v>405</v>
      </c>
      <c r="E7623">
        <v>899</v>
      </c>
      <c r="F7623" t="s">
        <v>7223</v>
      </c>
      <c r="G7623" t="str">
        <f t="shared" si="235"/>
        <v>iiif_url</v>
      </c>
    </row>
    <row r="7624" spans="1:7" x14ac:dyDescent="0.2">
      <c r="A7624" t="s">
        <v>7212</v>
      </c>
      <c r="B7624" t="s">
        <v>7213</v>
      </c>
      <c r="C7624" t="s">
        <v>26</v>
      </c>
      <c r="D7624">
        <v>401</v>
      </c>
      <c r="E7624">
        <v>956</v>
      </c>
      <c r="F7624" t="s">
        <v>7224</v>
      </c>
      <c r="G7624" t="str">
        <f t="shared" si="235"/>
        <v>iiif_url</v>
      </c>
    </row>
    <row r="7625" spans="1:7" x14ac:dyDescent="0.2">
      <c r="A7625" t="s">
        <v>7212</v>
      </c>
      <c r="B7625" t="s">
        <v>7213</v>
      </c>
      <c r="C7625" t="s">
        <v>26</v>
      </c>
      <c r="D7625">
        <v>403</v>
      </c>
      <c r="E7625">
        <v>1004</v>
      </c>
      <c r="F7625" t="s">
        <v>7225</v>
      </c>
      <c r="G7625" t="str">
        <f t="shared" si="235"/>
        <v>iiif_url</v>
      </c>
    </row>
    <row r="7626" spans="1:7" x14ac:dyDescent="0.2">
      <c r="A7626" t="s">
        <v>7212</v>
      </c>
      <c r="B7626" t="s">
        <v>7213</v>
      </c>
      <c r="C7626" t="s">
        <v>26</v>
      </c>
      <c r="D7626">
        <v>405</v>
      </c>
      <c r="E7626">
        <v>1045</v>
      </c>
      <c r="F7626" t="s">
        <v>7226</v>
      </c>
      <c r="G7626" t="str">
        <f t="shared" si="235"/>
        <v>iiif_url</v>
      </c>
    </row>
    <row r="7627" spans="1:7" x14ac:dyDescent="0.2">
      <c r="A7627" t="s">
        <v>7212</v>
      </c>
      <c r="B7627" t="s">
        <v>7213</v>
      </c>
      <c r="C7627" t="s">
        <v>124</v>
      </c>
      <c r="D7627">
        <v>355</v>
      </c>
      <c r="E7627">
        <v>1096</v>
      </c>
      <c r="F7627" t="s">
        <v>7227</v>
      </c>
      <c r="G7627" t="str">
        <f t="shared" si="235"/>
        <v>iiif_url</v>
      </c>
    </row>
    <row r="7628" spans="1:7" x14ac:dyDescent="0.2">
      <c r="A7628" t="s">
        <v>7212</v>
      </c>
      <c r="B7628" t="s">
        <v>7213</v>
      </c>
      <c r="C7628" t="s">
        <v>26</v>
      </c>
      <c r="D7628">
        <v>396</v>
      </c>
      <c r="E7628">
        <v>1146</v>
      </c>
      <c r="F7628" t="s">
        <v>7228</v>
      </c>
      <c r="G7628" t="str">
        <f t="shared" si="235"/>
        <v>iiif_url</v>
      </c>
    </row>
    <row r="7629" spans="1:7" x14ac:dyDescent="0.2">
      <c r="A7629" t="s">
        <v>7212</v>
      </c>
      <c r="B7629" t="s">
        <v>7213</v>
      </c>
      <c r="C7629" t="s">
        <v>26</v>
      </c>
      <c r="D7629">
        <v>403</v>
      </c>
      <c r="E7629">
        <v>1191</v>
      </c>
      <c r="F7629" t="s">
        <v>7229</v>
      </c>
      <c r="G7629" t="str">
        <f t="shared" si="235"/>
        <v>iiif_url</v>
      </c>
    </row>
    <row r="7630" spans="1:7" x14ac:dyDescent="0.2">
      <c r="A7630" t="s">
        <v>7212</v>
      </c>
      <c r="B7630" t="s">
        <v>7213</v>
      </c>
      <c r="C7630" t="s">
        <v>124</v>
      </c>
      <c r="D7630">
        <v>351</v>
      </c>
      <c r="E7630">
        <v>1239</v>
      </c>
      <c r="F7630" t="s">
        <v>7230</v>
      </c>
      <c r="G7630" t="str">
        <f t="shared" si="235"/>
        <v>iiif_url</v>
      </c>
    </row>
    <row r="7631" spans="1:7" x14ac:dyDescent="0.2">
      <c r="A7631" t="s">
        <v>7212</v>
      </c>
      <c r="B7631" t="s">
        <v>7213</v>
      </c>
      <c r="C7631" t="s">
        <v>124</v>
      </c>
      <c r="D7631">
        <v>351</v>
      </c>
      <c r="E7631">
        <v>1289</v>
      </c>
      <c r="F7631" t="s">
        <v>7231</v>
      </c>
      <c r="G7631" t="str">
        <f t="shared" si="235"/>
        <v>iiif_url</v>
      </c>
    </row>
    <row r="7632" spans="1:7" x14ac:dyDescent="0.2">
      <c r="A7632" t="s">
        <v>7212</v>
      </c>
      <c r="B7632" t="s">
        <v>7213</v>
      </c>
      <c r="C7632" t="s">
        <v>124</v>
      </c>
      <c r="D7632">
        <v>348</v>
      </c>
      <c r="E7632">
        <v>1338</v>
      </c>
      <c r="F7632" t="s">
        <v>7232</v>
      </c>
      <c r="G7632" t="str">
        <f t="shared" si="235"/>
        <v>iiif_url</v>
      </c>
    </row>
    <row r="7633" spans="1:7" x14ac:dyDescent="0.2">
      <c r="A7633" t="s">
        <v>7212</v>
      </c>
      <c r="B7633" t="s">
        <v>7213</v>
      </c>
      <c r="C7633" t="s">
        <v>26</v>
      </c>
      <c r="D7633">
        <v>393</v>
      </c>
      <c r="E7633">
        <v>1386</v>
      </c>
      <c r="F7633" t="s">
        <v>7233</v>
      </c>
      <c r="G7633" t="str">
        <f t="shared" si="235"/>
        <v>iiif_url</v>
      </c>
    </row>
    <row r="7634" spans="1:7" x14ac:dyDescent="0.2">
      <c r="A7634" t="s">
        <v>7212</v>
      </c>
      <c r="B7634" t="s">
        <v>7213</v>
      </c>
      <c r="C7634" t="s">
        <v>124</v>
      </c>
      <c r="D7634">
        <v>344</v>
      </c>
      <c r="E7634">
        <v>1434</v>
      </c>
      <c r="F7634" t="s">
        <v>7234</v>
      </c>
      <c r="G7634" t="str">
        <f t="shared" si="235"/>
        <v>iiif_url</v>
      </c>
    </row>
    <row r="7635" spans="1:7" x14ac:dyDescent="0.2">
      <c r="A7635" t="s">
        <v>7212</v>
      </c>
      <c r="B7635" t="s">
        <v>7213</v>
      </c>
      <c r="C7635" t="s">
        <v>26</v>
      </c>
      <c r="D7635">
        <v>391</v>
      </c>
      <c r="E7635">
        <v>1488</v>
      </c>
      <c r="F7635" t="s">
        <v>7235</v>
      </c>
      <c r="G7635" t="str">
        <f t="shared" si="235"/>
        <v>iiif_url</v>
      </c>
    </row>
    <row r="7636" spans="1:7" x14ac:dyDescent="0.2">
      <c r="A7636" t="s">
        <v>7212</v>
      </c>
      <c r="B7636" t="s">
        <v>7213</v>
      </c>
      <c r="C7636" t="s">
        <v>124</v>
      </c>
      <c r="D7636">
        <v>344</v>
      </c>
      <c r="E7636">
        <v>1530</v>
      </c>
      <c r="F7636" t="s">
        <v>7236</v>
      </c>
      <c r="G7636" t="str">
        <f t="shared" si="235"/>
        <v>iiif_url</v>
      </c>
    </row>
    <row r="7637" spans="1:7" x14ac:dyDescent="0.2">
      <c r="A7637" t="s">
        <v>7212</v>
      </c>
      <c r="B7637" t="s">
        <v>7213</v>
      </c>
      <c r="C7637" t="s">
        <v>26</v>
      </c>
      <c r="D7637">
        <v>393</v>
      </c>
      <c r="E7637">
        <v>1582</v>
      </c>
      <c r="F7637" t="s">
        <v>7237</v>
      </c>
      <c r="G7637" t="str">
        <f t="shared" si="235"/>
        <v>iiif_url</v>
      </c>
    </row>
    <row r="7638" spans="1:7" x14ac:dyDescent="0.2">
      <c r="A7638" t="s">
        <v>7212</v>
      </c>
      <c r="B7638" t="s">
        <v>7213</v>
      </c>
      <c r="C7638" t="s">
        <v>26</v>
      </c>
      <c r="D7638">
        <v>391</v>
      </c>
      <c r="E7638">
        <v>1629</v>
      </c>
      <c r="F7638" t="s">
        <v>7238</v>
      </c>
      <c r="G7638" t="str">
        <f t="shared" si="235"/>
        <v>iiif_url</v>
      </c>
    </row>
    <row r="7639" spans="1:7" x14ac:dyDescent="0.2">
      <c r="A7639" t="s">
        <v>7212</v>
      </c>
      <c r="B7639" t="s">
        <v>7213</v>
      </c>
      <c r="C7639" t="s">
        <v>26</v>
      </c>
      <c r="D7639">
        <v>389</v>
      </c>
      <c r="E7639">
        <v>1678</v>
      </c>
      <c r="F7639" t="s">
        <v>7239</v>
      </c>
      <c r="G7639" t="str">
        <f t="shared" si="235"/>
        <v>iiif_url</v>
      </c>
    </row>
    <row r="7640" spans="1:7" x14ac:dyDescent="0.2">
      <c r="A7640" t="s">
        <v>7212</v>
      </c>
      <c r="B7640" t="s">
        <v>7213</v>
      </c>
      <c r="C7640" t="s">
        <v>26</v>
      </c>
      <c r="D7640">
        <v>386</v>
      </c>
      <c r="E7640">
        <v>1725</v>
      </c>
      <c r="F7640" t="s">
        <v>7240</v>
      </c>
      <c r="G7640" t="str">
        <f t="shared" si="235"/>
        <v>iiif_url</v>
      </c>
    </row>
    <row r="7641" spans="1:7" x14ac:dyDescent="0.2">
      <c r="A7641" t="s">
        <v>7212</v>
      </c>
      <c r="B7641" t="s">
        <v>7213</v>
      </c>
      <c r="C7641" t="s">
        <v>124</v>
      </c>
      <c r="D7641">
        <v>337</v>
      </c>
      <c r="E7641">
        <v>1770</v>
      </c>
      <c r="F7641" t="s">
        <v>7241</v>
      </c>
      <c r="G7641" t="str">
        <f t="shared" si="235"/>
        <v>iiif_url</v>
      </c>
    </row>
    <row r="7642" spans="1:7" x14ac:dyDescent="0.2">
      <c r="A7642" t="s">
        <v>7212</v>
      </c>
      <c r="B7642" t="s">
        <v>7213</v>
      </c>
      <c r="C7642" t="s">
        <v>26</v>
      </c>
      <c r="D7642">
        <v>386</v>
      </c>
      <c r="E7642">
        <v>1826</v>
      </c>
      <c r="F7642" t="s">
        <v>7242</v>
      </c>
      <c r="G7642" t="str">
        <f t="shared" si="235"/>
        <v>iiif_url</v>
      </c>
    </row>
    <row r="7643" spans="1:7" x14ac:dyDescent="0.2">
      <c r="A7643" t="s">
        <v>7212</v>
      </c>
      <c r="B7643" t="s">
        <v>7213</v>
      </c>
      <c r="C7643" t="s">
        <v>26</v>
      </c>
      <c r="D7643">
        <v>389</v>
      </c>
      <c r="E7643">
        <v>1863</v>
      </c>
      <c r="F7643" t="s">
        <v>177</v>
      </c>
      <c r="G7643" t="str">
        <f t="shared" si="235"/>
        <v>iiif_url</v>
      </c>
    </row>
    <row r="7644" spans="1:7" x14ac:dyDescent="0.2">
      <c r="A7644" t="s">
        <v>7212</v>
      </c>
      <c r="B7644" t="s">
        <v>7213</v>
      </c>
      <c r="C7644" t="s">
        <v>124</v>
      </c>
      <c r="D7644">
        <v>334</v>
      </c>
      <c r="E7644">
        <v>1915</v>
      </c>
      <c r="F7644" t="s">
        <v>7243</v>
      </c>
      <c r="G7644" t="str">
        <f t="shared" ref="G7644:G7673" si="236">HYPERLINK("https://images.diginfra.net/iiif/NL-HaNA_1.01.02/3779/NL-HaNA_1.01.02_3779_0035.jpg/222,287,1143,3132/full/0/default.jpg", "iiif_url")</f>
        <v>iiif_url</v>
      </c>
    </row>
    <row r="7645" spans="1:7" x14ac:dyDescent="0.2">
      <c r="A7645" t="s">
        <v>7212</v>
      </c>
      <c r="B7645" t="s">
        <v>7213</v>
      </c>
      <c r="C7645" t="s">
        <v>26</v>
      </c>
      <c r="D7645">
        <v>382</v>
      </c>
      <c r="E7645">
        <v>1965</v>
      </c>
      <c r="F7645" t="s">
        <v>7244</v>
      </c>
      <c r="G7645" t="str">
        <f t="shared" si="236"/>
        <v>iiif_url</v>
      </c>
    </row>
    <row r="7646" spans="1:7" x14ac:dyDescent="0.2">
      <c r="A7646" t="s">
        <v>7212</v>
      </c>
      <c r="B7646" t="s">
        <v>7213</v>
      </c>
      <c r="C7646" t="s">
        <v>26</v>
      </c>
      <c r="D7646">
        <v>372</v>
      </c>
      <c r="E7646">
        <v>2011</v>
      </c>
      <c r="F7646" t="s">
        <v>7245</v>
      </c>
      <c r="G7646" t="str">
        <f t="shared" si="236"/>
        <v>iiif_url</v>
      </c>
    </row>
    <row r="7647" spans="1:7" x14ac:dyDescent="0.2">
      <c r="A7647" t="s">
        <v>7212</v>
      </c>
      <c r="B7647" t="s">
        <v>7213</v>
      </c>
      <c r="C7647" t="s">
        <v>37</v>
      </c>
      <c r="D7647">
        <v>500</v>
      </c>
      <c r="E7647">
        <v>2065</v>
      </c>
      <c r="F7647" t="s">
        <v>7246</v>
      </c>
      <c r="G7647" t="str">
        <f t="shared" si="236"/>
        <v>iiif_url</v>
      </c>
    </row>
    <row r="7648" spans="1:7" x14ac:dyDescent="0.2">
      <c r="A7648" t="s">
        <v>7212</v>
      </c>
      <c r="B7648" t="s">
        <v>7213</v>
      </c>
      <c r="C7648" t="s">
        <v>26</v>
      </c>
      <c r="D7648">
        <v>379</v>
      </c>
      <c r="E7648">
        <v>2112</v>
      </c>
      <c r="F7648" t="s">
        <v>7247</v>
      </c>
      <c r="G7648" t="str">
        <f t="shared" si="236"/>
        <v>iiif_url</v>
      </c>
    </row>
    <row r="7649" spans="1:7" x14ac:dyDescent="0.2">
      <c r="A7649" t="s">
        <v>7212</v>
      </c>
      <c r="B7649" t="s">
        <v>7213</v>
      </c>
      <c r="C7649" t="s">
        <v>37</v>
      </c>
      <c r="D7649">
        <v>498</v>
      </c>
      <c r="E7649">
        <v>2158</v>
      </c>
      <c r="F7649" t="s">
        <v>7248</v>
      </c>
      <c r="G7649" t="str">
        <f t="shared" si="236"/>
        <v>iiif_url</v>
      </c>
    </row>
    <row r="7650" spans="1:7" x14ac:dyDescent="0.2">
      <c r="A7650" t="s">
        <v>7212</v>
      </c>
      <c r="B7650" t="s">
        <v>7213</v>
      </c>
      <c r="C7650" t="s">
        <v>26</v>
      </c>
      <c r="D7650">
        <v>377</v>
      </c>
      <c r="E7650">
        <v>2202</v>
      </c>
      <c r="F7650" t="s">
        <v>7249</v>
      </c>
      <c r="G7650" t="str">
        <f t="shared" si="236"/>
        <v>iiif_url</v>
      </c>
    </row>
    <row r="7651" spans="1:7" x14ac:dyDescent="0.2">
      <c r="A7651" t="s">
        <v>7212</v>
      </c>
      <c r="B7651" t="s">
        <v>7213</v>
      </c>
      <c r="C7651" t="s">
        <v>37</v>
      </c>
      <c r="D7651">
        <v>498</v>
      </c>
      <c r="E7651">
        <v>2255</v>
      </c>
      <c r="F7651" t="s">
        <v>7250</v>
      </c>
      <c r="G7651" t="str">
        <f t="shared" si="236"/>
        <v>iiif_url</v>
      </c>
    </row>
    <row r="7652" spans="1:7" x14ac:dyDescent="0.2">
      <c r="A7652" t="s">
        <v>7212</v>
      </c>
      <c r="B7652" t="s">
        <v>7213</v>
      </c>
      <c r="C7652" t="s">
        <v>124</v>
      </c>
      <c r="D7652">
        <v>325</v>
      </c>
      <c r="E7652">
        <v>2301</v>
      </c>
      <c r="F7652" t="s">
        <v>7251</v>
      </c>
      <c r="G7652" t="str">
        <f t="shared" si="236"/>
        <v>iiif_url</v>
      </c>
    </row>
    <row r="7653" spans="1:7" x14ac:dyDescent="0.2">
      <c r="A7653" t="s">
        <v>7212</v>
      </c>
      <c r="B7653" t="s">
        <v>7213</v>
      </c>
      <c r="C7653" t="s">
        <v>124</v>
      </c>
      <c r="D7653">
        <v>322</v>
      </c>
      <c r="E7653">
        <v>2345</v>
      </c>
      <c r="F7653" t="s">
        <v>7252</v>
      </c>
      <c r="G7653" t="str">
        <f t="shared" si="236"/>
        <v>iiif_url</v>
      </c>
    </row>
    <row r="7654" spans="1:7" x14ac:dyDescent="0.2">
      <c r="A7654" t="s">
        <v>7212</v>
      </c>
      <c r="B7654" t="s">
        <v>7213</v>
      </c>
      <c r="C7654" t="s">
        <v>26</v>
      </c>
      <c r="D7654">
        <v>367</v>
      </c>
      <c r="E7654">
        <v>2397</v>
      </c>
      <c r="F7654" t="s">
        <v>7253</v>
      </c>
      <c r="G7654" t="str">
        <f t="shared" si="236"/>
        <v>iiif_url</v>
      </c>
    </row>
    <row r="7655" spans="1:7" x14ac:dyDescent="0.2">
      <c r="A7655" t="s">
        <v>7212</v>
      </c>
      <c r="B7655" t="s">
        <v>7213</v>
      </c>
      <c r="C7655" t="s">
        <v>26</v>
      </c>
      <c r="D7655">
        <v>488</v>
      </c>
      <c r="E7655">
        <v>2410</v>
      </c>
      <c r="F7655" t="s">
        <v>7254</v>
      </c>
      <c r="G7655" t="str">
        <f t="shared" si="236"/>
        <v>iiif_url</v>
      </c>
    </row>
    <row r="7656" spans="1:7" x14ac:dyDescent="0.2">
      <c r="A7656" t="s">
        <v>7212</v>
      </c>
      <c r="B7656" t="s">
        <v>7213</v>
      </c>
      <c r="C7656" t="s">
        <v>37</v>
      </c>
      <c r="D7656">
        <v>500</v>
      </c>
      <c r="E7656">
        <v>2453</v>
      </c>
      <c r="F7656" t="s">
        <v>7255</v>
      </c>
      <c r="G7656" t="str">
        <f t="shared" si="236"/>
        <v>iiif_url</v>
      </c>
    </row>
    <row r="7657" spans="1:7" x14ac:dyDescent="0.2">
      <c r="A7657" t="s">
        <v>7212</v>
      </c>
      <c r="B7657" t="s">
        <v>7213</v>
      </c>
      <c r="C7657" t="s">
        <v>37</v>
      </c>
      <c r="D7657">
        <v>495</v>
      </c>
      <c r="E7657">
        <v>2503</v>
      </c>
      <c r="F7657" t="s">
        <v>7256</v>
      </c>
      <c r="G7657" t="str">
        <f t="shared" si="236"/>
        <v>iiif_url</v>
      </c>
    </row>
    <row r="7658" spans="1:7" x14ac:dyDescent="0.2">
      <c r="A7658" t="s">
        <v>7212</v>
      </c>
      <c r="B7658" t="s">
        <v>7213</v>
      </c>
      <c r="C7658" t="s">
        <v>124</v>
      </c>
      <c r="D7658">
        <v>322</v>
      </c>
      <c r="E7658">
        <v>2543</v>
      </c>
      <c r="F7658" t="s">
        <v>7257</v>
      </c>
      <c r="G7658" t="str">
        <f t="shared" si="236"/>
        <v>iiif_url</v>
      </c>
    </row>
    <row r="7659" spans="1:7" x14ac:dyDescent="0.2">
      <c r="A7659" t="s">
        <v>7212</v>
      </c>
      <c r="B7659" t="s">
        <v>7213</v>
      </c>
      <c r="C7659" t="s">
        <v>26</v>
      </c>
      <c r="D7659">
        <v>363</v>
      </c>
      <c r="E7659">
        <v>2590</v>
      </c>
      <c r="F7659" t="s">
        <v>7258</v>
      </c>
      <c r="G7659" t="str">
        <f t="shared" si="236"/>
        <v>iiif_url</v>
      </c>
    </row>
    <row r="7660" spans="1:7" x14ac:dyDescent="0.2">
      <c r="A7660" t="s">
        <v>7212</v>
      </c>
      <c r="B7660" t="s">
        <v>7213</v>
      </c>
      <c r="C7660" t="s">
        <v>26</v>
      </c>
      <c r="D7660">
        <v>363</v>
      </c>
      <c r="E7660">
        <v>2640</v>
      </c>
      <c r="F7660" t="s">
        <v>7259</v>
      </c>
      <c r="G7660" t="str">
        <f t="shared" si="236"/>
        <v>iiif_url</v>
      </c>
    </row>
    <row r="7661" spans="1:7" x14ac:dyDescent="0.2">
      <c r="A7661" t="s">
        <v>7212</v>
      </c>
      <c r="B7661" t="s">
        <v>7213</v>
      </c>
      <c r="C7661" t="s">
        <v>26</v>
      </c>
      <c r="D7661">
        <v>365</v>
      </c>
      <c r="E7661">
        <v>2686</v>
      </c>
      <c r="F7661" t="s">
        <v>7260</v>
      </c>
      <c r="G7661" t="str">
        <f t="shared" si="236"/>
        <v>iiif_url</v>
      </c>
    </row>
    <row r="7662" spans="1:7" x14ac:dyDescent="0.2">
      <c r="A7662" t="s">
        <v>7212</v>
      </c>
      <c r="B7662" t="s">
        <v>7213</v>
      </c>
      <c r="C7662" t="s">
        <v>37</v>
      </c>
      <c r="D7662">
        <v>483</v>
      </c>
      <c r="E7662">
        <v>2740</v>
      </c>
      <c r="F7662" t="s">
        <v>7261</v>
      </c>
      <c r="G7662" t="str">
        <f t="shared" si="236"/>
        <v>iiif_url</v>
      </c>
    </row>
    <row r="7663" spans="1:7" x14ac:dyDescent="0.2">
      <c r="A7663" t="s">
        <v>7212</v>
      </c>
      <c r="B7663" t="s">
        <v>7213</v>
      </c>
      <c r="C7663" t="s">
        <v>124</v>
      </c>
      <c r="D7663">
        <v>315</v>
      </c>
      <c r="E7663">
        <v>2780</v>
      </c>
      <c r="F7663" t="s">
        <v>7262</v>
      </c>
      <c r="G7663" t="str">
        <f t="shared" si="236"/>
        <v>iiif_url</v>
      </c>
    </row>
    <row r="7664" spans="1:7" x14ac:dyDescent="0.2">
      <c r="A7664" t="s">
        <v>7212</v>
      </c>
      <c r="B7664" t="s">
        <v>7213</v>
      </c>
      <c r="C7664" t="s">
        <v>26</v>
      </c>
      <c r="D7664">
        <v>358</v>
      </c>
      <c r="E7664">
        <v>2829</v>
      </c>
      <c r="F7664" t="s">
        <v>7263</v>
      </c>
      <c r="G7664" t="str">
        <f t="shared" si="236"/>
        <v>iiif_url</v>
      </c>
    </row>
    <row r="7665" spans="1:7" x14ac:dyDescent="0.2">
      <c r="A7665" t="s">
        <v>7212</v>
      </c>
      <c r="B7665" t="s">
        <v>7213</v>
      </c>
      <c r="C7665" t="s">
        <v>37</v>
      </c>
      <c r="D7665">
        <v>481</v>
      </c>
      <c r="E7665">
        <v>2883</v>
      </c>
      <c r="F7665" t="s">
        <v>7264</v>
      </c>
      <c r="G7665" t="str">
        <f t="shared" si="236"/>
        <v>iiif_url</v>
      </c>
    </row>
    <row r="7666" spans="1:7" x14ac:dyDescent="0.2">
      <c r="A7666" t="s">
        <v>7212</v>
      </c>
      <c r="B7666" t="s">
        <v>7213</v>
      </c>
      <c r="C7666" t="s">
        <v>26</v>
      </c>
      <c r="D7666">
        <v>363</v>
      </c>
      <c r="E7666">
        <v>2925</v>
      </c>
      <c r="F7666" t="s">
        <v>7265</v>
      </c>
      <c r="G7666" t="str">
        <f t="shared" si="236"/>
        <v>iiif_url</v>
      </c>
    </row>
    <row r="7667" spans="1:7" x14ac:dyDescent="0.2">
      <c r="A7667" t="s">
        <v>7212</v>
      </c>
      <c r="B7667" t="s">
        <v>7213</v>
      </c>
      <c r="C7667" t="s">
        <v>124</v>
      </c>
      <c r="D7667">
        <v>310</v>
      </c>
      <c r="E7667">
        <v>2975</v>
      </c>
      <c r="F7667" t="s">
        <v>7266</v>
      </c>
      <c r="G7667" t="str">
        <f t="shared" si="236"/>
        <v>iiif_url</v>
      </c>
    </row>
    <row r="7668" spans="1:7" x14ac:dyDescent="0.2">
      <c r="A7668" t="s">
        <v>7212</v>
      </c>
      <c r="B7668" t="s">
        <v>7213</v>
      </c>
      <c r="C7668" t="s">
        <v>26</v>
      </c>
      <c r="D7668">
        <v>358</v>
      </c>
      <c r="E7668">
        <v>3026</v>
      </c>
      <c r="F7668" t="s">
        <v>7267</v>
      </c>
      <c r="G7668" t="str">
        <f t="shared" si="236"/>
        <v>iiif_url</v>
      </c>
    </row>
    <row r="7669" spans="1:7" x14ac:dyDescent="0.2">
      <c r="A7669" t="s">
        <v>7212</v>
      </c>
      <c r="B7669" t="s">
        <v>7213</v>
      </c>
      <c r="C7669" t="s">
        <v>26</v>
      </c>
      <c r="D7669">
        <v>353</v>
      </c>
      <c r="E7669">
        <v>3075</v>
      </c>
      <c r="F7669" t="s">
        <v>7268</v>
      </c>
      <c r="G7669" t="str">
        <f t="shared" si="236"/>
        <v>iiif_url</v>
      </c>
    </row>
    <row r="7670" spans="1:7" x14ac:dyDescent="0.2">
      <c r="A7670" t="s">
        <v>7212</v>
      </c>
      <c r="B7670" t="s">
        <v>7213</v>
      </c>
      <c r="C7670" t="s">
        <v>26</v>
      </c>
      <c r="D7670">
        <v>353</v>
      </c>
      <c r="E7670">
        <v>3125</v>
      </c>
      <c r="F7670" t="s">
        <v>7269</v>
      </c>
      <c r="G7670" t="str">
        <f t="shared" si="236"/>
        <v>iiif_url</v>
      </c>
    </row>
    <row r="7671" spans="1:7" x14ac:dyDescent="0.2">
      <c r="A7671" t="s">
        <v>7212</v>
      </c>
      <c r="B7671" t="s">
        <v>7213</v>
      </c>
      <c r="C7671" t="s">
        <v>37</v>
      </c>
      <c r="D7671">
        <v>481</v>
      </c>
      <c r="E7671">
        <v>3172</v>
      </c>
      <c r="F7671" t="s">
        <v>7270</v>
      </c>
      <c r="G7671" t="str">
        <f t="shared" si="236"/>
        <v>iiif_url</v>
      </c>
    </row>
    <row r="7672" spans="1:7" x14ac:dyDescent="0.2">
      <c r="A7672" t="s">
        <v>7212</v>
      </c>
      <c r="B7672" t="s">
        <v>7213</v>
      </c>
      <c r="C7672" t="s">
        <v>26</v>
      </c>
      <c r="D7672">
        <v>353</v>
      </c>
      <c r="E7672">
        <v>3221</v>
      </c>
      <c r="F7672" t="s">
        <v>7271</v>
      </c>
      <c r="G7672" t="str">
        <f t="shared" si="236"/>
        <v>iiif_url</v>
      </c>
    </row>
    <row r="7673" spans="1:7" x14ac:dyDescent="0.2">
      <c r="A7673" t="s">
        <v>7212</v>
      </c>
      <c r="B7673" t="s">
        <v>7213</v>
      </c>
      <c r="C7673" t="s">
        <v>26</v>
      </c>
      <c r="D7673">
        <v>353</v>
      </c>
      <c r="E7673">
        <v>3276</v>
      </c>
      <c r="F7673" t="s">
        <v>7272</v>
      </c>
      <c r="G7673" t="str">
        <f t="shared" si="236"/>
        <v>iiif_url</v>
      </c>
    </row>
    <row r="7675" spans="1:7" x14ac:dyDescent="0.2">
      <c r="A7675" t="s">
        <v>7212</v>
      </c>
      <c r="B7675" t="s">
        <v>7273</v>
      </c>
      <c r="C7675" t="s">
        <v>11</v>
      </c>
      <c r="D7675">
        <v>1655</v>
      </c>
      <c r="E7675">
        <v>332</v>
      </c>
      <c r="F7675" t="s">
        <v>3395</v>
      </c>
      <c r="G7675" t="str">
        <f t="shared" ref="G7675:G7706" si="237">HYPERLINK("https://images.diginfra.net/iiif/NL-HaNA_1.01.02/3779/NL-HaNA_1.01.02_3779_0035.jpg/1215,287,1202,3119/full/0/default.jpg", "iiif_url")</f>
        <v>iiif_url</v>
      </c>
    </row>
    <row r="7676" spans="1:7" x14ac:dyDescent="0.2">
      <c r="A7676" t="s">
        <v>7212</v>
      </c>
      <c r="B7676" t="s">
        <v>7273</v>
      </c>
      <c r="C7676" t="s">
        <v>124</v>
      </c>
      <c r="D7676">
        <v>1339</v>
      </c>
      <c r="E7676">
        <v>389</v>
      </c>
      <c r="F7676" t="s">
        <v>7274</v>
      </c>
      <c r="G7676" t="str">
        <f t="shared" si="237"/>
        <v>iiif_url</v>
      </c>
    </row>
    <row r="7677" spans="1:7" x14ac:dyDescent="0.2">
      <c r="A7677" t="s">
        <v>7212</v>
      </c>
      <c r="B7677" t="s">
        <v>7273</v>
      </c>
      <c r="C7677" t="s">
        <v>26</v>
      </c>
      <c r="D7677">
        <v>1391</v>
      </c>
      <c r="E7677">
        <v>443</v>
      </c>
      <c r="F7677" t="s">
        <v>7275</v>
      </c>
      <c r="G7677" t="str">
        <f t="shared" si="237"/>
        <v>iiif_url</v>
      </c>
    </row>
    <row r="7678" spans="1:7" x14ac:dyDescent="0.2">
      <c r="A7678" t="s">
        <v>7212</v>
      </c>
      <c r="B7678" t="s">
        <v>7273</v>
      </c>
      <c r="C7678" t="s">
        <v>26</v>
      </c>
      <c r="D7678">
        <v>1386</v>
      </c>
      <c r="E7678">
        <v>487</v>
      </c>
      <c r="F7678" t="s">
        <v>7276</v>
      </c>
      <c r="G7678" t="str">
        <f t="shared" si="237"/>
        <v>iiif_url</v>
      </c>
    </row>
    <row r="7679" spans="1:7" x14ac:dyDescent="0.2">
      <c r="A7679" t="s">
        <v>7212</v>
      </c>
      <c r="B7679" t="s">
        <v>7273</v>
      </c>
      <c r="C7679" t="s">
        <v>124</v>
      </c>
      <c r="D7679">
        <v>1339</v>
      </c>
      <c r="E7679">
        <v>531</v>
      </c>
      <c r="F7679" t="s">
        <v>7277</v>
      </c>
      <c r="G7679" t="str">
        <f t="shared" si="237"/>
        <v>iiif_url</v>
      </c>
    </row>
    <row r="7680" spans="1:7" x14ac:dyDescent="0.2">
      <c r="A7680" t="s">
        <v>7212</v>
      </c>
      <c r="B7680" t="s">
        <v>7273</v>
      </c>
      <c r="C7680" t="s">
        <v>26</v>
      </c>
      <c r="D7680">
        <v>1391</v>
      </c>
      <c r="E7680">
        <v>586</v>
      </c>
      <c r="F7680" t="s">
        <v>7278</v>
      </c>
      <c r="G7680" t="str">
        <f t="shared" si="237"/>
        <v>iiif_url</v>
      </c>
    </row>
    <row r="7681" spans="1:7" x14ac:dyDescent="0.2">
      <c r="A7681" t="s">
        <v>7212</v>
      </c>
      <c r="B7681" t="s">
        <v>7273</v>
      </c>
      <c r="C7681" t="s">
        <v>124</v>
      </c>
      <c r="D7681">
        <v>1339</v>
      </c>
      <c r="E7681">
        <v>630</v>
      </c>
      <c r="F7681" t="s">
        <v>7279</v>
      </c>
      <c r="G7681" t="str">
        <f t="shared" si="237"/>
        <v>iiif_url</v>
      </c>
    </row>
    <row r="7682" spans="1:7" x14ac:dyDescent="0.2">
      <c r="A7682" t="s">
        <v>7212</v>
      </c>
      <c r="B7682" t="s">
        <v>7273</v>
      </c>
      <c r="C7682" t="s">
        <v>26</v>
      </c>
      <c r="D7682">
        <v>1389</v>
      </c>
      <c r="E7682">
        <v>681</v>
      </c>
      <c r="F7682" t="s">
        <v>7280</v>
      </c>
      <c r="G7682" t="str">
        <f t="shared" si="237"/>
        <v>iiif_url</v>
      </c>
    </row>
    <row r="7683" spans="1:7" x14ac:dyDescent="0.2">
      <c r="A7683" t="s">
        <v>7212</v>
      </c>
      <c r="B7683" t="s">
        <v>7273</v>
      </c>
      <c r="C7683" t="s">
        <v>124</v>
      </c>
      <c r="D7683">
        <v>1339</v>
      </c>
      <c r="E7683">
        <v>729</v>
      </c>
      <c r="F7683" t="s">
        <v>7281</v>
      </c>
      <c r="G7683" t="str">
        <f t="shared" si="237"/>
        <v>iiif_url</v>
      </c>
    </row>
    <row r="7684" spans="1:7" x14ac:dyDescent="0.2">
      <c r="A7684" t="s">
        <v>7212</v>
      </c>
      <c r="B7684" t="s">
        <v>7273</v>
      </c>
      <c r="C7684" t="s">
        <v>26</v>
      </c>
      <c r="D7684">
        <v>1386</v>
      </c>
      <c r="E7684">
        <v>779</v>
      </c>
      <c r="F7684" t="s">
        <v>7282</v>
      </c>
      <c r="G7684" t="str">
        <f t="shared" si="237"/>
        <v>iiif_url</v>
      </c>
    </row>
    <row r="7685" spans="1:7" x14ac:dyDescent="0.2">
      <c r="A7685" t="s">
        <v>7212</v>
      </c>
      <c r="B7685" t="s">
        <v>7273</v>
      </c>
      <c r="C7685" t="s">
        <v>26</v>
      </c>
      <c r="D7685">
        <v>1391</v>
      </c>
      <c r="E7685">
        <v>825</v>
      </c>
      <c r="F7685" t="s">
        <v>7283</v>
      </c>
      <c r="G7685" t="str">
        <f t="shared" si="237"/>
        <v>iiif_url</v>
      </c>
    </row>
    <row r="7686" spans="1:7" x14ac:dyDescent="0.2">
      <c r="A7686" t="s">
        <v>7212</v>
      </c>
      <c r="B7686" t="s">
        <v>7273</v>
      </c>
      <c r="C7686" t="s">
        <v>37</v>
      </c>
      <c r="D7686">
        <v>1503</v>
      </c>
      <c r="E7686">
        <v>873</v>
      </c>
      <c r="F7686" t="s">
        <v>7284</v>
      </c>
      <c r="G7686" t="str">
        <f t="shared" si="237"/>
        <v>iiif_url</v>
      </c>
    </row>
    <row r="7687" spans="1:7" x14ac:dyDescent="0.2">
      <c r="A7687" t="s">
        <v>7212</v>
      </c>
      <c r="B7687" t="s">
        <v>7273</v>
      </c>
      <c r="C7687" t="s">
        <v>124</v>
      </c>
      <c r="D7687">
        <v>1337</v>
      </c>
      <c r="E7687">
        <v>914</v>
      </c>
      <c r="F7687" t="s">
        <v>7285</v>
      </c>
      <c r="G7687" t="str">
        <f t="shared" si="237"/>
        <v>iiif_url</v>
      </c>
    </row>
    <row r="7688" spans="1:7" x14ac:dyDescent="0.2">
      <c r="A7688" t="s">
        <v>7212</v>
      </c>
      <c r="B7688" t="s">
        <v>7273</v>
      </c>
      <c r="C7688" t="s">
        <v>26</v>
      </c>
      <c r="D7688">
        <v>1384</v>
      </c>
      <c r="E7688">
        <v>969</v>
      </c>
      <c r="F7688" t="s">
        <v>7286</v>
      </c>
      <c r="G7688" t="str">
        <f t="shared" si="237"/>
        <v>iiif_url</v>
      </c>
    </row>
    <row r="7689" spans="1:7" x14ac:dyDescent="0.2">
      <c r="A7689" t="s">
        <v>7212</v>
      </c>
      <c r="B7689" t="s">
        <v>7273</v>
      </c>
      <c r="C7689" t="s">
        <v>124</v>
      </c>
      <c r="D7689">
        <v>1332</v>
      </c>
      <c r="E7689">
        <v>1016</v>
      </c>
      <c r="F7689" t="s">
        <v>7287</v>
      </c>
      <c r="G7689" t="str">
        <f t="shared" si="237"/>
        <v>iiif_url</v>
      </c>
    </row>
    <row r="7690" spans="1:7" x14ac:dyDescent="0.2">
      <c r="A7690" t="s">
        <v>7212</v>
      </c>
      <c r="B7690" t="s">
        <v>7273</v>
      </c>
      <c r="C7690" t="s">
        <v>124</v>
      </c>
      <c r="D7690">
        <v>1334</v>
      </c>
      <c r="E7690">
        <v>1068</v>
      </c>
      <c r="F7690" t="s">
        <v>7288</v>
      </c>
      <c r="G7690" t="str">
        <f t="shared" si="237"/>
        <v>iiif_url</v>
      </c>
    </row>
    <row r="7691" spans="1:7" x14ac:dyDescent="0.2">
      <c r="A7691" t="s">
        <v>7212</v>
      </c>
      <c r="B7691" t="s">
        <v>7273</v>
      </c>
      <c r="C7691" t="s">
        <v>26</v>
      </c>
      <c r="D7691">
        <v>1379</v>
      </c>
      <c r="E7691">
        <v>1113</v>
      </c>
      <c r="F7691" t="s">
        <v>7289</v>
      </c>
      <c r="G7691" t="str">
        <f t="shared" si="237"/>
        <v>iiif_url</v>
      </c>
    </row>
    <row r="7692" spans="1:7" x14ac:dyDescent="0.2">
      <c r="A7692" t="s">
        <v>7212</v>
      </c>
      <c r="B7692" t="s">
        <v>7273</v>
      </c>
      <c r="C7692" t="s">
        <v>1155</v>
      </c>
      <c r="D7692">
        <v>2043</v>
      </c>
      <c r="E7692">
        <v>1136</v>
      </c>
      <c r="G7692" t="str">
        <f t="shared" si="237"/>
        <v>iiif_url</v>
      </c>
    </row>
    <row r="7693" spans="1:7" x14ac:dyDescent="0.2">
      <c r="A7693" t="s">
        <v>7212</v>
      </c>
      <c r="B7693" t="s">
        <v>7273</v>
      </c>
      <c r="C7693" t="s">
        <v>124</v>
      </c>
      <c r="D7693">
        <v>1330</v>
      </c>
      <c r="E7693">
        <v>1162</v>
      </c>
      <c r="F7693" t="s">
        <v>7290</v>
      </c>
      <c r="G7693" t="str">
        <f t="shared" si="237"/>
        <v>iiif_url</v>
      </c>
    </row>
    <row r="7694" spans="1:7" x14ac:dyDescent="0.2">
      <c r="A7694" t="s">
        <v>7212</v>
      </c>
      <c r="B7694" t="s">
        <v>7273</v>
      </c>
      <c r="C7694" t="s">
        <v>26</v>
      </c>
      <c r="D7694">
        <v>1389</v>
      </c>
      <c r="E7694">
        <v>1222</v>
      </c>
      <c r="F7694" t="s">
        <v>6220</v>
      </c>
      <c r="G7694" t="str">
        <f t="shared" si="237"/>
        <v>iiif_url</v>
      </c>
    </row>
    <row r="7695" spans="1:7" x14ac:dyDescent="0.2">
      <c r="A7695" t="s">
        <v>7212</v>
      </c>
      <c r="B7695" t="s">
        <v>7273</v>
      </c>
      <c r="C7695" t="s">
        <v>124</v>
      </c>
      <c r="D7695">
        <v>1330</v>
      </c>
      <c r="E7695">
        <v>1255</v>
      </c>
      <c r="F7695" t="s">
        <v>7291</v>
      </c>
      <c r="G7695" t="str">
        <f t="shared" si="237"/>
        <v>iiif_url</v>
      </c>
    </row>
    <row r="7696" spans="1:7" x14ac:dyDescent="0.2">
      <c r="A7696" t="s">
        <v>7212</v>
      </c>
      <c r="B7696" t="s">
        <v>7273</v>
      </c>
      <c r="C7696" t="s">
        <v>124</v>
      </c>
      <c r="D7696">
        <v>1325</v>
      </c>
      <c r="E7696">
        <v>1302</v>
      </c>
      <c r="F7696" t="s">
        <v>7292</v>
      </c>
      <c r="G7696" t="str">
        <f t="shared" si="237"/>
        <v>iiif_url</v>
      </c>
    </row>
    <row r="7697" spans="1:7" x14ac:dyDescent="0.2">
      <c r="A7697" t="s">
        <v>7212</v>
      </c>
      <c r="B7697" t="s">
        <v>7273</v>
      </c>
      <c r="C7697" t="s">
        <v>26</v>
      </c>
      <c r="D7697">
        <v>1372</v>
      </c>
      <c r="E7697">
        <v>1360</v>
      </c>
      <c r="F7697" t="s">
        <v>7293</v>
      </c>
      <c r="G7697" t="str">
        <f t="shared" si="237"/>
        <v>iiif_url</v>
      </c>
    </row>
    <row r="7698" spans="1:7" x14ac:dyDescent="0.2">
      <c r="A7698" t="s">
        <v>7212</v>
      </c>
      <c r="B7698" t="s">
        <v>7273</v>
      </c>
      <c r="C7698" t="s">
        <v>26</v>
      </c>
      <c r="D7698">
        <v>1379</v>
      </c>
      <c r="E7698">
        <v>1404</v>
      </c>
      <c r="F7698" t="s">
        <v>7294</v>
      </c>
      <c r="G7698" t="str">
        <f t="shared" si="237"/>
        <v>iiif_url</v>
      </c>
    </row>
    <row r="7699" spans="1:7" x14ac:dyDescent="0.2">
      <c r="A7699" t="s">
        <v>7212</v>
      </c>
      <c r="B7699" t="s">
        <v>7273</v>
      </c>
      <c r="C7699" t="s">
        <v>124</v>
      </c>
      <c r="D7699">
        <v>1327</v>
      </c>
      <c r="E7699">
        <v>1448</v>
      </c>
      <c r="F7699" t="s">
        <v>7295</v>
      </c>
      <c r="G7699" t="str">
        <f t="shared" si="237"/>
        <v>iiif_url</v>
      </c>
    </row>
    <row r="7700" spans="1:7" x14ac:dyDescent="0.2">
      <c r="A7700" t="s">
        <v>7212</v>
      </c>
      <c r="B7700" t="s">
        <v>7273</v>
      </c>
      <c r="C7700" t="s">
        <v>124</v>
      </c>
      <c r="D7700">
        <v>1325</v>
      </c>
      <c r="E7700">
        <v>1497</v>
      </c>
      <c r="F7700" t="s">
        <v>7296</v>
      </c>
      <c r="G7700" t="str">
        <f t="shared" si="237"/>
        <v>iiif_url</v>
      </c>
    </row>
    <row r="7701" spans="1:7" x14ac:dyDescent="0.2">
      <c r="A7701" t="s">
        <v>7212</v>
      </c>
      <c r="B7701" t="s">
        <v>7273</v>
      </c>
      <c r="C7701" t="s">
        <v>37</v>
      </c>
      <c r="D7701">
        <v>1486</v>
      </c>
      <c r="E7701">
        <v>1543</v>
      </c>
      <c r="F7701" t="s">
        <v>7297</v>
      </c>
      <c r="G7701" t="str">
        <f t="shared" si="237"/>
        <v>iiif_url</v>
      </c>
    </row>
    <row r="7702" spans="1:7" x14ac:dyDescent="0.2">
      <c r="A7702" t="s">
        <v>7212</v>
      </c>
      <c r="B7702" t="s">
        <v>7273</v>
      </c>
      <c r="C7702" t="s">
        <v>26</v>
      </c>
      <c r="D7702">
        <v>1375</v>
      </c>
      <c r="E7702">
        <v>1598</v>
      </c>
      <c r="F7702" t="s">
        <v>1405</v>
      </c>
      <c r="G7702" t="str">
        <f t="shared" si="237"/>
        <v>iiif_url</v>
      </c>
    </row>
    <row r="7703" spans="1:7" x14ac:dyDescent="0.2">
      <c r="A7703" t="s">
        <v>7212</v>
      </c>
      <c r="B7703" t="s">
        <v>7273</v>
      </c>
      <c r="C7703" t="s">
        <v>124</v>
      </c>
      <c r="D7703">
        <v>1320</v>
      </c>
      <c r="E7703">
        <v>1642</v>
      </c>
      <c r="F7703" t="s">
        <v>7298</v>
      </c>
      <c r="G7703" t="str">
        <f t="shared" si="237"/>
        <v>iiif_url</v>
      </c>
    </row>
    <row r="7704" spans="1:7" x14ac:dyDescent="0.2">
      <c r="A7704" t="s">
        <v>7212</v>
      </c>
      <c r="B7704" t="s">
        <v>7273</v>
      </c>
      <c r="C7704" t="s">
        <v>26</v>
      </c>
      <c r="D7704">
        <v>1370</v>
      </c>
      <c r="E7704">
        <v>1695</v>
      </c>
      <c r="F7704" t="s">
        <v>7299</v>
      </c>
      <c r="G7704" t="str">
        <f t="shared" si="237"/>
        <v>iiif_url</v>
      </c>
    </row>
    <row r="7705" spans="1:7" x14ac:dyDescent="0.2">
      <c r="A7705" t="s">
        <v>7212</v>
      </c>
      <c r="B7705" t="s">
        <v>7273</v>
      </c>
      <c r="C7705" t="s">
        <v>26</v>
      </c>
      <c r="D7705">
        <v>1372</v>
      </c>
      <c r="E7705">
        <v>1747</v>
      </c>
      <c r="F7705" t="s">
        <v>7300</v>
      </c>
      <c r="G7705" t="str">
        <f t="shared" si="237"/>
        <v>iiif_url</v>
      </c>
    </row>
    <row r="7706" spans="1:7" x14ac:dyDescent="0.2">
      <c r="A7706" t="s">
        <v>7212</v>
      </c>
      <c r="B7706" t="s">
        <v>7273</v>
      </c>
      <c r="C7706" t="s">
        <v>26</v>
      </c>
      <c r="D7706">
        <v>1375</v>
      </c>
      <c r="E7706">
        <v>1793</v>
      </c>
      <c r="F7706" t="s">
        <v>7301</v>
      </c>
      <c r="G7706" t="str">
        <f t="shared" si="237"/>
        <v>iiif_url</v>
      </c>
    </row>
    <row r="7707" spans="1:7" x14ac:dyDescent="0.2">
      <c r="A7707" t="s">
        <v>7212</v>
      </c>
      <c r="B7707" t="s">
        <v>7273</v>
      </c>
      <c r="C7707" t="s">
        <v>26</v>
      </c>
      <c r="D7707">
        <v>1365</v>
      </c>
      <c r="E7707">
        <v>1836</v>
      </c>
      <c r="F7707" t="s">
        <v>7302</v>
      </c>
      <c r="G7707" t="str">
        <f t="shared" ref="G7707:G7738" si="238">HYPERLINK("https://images.diginfra.net/iiif/NL-HaNA_1.01.02/3779/NL-HaNA_1.01.02_3779_0035.jpg/1215,287,1202,3119/full/0/default.jpg", "iiif_url")</f>
        <v>iiif_url</v>
      </c>
    </row>
    <row r="7708" spans="1:7" x14ac:dyDescent="0.2">
      <c r="A7708" t="s">
        <v>7212</v>
      </c>
      <c r="B7708" t="s">
        <v>7273</v>
      </c>
      <c r="C7708" t="s">
        <v>26</v>
      </c>
      <c r="D7708">
        <v>1372</v>
      </c>
      <c r="E7708">
        <v>1890</v>
      </c>
      <c r="F7708" t="s">
        <v>7303</v>
      </c>
      <c r="G7708" t="str">
        <f t="shared" si="238"/>
        <v>iiif_url</v>
      </c>
    </row>
    <row r="7709" spans="1:7" x14ac:dyDescent="0.2">
      <c r="A7709" t="s">
        <v>7212</v>
      </c>
      <c r="B7709" t="s">
        <v>7273</v>
      </c>
      <c r="C7709" t="s">
        <v>26</v>
      </c>
      <c r="D7709">
        <v>1365</v>
      </c>
      <c r="E7709">
        <v>1935</v>
      </c>
      <c r="F7709" t="s">
        <v>7304</v>
      </c>
      <c r="G7709" t="str">
        <f t="shared" si="238"/>
        <v>iiif_url</v>
      </c>
    </row>
    <row r="7710" spans="1:7" x14ac:dyDescent="0.2">
      <c r="A7710" t="s">
        <v>7212</v>
      </c>
      <c r="B7710" t="s">
        <v>7273</v>
      </c>
      <c r="C7710" t="s">
        <v>37</v>
      </c>
      <c r="D7710">
        <v>1488</v>
      </c>
      <c r="E7710">
        <v>1984</v>
      </c>
      <c r="F7710" t="s">
        <v>7305</v>
      </c>
      <c r="G7710" t="str">
        <f t="shared" si="238"/>
        <v>iiif_url</v>
      </c>
    </row>
    <row r="7711" spans="1:7" x14ac:dyDescent="0.2">
      <c r="A7711" t="s">
        <v>7212</v>
      </c>
      <c r="B7711" t="s">
        <v>7273</v>
      </c>
      <c r="C7711" t="s">
        <v>37</v>
      </c>
      <c r="D7711">
        <v>1484</v>
      </c>
      <c r="E7711">
        <v>2033</v>
      </c>
      <c r="F7711" t="s">
        <v>7306</v>
      </c>
      <c r="G7711" t="str">
        <f t="shared" si="238"/>
        <v>iiif_url</v>
      </c>
    </row>
    <row r="7712" spans="1:7" x14ac:dyDescent="0.2">
      <c r="A7712" t="s">
        <v>7212</v>
      </c>
      <c r="B7712" t="s">
        <v>7273</v>
      </c>
      <c r="C7712" t="s">
        <v>26</v>
      </c>
      <c r="D7712">
        <v>1363</v>
      </c>
      <c r="E7712">
        <v>2076</v>
      </c>
      <c r="F7712" t="s">
        <v>7307</v>
      </c>
      <c r="G7712" t="str">
        <f t="shared" si="238"/>
        <v>iiif_url</v>
      </c>
    </row>
    <row r="7713" spans="1:7" x14ac:dyDescent="0.2">
      <c r="A7713" t="s">
        <v>7212</v>
      </c>
      <c r="B7713" t="s">
        <v>7273</v>
      </c>
      <c r="C7713" t="s">
        <v>26</v>
      </c>
      <c r="D7713">
        <v>1358</v>
      </c>
      <c r="E7713">
        <v>2123</v>
      </c>
      <c r="F7713" t="s">
        <v>7308</v>
      </c>
      <c r="G7713" t="str">
        <f t="shared" si="238"/>
        <v>iiif_url</v>
      </c>
    </row>
    <row r="7714" spans="1:7" x14ac:dyDescent="0.2">
      <c r="A7714" t="s">
        <v>7212</v>
      </c>
      <c r="B7714" t="s">
        <v>7273</v>
      </c>
      <c r="C7714" t="s">
        <v>26</v>
      </c>
      <c r="D7714">
        <v>1360</v>
      </c>
      <c r="E7714">
        <v>2172</v>
      </c>
      <c r="F7714" t="s">
        <v>7309</v>
      </c>
      <c r="G7714" t="str">
        <f t="shared" si="238"/>
        <v>iiif_url</v>
      </c>
    </row>
    <row r="7715" spans="1:7" x14ac:dyDescent="0.2">
      <c r="A7715" t="s">
        <v>7212</v>
      </c>
      <c r="B7715" t="s">
        <v>7273</v>
      </c>
      <c r="C7715" t="s">
        <v>1155</v>
      </c>
      <c r="D7715">
        <v>1417</v>
      </c>
      <c r="E7715">
        <v>2185</v>
      </c>
      <c r="G7715" t="str">
        <f t="shared" si="238"/>
        <v>iiif_url</v>
      </c>
    </row>
    <row r="7716" spans="1:7" x14ac:dyDescent="0.2">
      <c r="A7716" t="s">
        <v>7212</v>
      </c>
      <c r="B7716" t="s">
        <v>7273</v>
      </c>
      <c r="C7716" t="s">
        <v>26</v>
      </c>
      <c r="D7716">
        <v>1481</v>
      </c>
      <c r="E7716">
        <v>2221</v>
      </c>
      <c r="F7716" t="s">
        <v>7310</v>
      </c>
      <c r="G7716" t="str">
        <f t="shared" si="238"/>
        <v>iiif_url</v>
      </c>
    </row>
    <row r="7717" spans="1:7" x14ac:dyDescent="0.2">
      <c r="A7717" t="s">
        <v>7212</v>
      </c>
      <c r="B7717" t="s">
        <v>7273</v>
      </c>
      <c r="C7717" t="s">
        <v>26</v>
      </c>
      <c r="D7717">
        <v>1356</v>
      </c>
      <c r="E7717">
        <v>2270</v>
      </c>
      <c r="F7717" t="s">
        <v>7311</v>
      </c>
      <c r="G7717" t="str">
        <f t="shared" si="238"/>
        <v>iiif_url</v>
      </c>
    </row>
    <row r="7718" spans="1:7" x14ac:dyDescent="0.2">
      <c r="A7718" t="s">
        <v>7212</v>
      </c>
      <c r="B7718" t="s">
        <v>7273</v>
      </c>
      <c r="C7718" t="s">
        <v>26</v>
      </c>
      <c r="D7718">
        <v>1360</v>
      </c>
      <c r="E7718">
        <v>2324</v>
      </c>
      <c r="F7718" t="s">
        <v>7312</v>
      </c>
      <c r="G7718" t="str">
        <f t="shared" si="238"/>
        <v>iiif_url</v>
      </c>
    </row>
    <row r="7719" spans="1:7" x14ac:dyDescent="0.2">
      <c r="A7719" t="s">
        <v>7212</v>
      </c>
      <c r="B7719" t="s">
        <v>7273</v>
      </c>
      <c r="C7719" t="s">
        <v>37</v>
      </c>
      <c r="D7719">
        <v>1481</v>
      </c>
      <c r="E7719">
        <v>2371</v>
      </c>
      <c r="F7719" t="s">
        <v>7313</v>
      </c>
      <c r="G7719" t="str">
        <f t="shared" si="238"/>
        <v>iiif_url</v>
      </c>
    </row>
    <row r="7720" spans="1:7" x14ac:dyDescent="0.2">
      <c r="A7720" t="s">
        <v>7212</v>
      </c>
      <c r="B7720" t="s">
        <v>7273</v>
      </c>
      <c r="C7720" t="s">
        <v>26</v>
      </c>
      <c r="D7720">
        <v>1356</v>
      </c>
      <c r="E7720">
        <v>2413</v>
      </c>
      <c r="F7720" t="s">
        <v>7314</v>
      </c>
      <c r="G7720" t="str">
        <f t="shared" si="238"/>
        <v>iiif_url</v>
      </c>
    </row>
    <row r="7721" spans="1:7" x14ac:dyDescent="0.2">
      <c r="A7721" t="s">
        <v>7212</v>
      </c>
      <c r="B7721" t="s">
        <v>7273</v>
      </c>
      <c r="C7721" t="s">
        <v>26</v>
      </c>
      <c r="D7721">
        <v>1356</v>
      </c>
      <c r="E7721">
        <v>2463</v>
      </c>
      <c r="F7721" t="s">
        <v>7315</v>
      </c>
      <c r="G7721" t="str">
        <f t="shared" si="238"/>
        <v>iiif_url</v>
      </c>
    </row>
    <row r="7722" spans="1:7" x14ac:dyDescent="0.2">
      <c r="A7722" t="s">
        <v>7212</v>
      </c>
      <c r="B7722" t="s">
        <v>7273</v>
      </c>
      <c r="C7722" t="s">
        <v>37</v>
      </c>
      <c r="D7722">
        <v>1474</v>
      </c>
      <c r="E7722">
        <v>2512</v>
      </c>
      <c r="F7722" t="s">
        <v>7316</v>
      </c>
      <c r="G7722" t="str">
        <f t="shared" si="238"/>
        <v>iiif_url</v>
      </c>
    </row>
    <row r="7723" spans="1:7" x14ac:dyDescent="0.2">
      <c r="A7723" t="s">
        <v>7212</v>
      </c>
      <c r="B7723" t="s">
        <v>7273</v>
      </c>
      <c r="C7723" t="s">
        <v>26</v>
      </c>
      <c r="D7723">
        <v>1353</v>
      </c>
      <c r="E7723">
        <v>2559</v>
      </c>
      <c r="F7723" t="s">
        <v>7317</v>
      </c>
      <c r="G7723" t="str">
        <f t="shared" si="238"/>
        <v>iiif_url</v>
      </c>
    </row>
    <row r="7724" spans="1:7" x14ac:dyDescent="0.2">
      <c r="A7724" t="s">
        <v>7212</v>
      </c>
      <c r="B7724" t="s">
        <v>7273</v>
      </c>
      <c r="C7724" t="s">
        <v>37</v>
      </c>
      <c r="D7724">
        <v>1474</v>
      </c>
      <c r="E7724">
        <v>2611</v>
      </c>
      <c r="F7724" t="s">
        <v>7318</v>
      </c>
      <c r="G7724" t="str">
        <f t="shared" si="238"/>
        <v>iiif_url</v>
      </c>
    </row>
    <row r="7725" spans="1:7" x14ac:dyDescent="0.2">
      <c r="A7725" t="s">
        <v>7212</v>
      </c>
      <c r="B7725" t="s">
        <v>7273</v>
      </c>
      <c r="C7725" t="s">
        <v>26</v>
      </c>
      <c r="D7725">
        <v>1358</v>
      </c>
      <c r="E7725">
        <v>2669</v>
      </c>
      <c r="F7725" t="s">
        <v>7319</v>
      </c>
      <c r="G7725" t="str">
        <f t="shared" si="238"/>
        <v>iiif_url</v>
      </c>
    </row>
    <row r="7726" spans="1:7" x14ac:dyDescent="0.2">
      <c r="A7726" t="s">
        <v>7212</v>
      </c>
      <c r="B7726" t="s">
        <v>7273</v>
      </c>
      <c r="C7726" t="s">
        <v>37</v>
      </c>
      <c r="D7726">
        <v>1477</v>
      </c>
      <c r="E7726">
        <v>2704</v>
      </c>
      <c r="F7726" t="s">
        <v>7320</v>
      </c>
      <c r="G7726" t="str">
        <f t="shared" si="238"/>
        <v>iiif_url</v>
      </c>
    </row>
    <row r="7727" spans="1:7" x14ac:dyDescent="0.2">
      <c r="A7727" t="s">
        <v>7212</v>
      </c>
      <c r="B7727" t="s">
        <v>7273</v>
      </c>
      <c r="C7727" t="s">
        <v>26</v>
      </c>
      <c r="D7727">
        <v>1353</v>
      </c>
      <c r="E7727">
        <v>2751</v>
      </c>
      <c r="F7727" t="s">
        <v>7321</v>
      </c>
      <c r="G7727" t="str">
        <f t="shared" si="238"/>
        <v>iiif_url</v>
      </c>
    </row>
    <row r="7728" spans="1:7" x14ac:dyDescent="0.2">
      <c r="A7728" t="s">
        <v>7212</v>
      </c>
      <c r="B7728" t="s">
        <v>7273</v>
      </c>
      <c r="C7728" t="s">
        <v>26</v>
      </c>
      <c r="D7728">
        <v>1346</v>
      </c>
      <c r="E7728">
        <v>2798</v>
      </c>
      <c r="F7728" t="s">
        <v>7322</v>
      </c>
      <c r="G7728" t="str">
        <f t="shared" si="238"/>
        <v>iiif_url</v>
      </c>
    </row>
    <row r="7729" spans="1:7" x14ac:dyDescent="0.2">
      <c r="A7729" t="s">
        <v>7212</v>
      </c>
      <c r="B7729" t="s">
        <v>7273</v>
      </c>
      <c r="C7729" t="s">
        <v>37</v>
      </c>
      <c r="D7729">
        <v>1474</v>
      </c>
      <c r="E7729">
        <v>2852</v>
      </c>
      <c r="F7729" t="s">
        <v>7323</v>
      </c>
      <c r="G7729" t="str">
        <f t="shared" si="238"/>
        <v>iiif_url</v>
      </c>
    </row>
    <row r="7730" spans="1:7" x14ac:dyDescent="0.2">
      <c r="A7730" t="s">
        <v>7212</v>
      </c>
      <c r="B7730" t="s">
        <v>7273</v>
      </c>
      <c r="C7730" t="s">
        <v>26</v>
      </c>
      <c r="D7730">
        <v>1351</v>
      </c>
      <c r="E7730">
        <v>2900</v>
      </c>
      <c r="F7730" t="s">
        <v>7324</v>
      </c>
      <c r="G7730" t="str">
        <f t="shared" si="238"/>
        <v>iiif_url</v>
      </c>
    </row>
    <row r="7731" spans="1:7" x14ac:dyDescent="0.2">
      <c r="A7731" t="s">
        <v>7212</v>
      </c>
      <c r="B7731" t="s">
        <v>7273</v>
      </c>
      <c r="C7731" t="s">
        <v>37</v>
      </c>
      <c r="D7731">
        <v>1472</v>
      </c>
      <c r="E7731">
        <v>2949</v>
      </c>
      <c r="F7731" t="s">
        <v>7325</v>
      </c>
      <c r="G7731" t="str">
        <f t="shared" si="238"/>
        <v>iiif_url</v>
      </c>
    </row>
    <row r="7732" spans="1:7" x14ac:dyDescent="0.2">
      <c r="A7732" t="s">
        <v>7212</v>
      </c>
      <c r="B7732" t="s">
        <v>7273</v>
      </c>
      <c r="C7732" t="s">
        <v>26</v>
      </c>
      <c r="D7732">
        <v>1351</v>
      </c>
      <c r="E7732">
        <v>2998</v>
      </c>
      <c r="F7732" t="s">
        <v>7326</v>
      </c>
      <c r="G7732" t="str">
        <f t="shared" si="238"/>
        <v>iiif_url</v>
      </c>
    </row>
    <row r="7733" spans="1:7" x14ac:dyDescent="0.2">
      <c r="A7733" t="s">
        <v>7212</v>
      </c>
      <c r="B7733" t="s">
        <v>7273</v>
      </c>
      <c r="C7733" t="s">
        <v>37</v>
      </c>
      <c r="D7733">
        <v>1467</v>
      </c>
      <c r="E7733">
        <v>3046</v>
      </c>
      <c r="F7733" t="s">
        <v>7327</v>
      </c>
      <c r="G7733" t="str">
        <f t="shared" si="238"/>
        <v>iiif_url</v>
      </c>
    </row>
    <row r="7734" spans="1:7" x14ac:dyDescent="0.2">
      <c r="A7734" t="s">
        <v>7212</v>
      </c>
      <c r="B7734" t="s">
        <v>7273</v>
      </c>
      <c r="C7734" t="s">
        <v>124</v>
      </c>
      <c r="D7734">
        <v>1353</v>
      </c>
      <c r="E7734">
        <v>3087</v>
      </c>
      <c r="F7734" t="s">
        <v>7328</v>
      </c>
      <c r="G7734" t="str">
        <f t="shared" si="238"/>
        <v>iiif_url</v>
      </c>
    </row>
    <row r="7735" spans="1:7" x14ac:dyDescent="0.2">
      <c r="A7735" t="s">
        <v>7212</v>
      </c>
      <c r="B7735" t="s">
        <v>7273</v>
      </c>
      <c r="C7735" t="s">
        <v>37</v>
      </c>
      <c r="D7735">
        <v>1479</v>
      </c>
      <c r="E7735">
        <v>3142</v>
      </c>
      <c r="F7735" t="s">
        <v>3938</v>
      </c>
      <c r="G7735" t="str">
        <f t="shared" si="238"/>
        <v>iiif_url</v>
      </c>
    </row>
    <row r="7736" spans="1:7" x14ac:dyDescent="0.2">
      <c r="A7736" t="s">
        <v>7212</v>
      </c>
      <c r="B7736" t="s">
        <v>7273</v>
      </c>
      <c r="C7736" t="s">
        <v>124</v>
      </c>
      <c r="D7736">
        <v>1356</v>
      </c>
      <c r="E7736">
        <v>3183</v>
      </c>
      <c r="F7736" t="s">
        <v>7329</v>
      </c>
      <c r="G7736" t="str">
        <f t="shared" si="238"/>
        <v>iiif_url</v>
      </c>
    </row>
    <row r="7737" spans="1:7" x14ac:dyDescent="0.2">
      <c r="A7737" t="s">
        <v>7212</v>
      </c>
      <c r="B7737" t="s">
        <v>7273</v>
      </c>
      <c r="C7737" t="s">
        <v>37</v>
      </c>
      <c r="D7737">
        <v>1472</v>
      </c>
      <c r="E7737">
        <v>3235</v>
      </c>
      <c r="F7737" t="s">
        <v>7330</v>
      </c>
      <c r="G7737" t="str">
        <f t="shared" si="238"/>
        <v>iiif_url</v>
      </c>
    </row>
    <row r="7738" spans="1:7" x14ac:dyDescent="0.2">
      <c r="A7738" t="s">
        <v>7212</v>
      </c>
      <c r="B7738" t="s">
        <v>7273</v>
      </c>
      <c r="C7738" t="s">
        <v>26</v>
      </c>
      <c r="D7738">
        <v>1356</v>
      </c>
      <c r="E7738">
        <v>3292</v>
      </c>
      <c r="F7738" t="s">
        <v>7331</v>
      </c>
      <c r="G7738" t="str">
        <f t="shared" si="238"/>
        <v>iiif_url</v>
      </c>
    </row>
    <row r="7742" spans="1:7" x14ac:dyDescent="0.2">
      <c r="A7742" t="s">
        <v>7332</v>
      </c>
      <c r="B7742" t="s">
        <v>7333</v>
      </c>
      <c r="C7742" t="s">
        <v>26</v>
      </c>
      <c r="D7742">
        <v>2849</v>
      </c>
      <c r="E7742">
        <v>384</v>
      </c>
      <c r="F7742" t="s">
        <v>7334</v>
      </c>
      <c r="G7742" t="str">
        <f t="shared" ref="G7742:G7773" si="239">HYPERLINK("https://images.diginfra.net/iiif/NL-HaNA_1.01.02/3779/NL-HaNA_1.01.02_3779_0035.jpg/2587,307,1077,3122/full/0/default.jpg", "iiif_url")</f>
        <v>iiif_url</v>
      </c>
    </row>
    <row r="7743" spans="1:7" x14ac:dyDescent="0.2">
      <c r="A7743" t="s">
        <v>7332</v>
      </c>
      <c r="B7743" t="s">
        <v>7333</v>
      </c>
      <c r="C7743" t="s">
        <v>26</v>
      </c>
      <c r="D7743">
        <v>2733</v>
      </c>
      <c r="E7743">
        <v>443</v>
      </c>
      <c r="F7743" t="s">
        <v>7335</v>
      </c>
      <c r="G7743" t="str">
        <f t="shared" si="239"/>
        <v>iiif_url</v>
      </c>
    </row>
    <row r="7744" spans="1:7" x14ac:dyDescent="0.2">
      <c r="A7744" t="s">
        <v>7332</v>
      </c>
      <c r="B7744" t="s">
        <v>7333</v>
      </c>
      <c r="C7744" t="s">
        <v>37</v>
      </c>
      <c r="D7744">
        <v>2851</v>
      </c>
      <c r="E7744">
        <v>492</v>
      </c>
      <c r="F7744" t="s">
        <v>7336</v>
      </c>
      <c r="G7744" t="str">
        <f t="shared" si="239"/>
        <v>iiif_url</v>
      </c>
    </row>
    <row r="7745" spans="1:7" x14ac:dyDescent="0.2">
      <c r="A7745" t="s">
        <v>7332</v>
      </c>
      <c r="B7745" t="s">
        <v>7333</v>
      </c>
      <c r="C7745" t="s">
        <v>26</v>
      </c>
      <c r="D7745">
        <v>2733</v>
      </c>
      <c r="E7745">
        <v>541</v>
      </c>
      <c r="F7745" t="s">
        <v>7337</v>
      </c>
      <c r="G7745" t="str">
        <f t="shared" si="239"/>
        <v>iiif_url</v>
      </c>
    </row>
    <row r="7746" spans="1:7" x14ac:dyDescent="0.2">
      <c r="A7746" t="s">
        <v>7332</v>
      </c>
      <c r="B7746" t="s">
        <v>7333</v>
      </c>
      <c r="C7746" t="s">
        <v>26</v>
      </c>
      <c r="D7746">
        <v>2733</v>
      </c>
      <c r="E7746">
        <v>584</v>
      </c>
      <c r="F7746" t="s">
        <v>7338</v>
      </c>
      <c r="G7746" t="str">
        <f t="shared" si="239"/>
        <v>iiif_url</v>
      </c>
    </row>
    <row r="7747" spans="1:7" x14ac:dyDescent="0.2">
      <c r="A7747" t="s">
        <v>7332</v>
      </c>
      <c r="B7747" t="s">
        <v>7333</v>
      </c>
      <c r="C7747" t="s">
        <v>124</v>
      </c>
      <c r="D7747">
        <v>2688</v>
      </c>
      <c r="E7747">
        <v>638</v>
      </c>
      <c r="F7747" t="s">
        <v>7339</v>
      </c>
      <c r="G7747" t="str">
        <f t="shared" si="239"/>
        <v>iiif_url</v>
      </c>
    </row>
    <row r="7748" spans="1:7" x14ac:dyDescent="0.2">
      <c r="A7748" t="s">
        <v>7332</v>
      </c>
      <c r="B7748" t="s">
        <v>7333</v>
      </c>
      <c r="C7748" t="s">
        <v>26</v>
      </c>
      <c r="D7748">
        <v>2733</v>
      </c>
      <c r="E7748">
        <v>688</v>
      </c>
      <c r="F7748" t="s">
        <v>7340</v>
      </c>
      <c r="G7748" t="str">
        <f t="shared" si="239"/>
        <v>iiif_url</v>
      </c>
    </row>
    <row r="7749" spans="1:7" x14ac:dyDescent="0.2">
      <c r="A7749" t="s">
        <v>7332</v>
      </c>
      <c r="B7749" t="s">
        <v>7333</v>
      </c>
      <c r="C7749" t="s">
        <v>26</v>
      </c>
      <c r="D7749">
        <v>2737</v>
      </c>
      <c r="E7749">
        <v>737</v>
      </c>
      <c r="F7749" t="s">
        <v>7341</v>
      </c>
      <c r="G7749" t="str">
        <f t="shared" si="239"/>
        <v>iiif_url</v>
      </c>
    </row>
    <row r="7750" spans="1:7" x14ac:dyDescent="0.2">
      <c r="A7750" t="s">
        <v>7332</v>
      </c>
      <c r="B7750" t="s">
        <v>7333</v>
      </c>
      <c r="C7750" t="s">
        <v>26</v>
      </c>
      <c r="D7750">
        <v>2733</v>
      </c>
      <c r="E7750">
        <v>784</v>
      </c>
      <c r="F7750" t="s">
        <v>7342</v>
      </c>
      <c r="G7750" t="str">
        <f t="shared" si="239"/>
        <v>iiif_url</v>
      </c>
    </row>
    <row r="7751" spans="1:7" x14ac:dyDescent="0.2">
      <c r="A7751" t="s">
        <v>7332</v>
      </c>
      <c r="B7751" t="s">
        <v>7333</v>
      </c>
      <c r="C7751" t="s">
        <v>26</v>
      </c>
      <c r="D7751">
        <v>2733</v>
      </c>
      <c r="E7751">
        <v>831</v>
      </c>
      <c r="F7751" t="s">
        <v>7343</v>
      </c>
      <c r="G7751" t="str">
        <f t="shared" si="239"/>
        <v>iiif_url</v>
      </c>
    </row>
    <row r="7752" spans="1:7" x14ac:dyDescent="0.2">
      <c r="A7752" t="s">
        <v>7332</v>
      </c>
      <c r="B7752" t="s">
        <v>7333</v>
      </c>
      <c r="C7752" t="s">
        <v>26</v>
      </c>
      <c r="D7752">
        <v>2733</v>
      </c>
      <c r="E7752">
        <v>882</v>
      </c>
      <c r="F7752" t="s">
        <v>7344</v>
      </c>
      <c r="G7752" t="str">
        <f t="shared" si="239"/>
        <v>iiif_url</v>
      </c>
    </row>
    <row r="7753" spans="1:7" x14ac:dyDescent="0.2">
      <c r="A7753" t="s">
        <v>7332</v>
      </c>
      <c r="B7753" t="s">
        <v>7333</v>
      </c>
      <c r="C7753" t="s">
        <v>26</v>
      </c>
      <c r="D7753">
        <v>2735</v>
      </c>
      <c r="E7753">
        <v>928</v>
      </c>
      <c r="F7753" t="s">
        <v>7345</v>
      </c>
      <c r="G7753" t="str">
        <f t="shared" si="239"/>
        <v>iiif_url</v>
      </c>
    </row>
    <row r="7754" spans="1:7" x14ac:dyDescent="0.2">
      <c r="A7754" t="s">
        <v>7332</v>
      </c>
      <c r="B7754" t="s">
        <v>7333</v>
      </c>
      <c r="C7754" t="s">
        <v>26</v>
      </c>
      <c r="D7754">
        <v>2733</v>
      </c>
      <c r="E7754">
        <v>979</v>
      </c>
      <c r="F7754" t="s">
        <v>7346</v>
      </c>
      <c r="G7754" t="str">
        <f t="shared" si="239"/>
        <v>iiif_url</v>
      </c>
    </row>
    <row r="7755" spans="1:7" x14ac:dyDescent="0.2">
      <c r="A7755" t="s">
        <v>7332</v>
      </c>
      <c r="B7755" t="s">
        <v>7333</v>
      </c>
      <c r="C7755" t="s">
        <v>26</v>
      </c>
      <c r="D7755">
        <v>2730</v>
      </c>
      <c r="E7755">
        <v>1026</v>
      </c>
      <c r="F7755" t="s">
        <v>7347</v>
      </c>
      <c r="G7755" t="str">
        <f t="shared" si="239"/>
        <v>iiif_url</v>
      </c>
    </row>
    <row r="7756" spans="1:7" x14ac:dyDescent="0.2">
      <c r="A7756" t="s">
        <v>7332</v>
      </c>
      <c r="B7756" t="s">
        <v>7333</v>
      </c>
      <c r="C7756" t="s">
        <v>37</v>
      </c>
      <c r="D7756">
        <v>2856</v>
      </c>
      <c r="E7756">
        <v>1072</v>
      </c>
      <c r="F7756" t="s">
        <v>7348</v>
      </c>
      <c r="G7756" t="str">
        <f t="shared" si="239"/>
        <v>iiif_url</v>
      </c>
    </row>
    <row r="7757" spans="1:7" x14ac:dyDescent="0.2">
      <c r="A7757" t="s">
        <v>7332</v>
      </c>
      <c r="B7757" t="s">
        <v>7333</v>
      </c>
      <c r="C7757" t="s">
        <v>37</v>
      </c>
      <c r="D7757">
        <v>2854</v>
      </c>
      <c r="E7757">
        <v>1119</v>
      </c>
      <c r="F7757" t="s">
        <v>4113</v>
      </c>
      <c r="G7757" t="str">
        <f t="shared" si="239"/>
        <v>iiif_url</v>
      </c>
    </row>
    <row r="7758" spans="1:7" x14ac:dyDescent="0.2">
      <c r="A7758" t="s">
        <v>7332</v>
      </c>
      <c r="B7758" t="s">
        <v>7333</v>
      </c>
      <c r="C7758" t="s">
        <v>26</v>
      </c>
      <c r="D7758">
        <v>2730</v>
      </c>
      <c r="E7758">
        <v>1162</v>
      </c>
      <c r="F7758" t="s">
        <v>7349</v>
      </c>
      <c r="G7758" t="str">
        <f t="shared" si="239"/>
        <v>iiif_url</v>
      </c>
    </row>
    <row r="7759" spans="1:7" x14ac:dyDescent="0.2">
      <c r="A7759" t="s">
        <v>7332</v>
      </c>
      <c r="B7759" t="s">
        <v>7333</v>
      </c>
      <c r="C7759" t="s">
        <v>26</v>
      </c>
      <c r="D7759">
        <v>2730</v>
      </c>
      <c r="E7759">
        <v>1219</v>
      </c>
      <c r="F7759" t="s">
        <v>7350</v>
      </c>
      <c r="G7759" t="str">
        <f t="shared" si="239"/>
        <v>iiif_url</v>
      </c>
    </row>
    <row r="7760" spans="1:7" x14ac:dyDescent="0.2">
      <c r="A7760" t="s">
        <v>7332</v>
      </c>
      <c r="B7760" t="s">
        <v>7333</v>
      </c>
      <c r="C7760" t="s">
        <v>26</v>
      </c>
      <c r="D7760">
        <v>2846</v>
      </c>
      <c r="E7760">
        <v>1265</v>
      </c>
      <c r="F7760" t="s">
        <v>7351</v>
      </c>
      <c r="G7760" t="str">
        <f t="shared" si="239"/>
        <v>iiif_url</v>
      </c>
    </row>
    <row r="7761" spans="1:7" x14ac:dyDescent="0.2">
      <c r="A7761" t="s">
        <v>7332</v>
      </c>
      <c r="B7761" t="s">
        <v>7333</v>
      </c>
      <c r="C7761" t="s">
        <v>26</v>
      </c>
      <c r="D7761">
        <v>2728</v>
      </c>
      <c r="E7761">
        <v>1310</v>
      </c>
      <c r="F7761" t="s">
        <v>7352</v>
      </c>
      <c r="G7761" t="str">
        <f t="shared" si="239"/>
        <v>iiif_url</v>
      </c>
    </row>
    <row r="7762" spans="1:7" x14ac:dyDescent="0.2">
      <c r="A7762" t="s">
        <v>7332</v>
      </c>
      <c r="B7762" t="s">
        <v>7333</v>
      </c>
      <c r="C7762" t="s">
        <v>26</v>
      </c>
      <c r="D7762">
        <v>2728</v>
      </c>
      <c r="E7762">
        <v>1358</v>
      </c>
      <c r="F7762" t="s">
        <v>7353</v>
      </c>
      <c r="G7762" t="str">
        <f t="shared" si="239"/>
        <v>iiif_url</v>
      </c>
    </row>
    <row r="7763" spans="1:7" x14ac:dyDescent="0.2">
      <c r="A7763" t="s">
        <v>7332</v>
      </c>
      <c r="B7763" t="s">
        <v>7333</v>
      </c>
      <c r="C7763" t="s">
        <v>37</v>
      </c>
      <c r="D7763">
        <v>2851</v>
      </c>
      <c r="E7763">
        <v>1397</v>
      </c>
      <c r="F7763" t="s">
        <v>7354</v>
      </c>
      <c r="G7763" t="str">
        <f t="shared" si="239"/>
        <v>iiif_url</v>
      </c>
    </row>
    <row r="7764" spans="1:7" x14ac:dyDescent="0.2">
      <c r="A7764" t="s">
        <v>7332</v>
      </c>
      <c r="B7764" t="s">
        <v>7333</v>
      </c>
      <c r="C7764" t="s">
        <v>26</v>
      </c>
      <c r="D7764">
        <v>2728</v>
      </c>
      <c r="E7764">
        <v>1452</v>
      </c>
      <c r="F7764" t="s">
        <v>7355</v>
      </c>
      <c r="G7764" t="str">
        <f t="shared" si="239"/>
        <v>iiif_url</v>
      </c>
    </row>
    <row r="7765" spans="1:7" x14ac:dyDescent="0.2">
      <c r="A7765" t="s">
        <v>7332</v>
      </c>
      <c r="B7765" t="s">
        <v>7333</v>
      </c>
      <c r="C7765" t="s">
        <v>26</v>
      </c>
      <c r="D7765">
        <v>2728</v>
      </c>
      <c r="E7765">
        <v>1502</v>
      </c>
      <c r="F7765" t="s">
        <v>7356</v>
      </c>
      <c r="G7765" t="str">
        <f t="shared" si="239"/>
        <v>iiif_url</v>
      </c>
    </row>
    <row r="7766" spans="1:7" x14ac:dyDescent="0.2">
      <c r="A7766" t="s">
        <v>7332</v>
      </c>
      <c r="B7766" t="s">
        <v>7333</v>
      </c>
      <c r="C7766" t="s">
        <v>26</v>
      </c>
      <c r="D7766">
        <v>2728</v>
      </c>
      <c r="E7766">
        <v>1552</v>
      </c>
      <c r="F7766" t="s">
        <v>7357</v>
      </c>
      <c r="G7766" t="str">
        <f t="shared" si="239"/>
        <v>iiif_url</v>
      </c>
    </row>
    <row r="7767" spans="1:7" x14ac:dyDescent="0.2">
      <c r="A7767" t="s">
        <v>7332</v>
      </c>
      <c r="B7767" t="s">
        <v>7333</v>
      </c>
      <c r="C7767" t="s">
        <v>37</v>
      </c>
      <c r="D7767">
        <v>2851</v>
      </c>
      <c r="E7767">
        <v>1595</v>
      </c>
      <c r="F7767" t="s">
        <v>7358</v>
      </c>
      <c r="G7767" t="str">
        <f t="shared" si="239"/>
        <v>iiif_url</v>
      </c>
    </row>
    <row r="7768" spans="1:7" x14ac:dyDescent="0.2">
      <c r="A7768" t="s">
        <v>7332</v>
      </c>
      <c r="B7768" t="s">
        <v>7333</v>
      </c>
      <c r="C7768" t="s">
        <v>26</v>
      </c>
      <c r="D7768">
        <v>2728</v>
      </c>
      <c r="E7768">
        <v>1649</v>
      </c>
      <c r="F7768" t="s">
        <v>7359</v>
      </c>
      <c r="G7768" t="str">
        <f t="shared" si="239"/>
        <v>iiif_url</v>
      </c>
    </row>
    <row r="7769" spans="1:7" x14ac:dyDescent="0.2">
      <c r="A7769" t="s">
        <v>7332</v>
      </c>
      <c r="B7769" t="s">
        <v>7333</v>
      </c>
      <c r="C7769" t="s">
        <v>37</v>
      </c>
      <c r="D7769">
        <v>2851</v>
      </c>
      <c r="E7769">
        <v>1696</v>
      </c>
      <c r="F7769" t="s">
        <v>7360</v>
      </c>
      <c r="G7769" t="str">
        <f t="shared" si="239"/>
        <v>iiif_url</v>
      </c>
    </row>
    <row r="7770" spans="1:7" x14ac:dyDescent="0.2">
      <c r="A7770" t="s">
        <v>7332</v>
      </c>
      <c r="B7770" t="s">
        <v>7333</v>
      </c>
      <c r="C7770" t="s">
        <v>26</v>
      </c>
      <c r="D7770">
        <v>2723</v>
      </c>
      <c r="E7770">
        <v>1737</v>
      </c>
      <c r="F7770" t="s">
        <v>7361</v>
      </c>
      <c r="G7770" t="str">
        <f t="shared" si="239"/>
        <v>iiif_url</v>
      </c>
    </row>
    <row r="7771" spans="1:7" x14ac:dyDescent="0.2">
      <c r="A7771" t="s">
        <v>7332</v>
      </c>
      <c r="B7771" t="s">
        <v>7333</v>
      </c>
      <c r="C7771" t="s">
        <v>26</v>
      </c>
      <c r="D7771">
        <v>2726</v>
      </c>
      <c r="E7771">
        <v>1793</v>
      </c>
      <c r="F7771" t="s">
        <v>7362</v>
      </c>
      <c r="G7771" t="str">
        <f t="shared" si="239"/>
        <v>iiif_url</v>
      </c>
    </row>
    <row r="7772" spans="1:7" x14ac:dyDescent="0.2">
      <c r="A7772" t="s">
        <v>7332</v>
      </c>
      <c r="B7772" t="s">
        <v>7333</v>
      </c>
      <c r="C7772" t="s">
        <v>37</v>
      </c>
      <c r="D7772">
        <v>2846</v>
      </c>
      <c r="E7772">
        <v>1836</v>
      </c>
      <c r="F7772" t="s">
        <v>7363</v>
      </c>
      <c r="G7772" t="str">
        <f t="shared" si="239"/>
        <v>iiif_url</v>
      </c>
    </row>
    <row r="7773" spans="1:7" x14ac:dyDescent="0.2">
      <c r="A7773" t="s">
        <v>7332</v>
      </c>
      <c r="B7773" t="s">
        <v>7333</v>
      </c>
      <c r="C7773" t="s">
        <v>26</v>
      </c>
      <c r="D7773">
        <v>2726</v>
      </c>
      <c r="E7773">
        <v>1876</v>
      </c>
      <c r="F7773" t="s">
        <v>7364</v>
      </c>
      <c r="G7773" t="str">
        <f t="shared" si="239"/>
        <v>iiif_url</v>
      </c>
    </row>
    <row r="7774" spans="1:7" x14ac:dyDescent="0.2">
      <c r="A7774" t="s">
        <v>7332</v>
      </c>
      <c r="B7774" t="s">
        <v>7333</v>
      </c>
      <c r="C7774" t="s">
        <v>37</v>
      </c>
      <c r="D7774">
        <v>2849</v>
      </c>
      <c r="E7774">
        <v>1932</v>
      </c>
      <c r="F7774" t="s">
        <v>7365</v>
      </c>
      <c r="G7774" t="str">
        <f t="shared" ref="G7774:G7802" si="240">HYPERLINK("https://images.diginfra.net/iiif/NL-HaNA_1.01.02/3779/NL-HaNA_1.01.02_3779_0035.jpg/2587,307,1077,3122/full/0/default.jpg", "iiif_url")</f>
        <v>iiif_url</v>
      </c>
    </row>
    <row r="7775" spans="1:7" x14ac:dyDescent="0.2">
      <c r="A7775" t="s">
        <v>7332</v>
      </c>
      <c r="B7775" t="s">
        <v>7333</v>
      </c>
      <c r="C7775" t="s">
        <v>26</v>
      </c>
      <c r="D7775">
        <v>2723</v>
      </c>
      <c r="E7775">
        <v>1979</v>
      </c>
      <c r="F7775" t="s">
        <v>7366</v>
      </c>
      <c r="G7775" t="str">
        <f t="shared" si="240"/>
        <v>iiif_url</v>
      </c>
    </row>
    <row r="7776" spans="1:7" x14ac:dyDescent="0.2">
      <c r="A7776" t="s">
        <v>7332</v>
      </c>
      <c r="B7776" t="s">
        <v>7333</v>
      </c>
      <c r="C7776" t="s">
        <v>26</v>
      </c>
      <c r="D7776">
        <v>2728</v>
      </c>
      <c r="E7776">
        <v>2029</v>
      </c>
      <c r="F7776" t="s">
        <v>1148</v>
      </c>
      <c r="G7776" t="str">
        <f t="shared" si="240"/>
        <v>iiif_url</v>
      </c>
    </row>
    <row r="7777" spans="1:7" x14ac:dyDescent="0.2">
      <c r="A7777" t="s">
        <v>7332</v>
      </c>
      <c r="B7777" t="s">
        <v>7333</v>
      </c>
      <c r="C7777" t="s">
        <v>37</v>
      </c>
      <c r="D7777">
        <v>2846</v>
      </c>
      <c r="E7777">
        <v>2064</v>
      </c>
      <c r="F7777" t="s">
        <v>7367</v>
      </c>
      <c r="G7777" t="str">
        <f t="shared" si="240"/>
        <v>iiif_url</v>
      </c>
    </row>
    <row r="7778" spans="1:7" x14ac:dyDescent="0.2">
      <c r="A7778" t="s">
        <v>7332</v>
      </c>
      <c r="B7778" t="s">
        <v>7333</v>
      </c>
      <c r="C7778" t="s">
        <v>26</v>
      </c>
      <c r="D7778">
        <v>2726</v>
      </c>
      <c r="E7778">
        <v>2116</v>
      </c>
      <c r="F7778" t="s">
        <v>7368</v>
      </c>
      <c r="G7778" t="str">
        <f t="shared" si="240"/>
        <v>iiif_url</v>
      </c>
    </row>
    <row r="7779" spans="1:7" x14ac:dyDescent="0.2">
      <c r="A7779" t="s">
        <v>7332</v>
      </c>
      <c r="B7779" t="s">
        <v>7333</v>
      </c>
      <c r="C7779" t="s">
        <v>26</v>
      </c>
      <c r="D7779">
        <v>2728</v>
      </c>
      <c r="E7779">
        <v>2167</v>
      </c>
      <c r="F7779" t="s">
        <v>1665</v>
      </c>
      <c r="G7779" t="str">
        <f t="shared" si="240"/>
        <v>iiif_url</v>
      </c>
    </row>
    <row r="7780" spans="1:7" x14ac:dyDescent="0.2">
      <c r="A7780" t="s">
        <v>7332</v>
      </c>
      <c r="B7780" t="s">
        <v>7333</v>
      </c>
      <c r="C7780" t="s">
        <v>37</v>
      </c>
      <c r="D7780">
        <v>2846</v>
      </c>
      <c r="E7780">
        <v>2220</v>
      </c>
      <c r="F7780" t="s">
        <v>7369</v>
      </c>
      <c r="G7780" t="str">
        <f t="shared" si="240"/>
        <v>iiif_url</v>
      </c>
    </row>
    <row r="7781" spans="1:7" x14ac:dyDescent="0.2">
      <c r="A7781" t="s">
        <v>7332</v>
      </c>
      <c r="B7781" t="s">
        <v>7333</v>
      </c>
      <c r="C7781" t="s">
        <v>26</v>
      </c>
      <c r="D7781">
        <v>2726</v>
      </c>
      <c r="E7781">
        <v>2267</v>
      </c>
      <c r="F7781" t="s">
        <v>7370</v>
      </c>
      <c r="G7781" t="str">
        <f t="shared" si="240"/>
        <v>iiif_url</v>
      </c>
    </row>
    <row r="7782" spans="1:7" x14ac:dyDescent="0.2">
      <c r="A7782" t="s">
        <v>7332</v>
      </c>
      <c r="B7782" t="s">
        <v>7333</v>
      </c>
      <c r="C7782" t="s">
        <v>37</v>
      </c>
      <c r="D7782">
        <v>2844</v>
      </c>
      <c r="E7782">
        <v>2314</v>
      </c>
      <c r="F7782" t="s">
        <v>7371</v>
      </c>
      <c r="G7782" t="str">
        <f t="shared" si="240"/>
        <v>iiif_url</v>
      </c>
    </row>
    <row r="7783" spans="1:7" x14ac:dyDescent="0.2">
      <c r="A7783" t="s">
        <v>7332</v>
      </c>
      <c r="B7783" t="s">
        <v>7333</v>
      </c>
      <c r="C7783" t="s">
        <v>26</v>
      </c>
      <c r="D7783">
        <v>2737</v>
      </c>
      <c r="E7783">
        <v>2367</v>
      </c>
      <c r="F7783" t="s">
        <v>7372</v>
      </c>
      <c r="G7783" t="str">
        <f t="shared" si="240"/>
        <v>iiif_url</v>
      </c>
    </row>
    <row r="7784" spans="1:7" x14ac:dyDescent="0.2">
      <c r="A7784" t="s">
        <v>7332</v>
      </c>
      <c r="B7784" t="s">
        <v>7333</v>
      </c>
      <c r="C7784" t="s">
        <v>37</v>
      </c>
      <c r="D7784">
        <v>2849</v>
      </c>
      <c r="E7784">
        <v>2407</v>
      </c>
      <c r="F7784" t="s">
        <v>7373</v>
      </c>
      <c r="G7784" t="str">
        <f t="shared" si="240"/>
        <v>iiif_url</v>
      </c>
    </row>
    <row r="7785" spans="1:7" x14ac:dyDescent="0.2">
      <c r="A7785" t="s">
        <v>7332</v>
      </c>
      <c r="B7785" t="s">
        <v>7333</v>
      </c>
      <c r="C7785" t="s">
        <v>26</v>
      </c>
      <c r="D7785">
        <v>2730</v>
      </c>
      <c r="E7785">
        <v>2459</v>
      </c>
      <c r="F7785" t="s">
        <v>7374</v>
      </c>
      <c r="G7785" t="str">
        <f t="shared" si="240"/>
        <v>iiif_url</v>
      </c>
    </row>
    <row r="7786" spans="1:7" x14ac:dyDescent="0.2">
      <c r="A7786" t="s">
        <v>7332</v>
      </c>
      <c r="B7786" t="s">
        <v>7333</v>
      </c>
      <c r="C7786" t="s">
        <v>37</v>
      </c>
      <c r="D7786">
        <v>2851</v>
      </c>
      <c r="E7786">
        <v>2510</v>
      </c>
      <c r="F7786" t="s">
        <v>7375</v>
      </c>
      <c r="G7786" t="str">
        <f t="shared" si="240"/>
        <v>iiif_url</v>
      </c>
    </row>
    <row r="7787" spans="1:7" x14ac:dyDescent="0.2">
      <c r="A7787" t="s">
        <v>7332</v>
      </c>
      <c r="B7787" t="s">
        <v>7333</v>
      </c>
      <c r="C7787" t="s">
        <v>26</v>
      </c>
      <c r="D7787">
        <v>2728</v>
      </c>
      <c r="E7787">
        <v>2552</v>
      </c>
      <c r="F7787" t="s">
        <v>7376</v>
      </c>
      <c r="G7787" t="str">
        <f t="shared" si="240"/>
        <v>iiif_url</v>
      </c>
    </row>
    <row r="7788" spans="1:7" x14ac:dyDescent="0.2">
      <c r="A7788" t="s">
        <v>7332</v>
      </c>
      <c r="B7788" t="s">
        <v>7333</v>
      </c>
      <c r="C7788" t="s">
        <v>37</v>
      </c>
      <c r="D7788">
        <v>2851</v>
      </c>
      <c r="E7788">
        <v>2604</v>
      </c>
      <c r="F7788" t="s">
        <v>7377</v>
      </c>
      <c r="G7788" t="str">
        <f t="shared" si="240"/>
        <v>iiif_url</v>
      </c>
    </row>
    <row r="7789" spans="1:7" x14ac:dyDescent="0.2">
      <c r="A7789" t="s">
        <v>7332</v>
      </c>
      <c r="B7789" t="s">
        <v>7333</v>
      </c>
      <c r="C7789" t="s">
        <v>26</v>
      </c>
      <c r="D7789">
        <v>2726</v>
      </c>
      <c r="E7789">
        <v>2654</v>
      </c>
      <c r="F7789" t="s">
        <v>7378</v>
      </c>
      <c r="G7789" t="str">
        <f t="shared" si="240"/>
        <v>iiif_url</v>
      </c>
    </row>
    <row r="7790" spans="1:7" x14ac:dyDescent="0.2">
      <c r="A7790" t="s">
        <v>7332</v>
      </c>
      <c r="B7790" t="s">
        <v>7333</v>
      </c>
      <c r="C7790" t="s">
        <v>37</v>
      </c>
      <c r="D7790">
        <v>2851</v>
      </c>
      <c r="E7790">
        <v>2699</v>
      </c>
      <c r="F7790" t="s">
        <v>7379</v>
      </c>
      <c r="G7790" t="str">
        <f t="shared" si="240"/>
        <v>iiif_url</v>
      </c>
    </row>
    <row r="7791" spans="1:7" x14ac:dyDescent="0.2">
      <c r="A7791" t="s">
        <v>7332</v>
      </c>
      <c r="B7791" t="s">
        <v>7333</v>
      </c>
      <c r="C7791" t="s">
        <v>26</v>
      </c>
      <c r="D7791">
        <v>2726</v>
      </c>
      <c r="E7791">
        <v>2745</v>
      </c>
      <c r="F7791" t="s">
        <v>7380</v>
      </c>
      <c r="G7791" t="str">
        <f t="shared" si="240"/>
        <v>iiif_url</v>
      </c>
    </row>
    <row r="7792" spans="1:7" x14ac:dyDescent="0.2">
      <c r="A7792" t="s">
        <v>7332</v>
      </c>
      <c r="B7792" t="s">
        <v>7333</v>
      </c>
      <c r="C7792" t="s">
        <v>26</v>
      </c>
      <c r="D7792">
        <v>2730</v>
      </c>
      <c r="E7792">
        <v>2795</v>
      </c>
      <c r="F7792" t="s">
        <v>7381</v>
      </c>
      <c r="G7792" t="str">
        <f t="shared" si="240"/>
        <v>iiif_url</v>
      </c>
    </row>
    <row r="7793" spans="1:7" x14ac:dyDescent="0.2">
      <c r="A7793" t="s">
        <v>7332</v>
      </c>
      <c r="B7793" t="s">
        <v>7333</v>
      </c>
      <c r="C7793" t="s">
        <v>37</v>
      </c>
      <c r="D7793">
        <v>2851</v>
      </c>
      <c r="E7793">
        <v>2844</v>
      </c>
      <c r="F7793" t="s">
        <v>7382</v>
      </c>
      <c r="G7793" t="str">
        <f t="shared" si="240"/>
        <v>iiif_url</v>
      </c>
    </row>
    <row r="7794" spans="1:7" x14ac:dyDescent="0.2">
      <c r="A7794" t="s">
        <v>7332</v>
      </c>
      <c r="B7794" t="s">
        <v>7333</v>
      </c>
      <c r="C7794" t="s">
        <v>26</v>
      </c>
      <c r="D7794">
        <v>2730</v>
      </c>
      <c r="E7794">
        <v>2890</v>
      </c>
      <c r="F7794" t="s">
        <v>7383</v>
      </c>
      <c r="G7794" t="str">
        <f t="shared" si="240"/>
        <v>iiif_url</v>
      </c>
    </row>
    <row r="7795" spans="1:7" x14ac:dyDescent="0.2">
      <c r="A7795" t="s">
        <v>7332</v>
      </c>
      <c r="B7795" t="s">
        <v>7333</v>
      </c>
      <c r="C7795" t="s">
        <v>37</v>
      </c>
      <c r="D7795">
        <v>2854</v>
      </c>
      <c r="E7795">
        <v>2940</v>
      </c>
      <c r="F7795" t="s">
        <v>7384</v>
      </c>
      <c r="G7795" t="str">
        <f t="shared" si="240"/>
        <v>iiif_url</v>
      </c>
    </row>
    <row r="7796" spans="1:7" x14ac:dyDescent="0.2">
      <c r="A7796" t="s">
        <v>7332</v>
      </c>
      <c r="B7796" t="s">
        <v>7333</v>
      </c>
      <c r="C7796" t="s">
        <v>26</v>
      </c>
      <c r="D7796">
        <v>2728</v>
      </c>
      <c r="E7796">
        <v>3001</v>
      </c>
      <c r="F7796" t="s">
        <v>7385</v>
      </c>
      <c r="G7796" t="str">
        <f t="shared" si="240"/>
        <v>iiif_url</v>
      </c>
    </row>
    <row r="7797" spans="1:7" x14ac:dyDescent="0.2">
      <c r="A7797" t="s">
        <v>7332</v>
      </c>
      <c r="B7797" t="s">
        <v>7333</v>
      </c>
      <c r="C7797" t="s">
        <v>37</v>
      </c>
      <c r="D7797">
        <v>2851</v>
      </c>
      <c r="E7797">
        <v>3041</v>
      </c>
      <c r="F7797" t="s">
        <v>7386</v>
      </c>
      <c r="G7797" t="str">
        <f t="shared" si="240"/>
        <v>iiif_url</v>
      </c>
    </row>
    <row r="7798" spans="1:7" x14ac:dyDescent="0.2">
      <c r="A7798" t="s">
        <v>7332</v>
      </c>
      <c r="B7798" t="s">
        <v>7333</v>
      </c>
      <c r="C7798" t="s">
        <v>26</v>
      </c>
      <c r="D7798">
        <v>2733</v>
      </c>
      <c r="E7798">
        <v>3086</v>
      </c>
      <c r="F7798" t="s">
        <v>7387</v>
      </c>
      <c r="G7798" t="str">
        <f t="shared" si="240"/>
        <v>iiif_url</v>
      </c>
    </row>
    <row r="7799" spans="1:7" x14ac:dyDescent="0.2">
      <c r="A7799" t="s">
        <v>7332</v>
      </c>
      <c r="B7799" t="s">
        <v>7333</v>
      </c>
      <c r="C7799" t="s">
        <v>26</v>
      </c>
      <c r="D7799">
        <v>2728</v>
      </c>
      <c r="E7799">
        <v>3138</v>
      </c>
      <c r="F7799" t="s">
        <v>7388</v>
      </c>
      <c r="G7799" t="str">
        <f t="shared" si="240"/>
        <v>iiif_url</v>
      </c>
    </row>
    <row r="7800" spans="1:7" x14ac:dyDescent="0.2">
      <c r="A7800" t="s">
        <v>7332</v>
      </c>
      <c r="B7800" t="s">
        <v>7333</v>
      </c>
      <c r="C7800" t="s">
        <v>37</v>
      </c>
      <c r="D7800">
        <v>2856</v>
      </c>
      <c r="E7800">
        <v>3190</v>
      </c>
      <c r="F7800" t="s">
        <v>7389</v>
      </c>
      <c r="G7800" t="str">
        <f t="shared" si="240"/>
        <v>iiif_url</v>
      </c>
    </row>
    <row r="7801" spans="1:7" x14ac:dyDescent="0.2">
      <c r="A7801" t="s">
        <v>7332</v>
      </c>
      <c r="B7801" t="s">
        <v>7333</v>
      </c>
      <c r="C7801" t="s">
        <v>26</v>
      </c>
      <c r="D7801">
        <v>2728</v>
      </c>
      <c r="E7801">
        <v>3230</v>
      </c>
      <c r="F7801" t="s">
        <v>7390</v>
      </c>
      <c r="G7801" t="str">
        <f t="shared" si="240"/>
        <v>iiif_url</v>
      </c>
    </row>
    <row r="7802" spans="1:7" x14ac:dyDescent="0.2">
      <c r="A7802" t="s">
        <v>7332</v>
      </c>
      <c r="B7802" t="s">
        <v>7333</v>
      </c>
      <c r="C7802" t="s">
        <v>26</v>
      </c>
      <c r="D7802">
        <v>2728</v>
      </c>
      <c r="E7802">
        <v>3275</v>
      </c>
      <c r="F7802" t="s">
        <v>7391</v>
      </c>
      <c r="G7802" t="str">
        <f t="shared" si="240"/>
        <v>iiif_url</v>
      </c>
    </row>
    <row r="7804" spans="1:7" x14ac:dyDescent="0.2">
      <c r="A7804" t="s">
        <v>7332</v>
      </c>
      <c r="B7804" t="s">
        <v>7392</v>
      </c>
      <c r="C7804" t="s">
        <v>26</v>
      </c>
      <c r="D7804">
        <v>3828</v>
      </c>
      <c r="E7804">
        <v>389</v>
      </c>
      <c r="F7804" t="s">
        <v>7393</v>
      </c>
      <c r="G7804" t="str">
        <f t="shared" ref="G7804:G7835" si="241">HYPERLINK("https://images.diginfra.net/iiif/NL-HaNA_1.01.02/3779/NL-HaNA_1.01.02_3779_0035.jpg/3573,304,1072,3162/full/0/default.jpg", "iiif_url")</f>
        <v>iiif_url</v>
      </c>
    </row>
    <row r="7805" spans="1:7" x14ac:dyDescent="0.2">
      <c r="A7805" t="s">
        <v>7332</v>
      </c>
      <c r="B7805" t="s">
        <v>7392</v>
      </c>
      <c r="C7805" t="s">
        <v>26</v>
      </c>
      <c r="D7805">
        <v>3704</v>
      </c>
      <c r="E7805">
        <v>449</v>
      </c>
      <c r="F7805" t="s">
        <v>7394</v>
      </c>
      <c r="G7805" t="str">
        <f t="shared" si="241"/>
        <v>iiif_url</v>
      </c>
    </row>
    <row r="7806" spans="1:7" x14ac:dyDescent="0.2">
      <c r="A7806" t="s">
        <v>7332</v>
      </c>
      <c r="B7806" t="s">
        <v>7392</v>
      </c>
      <c r="C7806" t="s">
        <v>26</v>
      </c>
      <c r="D7806">
        <v>3702</v>
      </c>
      <c r="E7806">
        <v>500</v>
      </c>
      <c r="F7806" t="s">
        <v>7395</v>
      </c>
      <c r="G7806" t="str">
        <f t="shared" si="241"/>
        <v>iiif_url</v>
      </c>
    </row>
    <row r="7807" spans="1:7" x14ac:dyDescent="0.2">
      <c r="A7807" t="s">
        <v>7332</v>
      </c>
      <c r="B7807" t="s">
        <v>7392</v>
      </c>
      <c r="C7807" t="s">
        <v>37</v>
      </c>
      <c r="D7807">
        <v>3804</v>
      </c>
      <c r="E7807">
        <v>550</v>
      </c>
      <c r="F7807" t="s">
        <v>7396</v>
      </c>
      <c r="G7807" t="str">
        <f t="shared" si="241"/>
        <v>iiif_url</v>
      </c>
    </row>
    <row r="7808" spans="1:7" x14ac:dyDescent="0.2">
      <c r="A7808" t="s">
        <v>7332</v>
      </c>
      <c r="B7808" t="s">
        <v>7392</v>
      </c>
      <c r="C7808" t="s">
        <v>26</v>
      </c>
      <c r="D7808">
        <v>3707</v>
      </c>
      <c r="E7808">
        <v>596</v>
      </c>
      <c r="F7808" t="s">
        <v>7397</v>
      </c>
      <c r="G7808" t="str">
        <f t="shared" si="241"/>
        <v>iiif_url</v>
      </c>
    </row>
    <row r="7809" spans="1:7" x14ac:dyDescent="0.2">
      <c r="A7809" t="s">
        <v>7332</v>
      </c>
      <c r="B7809" t="s">
        <v>7392</v>
      </c>
      <c r="C7809" t="s">
        <v>37</v>
      </c>
      <c r="D7809">
        <v>3825</v>
      </c>
      <c r="E7809">
        <v>636</v>
      </c>
      <c r="F7809" t="s">
        <v>7398</v>
      </c>
      <c r="G7809" t="str">
        <f t="shared" si="241"/>
        <v>iiif_url</v>
      </c>
    </row>
    <row r="7810" spans="1:7" x14ac:dyDescent="0.2">
      <c r="A7810" t="s">
        <v>7332</v>
      </c>
      <c r="B7810" t="s">
        <v>7392</v>
      </c>
      <c r="C7810" t="s">
        <v>26</v>
      </c>
      <c r="D7810">
        <v>3704</v>
      </c>
      <c r="E7810">
        <v>695</v>
      </c>
      <c r="F7810" t="s">
        <v>7399</v>
      </c>
      <c r="G7810" t="str">
        <f t="shared" si="241"/>
        <v>iiif_url</v>
      </c>
    </row>
    <row r="7811" spans="1:7" x14ac:dyDescent="0.2">
      <c r="A7811" t="s">
        <v>7332</v>
      </c>
      <c r="B7811" t="s">
        <v>7392</v>
      </c>
      <c r="C7811" t="s">
        <v>26</v>
      </c>
      <c r="D7811">
        <v>3709</v>
      </c>
      <c r="E7811">
        <v>739</v>
      </c>
      <c r="F7811" t="s">
        <v>7400</v>
      </c>
      <c r="G7811" t="str">
        <f t="shared" si="241"/>
        <v>iiif_url</v>
      </c>
    </row>
    <row r="7812" spans="1:7" x14ac:dyDescent="0.2">
      <c r="A7812" t="s">
        <v>7332</v>
      </c>
      <c r="B7812" t="s">
        <v>7392</v>
      </c>
      <c r="C7812" t="s">
        <v>124</v>
      </c>
      <c r="D7812">
        <v>3659</v>
      </c>
      <c r="E7812">
        <v>781</v>
      </c>
      <c r="F7812" t="s">
        <v>7401</v>
      </c>
      <c r="G7812" t="str">
        <f t="shared" si="241"/>
        <v>iiif_url</v>
      </c>
    </row>
    <row r="7813" spans="1:7" x14ac:dyDescent="0.2">
      <c r="A7813" t="s">
        <v>7332</v>
      </c>
      <c r="B7813" t="s">
        <v>7392</v>
      </c>
      <c r="C7813" t="s">
        <v>26</v>
      </c>
      <c r="D7813">
        <v>3707</v>
      </c>
      <c r="E7813">
        <v>832</v>
      </c>
      <c r="F7813" t="s">
        <v>7402</v>
      </c>
      <c r="G7813" t="str">
        <f t="shared" si="241"/>
        <v>iiif_url</v>
      </c>
    </row>
    <row r="7814" spans="1:7" x14ac:dyDescent="0.2">
      <c r="A7814" t="s">
        <v>7332</v>
      </c>
      <c r="B7814" t="s">
        <v>7392</v>
      </c>
      <c r="C7814" t="s">
        <v>124</v>
      </c>
      <c r="D7814">
        <v>3657</v>
      </c>
      <c r="E7814">
        <v>875</v>
      </c>
      <c r="F7814" t="s">
        <v>7403</v>
      </c>
      <c r="G7814" t="str">
        <f t="shared" si="241"/>
        <v>iiif_url</v>
      </c>
    </row>
    <row r="7815" spans="1:7" x14ac:dyDescent="0.2">
      <c r="A7815" t="s">
        <v>7332</v>
      </c>
      <c r="B7815" t="s">
        <v>7392</v>
      </c>
      <c r="C7815" t="s">
        <v>26</v>
      </c>
      <c r="D7815">
        <v>3704</v>
      </c>
      <c r="E7815">
        <v>930</v>
      </c>
      <c r="F7815" t="s">
        <v>7404</v>
      </c>
      <c r="G7815" t="str">
        <f t="shared" si="241"/>
        <v>iiif_url</v>
      </c>
    </row>
    <row r="7816" spans="1:7" x14ac:dyDescent="0.2">
      <c r="A7816" t="s">
        <v>7332</v>
      </c>
      <c r="B7816" t="s">
        <v>7392</v>
      </c>
      <c r="C7816" t="s">
        <v>26</v>
      </c>
      <c r="D7816">
        <v>3709</v>
      </c>
      <c r="E7816">
        <v>979</v>
      </c>
      <c r="F7816" t="s">
        <v>7405</v>
      </c>
      <c r="G7816" t="str">
        <f t="shared" si="241"/>
        <v>iiif_url</v>
      </c>
    </row>
    <row r="7817" spans="1:7" x14ac:dyDescent="0.2">
      <c r="A7817" t="s">
        <v>7332</v>
      </c>
      <c r="B7817" t="s">
        <v>7392</v>
      </c>
      <c r="C7817" t="s">
        <v>26</v>
      </c>
      <c r="D7817">
        <v>3707</v>
      </c>
      <c r="E7817">
        <v>1024</v>
      </c>
      <c r="F7817" t="s">
        <v>7406</v>
      </c>
      <c r="G7817" t="str">
        <f t="shared" si="241"/>
        <v>iiif_url</v>
      </c>
    </row>
    <row r="7818" spans="1:7" x14ac:dyDescent="0.2">
      <c r="A7818" t="s">
        <v>7332</v>
      </c>
      <c r="B7818" t="s">
        <v>7392</v>
      </c>
      <c r="C7818" t="s">
        <v>26</v>
      </c>
      <c r="D7818">
        <v>3709</v>
      </c>
      <c r="E7818">
        <v>1075</v>
      </c>
      <c r="F7818" t="s">
        <v>7407</v>
      </c>
      <c r="G7818" t="str">
        <f t="shared" si="241"/>
        <v>iiif_url</v>
      </c>
    </row>
    <row r="7819" spans="1:7" x14ac:dyDescent="0.2">
      <c r="A7819" t="s">
        <v>7332</v>
      </c>
      <c r="B7819" t="s">
        <v>7392</v>
      </c>
      <c r="C7819" t="s">
        <v>124</v>
      </c>
      <c r="D7819">
        <v>3659</v>
      </c>
      <c r="E7819">
        <v>1118</v>
      </c>
      <c r="F7819" t="s">
        <v>7408</v>
      </c>
      <c r="G7819" t="str">
        <f t="shared" si="241"/>
        <v>iiif_url</v>
      </c>
    </row>
    <row r="7820" spans="1:7" x14ac:dyDescent="0.2">
      <c r="A7820" t="s">
        <v>7332</v>
      </c>
      <c r="B7820" t="s">
        <v>7392</v>
      </c>
      <c r="C7820" t="s">
        <v>26</v>
      </c>
      <c r="D7820">
        <v>3709</v>
      </c>
      <c r="E7820">
        <v>1172</v>
      </c>
      <c r="F7820" t="s">
        <v>7409</v>
      </c>
      <c r="G7820" t="str">
        <f t="shared" si="241"/>
        <v>iiif_url</v>
      </c>
    </row>
    <row r="7821" spans="1:7" x14ac:dyDescent="0.2">
      <c r="A7821" t="s">
        <v>7332</v>
      </c>
      <c r="B7821" t="s">
        <v>7392</v>
      </c>
      <c r="C7821" t="s">
        <v>124</v>
      </c>
      <c r="D7821">
        <v>3662</v>
      </c>
      <c r="E7821">
        <v>1219</v>
      </c>
      <c r="F7821" t="s">
        <v>7410</v>
      </c>
      <c r="G7821" t="str">
        <f t="shared" si="241"/>
        <v>iiif_url</v>
      </c>
    </row>
    <row r="7822" spans="1:7" x14ac:dyDescent="0.2">
      <c r="A7822" t="s">
        <v>7332</v>
      </c>
      <c r="B7822" t="s">
        <v>7392</v>
      </c>
      <c r="C7822" t="s">
        <v>26</v>
      </c>
      <c r="D7822">
        <v>3709</v>
      </c>
      <c r="E7822">
        <v>1263</v>
      </c>
      <c r="F7822" t="s">
        <v>7411</v>
      </c>
      <c r="G7822" t="str">
        <f t="shared" si="241"/>
        <v>iiif_url</v>
      </c>
    </row>
    <row r="7823" spans="1:7" x14ac:dyDescent="0.2">
      <c r="A7823" t="s">
        <v>7332</v>
      </c>
      <c r="B7823" t="s">
        <v>7392</v>
      </c>
      <c r="C7823" t="s">
        <v>124</v>
      </c>
      <c r="D7823">
        <v>3659</v>
      </c>
      <c r="E7823">
        <v>1307</v>
      </c>
      <c r="F7823" t="s">
        <v>7412</v>
      </c>
      <c r="G7823" t="str">
        <f t="shared" si="241"/>
        <v>iiif_url</v>
      </c>
    </row>
    <row r="7824" spans="1:7" x14ac:dyDescent="0.2">
      <c r="A7824" t="s">
        <v>7332</v>
      </c>
      <c r="B7824" t="s">
        <v>7392</v>
      </c>
      <c r="C7824" t="s">
        <v>26</v>
      </c>
      <c r="D7824">
        <v>3707</v>
      </c>
      <c r="E7824">
        <v>1363</v>
      </c>
      <c r="F7824" t="s">
        <v>7413</v>
      </c>
      <c r="G7824" t="str">
        <f t="shared" si="241"/>
        <v>iiif_url</v>
      </c>
    </row>
    <row r="7825" spans="1:7" x14ac:dyDescent="0.2">
      <c r="A7825" t="s">
        <v>7332</v>
      </c>
      <c r="B7825" t="s">
        <v>7392</v>
      </c>
      <c r="C7825" t="s">
        <v>124</v>
      </c>
      <c r="D7825">
        <v>3659</v>
      </c>
      <c r="E7825">
        <v>1407</v>
      </c>
      <c r="F7825" t="s">
        <v>7414</v>
      </c>
      <c r="G7825" t="str">
        <f t="shared" si="241"/>
        <v>iiif_url</v>
      </c>
    </row>
    <row r="7826" spans="1:7" x14ac:dyDescent="0.2">
      <c r="A7826" t="s">
        <v>7332</v>
      </c>
      <c r="B7826" t="s">
        <v>7392</v>
      </c>
      <c r="C7826" t="s">
        <v>26</v>
      </c>
      <c r="D7826">
        <v>3704</v>
      </c>
      <c r="E7826">
        <v>1458</v>
      </c>
      <c r="F7826" t="s">
        <v>7415</v>
      </c>
      <c r="G7826" t="str">
        <f t="shared" si="241"/>
        <v>iiif_url</v>
      </c>
    </row>
    <row r="7827" spans="1:7" x14ac:dyDescent="0.2">
      <c r="A7827" t="s">
        <v>7332</v>
      </c>
      <c r="B7827" t="s">
        <v>7392</v>
      </c>
      <c r="C7827" t="s">
        <v>124</v>
      </c>
      <c r="D7827">
        <v>3657</v>
      </c>
      <c r="E7827">
        <v>1505</v>
      </c>
      <c r="F7827" t="s">
        <v>7416</v>
      </c>
      <c r="G7827" t="str">
        <f t="shared" si="241"/>
        <v>iiif_url</v>
      </c>
    </row>
    <row r="7828" spans="1:7" x14ac:dyDescent="0.2">
      <c r="A7828" t="s">
        <v>7332</v>
      </c>
      <c r="B7828" t="s">
        <v>7392</v>
      </c>
      <c r="C7828" t="s">
        <v>11</v>
      </c>
      <c r="D7828">
        <v>4055</v>
      </c>
      <c r="E7828">
        <v>1603</v>
      </c>
      <c r="F7828" t="s">
        <v>7417</v>
      </c>
      <c r="G7828" t="str">
        <f t="shared" si="241"/>
        <v>iiif_url</v>
      </c>
    </row>
    <row r="7829" spans="1:7" x14ac:dyDescent="0.2">
      <c r="A7829" t="s">
        <v>7332</v>
      </c>
      <c r="B7829" t="s">
        <v>7392</v>
      </c>
      <c r="C7829" t="s">
        <v>124</v>
      </c>
      <c r="D7829">
        <v>3659</v>
      </c>
      <c r="E7829">
        <v>1683</v>
      </c>
      <c r="F7829" t="s">
        <v>7418</v>
      </c>
      <c r="G7829" t="str">
        <f t="shared" si="241"/>
        <v>iiif_url</v>
      </c>
    </row>
    <row r="7830" spans="1:7" x14ac:dyDescent="0.2">
      <c r="A7830" t="s">
        <v>7332</v>
      </c>
      <c r="B7830" t="s">
        <v>7392</v>
      </c>
      <c r="C7830" t="s">
        <v>37</v>
      </c>
      <c r="D7830">
        <v>3731</v>
      </c>
      <c r="E7830">
        <v>1742</v>
      </c>
      <c r="F7830" t="s">
        <v>7419</v>
      </c>
      <c r="G7830" t="str">
        <f t="shared" si="241"/>
        <v>iiif_url</v>
      </c>
    </row>
    <row r="7831" spans="1:7" x14ac:dyDescent="0.2">
      <c r="A7831" t="s">
        <v>7332</v>
      </c>
      <c r="B7831" t="s">
        <v>7392</v>
      </c>
      <c r="C7831" t="s">
        <v>124</v>
      </c>
      <c r="D7831">
        <v>3657</v>
      </c>
      <c r="E7831">
        <v>1795</v>
      </c>
      <c r="F7831" t="s">
        <v>7420</v>
      </c>
      <c r="G7831" t="str">
        <f t="shared" si="241"/>
        <v>iiif_url</v>
      </c>
    </row>
    <row r="7832" spans="1:7" x14ac:dyDescent="0.2">
      <c r="A7832" t="s">
        <v>7332</v>
      </c>
      <c r="B7832" t="s">
        <v>7392</v>
      </c>
      <c r="C7832" t="s">
        <v>26</v>
      </c>
      <c r="D7832">
        <v>3702</v>
      </c>
      <c r="E7832">
        <v>1846</v>
      </c>
      <c r="F7832" t="s">
        <v>7421</v>
      </c>
      <c r="G7832" t="str">
        <f t="shared" si="241"/>
        <v>iiif_url</v>
      </c>
    </row>
    <row r="7833" spans="1:7" x14ac:dyDescent="0.2">
      <c r="A7833" t="s">
        <v>7332</v>
      </c>
      <c r="B7833" t="s">
        <v>7392</v>
      </c>
      <c r="C7833" t="s">
        <v>37</v>
      </c>
      <c r="D7833">
        <v>3825</v>
      </c>
      <c r="E7833">
        <v>1890</v>
      </c>
      <c r="F7833" t="s">
        <v>7422</v>
      </c>
      <c r="G7833" t="str">
        <f t="shared" si="241"/>
        <v>iiif_url</v>
      </c>
    </row>
    <row r="7834" spans="1:7" x14ac:dyDescent="0.2">
      <c r="A7834" t="s">
        <v>7332</v>
      </c>
      <c r="B7834" t="s">
        <v>7392</v>
      </c>
      <c r="C7834" t="s">
        <v>124</v>
      </c>
      <c r="D7834">
        <v>3657</v>
      </c>
      <c r="E7834">
        <v>1939</v>
      </c>
      <c r="F7834" t="s">
        <v>7423</v>
      </c>
      <c r="G7834" t="str">
        <f t="shared" si="241"/>
        <v>iiif_url</v>
      </c>
    </row>
    <row r="7835" spans="1:7" x14ac:dyDescent="0.2">
      <c r="A7835" t="s">
        <v>7332</v>
      </c>
      <c r="B7835" t="s">
        <v>7392</v>
      </c>
      <c r="C7835" t="s">
        <v>26</v>
      </c>
      <c r="D7835">
        <v>3707</v>
      </c>
      <c r="E7835">
        <v>1985</v>
      </c>
      <c r="F7835" t="s">
        <v>7424</v>
      </c>
      <c r="G7835" t="str">
        <f t="shared" si="241"/>
        <v>iiif_url</v>
      </c>
    </row>
    <row r="7836" spans="1:7" x14ac:dyDescent="0.2">
      <c r="A7836" t="s">
        <v>7332</v>
      </c>
      <c r="B7836" t="s">
        <v>7392</v>
      </c>
      <c r="C7836" t="s">
        <v>124</v>
      </c>
      <c r="D7836">
        <v>3657</v>
      </c>
      <c r="E7836">
        <v>2031</v>
      </c>
      <c r="F7836" t="s">
        <v>7425</v>
      </c>
      <c r="G7836" t="str">
        <f t="shared" ref="G7836:G7862" si="242">HYPERLINK("https://images.diginfra.net/iiif/NL-HaNA_1.01.02/3779/NL-HaNA_1.01.02_3779_0035.jpg/3573,304,1072,3162/full/0/default.jpg", "iiif_url")</f>
        <v>iiif_url</v>
      </c>
    </row>
    <row r="7837" spans="1:7" x14ac:dyDescent="0.2">
      <c r="A7837" t="s">
        <v>7332</v>
      </c>
      <c r="B7837" t="s">
        <v>7392</v>
      </c>
      <c r="C7837" t="s">
        <v>26</v>
      </c>
      <c r="D7837">
        <v>3704</v>
      </c>
      <c r="E7837">
        <v>2087</v>
      </c>
      <c r="F7837" t="s">
        <v>7426</v>
      </c>
      <c r="G7837" t="str">
        <f t="shared" si="242"/>
        <v>iiif_url</v>
      </c>
    </row>
    <row r="7838" spans="1:7" x14ac:dyDescent="0.2">
      <c r="A7838" t="s">
        <v>7332</v>
      </c>
      <c r="B7838" t="s">
        <v>7392</v>
      </c>
      <c r="C7838" t="s">
        <v>124</v>
      </c>
      <c r="D7838">
        <v>3657</v>
      </c>
      <c r="E7838">
        <v>2120</v>
      </c>
      <c r="F7838" t="s">
        <v>7427</v>
      </c>
      <c r="G7838" t="str">
        <f t="shared" si="242"/>
        <v>iiif_url</v>
      </c>
    </row>
    <row r="7839" spans="1:7" x14ac:dyDescent="0.2">
      <c r="A7839" t="s">
        <v>7332</v>
      </c>
      <c r="B7839" t="s">
        <v>7392</v>
      </c>
      <c r="C7839" t="s">
        <v>124</v>
      </c>
      <c r="D7839">
        <v>3657</v>
      </c>
      <c r="E7839">
        <v>2170</v>
      </c>
      <c r="F7839" t="s">
        <v>7428</v>
      </c>
      <c r="G7839" t="str">
        <f t="shared" si="242"/>
        <v>iiif_url</v>
      </c>
    </row>
    <row r="7840" spans="1:7" x14ac:dyDescent="0.2">
      <c r="A7840" t="s">
        <v>7332</v>
      </c>
      <c r="B7840" t="s">
        <v>7392</v>
      </c>
      <c r="C7840" t="s">
        <v>26</v>
      </c>
      <c r="D7840">
        <v>3707</v>
      </c>
      <c r="E7840">
        <v>2226</v>
      </c>
      <c r="F7840" t="s">
        <v>7429</v>
      </c>
      <c r="G7840" t="str">
        <f t="shared" si="242"/>
        <v>iiif_url</v>
      </c>
    </row>
    <row r="7841" spans="1:7" x14ac:dyDescent="0.2">
      <c r="A7841" t="s">
        <v>7332</v>
      </c>
      <c r="B7841" t="s">
        <v>7392</v>
      </c>
      <c r="C7841" t="s">
        <v>124</v>
      </c>
      <c r="D7841">
        <v>3657</v>
      </c>
      <c r="E7841">
        <v>2273</v>
      </c>
      <c r="F7841" t="s">
        <v>7430</v>
      </c>
      <c r="G7841" t="str">
        <f t="shared" si="242"/>
        <v>iiif_url</v>
      </c>
    </row>
    <row r="7842" spans="1:7" x14ac:dyDescent="0.2">
      <c r="A7842" t="s">
        <v>7332</v>
      </c>
      <c r="B7842" t="s">
        <v>7392</v>
      </c>
      <c r="C7842" t="s">
        <v>124</v>
      </c>
      <c r="D7842">
        <v>3657</v>
      </c>
      <c r="E7842">
        <v>2320</v>
      </c>
      <c r="F7842" t="s">
        <v>7431</v>
      </c>
      <c r="G7842" t="str">
        <f t="shared" si="242"/>
        <v>iiif_url</v>
      </c>
    </row>
    <row r="7843" spans="1:7" x14ac:dyDescent="0.2">
      <c r="A7843" t="s">
        <v>7332</v>
      </c>
      <c r="B7843" t="s">
        <v>7392</v>
      </c>
      <c r="C7843" t="s">
        <v>26</v>
      </c>
      <c r="D7843">
        <v>3707</v>
      </c>
      <c r="E7843">
        <v>2367</v>
      </c>
      <c r="F7843" t="s">
        <v>7432</v>
      </c>
      <c r="G7843" t="str">
        <f t="shared" si="242"/>
        <v>iiif_url</v>
      </c>
    </row>
    <row r="7844" spans="1:7" x14ac:dyDescent="0.2">
      <c r="A7844" t="s">
        <v>7332</v>
      </c>
      <c r="B7844" t="s">
        <v>7392</v>
      </c>
      <c r="C7844" t="s">
        <v>26</v>
      </c>
      <c r="D7844">
        <v>3707</v>
      </c>
      <c r="E7844">
        <v>2418</v>
      </c>
      <c r="F7844" t="s">
        <v>7433</v>
      </c>
      <c r="G7844" t="str">
        <f t="shared" si="242"/>
        <v>iiif_url</v>
      </c>
    </row>
    <row r="7845" spans="1:7" x14ac:dyDescent="0.2">
      <c r="A7845" t="s">
        <v>7332</v>
      </c>
      <c r="B7845" t="s">
        <v>7392</v>
      </c>
      <c r="C7845" t="s">
        <v>26</v>
      </c>
      <c r="D7845">
        <v>3716</v>
      </c>
      <c r="E7845">
        <v>2473</v>
      </c>
      <c r="F7845" t="s">
        <v>6220</v>
      </c>
      <c r="G7845" t="str">
        <f t="shared" si="242"/>
        <v>iiif_url</v>
      </c>
    </row>
    <row r="7846" spans="1:7" x14ac:dyDescent="0.2">
      <c r="A7846" t="s">
        <v>7332</v>
      </c>
      <c r="B7846" t="s">
        <v>7392</v>
      </c>
      <c r="C7846" t="s">
        <v>124</v>
      </c>
      <c r="D7846">
        <v>3662</v>
      </c>
      <c r="E7846">
        <v>2512</v>
      </c>
      <c r="F7846" t="s">
        <v>7434</v>
      </c>
      <c r="G7846" t="str">
        <f t="shared" si="242"/>
        <v>iiif_url</v>
      </c>
    </row>
    <row r="7847" spans="1:7" x14ac:dyDescent="0.2">
      <c r="A7847" t="s">
        <v>7332</v>
      </c>
      <c r="B7847" t="s">
        <v>7392</v>
      </c>
      <c r="C7847" t="s">
        <v>26</v>
      </c>
      <c r="D7847">
        <v>3712</v>
      </c>
      <c r="E7847">
        <v>2560</v>
      </c>
      <c r="F7847" t="s">
        <v>7435</v>
      </c>
      <c r="G7847" t="str">
        <f t="shared" si="242"/>
        <v>iiif_url</v>
      </c>
    </row>
    <row r="7848" spans="1:7" x14ac:dyDescent="0.2">
      <c r="A7848" t="s">
        <v>7332</v>
      </c>
      <c r="B7848" t="s">
        <v>7392</v>
      </c>
      <c r="C7848" t="s">
        <v>26</v>
      </c>
      <c r="D7848">
        <v>3709</v>
      </c>
      <c r="E7848">
        <v>2614</v>
      </c>
      <c r="F7848" t="s">
        <v>7436</v>
      </c>
      <c r="G7848" t="str">
        <f t="shared" si="242"/>
        <v>iiif_url</v>
      </c>
    </row>
    <row r="7849" spans="1:7" x14ac:dyDescent="0.2">
      <c r="A7849" t="s">
        <v>7332</v>
      </c>
      <c r="B7849" t="s">
        <v>7392</v>
      </c>
      <c r="C7849" t="s">
        <v>26</v>
      </c>
      <c r="D7849">
        <v>3709</v>
      </c>
      <c r="E7849">
        <v>2658</v>
      </c>
      <c r="F7849" t="s">
        <v>7437</v>
      </c>
      <c r="G7849" t="str">
        <f t="shared" si="242"/>
        <v>iiif_url</v>
      </c>
    </row>
    <row r="7850" spans="1:7" x14ac:dyDescent="0.2">
      <c r="A7850" t="s">
        <v>7332</v>
      </c>
      <c r="B7850" t="s">
        <v>7392</v>
      </c>
      <c r="C7850" t="s">
        <v>124</v>
      </c>
      <c r="D7850">
        <v>3662</v>
      </c>
      <c r="E7850">
        <v>2704</v>
      </c>
      <c r="F7850" t="s">
        <v>7438</v>
      </c>
      <c r="G7850" t="str">
        <f t="shared" si="242"/>
        <v>iiif_url</v>
      </c>
    </row>
    <row r="7851" spans="1:7" x14ac:dyDescent="0.2">
      <c r="A7851" t="s">
        <v>7332</v>
      </c>
      <c r="B7851" t="s">
        <v>7392</v>
      </c>
      <c r="C7851" t="s">
        <v>26</v>
      </c>
      <c r="D7851">
        <v>3712</v>
      </c>
      <c r="E7851">
        <v>2755</v>
      </c>
      <c r="F7851" t="s">
        <v>7439</v>
      </c>
      <c r="G7851" t="str">
        <f t="shared" si="242"/>
        <v>iiif_url</v>
      </c>
    </row>
    <row r="7852" spans="1:7" x14ac:dyDescent="0.2">
      <c r="A7852" t="s">
        <v>7332</v>
      </c>
      <c r="B7852" t="s">
        <v>7392</v>
      </c>
      <c r="C7852" t="s">
        <v>124</v>
      </c>
      <c r="D7852">
        <v>3659</v>
      </c>
      <c r="E7852">
        <v>2805</v>
      </c>
      <c r="F7852" t="s">
        <v>7440</v>
      </c>
      <c r="G7852" t="str">
        <f t="shared" si="242"/>
        <v>iiif_url</v>
      </c>
    </row>
    <row r="7853" spans="1:7" x14ac:dyDescent="0.2">
      <c r="A7853" t="s">
        <v>7332</v>
      </c>
      <c r="B7853" t="s">
        <v>7392</v>
      </c>
      <c r="C7853" t="s">
        <v>26</v>
      </c>
      <c r="D7853">
        <v>3712</v>
      </c>
      <c r="E7853">
        <v>2857</v>
      </c>
      <c r="F7853" t="s">
        <v>7441</v>
      </c>
      <c r="G7853" t="str">
        <f t="shared" si="242"/>
        <v>iiif_url</v>
      </c>
    </row>
    <row r="7854" spans="1:7" x14ac:dyDescent="0.2">
      <c r="A7854" t="s">
        <v>7332</v>
      </c>
      <c r="B7854" t="s">
        <v>7392</v>
      </c>
      <c r="C7854" t="s">
        <v>124</v>
      </c>
      <c r="D7854">
        <v>3662</v>
      </c>
      <c r="E7854">
        <v>2896</v>
      </c>
      <c r="F7854" t="s">
        <v>7442</v>
      </c>
      <c r="G7854" t="str">
        <f t="shared" si="242"/>
        <v>iiif_url</v>
      </c>
    </row>
    <row r="7855" spans="1:7" x14ac:dyDescent="0.2">
      <c r="A7855" t="s">
        <v>7332</v>
      </c>
      <c r="B7855" t="s">
        <v>7392</v>
      </c>
      <c r="C7855" t="s">
        <v>26</v>
      </c>
      <c r="D7855">
        <v>3712</v>
      </c>
      <c r="E7855">
        <v>2948</v>
      </c>
      <c r="F7855" t="s">
        <v>7443</v>
      </c>
      <c r="G7855" t="str">
        <f t="shared" si="242"/>
        <v>iiif_url</v>
      </c>
    </row>
    <row r="7856" spans="1:7" x14ac:dyDescent="0.2">
      <c r="A7856" t="s">
        <v>7332</v>
      </c>
      <c r="B7856" t="s">
        <v>7392</v>
      </c>
      <c r="C7856" t="s">
        <v>124</v>
      </c>
      <c r="D7856">
        <v>3662</v>
      </c>
      <c r="E7856">
        <v>2997</v>
      </c>
      <c r="F7856" t="s">
        <v>7444</v>
      </c>
      <c r="G7856" t="str">
        <f t="shared" si="242"/>
        <v>iiif_url</v>
      </c>
    </row>
    <row r="7857" spans="1:7" x14ac:dyDescent="0.2">
      <c r="A7857" t="s">
        <v>7332</v>
      </c>
      <c r="B7857" t="s">
        <v>7392</v>
      </c>
      <c r="C7857" t="s">
        <v>26</v>
      </c>
      <c r="D7857">
        <v>3712</v>
      </c>
      <c r="E7857">
        <v>3046</v>
      </c>
      <c r="F7857" t="s">
        <v>7445</v>
      </c>
      <c r="G7857" t="str">
        <f t="shared" si="242"/>
        <v>iiif_url</v>
      </c>
    </row>
    <row r="7858" spans="1:7" x14ac:dyDescent="0.2">
      <c r="A7858" t="s">
        <v>7332</v>
      </c>
      <c r="B7858" t="s">
        <v>7392</v>
      </c>
      <c r="C7858" t="s">
        <v>124</v>
      </c>
      <c r="D7858">
        <v>3662</v>
      </c>
      <c r="E7858">
        <v>3095</v>
      </c>
      <c r="F7858" t="s">
        <v>7446</v>
      </c>
      <c r="G7858" t="str">
        <f t="shared" si="242"/>
        <v>iiif_url</v>
      </c>
    </row>
    <row r="7859" spans="1:7" x14ac:dyDescent="0.2">
      <c r="A7859" t="s">
        <v>7332</v>
      </c>
      <c r="B7859" t="s">
        <v>7392</v>
      </c>
      <c r="C7859" t="s">
        <v>124</v>
      </c>
      <c r="D7859">
        <v>3662</v>
      </c>
      <c r="E7859">
        <v>3143</v>
      </c>
      <c r="F7859" t="s">
        <v>7447</v>
      </c>
      <c r="G7859" t="str">
        <f t="shared" si="242"/>
        <v>iiif_url</v>
      </c>
    </row>
    <row r="7860" spans="1:7" x14ac:dyDescent="0.2">
      <c r="A7860" t="s">
        <v>7332</v>
      </c>
      <c r="B7860" t="s">
        <v>7392</v>
      </c>
      <c r="C7860" t="s">
        <v>26</v>
      </c>
      <c r="D7860">
        <v>3709</v>
      </c>
      <c r="E7860">
        <v>3188</v>
      </c>
      <c r="F7860" t="s">
        <v>7448</v>
      </c>
      <c r="G7860" t="str">
        <f t="shared" si="242"/>
        <v>iiif_url</v>
      </c>
    </row>
    <row r="7861" spans="1:7" x14ac:dyDescent="0.2">
      <c r="A7861" t="s">
        <v>7332</v>
      </c>
      <c r="B7861" t="s">
        <v>7392</v>
      </c>
      <c r="C7861" t="s">
        <v>26</v>
      </c>
      <c r="D7861">
        <v>3707</v>
      </c>
      <c r="E7861">
        <v>3237</v>
      </c>
      <c r="F7861" t="s">
        <v>7449</v>
      </c>
      <c r="G7861" t="str">
        <f t="shared" si="242"/>
        <v>iiif_url</v>
      </c>
    </row>
    <row r="7862" spans="1:7" x14ac:dyDescent="0.2">
      <c r="A7862" t="s">
        <v>7332</v>
      </c>
      <c r="B7862" t="s">
        <v>7392</v>
      </c>
      <c r="C7862" t="s">
        <v>26</v>
      </c>
      <c r="D7862">
        <v>3709</v>
      </c>
      <c r="E7862">
        <v>3290</v>
      </c>
      <c r="F7862" t="s">
        <v>7450</v>
      </c>
      <c r="G7862" t="str">
        <f t="shared" si="242"/>
        <v>iiif_url</v>
      </c>
    </row>
    <row r="7866" spans="1:7" x14ac:dyDescent="0.2">
      <c r="A7866" t="s">
        <v>7451</v>
      </c>
      <c r="B7866" t="s">
        <v>7452</v>
      </c>
      <c r="C7866" t="s">
        <v>11</v>
      </c>
      <c r="D7866">
        <v>836</v>
      </c>
      <c r="E7866">
        <v>345</v>
      </c>
      <c r="F7866" t="s">
        <v>475</v>
      </c>
      <c r="G7866" t="str">
        <f t="shared" ref="G7866:G7897" si="243">HYPERLINK("https://images.diginfra.net/iiif/NL-HaNA_1.01.02/3779/NL-HaNA_1.01.02_3779_0036.jpg/262,327,1105,3122/full/0/default.jpg", "iiif_url")</f>
        <v>iiif_url</v>
      </c>
    </row>
    <row r="7867" spans="1:7" x14ac:dyDescent="0.2">
      <c r="A7867" t="s">
        <v>7451</v>
      </c>
      <c r="B7867" t="s">
        <v>7452</v>
      </c>
      <c r="C7867" t="s">
        <v>37</v>
      </c>
      <c r="D7867">
        <v>519</v>
      </c>
      <c r="E7867">
        <v>402</v>
      </c>
      <c r="F7867" t="s">
        <v>7453</v>
      </c>
      <c r="G7867" t="str">
        <f t="shared" si="243"/>
        <v>iiif_url</v>
      </c>
    </row>
    <row r="7868" spans="1:7" x14ac:dyDescent="0.2">
      <c r="A7868" t="s">
        <v>7451</v>
      </c>
      <c r="B7868" t="s">
        <v>7452</v>
      </c>
      <c r="C7868" t="s">
        <v>37</v>
      </c>
      <c r="D7868">
        <v>521</v>
      </c>
      <c r="E7868">
        <v>454</v>
      </c>
      <c r="F7868" t="s">
        <v>2042</v>
      </c>
      <c r="G7868" t="str">
        <f t="shared" si="243"/>
        <v>iiif_url</v>
      </c>
    </row>
    <row r="7869" spans="1:7" x14ac:dyDescent="0.2">
      <c r="A7869" t="s">
        <v>7451</v>
      </c>
      <c r="B7869" t="s">
        <v>7452</v>
      </c>
      <c r="C7869" t="s">
        <v>124</v>
      </c>
      <c r="D7869">
        <v>353</v>
      </c>
      <c r="E7869">
        <v>494</v>
      </c>
      <c r="F7869" t="s">
        <v>7454</v>
      </c>
      <c r="G7869" t="str">
        <f t="shared" si="243"/>
        <v>iiif_url</v>
      </c>
    </row>
    <row r="7870" spans="1:7" x14ac:dyDescent="0.2">
      <c r="A7870" t="s">
        <v>7451</v>
      </c>
      <c r="B7870" t="s">
        <v>7452</v>
      </c>
      <c r="C7870" t="s">
        <v>26</v>
      </c>
      <c r="D7870">
        <v>398</v>
      </c>
      <c r="E7870">
        <v>548</v>
      </c>
      <c r="F7870" t="s">
        <v>7455</v>
      </c>
      <c r="G7870" t="str">
        <f t="shared" si="243"/>
        <v>iiif_url</v>
      </c>
    </row>
    <row r="7871" spans="1:7" x14ac:dyDescent="0.2">
      <c r="A7871" t="s">
        <v>7451</v>
      </c>
      <c r="B7871" t="s">
        <v>7452</v>
      </c>
      <c r="C7871" t="s">
        <v>26</v>
      </c>
      <c r="D7871">
        <v>400</v>
      </c>
      <c r="E7871">
        <v>593</v>
      </c>
      <c r="F7871" t="s">
        <v>7456</v>
      </c>
      <c r="G7871" t="str">
        <f t="shared" si="243"/>
        <v>iiif_url</v>
      </c>
    </row>
    <row r="7872" spans="1:7" x14ac:dyDescent="0.2">
      <c r="A7872" t="s">
        <v>7451</v>
      </c>
      <c r="B7872" t="s">
        <v>7452</v>
      </c>
      <c r="C7872" t="s">
        <v>26</v>
      </c>
      <c r="D7872">
        <v>405</v>
      </c>
      <c r="E7872">
        <v>657</v>
      </c>
      <c r="F7872" t="s">
        <v>7457</v>
      </c>
      <c r="G7872" t="str">
        <f t="shared" si="243"/>
        <v>iiif_url</v>
      </c>
    </row>
    <row r="7873" spans="1:7" x14ac:dyDescent="0.2">
      <c r="A7873" t="s">
        <v>7451</v>
      </c>
      <c r="B7873" t="s">
        <v>7452</v>
      </c>
      <c r="C7873" t="s">
        <v>37</v>
      </c>
      <c r="D7873">
        <v>519</v>
      </c>
      <c r="E7873">
        <v>692</v>
      </c>
      <c r="F7873" t="s">
        <v>7458</v>
      </c>
      <c r="G7873" t="str">
        <f t="shared" si="243"/>
        <v>iiif_url</v>
      </c>
    </row>
    <row r="7874" spans="1:7" x14ac:dyDescent="0.2">
      <c r="A7874" t="s">
        <v>7451</v>
      </c>
      <c r="B7874" t="s">
        <v>7452</v>
      </c>
      <c r="C7874" t="s">
        <v>37</v>
      </c>
      <c r="D7874">
        <v>524</v>
      </c>
      <c r="E7874">
        <v>743</v>
      </c>
      <c r="F7874" t="s">
        <v>2042</v>
      </c>
      <c r="G7874" t="str">
        <f t="shared" si="243"/>
        <v>iiif_url</v>
      </c>
    </row>
    <row r="7875" spans="1:7" x14ac:dyDescent="0.2">
      <c r="A7875" t="s">
        <v>7451</v>
      </c>
      <c r="B7875" t="s">
        <v>7452</v>
      </c>
      <c r="C7875" t="s">
        <v>37</v>
      </c>
      <c r="D7875">
        <v>528</v>
      </c>
      <c r="E7875">
        <v>789</v>
      </c>
      <c r="F7875" t="s">
        <v>7459</v>
      </c>
      <c r="G7875" t="str">
        <f t="shared" si="243"/>
        <v>iiif_url</v>
      </c>
    </row>
    <row r="7876" spans="1:7" x14ac:dyDescent="0.2">
      <c r="A7876" t="s">
        <v>7451</v>
      </c>
      <c r="B7876" t="s">
        <v>7452</v>
      </c>
      <c r="C7876" t="s">
        <v>124</v>
      </c>
      <c r="D7876">
        <v>358</v>
      </c>
      <c r="E7876">
        <v>832</v>
      </c>
      <c r="F7876" t="s">
        <v>7460</v>
      </c>
      <c r="G7876" t="str">
        <f t="shared" si="243"/>
        <v>iiif_url</v>
      </c>
    </row>
    <row r="7877" spans="1:7" x14ac:dyDescent="0.2">
      <c r="A7877" t="s">
        <v>7451</v>
      </c>
      <c r="B7877" t="s">
        <v>7452</v>
      </c>
      <c r="C7877" t="s">
        <v>26</v>
      </c>
      <c r="D7877">
        <v>400</v>
      </c>
      <c r="E7877">
        <v>883</v>
      </c>
      <c r="F7877" t="s">
        <v>7461</v>
      </c>
      <c r="G7877" t="str">
        <f t="shared" si="243"/>
        <v>iiif_url</v>
      </c>
    </row>
    <row r="7878" spans="1:7" x14ac:dyDescent="0.2">
      <c r="A7878" t="s">
        <v>7451</v>
      </c>
      <c r="B7878" t="s">
        <v>7452</v>
      </c>
      <c r="C7878" t="s">
        <v>26</v>
      </c>
      <c r="D7878">
        <v>403</v>
      </c>
      <c r="E7878">
        <v>929</v>
      </c>
      <c r="F7878" t="s">
        <v>7462</v>
      </c>
      <c r="G7878" t="str">
        <f t="shared" si="243"/>
        <v>iiif_url</v>
      </c>
    </row>
    <row r="7879" spans="1:7" x14ac:dyDescent="0.2">
      <c r="A7879" t="s">
        <v>7451</v>
      </c>
      <c r="B7879" t="s">
        <v>7452</v>
      </c>
      <c r="C7879" t="s">
        <v>26</v>
      </c>
      <c r="D7879">
        <v>407</v>
      </c>
      <c r="E7879">
        <v>981</v>
      </c>
      <c r="F7879" t="s">
        <v>7463</v>
      </c>
      <c r="G7879" t="str">
        <f t="shared" si="243"/>
        <v>iiif_url</v>
      </c>
    </row>
    <row r="7880" spans="1:7" x14ac:dyDescent="0.2">
      <c r="A7880" t="s">
        <v>7451</v>
      </c>
      <c r="B7880" t="s">
        <v>7452</v>
      </c>
      <c r="C7880" t="s">
        <v>37</v>
      </c>
      <c r="D7880">
        <v>524</v>
      </c>
      <c r="E7880">
        <v>1028</v>
      </c>
      <c r="F7880" t="s">
        <v>7464</v>
      </c>
      <c r="G7880" t="str">
        <f t="shared" si="243"/>
        <v>iiif_url</v>
      </c>
    </row>
    <row r="7881" spans="1:7" x14ac:dyDescent="0.2">
      <c r="A7881" t="s">
        <v>7451</v>
      </c>
      <c r="B7881" t="s">
        <v>7452</v>
      </c>
      <c r="C7881" t="s">
        <v>26</v>
      </c>
      <c r="D7881">
        <v>405</v>
      </c>
      <c r="E7881">
        <v>1075</v>
      </c>
      <c r="F7881" t="s">
        <v>7465</v>
      </c>
      <c r="G7881" t="str">
        <f t="shared" si="243"/>
        <v>iiif_url</v>
      </c>
    </row>
    <row r="7882" spans="1:7" x14ac:dyDescent="0.2">
      <c r="A7882" t="s">
        <v>7451</v>
      </c>
      <c r="B7882" t="s">
        <v>7452</v>
      </c>
      <c r="C7882" t="s">
        <v>37</v>
      </c>
      <c r="D7882">
        <v>519</v>
      </c>
      <c r="E7882">
        <v>1123</v>
      </c>
      <c r="F7882" t="s">
        <v>7466</v>
      </c>
      <c r="G7882" t="str">
        <f t="shared" si="243"/>
        <v>iiif_url</v>
      </c>
    </row>
    <row r="7883" spans="1:7" x14ac:dyDescent="0.2">
      <c r="A7883" t="s">
        <v>7451</v>
      </c>
      <c r="B7883" t="s">
        <v>7452</v>
      </c>
      <c r="C7883" t="s">
        <v>26</v>
      </c>
      <c r="D7883">
        <v>403</v>
      </c>
      <c r="E7883">
        <v>1168</v>
      </c>
      <c r="F7883" t="s">
        <v>7467</v>
      </c>
      <c r="G7883" t="str">
        <f t="shared" si="243"/>
        <v>iiif_url</v>
      </c>
    </row>
    <row r="7884" spans="1:7" x14ac:dyDescent="0.2">
      <c r="A7884" t="s">
        <v>7451</v>
      </c>
      <c r="B7884" t="s">
        <v>7452</v>
      </c>
      <c r="C7884" t="s">
        <v>26</v>
      </c>
      <c r="D7884">
        <v>526</v>
      </c>
      <c r="E7884">
        <v>1217</v>
      </c>
      <c r="F7884" t="s">
        <v>7468</v>
      </c>
      <c r="G7884" t="str">
        <f t="shared" si="243"/>
        <v>iiif_url</v>
      </c>
    </row>
    <row r="7885" spans="1:7" x14ac:dyDescent="0.2">
      <c r="A7885" t="s">
        <v>7451</v>
      </c>
      <c r="B7885" t="s">
        <v>7452</v>
      </c>
      <c r="C7885" t="s">
        <v>26</v>
      </c>
      <c r="D7885">
        <v>400</v>
      </c>
      <c r="E7885">
        <v>1264</v>
      </c>
      <c r="F7885" t="s">
        <v>7469</v>
      </c>
      <c r="G7885" t="str">
        <f t="shared" si="243"/>
        <v>iiif_url</v>
      </c>
    </row>
    <row r="7886" spans="1:7" x14ac:dyDescent="0.2">
      <c r="A7886" t="s">
        <v>7451</v>
      </c>
      <c r="B7886" t="s">
        <v>7452</v>
      </c>
      <c r="C7886" t="s">
        <v>26</v>
      </c>
      <c r="D7886">
        <v>405</v>
      </c>
      <c r="E7886">
        <v>1310</v>
      </c>
      <c r="F7886" t="s">
        <v>7470</v>
      </c>
      <c r="G7886" t="str">
        <f t="shared" si="243"/>
        <v>iiif_url</v>
      </c>
    </row>
    <row r="7887" spans="1:7" x14ac:dyDescent="0.2">
      <c r="A7887" t="s">
        <v>7451</v>
      </c>
      <c r="B7887" t="s">
        <v>7452</v>
      </c>
      <c r="C7887" t="s">
        <v>11</v>
      </c>
      <c r="D7887">
        <v>1151</v>
      </c>
      <c r="E7887">
        <v>1326</v>
      </c>
      <c r="F7887" t="s">
        <v>4512</v>
      </c>
      <c r="G7887" t="str">
        <f t="shared" si="243"/>
        <v>iiif_url</v>
      </c>
    </row>
    <row r="7888" spans="1:7" x14ac:dyDescent="0.2">
      <c r="A7888" t="s">
        <v>7451</v>
      </c>
      <c r="B7888" t="s">
        <v>7452</v>
      </c>
      <c r="C7888" t="s">
        <v>37</v>
      </c>
      <c r="D7888">
        <v>526</v>
      </c>
      <c r="E7888">
        <v>1363</v>
      </c>
      <c r="F7888" t="s">
        <v>7471</v>
      </c>
      <c r="G7888" t="str">
        <f t="shared" si="243"/>
        <v>iiif_url</v>
      </c>
    </row>
    <row r="7889" spans="1:7" x14ac:dyDescent="0.2">
      <c r="A7889" t="s">
        <v>7451</v>
      </c>
      <c r="B7889" t="s">
        <v>7452</v>
      </c>
      <c r="C7889" t="s">
        <v>26</v>
      </c>
      <c r="D7889">
        <v>400</v>
      </c>
      <c r="E7889">
        <v>1409</v>
      </c>
      <c r="F7889" t="s">
        <v>7472</v>
      </c>
      <c r="G7889" t="str">
        <f t="shared" si="243"/>
        <v>iiif_url</v>
      </c>
    </row>
    <row r="7890" spans="1:7" x14ac:dyDescent="0.2">
      <c r="A7890" t="s">
        <v>7451</v>
      </c>
      <c r="B7890" t="s">
        <v>7452</v>
      </c>
      <c r="C7890" t="s">
        <v>26</v>
      </c>
      <c r="D7890">
        <v>396</v>
      </c>
      <c r="E7890">
        <v>1457</v>
      </c>
      <c r="F7890" t="s">
        <v>7473</v>
      </c>
      <c r="G7890" t="str">
        <f t="shared" si="243"/>
        <v>iiif_url</v>
      </c>
    </row>
    <row r="7891" spans="1:7" x14ac:dyDescent="0.2">
      <c r="A7891" t="s">
        <v>7451</v>
      </c>
      <c r="B7891" t="s">
        <v>7452</v>
      </c>
      <c r="C7891" t="s">
        <v>37</v>
      </c>
      <c r="D7891">
        <v>519</v>
      </c>
      <c r="E7891">
        <v>1505</v>
      </c>
      <c r="F7891" t="s">
        <v>7474</v>
      </c>
      <c r="G7891" t="str">
        <f t="shared" si="243"/>
        <v>iiif_url</v>
      </c>
    </row>
    <row r="7892" spans="1:7" x14ac:dyDescent="0.2">
      <c r="A7892" t="s">
        <v>7451</v>
      </c>
      <c r="B7892" t="s">
        <v>7452</v>
      </c>
      <c r="C7892" t="s">
        <v>124</v>
      </c>
      <c r="D7892">
        <v>400</v>
      </c>
      <c r="E7892">
        <v>1556</v>
      </c>
      <c r="F7892" t="s">
        <v>7475</v>
      </c>
      <c r="G7892" t="str">
        <f t="shared" si="243"/>
        <v>iiif_url</v>
      </c>
    </row>
    <row r="7893" spans="1:7" x14ac:dyDescent="0.2">
      <c r="A7893" t="s">
        <v>7451</v>
      </c>
      <c r="B7893" t="s">
        <v>7452</v>
      </c>
      <c r="C7893" t="s">
        <v>26</v>
      </c>
      <c r="D7893">
        <v>521</v>
      </c>
      <c r="E7893">
        <v>1601</v>
      </c>
      <c r="F7893" t="s">
        <v>7476</v>
      </c>
      <c r="G7893" t="str">
        <f t="shared" si="243"/>
        <v>iiif_url</v>
      </c>
    </row>
    <row r="7894" spans="1:7" x14ac:dyDescent="0.2">
      <c r="A7894" t="s">
        <v>7451</v>
      </c>
      <c r="B7894" t="s">
        <v>7452</v>
      </c>
      <c r="C7894" t="s">
        <v>124</v>
      </c>
      <c r="D7894">
        <v>396</v>
      </c>
      <c r="E7894">
        <v>1650</v>
      </c>
      <c r="F7894" t="s">
        <v>7477</v>
      </c>
      <c r="G7894" t="str">
        <f t="shared" si="243"/>
        <v>iiif_url</v>
      </c>
    </row>
    <row r="7895" spans="1:7" x14ac:dyDescent="0.2">
      <c r="A7895" t="s">
        <v>7451</v>
      </c>
      <c r="B7895" t="s">
        <v>7452</v>
      </c>
      <c r="C7895" t="s">
        <v>124</v>
      </c>
      <c r="D7895">
        <v>400</v>
      </c>
      <c r="E7895">
        <v>1698</v>
      </c>
      <c r="F7895" t="s">
        <v>7478</v>
      </c>
      <c r="G7895" t="str">
        <f t="shared" si="243"/>
        <v>iiif_url</v>
      </c>
    </row>
    <row r="7896" spans="1:7" x14ac:dyDescent="0.2">
      <c r="A7896" t="s">
        <v>7451</v>
      </c>
      <c r="B7896" t="s">
        <v>7452</v>
      </c>
      <c r="C7896" t="s">
        <v>26</v>
      </c>
      <c r="D7896">
        <v>519</v>
      </c>
      <c r="E7896">
        <v>1744</v>
      </c>
      <c r="F7896" t="s">
        <v>7479</v>
      </c>
      <c r="G7896" t="str">
        <f t="shared" si="243"/>
        <v>iiif_url</v>
      </c>
    </row>
    <row r="7897" spans="1:7" x14ac:dyDescent="0.2">
      <c r="A7897" t="s">
        <v>7451</v>
      </c>
      <c r="B7897" t="s">
        <v>7452</v>
      </c>
      <c r="C7897" t="s">
        <v>124</v>
      </c>
      <c r="D7897">
        <v>398</v>
      </c>
      <c r="E7897">
        <v>1797</v>
      </c>
      <c r="F7897" t="s">
        <v>7480</v>
      </c>
      <c r="G7897" t="str">
        <f t="shared" si="243"/>
        <v>iiif_url</v>
      </c>
    </row>
    <row r="7898" spans="1:7" x14ac:dyDescent="0.2">
      <c r="A7898" t="s">
        <v>7451</v>
      </c>
      <c r="B7898" t="s">
        <v>7452</v>
      </c>
      <c r="C7898" t="s">
        <v>124</v>
      </c>
      <c r="D7898">
        <v>398</v>
      </c>
      <c r="E7898">
        <v>1840</v>
      </c>
      <c r="F7898" t="s">
        <v>7481</v>
      </c>
      <c r="G7898" t="str">
        <f t="shared" ref="G7898:G7928" si="244">HYPERLINK("https://images.diginfra.net/iiif/NL-HaNA_1.01.02/3779/NL-HaNA_1.01.02_3779_0036.jpg/262,327,1105,3122/full/0/default.jpg", "iiif_url")</f>
        <v>iiif_url</v>
      </c>
    </row>
    <row r="7899" spans="1:7" x14ac:dyDescent="0.2">
      <c r="A7899" t="s">
        <v>7451</v>
      </c>
      <c r="B7899" t="s">
        <v>7452</v>
      </c>
      <c r="C7899" t="s">
        <v>124</v>
      </c>
      <c r="D7899">
        <v>396</v>
      </c>
      <c r="E7899">
        <v>1892</v>
      </c>
      <c r="F7899" t="s">
        <v>7482</v>
      </c>
      <c r="G7899" t="str">
        <f t="shared" si="244"/>
        <v>iiif_url</v>
      </c>
    </row>
    <row r="7900" spans="1:7" x14ac:dyDescent="0.2">
      <c r="A7900" t="s">
        <v>7451</v>
      </c>
      <c r="B7900" t="s">
        <v>7452</v>
      </c>
      <c r="C7900" t="s">
        <v>37</v>
      </c>
      <c r="D7900">
        <v>517</v>
      </c>
      <c r="E7900">
        <v>1934</v>
      </c>
      <c r="F7900" t="s">
        <v>7483</v>
      </c>
      <c r="G7900" t="str">
        <f t="shared" si="244"/>
        <v>iiif_url</v>
      </c>
    </row>
    <row r="7901" spans="1:7" x14ac:dyDescent="0.2">
      <c r="A7901" t="s">
        <v>7451</v>
      </c>
      <c r="B7901" t="s">
        <v>7452</v>
      </c>
      <c r="C7901" t="s">
        <v>124</v>
      </c>
      <c r="D7901">
        <v>403</v>
      </c>
      <c r="E7901">
        <v>1982</v>
      </c>
      <c r="F7901" t="s">
        <v>7484</v>
      </c>
      <c r="G7901" t="str">
        <f t="shared" si="244"/>
        <v>iiif_url</v>
      </c>
    </row>
    <row r="7902" spans="1:7" x14ac:dyDescent="0.2">
      <c r="A7902" t="s">
        <v>7451</v>
      </c>
      <c r="B7902" t="s">
        <v>7452</v>
      </c>
      <c r="C7902" t="s">
        <v>37</v>
      </c>
      <c r="D7902">
        <v>514</v>
      </c>
      <c r="E7902">
        <v>2031</v>
      </c>
      <c r="F7902" t="s">
        <v>7485</v>
      </c>
      <c r="G7902" t="str">
        <f t="shared" si="244"/>
        <v>iiif_url</v>
      </c>
    </row>
    <row r="7903" spans="1:7" x14ac:dyDescent="0.2">
      <c r="A7903" t="s">
        <v>7451</v>
      </c>
      <c r="B7903" t="s">
        <v>7452</v>
      </c>
      <c r="C7903" t="s">
        <v>124</v>
      </c>
      <c r="D7903">
        <v>391</v>
      </c>
      <c r="E7903">
        <v>2083</v>
      </c>
      <c r="F7903" t="s">
        <v>7486</v>
      </c>
      <c r="G7903" t="str">
        <f t="shared" si="244"/>
        <v>iiif_url</v>
      </c>
    </row>
    <row r="7904" spans="1:7" x14ac:dyDescent="0.2">
      <c r="A7904" t="s">
        <v>7451</v>
      </c>
      <c r="B7904" t="s">
        <v>7452</v>
      </c>
      <c r="C7904" t="s">
        <v>124</v>
      </c>
      <c r="D7904">
        <v>344</v>
      </c>
      <c r="E7904">
        <v>2128</v>
      </c>
      <c r="F7904" t="s">
        <v>7487</v>
      </c>
      <c r="G7904" t="str">
        <f t="shared" si="244"/>
        <v>iiif_url</v>
      </c>
    </row>
    <row r="7905" spans="1:7" x14ac:dyDescent="0.2">
      <c r="A7905" t="s">
        <v>7451</v>
      </c>
      <c r="B7905" t="s">
        <v>7452</v>
      </c>
      <c r="C7905" t="s">
        <v>124</v>
      </c>
      <c r="D7905">
        <v>389</v>
      </c>
      <c r="E7905">
        <v>2178</v>
      </c>
      <c r="F7905" t="s">
        <v>7488</v>
      </c>
      <c r="G7905" t="str">
        <f t="shared" si="244"/>
        <v>iiif_url</v>
      </c>
    </row>
    <row r="7906" spans="1:7" x14ac:dyDescent="0.2">
      <c r="A7906" t="s">
        <v>7451</v>
      </c>
      <c r="B7906" t="s">
        <v>7452</v>
      </c>
      <c r="C7906" t="s">
        <v>124</v>
      </c>
      <c r="D7906">
        <v>344</v>
      </c>
      <c r="E7906">
        <v>2223</v>
      </c>
      <c r="F7906" t="s">
        <v>7489</v>
      </c>
      <c r="G7906" t="str">
        <f t="shared" si="244"/>
        <v>iiif_url</v>
      </c>
    </row>
    <row r="7907" spans="1:7" x14ac:dyDescent="0.2">
      <c r="A7907" t="s">
        <v>7451</v>
      </c>
      <c r="B7907" t="s">
        <v>7452</v>
      </c>
      <c r="C7907" t="s">
        <v>124</v>
      </c>
      <c r="D7907">
        <v>393</v>
      </c>
      <c r="E7907">
        <v>2275</v>
      </c>
      <c r="F7907" t="s">
        <v>7490</v>
      </c>
      <c r="G7907" t="str">
        <f t="shared" si="244"/>
        <v>iiif_url</v>
      </c>
    </row>
    <row r="7908" spans="1:7" x14ac:dyDescent="0.2">
      <c r="A7908" t="s">
        <v>7451</v>
      </c>
      <c r="B7908" t="s">
        <v>7452</v>
      </c>
      <c r="C7908" t="s">
        <v>124</v>
      </c>
      <c r="D7908">
        <v>341</v>
      </c>
      <c r="E7908">
        <v>2323</v>
      </c>
      <c r="F7908" t="s">
        <v>7491</v>
      </c>
      <c r="G7908" t="str">
        <f t="shared" si="244"/>
        <v>iiif_url</v>
      </c>
    </row>
    <row r="7909" spans="1:7" x14ac:dyDescent="0.2">
      <c r="A7909" t="s">
        <v>7451</v>
      </c>
      <c r="B7909" t="s">
        <v>7452</v>
      </c>
      <c r="C7909" t="s">
        <v>26</v>
      </c>
      <c r="D7909">
        <v>384</v>
      </c>
      <c r="E7909">
        <v>2372</v>
      </c>
      <c r="F7909" t="s">
        <v>7492</v>
      </c>
      <c r="G7909" t="str">
        <f t="shared" si="244"/>
        <v>iiif_url</v>
      </c>
    </row>
    <row r="7910" spans="1:7" x14ac:dyDescent="0.2">
      <c r="A7910" t="s">
        <v>7451</v>
      </c>
      <c r="B7910" t="s">
        <v>7452</v>
      </c>
      <c r="C7910" t="s">
        <v>124</v>
      </c>
      <c r="D7910">
        <v>344</v>
      </c>
      <c r="E7910">
        <v>2421</v>
      </c>
      <c r="F7910" t="s">
        <v>7493</v>
      </c>
      <c r="G7910" t="str">
        <f t="shared" si="244"/>
        <v>iiif_url</v>
      </c>
    </row>
    <row r="7911" spans="1:7" x14ac:dyDescent="0.2">
      <c r="A7911" t="s">
        <v>7451</v>
      </c>
      <c r="B7911" t="s">
        <v>7452</v>
      </c>
      <c r="C7911" t="s">
        <v>26</v>
      </c>
      <c r="D7911">
        <v>389</v>
      </c>
      <c r="E7911">
        <v>2462</v>
      </c>
      <c r="F7911" t="s">
        <v>7494</v>
      </c>
      <c r="G7911" t="str">
        <f t="shared" si="244"/>
        <v>iiif_url</v>
      </c>
    </row>
    <row r="7912" spans="1:7" x14ac:dyDescent="0.2">
      <c r="A7912" t="s">
        <v>7451</v>
      </c>
      <c r="B7912" t="s">
        <v>7452</v>
      </c>
      <c r="C7912" t="s">
        <v>26</v>
      </c>
      <c r="D7912">
        <v>389</v>
      </c>
      <c r="E7912">
        <v>2516</v>
      </c>
      <c r="F7912" t="s">
        <v>7495</v>
      </c>
      <c r="G7912" t="str">
        <f t="shared" si="244"/>
        <v>iiif_url</v>
      </c>
    </row>
    <row r="7913" spans="1:7" x14ac:dyDescent="0.2">
      <c r="A7913" t="s">
        <v>7451</v>
      </c>
      <c r="B7913" t="s">
        <v>7452</v>
      </c>
      <c r="C7913" t="s">
        <v>26</v>
      </c>
      <c r="D7913">
        <v>393</v>
      </c>
      <c r="E7913">
        <v>2573</v>
      </c>
      <c r="F7913" t="s">
        <v>7496</v>
      </c>
      <c r="G7913" t="str">
        <f t="shared" si="244"/>
        <v>iiif_url</v>
      </c>
    </row>
    <row r="7914" spans="1:7" x14ac:dyDescent="0.2">
      <c r="A7914" t="s">
        <v>7451</v>
      </c>
      <c r="B7914" t="s">
        <v>7452</v>
      </c>
      <c r="C7914" t="s">
        <v>124</v>
      </c>
      <c r="D7914">
        <v>341</v>
      </c>
      <c r="E7914">
        <v>2604</v>
      </c>
      <c r="F7914" t="s">
        <v>7497</v>
      </c>
      <c r="G7914" t="str">
        <f t="shared" si="244"/>
        <v>iiif_url</v>
      </c>
    </row>
    <row r="7915" spans="1:7" x14ac:dyDescent="0.2">
      <c r="A7915" t="s">
        <v>7451</v>
      </c>
      <c r="B7915" t="s">
        <v>7452</v>
      </c>
      <c r="C7915" t="s">
        <v>26</v>
      </c>
      <c r="D7915">
        <v>391</v>
      </c>
      <c r="E7915">
        <v>2652</v>
      </c>
      <c r="F7915" t="s">
        <v>7498</v>
      </c>
      <c r="G7915" t="str">
        <f t="shared" si="244"/>
        <v>iiif_url</v>
      </c>
    </row>
    <row r="7916" spans="1:7" x14ac:dyDescent="0.2">
      <c r="A7916" t="s">
        <v>7451</v>
      </c>
      <c r="B7916" t="s">
        <v>7452</v>
      </c>
      <c r="C7916" t="s">
        <v>37</v>
      </c>
      <c r="D7916">
        <v>512</v>
      </c>
      <c r="E7916">
        <v>2710</v>
      </c>
      <c r="F7916" t="s">
        <v>7499</v>
      </c>
      <c r="G7916" t="str">
        <f t="shared" si="244"/>
        <v>iiif_url</v>
      </c>
    </row>
    <row r="7917" spans="1:7" x14ac:dyDescent="0.2">
      <c r="A7917" t="s">
        <v>7451</v>
      </c>
      <c r="B7917" t="s">
        <v>7452</v>
      </c>
      <c r="C7917" t="s">
        <v>26</v>
      </c>
      <c r="D7917">
        <v>389</v>
      </c>
      <c r="E7917">
        <v>2757</v>
      </c>
      <c r="F7917" t="s">
        <v>7500</v>
      </c>
      <c r="G7917" t="str">
        <f t="shared" si="244"/>
        <v>iiif_url</v>
      </c>
    </row>
    <row r="7918" spans="1:7" x14ac:dyDescent="0.2">
      <c r="A7918" t="s">
        <v>7451</v>
      </c>
      <c r="B7918" t="s">
        <v>7452</v>
      </c>
      <c r="C7918" t="s">
        <v>124</v>
      </c>
      <c r="D7918">
        <v>341</v>
      </c>
      <c r="E7918">
        <v>2798</v>
      </c>
      <c r="F7918" t="s">
        <v>7501</v>
      </c>
      <c r="G7918" t="str">
        <f t="shared" si="244"/>
        <v>iiif_url</v>
      </c>
    </row>
    <row r="7919" spans="1:7" x14ac:dyDescent="0.2">
      <c r="A7919" t="s">
        <v>7451</v>
      </c>
      <c r="B7919" t="s">
        <v>7452</v>
      </c>
      <c r="C7919" t="s">
        <v>26</v>
      </c>
      <c r="D7919">
        <v>386</v>
      </c>
      <c r="E7919">
        <v>2852</v>
      </c>
      <c r="F7919" t="s">
        <v>7502</v>
      </c>
      <c r="G7919" t="str">
        <f t="shared" si="244"/>
        <v>iiif_url</v>
      </c>
    </row>
    <row r="7920" spans="1:7" x14ac:dyDescent="0.2">
      <c r="A7920" t="s">
        <v>7451</v>
      </c>
      <c r="B7920" t="s">
        <v>7452</v>
      </c>
      <c r="C7920" t="s">
        <v>124</v>
      </c>
      <c r="D7920">
        <v>339</v>
      </c>
      <c r="E7920">
        <v>2898</v>
      </c>
      <c r="F7920" t="s">
        <v>7503</v>
      </c>
      <c r="G7920" t="str">
        <f t="shared" si="244"/>
        <v>iiif_url</v>
      </c>
    </row>
    <row r="7921" spans="1:7" x14ac:dyDescent="0.2">
      <c r="A7921" t="s">
        <v>7451</v>
      </c>
      <c r="B7921" t="s">
        <v>7452</v>
      </c>
      <c r="C7921" t="s">
        <v>26</v>
      </c>
      <c r="D7921">
        <v>393</v>
      </c>
      <c r="E7921">
        <v>2952</v>
      </c>
      <c r="F7921" t="s">
        <v>6262</v>
      </c>
      <c r="G7921" t="str">
        <f t="shared" si="244"/>
        <v>iiif_url</v>
      </c>
    </row>
    <row r="7922" spans="1:7" x14ac:dyDescent="0.2">
      <c r="A7922" t="s">
        <v>7451</v>
      </c>
      <c r="B7922" t="s">
        <v>7452</v>
      </c>
      <c r="C7922" t="s">
        <v>124</v>
      </c>
      <c r="D7922">
        <v>344</v>
      </c>
      <c r="E7922">
        <v>2996</v>
      </c>
      <c r="F7922" t="s">
        <v>7504</v>
      </c>
      <c r="G7922" t="str">
        <f t="shared" si="244"/>
        <v>iiif_url</v>
      </c>
    </row>
    <row r="7923" spans="1:7" x14ac:dyDescent="0.2">
      <c r="A7923" t="s">
        <v>7451</v>
      </c>
      <c r="B7923" t="s">
        <v>7452</v>
      </c>
      <c r="C7923" t="s">
        <v>124</v>
      </c>
      <c r="D7923">
        <v>341</v>
      </c>
      <c r="E7923">
        <v>3043</v>
      </c>
      <c r="F7923" t="s">
        <v>7505</v>
      </c>
      <c r="G7923" t="str">
        <f t="shared" si="244"/>
        <v>iiif_url</v>
      </c>
    </row>
    <row r="7924" spans="1:7" x14ac:dyDescent="0.2">
      <c r="A7924" t="s">
        <v>7451</v>
      </c>
      <c r="B7924" t="s">
        <v>7452</v>
      </c>
      <c r="C7924" t="s">
        <v>26</v>
      </c>
      <c r="D7924">
        <v>396</v>
      </c>
      <c r="E7924">
        <v>3092</v>
      </c>
      <c r="F7924" t="s">
        <v>7506</v>
      </c>
      <c r="G7924" t="str">
        <f t="shared" si="244"/>
        <v>iiif_url</v>
      </c>
    </row>
    <row r="7925" spans="1:7" x14ac:dyDescent="0.2">
      <c r="A7925" t="s">
        <v>7451</v>
      </c>
      <c r="B7925" t="s">
        <v>7452</v>
      </c>
      <c r="C7925" t="s">
        <v>26</v>
      </c>
      <c r="D7925">
        <v>389</v>
      </c>
      <c r="E7925">
        <v>3140</v>
      </c>
      <c r="F7925" t="s">
        <v>7507</v>
      </c>
      <c r="G7925" t="str">
        <f t="shared" si="244"/>
        <v>iiif_url</v>
      </c>
    </row>
    <row r="7926" spans="1:7" x14ac:dyDescent="0.2">
      <c r="A7926" t="s">
        <v>7451</v>
      </c>
      <c r="B7926" t="s">
        <v>7452</v>
      </c>
      <c r="C7926" t="s">
        <v>37</v>
      </c>
      <c r="D7926">
        <v>512</v>
      </c>
      <c r="E7926">
        <v>3186</v>
      </c>
      <c r="F7926" t="s">
        <v>7508</v>
      </c>
      <c r="G7926" t="str">
        <f t="shared" si="244"/>
        <v>iiif_url</v>
      </c>
    </row>
    <row r="7927" spans="1:7" x14ac:dyDescent="0.2">
      <c r="A7927" t="s">
        <v>7451</v>
      </c>
      <c r="B7927" t="s">
        <v>7452</v>
      </c>
      <c r="C7927" t="s">
        <v>26</v>
      </c>
      <c r="D7927">
        <v>389</v>
      </c>
      <c r="E7927">
        <v>3237</v>
      </c>
      <c r="F7927" t="s">
        <v>7509</v>
      </c>
      <c r="G7927" t="str">
        <f t="shared" si="244"/>
        <v>iiif_url</v>
      </c>
    </row>
    <row r="7928" spans="1:7" x14ac:dyDescent="0.2">
      <c r="A7928" t="s">
        <v>7451</v>
      </c>
      <c r="B7928" t="s">
        <v>7452</v>
      </c>
      <c r="C7928" t="s">
        <v>37</v>
      </c>
      <c r="D7928">
        <v>512</v>
      </c>
      <c r="E7928">
        <v>3281</v>
      </c>
      <c r="F7928" t="s">
        <v>7510</v>
      </c>
      <c r="G7928" t="str">
        <f t="shared" si="244"/>
        <v>iiif_url</v>
      </c>
    </row>
    <row r="7930" spans="1:7" x14ac:dyDescent="0.2">
      <c r="A7930" t="s">
        <v>7451</v>
      </c>
      <c r="B7930" t="s">
        <v>7511</v>
      </c>
      <c r="C7930" t="s">
        <v>124</v>
      </c>
      <c r="D7930">
        <v>1322</v>
      </c>
      <c r="E7930">
        <v>400</v>
      </c>
      <c r="F7930" t="s">
        <v>7512</v>
      </c>
      <c r="G7930" t="str">
        <f t="shared" ref="G7930:G7961" si="245">HYPERLINK("https://images.diginfra.net/iiif/NL-HaNA_1.01.02/3779/NL-HaNA_1.01.02_3779_0036.jpg/1219,305,1131,3166/full/0/default.jpg", "iiif_url")</f>
        <v>iiif_url</v>
      </c>
    </row>
    <row r="7931" spans="1:7" x14ac:dyDescent="0.2">
      <c r="A7931" t="s">
        <v>7451</v>
      </c>
      <c r="B7931" t="s">
        <v>7511</v>
      </c>
      <c r="C7931" t="s">
        <v>26</v>
      </c>
      <c r="D7931">
        <v>1369</v>
      </c>
      <c r="E7931">
        <v>459</v>
      </c>
      <c r="F7931" t="s">
        <v>7513</v>
      </c>
      <c r="G7931" t="str">
        <f t="shared" si="245"/>
        <v>iiif_url</v>
      </c>
    </row>
    <row r="7932" spans="1:7" x14ac:dyDescent="0.2">
      <c r="A7932" t="s">
        <v>7451</v>
      </c>
      <c r="B7932" t="s">
        <v>7511</v>
      </c>
      <c r="C7932" t="s">
        <v>37</v>
      </c>
      <c r="D7932">
        <v>1490</v>
      </c>
      <c r="E7932">
        <v>505</v>
      </c>
      <c r="F7932" t="s">
        <v>7514</v>
      </c>
      <c r="G7932" t="str">
        <f t="shared" si="245"/>
        <v>iiif_url</v>
      </c>
    </row>
    <row r="7933" spans="1:7" x14ac:dyDescent="0.2">
      <c r="A7933" t="s">
        <v>7451</v>
      </c>
      <c r="B7933" t="s">
        <v>7511</v>
      </c>
      <c r="C7933" t="s">
        <v>124</v>
      </c>
      <c r="D7933">
        <v>1324</v>
      </c>
      <c r="E7933">
        <v>552</v>
      </c>
      <c r="F7933" t="s">
        <v>7515</v>
      </c>
      <c r="G7933" t="str">
        <f t="shared" si="245"/>
        <v>iiif_url</v>
      </c>
    </row>
    <row r="7934" spans="1:7" x14ac:dyDescent="0.2">
      <c r="A7934" t="s">
        <v>7451</v>
      </c>
      <c r="B7934" t="s">
        <v>7511</v>
      </c>
      <c r="C7934" t="s">
        <v>124</v>
      </c>
      <c r="D7934">
        <v>1324</v>
      </c>
      <c r="E7934">
        <v>601</v>
      </c>
      <c r="F7934" t="s">
        <v>7516</v>
      </c>
      <c r="G7934" t="str">
        <f t="shared" si="245"/>
        <v>iiif_url</v>
      </c>
    </row>
    <row r="7935" spans="1:7" x14ac:dyDescent="0.2">
      <c r="A7935" t="s">
        <v>7451</v>
      </c>
      <c r="B7935" t="s">
        <v>7511</v>
      </c>
      <c r="C7935" t="s">
        <v>26</v>
      </c>
      <c r="D7935">
        <v>1372</v>
      </c>
      <c r="E7935">
        <v>648</v>
      </c>
      <c r="F7935" t="s">
        <v>7517</v>
      </c>
      <c r="G7935" t="str">
        <f t="shared" si="245"/>
        <v>iiif_url</v>
      </c>
    </row>
    <row r="7936" spans="1:7" x14ac:dyDescent="0.2">
      <c r="A7936" t="s">
        <v>7451</v>
      </c>
      <c r="B7936" t="s">
        <v>7511</v>
      </c>
      <c r="C7936" t="s">
        <v>124</v>
      </c>
      <c r="D7936">
        <v>1327</v>
      </c>
      <c r="E7936">
        <v>696</v>
      </c>
      <c r="F7936" t="s">
        <v>7518</v>
      </c>
      <c r="G7936" t="str">
        <f t="shared" si="245"/>
        <v>iiif_url</v>
      </c>
    </row>
    <row r="7937" spans="1:7" x14ac:dyDescent="0.2">
      <c r="A7937" t="s">
        <v>7451</v>
      </c>
      <c r="B7937" t="s">
        <v>7511</v>
      </c>
      <c r="C7937" t="s">
        <v>26</v>
      </c>
      <c r="D7937">
        <v>1372</v>
      </c>
      <c r="E7937">
        <v>742</v>
      </c>
      <c r="F7937" t="s">
        <v>7519</v>
      </c>
      <c r="G7937" t="str">
        <f t="shared" si="245"/>
        <v>iiif_url</v>
      </c>
    </row>
    <row r="7938" spans="1:7" x14ac:dyDescent="0.2">
      <c r="A7938" t="s">
        <v>7451</v>
      </c>
      <c r="B7938" t="s">
        <v>7511</v>
      </c>
      <c r="C7938" t="s">
        <v>124</v>
      </c>
      <c r="D7938">
        <v>1327</v>
      </c>
      <c r="E7938">
        <v>779</v>
      </c>
      <c r="F7938" t="s">
        <v>7520</v>
      </c>
      <c r="G7938" t="str">
        <f t="shared" si="245"/>
        <v>iiif_url</v>
      </c>
    </row>
    <row r="7939" spans="1:7" x14ac:dyDescent="0.2">
      <c r="A7939" t="s">
        <v>7451</v>
      </c>
      <c r="B7939" t="s">
        <v>7511</v>
      </c>
      <c r="C7939" t="s">
        <v>26</v>
      </c>
      <c r="D7939">
        <v>1374</v>
      </c>
      <c r="E7939">
        <v>841</v>
      </c>
      <c r="F7939" t="s">
        <v>7521</v>
      </c>
      <c r="G7939" t="str">
        <f t="shared" si="245"/>
        <v>iiif_url</v>
      </c>
    </row>
    <row r="7940" spans="1:7" x14ac:dyDescent="0.2">
      <c r="A7940" t="s">
        <v>7451</v>
      </c>
      <c r="B7940" t="s">
        <v>7511</v>
      </c>
      <c r="C7940" t="s">
        <v>124</v>
      </c>
      <c r="D7940">
        <v>1327</v>
      </c>
      <c r="E7940">
        <v>887</v>
      </c>
      <c r="F7940" t="s">
        <v>7522</v>
      </c>
      <c r="G7940" t="str">
        <f t="shared" si="245"/>
        <v>iiif_url</v>
      </c>
    </row>
    <row r="7941" spans="1:7" x14ac:dyDescent="0.2">
      <c r="A7941" t="s">
        <v>7451</v>
      </c>
      <c r="B7941" t="s">
        <v>7511</v>
      </c>
      <c r="C7941" t="s">
        <v>26</v>
      </c>
      <c r="D7941">
        <v>1374</v>
      </c>
      <c r="E7941">
        <v>941</v>
      </c>
      <c r="F7941" t="s">
        <v>7523</v>
      </c>
      <c r="G7941" t="str">
        <f t="shared" si="245"/>
        <v>iiif_url</v>
      </c>
    </row>
    <row r="7942" spans="1:7" x14ac:dyDescent="0.2">
      <c r="A7942" t="s">
        <v>7451</v>
      </c>
      <c r="B7942" t="s">
        <v>7511</v>
      </c>
      <c r="C7942" t="s">
        <v>26</v>
      </c>
      <c r="D7942">
        <v>1374</v>
      </c>
      <c r="E7942">
        <v>982</v>
      </c>
      <c r="F7942" t="s">
        <v>7524</v>
      </c>
      <c r="G7942" t="str">
        <f t="shared" si="245"/>
        <v>iiif_url</v>
      </c>
    </row>
    <row r="7943" spans="1:7" x14ac:dyDescent="0.2">
      <c r="A7943" t="s">
        <v>7451</v>
      </c>
      <c r="B7943" t="s">
        <v>7511</v>
      </c>
      <c r="C7943" t="s">
        <v>124</v>
      </c>
      <c r="D7943">
        <v>1327</v>
      </c>
      <c r="E7943">
        <v>1032</v>
      </c>
      <c r="F7943" t="s">
        <v>7525</v>
      </c>
      <c r="G7943" t="str">
        <f t="shared" si="245"/>
        <v>iiif_url</v>
      </c>
    </row>
    <row r="7944" spans="1:7" x14ac:dyDescent="0.2">
      <c r="A7944" t="s">
        <v>7451</v>
      </c>
      <c r="B7944" t="s">
        <v>7511</v>
      </c>
      <c r="C7944" t="s">
        <v>26</v>
      </c>
      <c r="D7944">
        <v>1376</v>
      </c>
      <c r="E7944">
        <v>1080</v>
      </c>
      <c r="F7944" t="s">
        <v>7526</v>
      </c>
      <c r="G7944" t="str">
        <f t="shared" si="245"/>
        <v>iiif_url</v>
      </c>
    </row>
    <row r="7945" spans="1:7" x14ac:dyDescent="0.2">
      <c r="A7945" t="s">
        <v>7451</v>
      </c>
      <c r="B7945" t="s">
        <v>7511</v>
      </c>
      <c r="C7945" t="s">
        <v>124</v>
      </c>
      <c r="D7945">
        <v>1327</v>
      </c>
      <c r="E7945">
        <v>1129</v>
      </c>
      <c r="F7945" t="s">
        <v>7527</v>
      </c>
      <c r="G7945" t="str">
        <f t="shared" si="245"/>
        <v>iiif_url</v>
      </c>
    </row>
    <row r="7946" spans="1:7" x14ac:dyDescent="0.2">
      <c r="A7946" t="s">
        <v>7451</v>
      </c>
      <c r="B7946" t="s">
        <v>7511</v>
      </c>
      <c r="C7946" t="s">
        <v>26</v>
      </c>
      <c r="D7946">
        <v>1374</v>
      </c>
      <c r="E7946">
        <v>1176</v>
      </c>
      <c r="F7946" t="s">
        <v>7528</v>
      </c>
      <c r="G7946" t="str">
        <f t="shared" si="245"/>
        <v>iiif_url</v>
      </c>
    </row>
    <row r="7947" spans="1:7" x14ac:dyDescent="0.2">
      <c r="A7947" t="s">
        <v>7451</v>
      </c>
      <c r="B7947" t="s">
        <v>7511</v>
      </c>
      <c r="C7947" t="s">
        <v>26</v>
      </c>
      <c r="D7947">
        <v>1374</v>
      </c>
      <c r="E7947">
        <v>1228</v>
      </c>
      <c r="F7947" t="s">
        <v>7529</v>
      </c>
      <c r="G7947" t="str">
        <f t="shared" si="245"/>
        <v>iiif_url</v>
      </c>
    </row>
    <row r="7948" spans="1:7" x14ac:dyDescent="0.2">
      <c r="A7948" t="s">
        <v>7451</v>
      </c>
      <c r="B7948" t="s">
        <v>7511</v>
      </c>
      <c r="C7948" t="s">
        <v>37</v>
      </c>
      <c r="D7948">
        <v>1493</v>
      </c>
      <c r="E7948">
        <v>1269</v>
      </c>
      <c r="F7948" t="s">
        <v>7530</v>
      </c>
      <c r="G7948" t="str">
        <f t="shared" si="245"/>
        <v>iiif_url</v>
      </c>
    </row>
    <row r="7949" spans="1:7" x14ac:dyDescent="0.2">
      <c r="A7949" t="s">
        <v>7451</v>
      </c>
      <c r="B7949" t="s">
        <v>7511</v>
      </c>
      <c r="C7949" t="s">
        <v>26</v>
      </c>
      <c r="D7949">
        <v>1376</v>
      </c>
      <c r="E7949">
        <v>1320</v>
      </c>
      <c r="F7949" t="s">
        <v>7531</v>
      </c>
      <c r="G7949" t="str">
        <f t="shared" si="245"/>
        <v>iiif_url</v>
      </c>
    </row>
    <row r="7950" spans="1:7" x14ac:dyDescent="0.2">
      <c r="A7950" t="s">
        <v>7451</v>
      </c>
      <c r="B7950" t="s">
        <v>7511</v>
      </c>
      <c r="C7950" t="s">
        <v>124</v>
      </c>
      <c r="D7950">
        <v>1324</v>
      </c>
      <c r="E7950">
        <v>1364</v>
      </c>
      <c r="F7950" t="s">
        <v>7532</v>
      </c>
      <c r="G7950" t="str">
        <f t="shared" si="245"/>
        <v>iiif_url</v>
      </c>
    </row>
    <row r="7951" spans="1:7" x14ac:dyDescent="0.2">
      <c r="A7951" t="s">
        <v>7451</v>
      </c>
      <c r="B7951" t="s">
        <v>7511</v>
      </c>
      <c r="C7951" t="s">
        <v>26</v>
      </c>
      <c r="D7951">
        <v>1376</v>
      </c>
      <c r="E7951">
        <v>1418</v>
      </c>
      <c r="F7951" t="s">
        <v>5823</v>
      </c>
      <c r="G7951" t="str">
        <f t="shared" si="245"/>
        <v>iiif_url</v>
      </c>
    </row>
    <row r="7952" spans="1:7" x14ac:dyDescent="0.2">
      <c r="A7952" t="s">
        <v>7451</v>
      </c>
      <c r="B7952" t="s">
        <v>7511</v>
      </c>
      <c r="C7952" t="s">
        <v>26</v>
      </c>
      <c r="D7952">
        <v>1381</v>
      </c>
      <c r="E7952">
        <v>1473</v>
      </c>
      <c r="F7952" t="s">
        <v>5824</v>
      </c>
      <c r="G7952" t="str">
        <f t="shared" si="245"/>
        <v>iiif_url</v>
      </c>
    </row>
    <row r="7953" spans="1:7" x14ac:dyDescent="0.2">
      <c r="A7953" t="s">
        <v>7451</v>
      </c>
      <c r="B7953" t="s">
        <v>7511</v>
      </c>
      <c r="C7953" t="s">
        <v>124</v>
      </c>
      <c r="D7953">
        <v>1324</v>
      </c>
      <c r="E7953">
        <v>1506</v>
      </c>
      <c r="F7953" t="s">
        <v>7533</v>
      </c>
      <c r="G7953" t="str">
        <f t="shared" si="245"/>
        <v>iiif_url</v>
      </c>
    </row>
    <row r="7954" spans="1:7" x14ac:dyDescent="0.2">
      <c r="A7954" t="s">
        <v>7451</v>
      </c>
      <c r="B7954" t="s">
        <v>7511</v>
      </c>
      <c r="C7954" t="s">
        <v>26</v>
      </c>
      <c r="D7954">
        <v>1372</v>
      </c>
      <c r="E7954">
        <v>1559</v>
      </c>
      <c r="F7954" t="s">
        <v>7534</v>
      </c>
      <c r="G7954" t="str">
        <f t="shared" si="245"/>
        <v>iiif_url</v>
      </c>
    </row>
    <row r="7955" spans="1:7" x14ac:dyDescent="0.2">
      <c r="A7955" t="s">
        <v>7451</v>
      </c>
      <c r="B7955" t="s">
        <v>7511</v>
      </c>
      <c r="C7955" t="s">
        <v>124</v>
      </c>
      <c r="D7955">
        <v>1324</v>
      </c>
      <c r="E7955">
        <v>1604</v>
      </c>
      <c r="F7955" t="s">
        <v>7535</v>
      </c>
      <c r="G7955" t="str">
        <f t="shared" si="245"/>
        <v>iiif_url</v>
      </c>
    </row>
    <row r="7956" spans="1:7" x14ac:dyDescent="0.2">
      <c r="A7956" t="s">
        <v>7451</v>
      </c>
      <c r="B7956" t="s">
        <v>7511</v>
      </c>
      <c r="C7956" t="s">
        <v>26</v>
      </c>
      <c r="D7956">
        <v>1372</v>
      </c>
      <c r="E7956">
        <v>1654</v>
      </c>
      <c r="F7956" t="s">
        <v>7536</v>
      </c>
      <c r="G7956" t="str">
        <f t="shared" si="245"/>
        <v>iiif_url</v>
      </c>
    </row>
    <row r="7957" spans="1:7" x14ac:dyDescent="0.2">
      <c r="A7957" t="s">
        <v>7451</v>
      </c>
      <c r="B7957" t="s">
        <v>7511</v>
      </c>
      <c r="C7957" t="s">
        <v>26</v>
      </c>
      <c r="D7957">
        <v>1372</v>
      </c>
      <c r="E7957">
        <v>1700</v>
      </c>
      <c r="F7957" t="s">
        <v>7537</v>
      </c>
      <c r="G7957" t="str">
        <f t="shared" si="245"/>
        <v>iiif_url</v>
      </c>
    </row>
    <row r="7958" spans="1:7" x14ac:dyDescent="0.2">
      <c r="A7958" t="s">
        <v>7451</v>
      </c>
      <c r="B7958" t="s">
        <v>7511</v>
      </c>
      <c r="C7958" t="s">
        <v>124</v>
      </c>
      <c r="D7958">
        <v>1324</v>
      </c>
      <c r="E7958">
        <v>1740</v>
      </c>
      <c r="F7958" t="s">
        <v>7538</v>
      </c>
      <c r="G7958" t="str">
        <f t="shared" si="245"/>
        <v>iiif_url</v>
      </c>
    </row>
    <row r="7959" spans="1:7" x14ac:dyDescent="0.2">
      <c r="A7959" t="s">
        <v>7451</v>
      </c>
      <c r="B7959" t="s">
        <v>7511</v>
      </c>
      <c r="C7959" t="s">
        <v>26</v>
      </c>
      <c r="D7959">
        <v>1376</v>
      </c>
      <c r="E7959">
        <v>1798</v>
      </c>
      <c r="F7959" t="s">
        <v>7539</v>
      </c>
      <c r="G7959" t="str">
        <f t="shared" si="245"/>
        <v>iiif_url</v>
      </c>
    </row>
    <row r="7960" spans="1:7" x14ac:dyDescent="0.2">
      <c r="A7960" t="s">
        <v>7451</v>
      </c>
      <c r="B7960" t="s">
        <v>7511</v>
      </c>
      <c r="C7960" t="s">
        <v>37</v>
      </c>
      <c r="D7960">
        <v>1497</v>
      </c>
      <c r="E7960">
        <v>1838</v>
      </c>
      <c r="F7960" t="s">
        <v>7540</v>
      </c>
      <c r="G7960" t="str">
        <f t="shared" si="245"/>
        <v>iiif_url</v>
      </c>
    </row>
    <row r="7961" spans="1:7" x14ac:dyDescent="0.2">
      <c r="A7961" t="s">
        <v>7451</v>
      </c>
      <c r="B7961" t="s">
        <v>7511</v>
      </c>
      <c r="C7961" t="s">
        <v>26</v>
      </c>
      <c r="D7961">
        <v>1369</v>
      </c>
      <c r="E7961">
        <v>1892</v>
      </c>
      <c r="F7961" t="s">
        <v>7541</v>
      </c>
      <c r="G7961" t="str">
        <f t="shared" si="245"/>
        <v>iiif_url</v>
      </c>
    </row>
    <row r="7962" spans="1:7" x14ac:dyDescent="0.2">
      <c r="A7962" t="s">
        <v>7451</v>
      </c>
      <c r="B7962" t="s">
        <v>7511</v>
      </c>
      <c r="C7962" t="s">
        <v>26</v>
      </c>
      <c r="D7962">
        <v>1369</v>
      </c>
      <c r="E7962">
        <v>1945</v>
      </c>
      <c r="F7962" t="s">
        <v>7542</v>
      </c>
      <c r="G7962" t="str">
        <f t="shared" ref="G7962:G7990" si="246">HYPERLINK("https://images.diginfra.net/iiif/NL-HaNA_1.01.02/3779/NL-HaNA_1.01.02_3779_0036.jpg/1219,305,1131,3166/full/0/default.jpg", "iiif_url")</f>
        <v>iiif_url</v>
      </c>
    </row>
    <row r="7963" spans="1:7" x14ac:dyDescent="0.2">
      <c r="A7963" t="s">
        <v>7451</v>
      </c>
      <c r="B7963" t="s">
        <v>7511</v>
      </c>
      <c r="C7963" t="s">
        <v>26</v>
      </c>
      <c r="D7963">
        <v>1372</v>
      </c>
      <c r="E7963">
        <v>1990</v>
      </c>
      <c r="F7963" t="s">
        <v>7543</v>
      </c>
      <c r="G7963" t="str">
        <f t="shared" si="246"/>
        <v>iiif_url</v>
      </c>
    </row>
    <row r="7964" spans="1:7" x14ac:dyDescent="0.2">
      <c r="A7964" t="s">
        <v>7451</v>
      </c>
      <c r="B7964" t="s">
        <v>7511</v>
      </c>
      <c r="C7964" t="s">
        <v>37</v>
      </c>
      <c r="D7964">
        <v>1493</v>
      </c>
      <c r="E7964">
        <v>2039</v>
      </c>
      <c r="F7964" t="s">
        <v>7544</v>
      </c>
      <c r="G7964" t="str">
        <f t="shared" si="246"/>
        <v>iiif_url</v>
      </c>
    </row>
    <row r="7965" spans="1:7" x14ac:dyDescent="0.2">
      <c r="A7965" t="s">
        <v>7451</v>
      </c>
      <c r="B7965" t="s">
        <v>7511</v>
      </c>
      <c r="C7965" t="s">
        <v>26</v>
      </c>
      <c r="D7965">
        <v>1372</v>
      </c>
      <c r="E7965">
        <v>2083</v>
      </c>
      <c r="F7965" t="s">
        <v>7545</v>
      </c>
      <c r="G7965" t="str">
        <f t="shared" si="246"/>
        <v>iiif_url</v>
      </c>
    </row>
    <row r="7966" spans="1:7" x14ac:dyDescent="0.2">
      <c r="A7966" t="s">
        <v>7451</v>
      </c>
      <c r="B7966" t="s">
        <v>7511</v>
      </c>
      <c r="C7966" t="s">
        <v>26</v>
      </c>
      <c r="D7966">
        <v>1372</v>
      </c>
      <c r="E7966">
        <v>2133</v>
      </c>
      <c r="F7966" t="s">
        <v>7546</v>
      </c>
      <c r="G7966" t="str">
        <f t="shared" si="246"/>
        <v>iiif_url</v>
      </c>
    </row>
    <row r="7967" spans="1:7" x14ac:dyDescent="0.2">
      <c r="A7967" t="s">
        <v>7451</v>
      </c>
      <c r="B7967" t="s">
        <v>7511</v>
      </c>
      <c r="C7967" t="s">
        <v>26</v>
      </c>
      <c r="D7967">
        <v>1369</v>
      </c>
      <c r="E7967">
        <v>2184</v>
      </c>
      <c r="F7967" t="s">
        <v>7547</v>
      </c>
      <c r="G7967" t="str">
        <f t="shared" si="246"/>
        <v>iiif_url</v>
      </c>
    </row>
    <row r="7968" spans="1:7" x14ac:dyDescent="0.2">
      <c r="A7968" t="s">
        <v>7451</v>
      </c>
      <c r="B7968" t="s">
        <v>7511</v>
      </c>
      <c r="C7968" t="s">
        <v>26</v>
      </c>
      <c r="D7968">
        <v>1369</v>
      </c>
      <c r="E7968">
        <v>2234</v>
      </c>
      <c r="F7968" t="s">
        <v>7548</v>
      </c>
      <c r="G7968" t="str">
        <f t="shared" si="246"/>
        <v>iiif_url</v>
      </c>
    </row>
    <row r="7969" spans="1:7" x14ac:dyDescent="0.2">
      <c r="A7969" t="s">
        <v>7451</v>
      </c>
      <c r="B7969" t="s">
        <v>7511</v>
      </c>
      <c r="C7969" t="s">
        <v>124</v>
      </c>
      <c r="D7969">
        <v>1322</v>
      </c>
      <c r="E7969">
        <v>2268</v>
      </c>
      <c r="F7969" t="s">
        <v>7549</v>
      </c>
      <c r="G7969" t="str">
        <f t="shared" si="246"/>
        <v>iiif_url</v>
      </c>
    </row>
    <row r="7970" spans="1:7" x14ac:dyDescent="0.2">
      <c r="A7970" t="s">
        <v>7451</v>
      </c>
      <c r="B7970" t="s">
        <v>7511</v>
      </c>
      <c r="C7970" t="s">
        <v>124</v>
      </c>
      <c r="D7970">
        <v>1322</v>
      </c>
      <c r="E7970">
        <v>2332</v>
      </c>
      <c r="F7970" t="s">
        <v>7550</v>
      </c>
      <c r="G7970" t="str">
        <f t="shared" si="246"/>
        <v>iiif_url</v>
      </c>
    </row>
    <row r="7971" spans="1:7" x14ac:dyDescent="0.2">
      <c r="A7971" t="s">
        <v>7451</v>
      </c>
      <c r="B7971" t="s">
        <v>7511</v>
      </c>
      <c r="C7971" t="s">
        <v>26</v>
      </c>
      <c r="D7971">
        <v>1369</v>
      </c>
      <c r="E7971">
        <v>2373</v>
      </c>
      <c r="F7971" t="s">
        <v>7551</v>
      </c>
      <c r="G7971" t="str">
        <f t="shared" si="246"/>
        <v>iiif_url</v>
      </c>
    </row>
    <row r="7972" spans="1:7" x14ac:dyDescent="0.2">
      <c r="A7972" t="s">
        <v>7451</v>
      </c>
      <c r="B7972" t="s">
        <v>7511</v>
      </c>
      <c r="C7972" t="s">
        <v>26</v>
      </c>
      <c r="D7972">
        <v>1374</v>
      </c>
      <c r="E7972">
        <v>2426</v>
      </c>
      <c r="F7972" t="s">
        <v>7552</v>
      </c>
      <c r="G7972" t="str">
        <f t="shared" si="246"/>
        <v>iiif_url</v>
      </c>
    </row>
    <row r="7973" spans="1:7" x14ac:dyDescent="0.2">
      <c r="A7973" t="s">
        <v>7451</v>
      </c>
      <c r="B7973" t="s">
        <v>7511</v>
      </c>
      <c r="C7973" t="s">
        <v>26</v>
      </c>
      <c r="D7973">
        <v>1372</v>
      </c>
      <c r="E7973">
        <v>2472</v>
      </c>
      <c r="F7973" t="s">
        <v>7553</v>
      </c>
      <c r="G7973" t="str">
        <f t="shared" si="246"/>
        <v>iiif_url</v>
      </c>
    </row>
    <row r="7974" spans="1:7" x14ac:dyDescent="0.2">
      <c r="A7974" t="s">
        <v>7451</v>
      </c>
      <c r="B7974" t="s">
        <v>7511</v>
      </c>
      <c r="C7974" t="s">
        <v>26</v>
      </c>
      <c r="D7974">
        <v>1374</v>
      </c>
      <c r="E7974">
        <v>2524</v>
      </c>
      <c r="F7974" t="s">
        <v>7554</v>
      </c>
      <c r="G7974" t="str">
        <f t="shared" si="246"/>
        <v>iiif_url</v>
      </c>
    </row>
    <row r="7975" spans="1:7" x14ac:dyDescent="0.2">
      <c r="A7975" t="s">
        <v>7451</v>
      </c>
      <c r="B7975" t="s">
        <v>7511</v>
      </c>
      <c r="C7975" t="s">
        <v>26</v>
      </c>
      <c r="D7975">
        <v>1372</v>
      </c>
      <c r="E7975">
        <v>2574</v>
      </c>
      <c r="F7975" t="s">
        <v>7555</v>
      </c>
      <c r="G7975" t="str">
        <f t="shared" si="246"/>
        <v>iiif_url</v>
      </c>
    </row>
    <row r="7976" spans="1:7" x14ac:dyDescent="0.2">
      <c r="A7976" t="s">
        <v>7451</v>
      </c>
      <c r="B7976" t="s">
        <v>7511</v>
      </c>
      <c r="C7976" t="s">
        <v>26</v>
      </c>
      <c r="D7976">
        <v>1381</v>
      </c>
      <c r="E7976">
        <v>2621</v>
      </c>
      <c r="F7976" t="s">
        <v>7556</v>
      </c>
      <c r="G7976" t="str">
        <f t="shared" si="246"/>
        <v>iiif_url</v>
      </c>
    </row>
    <row r="7977" spans="1:7" x14ac:dyDescent="0.2">
      <c r="A7977" t="s">
        <v>7451</v>
      </c>
      <c r="B7977" t="s">
        <v>7511</v>
      </c>
      <c r="C7977" t="s">
        <v>26</v>
      </c>
      <c r="D7977">
        <v>1374</v>
      </c>
      <c r="E7977">
        <v>2666</v>
      </c>
      <c r="F7977" t="s">
        <v>7557</v>
      </c>
      <c r="G7977" t="str">
        <f t="shared" si="246"/>
        <v>iiif_url</v>
      </c>
    </row>
    <row r="7978" spans="1:7" x14ac:dyDescent="0.2">
      <c r="A7978" t="s">
        <v>7451</v>
      </c>
      <c r="B7978" t="s">
        <v>7511</v>
      </c>
      <c r="C7978" t="s">
        <v>26</v>
      </c>
      <c r="D7978">
        <v>1372</v>
      </c>
      <c r="E7978">
        <v>2717</v>
      </c>
      <c r="F7978" t="s">
        <v>7558</v>
      </c>
      <c r="G7978" t="str">
        <f t="shared" si="246"/>
        <v>iiif_url</v>
      </c>
    </row>
    <row r="7979" spans="1:7" x14ac:dyDescent="0.2">
      <c r="A7979" t="s">
        <v>7451</v>
      </c>
      <c r="B7979" t="s">
        <v>7511</v>
      </c>
      <c r="C7979" t="s">
        <v>26</v>
      </c>
      <c r="D7979">
        <v>1372</v>
      </c>
      <c r="E7979">
        <v>2764</v>
      </c>
      <c r="F7979" t="s">
        <v>7559</v>
      </c>
      <c r="G7979" t="str">
        <f t="shared" si="246"/>
        <v>iiif_url</v>
      </c>
    </row>
    <row r="7980" spans="1:7" x14ac:dyDescent="0.2">
      <c r="A7980" t="s">
        <v>7451</v>
      </c>
      <c r="B7980" t="s">
        <v>7511</v>
      </c>
      <c r="C7980" t="s">
        <v>26</v>
      </c>
      <c r="D7980">
        <v>1379</v>
      </c>
      <c r="E7980">
        <v>2811</v>
      </c>
      <c r="F7980" t="s">
        <v>7560</v>
      </c>
      <c r="G7980" t="str">
        <f t="shared" si="246"/>
        <v>iiif_url</v>
      </c>
    </row>
    <row r="7981" spans="1:7" x14ac:dyDescent="0.2">
      <c r="A7981" t="s">
        <v>7451</v>
      </c>
      <c r="B7981" t="s">
        <v>7511</v>
      </c>
      <c r="C7981" t="s">
        <v>37</v>
      </c>
      <c r="D7981">
        <v>1500</v>
      </c>
      <c r="E7981">
        <v>2859</v>
      </c>
      <c r="F7981" t="s">
        <v>7561</v>
      </c>
      <c r="G7981" t="str">
        <f t="shared" si="246"/>
        <v>iiif_url</v>
      </c>
    </row>
    <row r="7982" spans="1:7" x14ac:dyDescent="0.2">
      <c r="A7982" t="s">
        <v>7451</v>
      </c>
      <c r="B7982" t="s">
        <v>7511</v>
      </c>
      <c r="C7982" t="s">
        <v>37</v>
      </c>
      <c r="D7982">
        <v>1495</v>
      </c>
      <c r="E7982">
        <v>2900</v>
      </c>
      <c r="F7982" t="s">
        <v>7562</v>
      </c>
      <c r="G7982" t="str">
        <f t="shared" si="246"/>
        <v>iiif_url</v>
      </c>
    </row>
    <row r="7983" spans="1:7" x14ac:dyDescent="0.2">
      <c r="A7983" t="s">
        <v>7451</v>
      </c>
      <c r="B7983" t="s">
        <v>7511</v>
      </c>
      <c r="C7983" t="s">
        <v>26</v>
      </c>
      <c r="D7983">
        <v>1372</v>
      </c>
      <c r="E7983">
        <v>2954</v>
      </c>
      <c r="F7983" t="s">
        <v>7563</v>
      </c>
      <c r="G7983" t="str">
        <f t="shared" si="246"/>
        <v>iiif_url</v>
      </c>
    </row>
    <row r="7984" spans="1:7" x14ac:dyDescent="0.2">
      <c r="A7984" t="s">
        <v>7451</v>
      </c>
      <c r="B7984" t="s">
        <v>7511</v>
      </c>
      <c r="C7984" t="s">
        <v>26</v>
      </c>
      <c r="D7984">
        <v>1374</v>
      </c>
      <c r="E7984">
        <v>3007</v>
      </c>
      <c r="F7984" t="s">
        <v>7564</v>
      </c>
      <c r="G7984" t="str">
        <f t="shared" si="246"/>
        <v>iiif_url</v>
      </c>
    </row>
    <row r="7985" spans="1:7" x14ac:dyDescent="0.2">
      <c r="A7985" t="s">
        <v>7451</v>
      </c>
      <c r="B7985" t="s">
        <v>7511</v>
      </c>
      <c r="C7985" t="s">
        <v>37</v>
      </c>
      <c r="D7985">
        <v>1493</v>
      </c>
      <c r="E7985">
        <v>3052</v>
      </c>
      <c r="F7985" t="s">
        <v>7565</v>
      </c>
      <c r="G7985" t="str">
        <f t="shared" si="246"/>
        <v>iiif_url</v>
      </c>
    </row>
    <row r="7986" spans="1:7" x14ac:dyDescent="0.2">
      <c r="A7986" t="s">
        <v>7451</v>
      </c>
      <c r="B7986" t="s">
        <v>7511</v>
      </c>
      <c r="C7986" t="s">
        <v>124</v>
      </c>
      <c r="D7986">
        <v>1374</v>
      </c>
      <c r="E7986">
        <v>3103</v>
      </c>
      <c r="F7986" t="s">
        <v>7566</v>
      </c>
      <c r="G7986" t="str">
        <f t="shared" si="246"/>
        <v>iiif_url</v>
      </c>
    </row>
    <row r="7987" spans="1:7" x14ac:dyDescent="0.2">
      <c r="A7987" t="s">
        <v>7451</v>
      </c>
      <c r="B7987" t="s">
        <v>7511</v>
      </c>
      <c r="C7987" t="s">
        <v>37</v>
      </c>
      <c r="D7987">
        <v>1495</v>
      </c>
      <c r="E7987">
        <v>3158</v>
      </c>
      <c r="F7987" t="s">
        <v>7567</v>
      </c>
      <c r="G7987" t="str">
        <f t="shared" si="246"/>
        <v>iiif_url</v>
      </c>
    </row>
    <row r="7988" spans="1:7" x14ac:dyDescent="0.2">
      <c r="A7988" t="s">
        <v>7451</v>
      </c>
      <c r="B7988" t="s">
        <v>7511</v>
      </c>
      <c r="C7988" t="s">
        <v>124</v>
      </c>
      <c r="D7988">
        <v>1372</v>
      </c>
      <c r="E7988">
        <v>3194</v>
      </c>
      <c r="F7988" t="s">
        <v>7568</v>
      </c>
      <c r="G7988" t="str">
        <f t="shared" si="246"/>
        <v>iiif_url</v>
      </c>
    </row>
    <row r="7989" spans="1:7" x14ac:dyDescent="0.2">
      <c r="A7989" t="s">
        <v>7451</v>
      </c>
      <c r="B7989" t="s">
        <v>7511</v>
      </c>
      <c r="C7989" t="s">
        <v>37</v>
      </c>
      <c r="D7989">
        <v>1495</v>
      </c>
      <c r="E7989">
        <v>3239</v>
      </c>
      <c r="F7989" t="s">
        <v>7569</v>
      </c>
      <c r="G7989" t="str">
        <f t="shared" si="246"/>
        <v>iiif_url</v>
      </c>
    </row>
    <row r="7990" spans="1:7" x14ac:dyDescent="0.2">
      <c r="A7990" t="s">
        <v>7451</v>
      </c>
      <c r="B7990" t="s">
        <v>7511</v>
      </c>
      <c r="C7990" t="s">
        <v>124</v>
      </c>
      <c r="D7990">
        <v>1372</v>
      </c>
      <c r="E7990">
        <v>3295</v>
      </c>
      <c r="F7990" t="s">
        <v>7570</v>
      </c>
      <c r="G7990" t="str">
        <f t="shared" si="246"/>
        <v>iiif_url</v>
      </c>
    </row>
    <row r="7994" spans="1:7" x14ac:dyDescent="0.2">
      <c r="A7994" t="s">
        <v>7571</v>
      </c>
      <c r="B7994" t="s">
        <v>7572</v>
      </c>
      <c r="C7994" t="s">
        <v>11</v>
      </c>
      <c r="D7994">
        <v>3144</v>
      </c>
      <c r="E7994">
        <v>314</v>
      </c>
      <c r="F7994" t="s">
        <v>7573</v>
      </c>
      <c r="G7994" t="str">
        <f t="shared" ref="G7994:G8025" si="247">HYPERLINK("https://images.diginfra.net/iiif/NL-HaNA_1.01.02/3779/NL-HaNA_1.01.02_3779_0036.jpg/2586,290,1058,3139/full/0/default.jpg", "iiif_url")</f>
        <v>iiif_url</v>
      </c>
    </row>
    <row r="7995" spans="1:7" x14ac:dyDescent="0.2">
      <c r="A7995" t="s">
        <v>7571</v>
      </c>
      <c r="B7995" t="s">
        <v>7572</v>
      </c>
      <c r="C7995" t="s">
        <v>26</v>
      </c>
      <c r="D7995">
        <v>2826</v>
      </c>
      <c r="E7995">
        <v>370</v>
      </c>
      <c r="F7995" t="s">
        <v>7574</v>
      </c>
      <c r="G7995" t="str">
        <f t="shared" si="247"/>
        <v>iiif_url</v>
      </c>
    </row>
    <row r="7996" spans="1:7" x14ac:dyDescent="0.2">
      <c r="A7996" t="s">
        <v>7571</v>
      </c>
      <c r="B7996" t="s">
        <v>7572</v>
      </c>
      <c r="C7996" t="s">
        <v>37</v>
      </c>
      <c r="D7996">
        <v>2706</v>
      </c>
      <c r="E7996">
        <v>427</v>
      </c>
      <c r="F7996" t="s">
        <v>7575</v>
      </c>
      <c r="G7996" t="str">
        <f t="shared" si="247"/>
        <v>iiif_url</v>
      </c>
    </row>
    <row r="7997" spans="1:7" x14ac:dyDescent="0.2">
      <c r="A7997" t="s">
        <v>7571</v>
      </c>
      <c r="B7997" t="s">
        <v>7572</v>
      </c>
      <c r="C7997" t="s">
        <v>26</v>
      </c>
      <c r="D7997">
        <v>2822</v>
      </c>
      <c r="E7997">
        <v>474</v>
      </c>
      <c r="F7997" t="s">
        <v>7576</v>
      </c>
      <c r="G7997" t="str">
        <f t="shared" si="247"/>
        <v>iiif_url</v>
      </c>
    </row>
    <row r="7998" spans="1:7" x14ac:dyDescent="0.2">
      <c r="A7998" t="s">
        <v>7571</v>
      </c>
      <c r="B7998" t="s">
        <v>7572</v>
      </c>
      <c r="C7998" t="s">
        <v>37</v>
      </c>
      <c r="D7998">
        <v>2696</v>
      </c>
      <c r="E7998">
        <v>525</v>
      </c>
      <c r="F7998" t="s">
        <v>7577</v>
      </c>
      <c r="G7998" t="str">
        <f t="shared" si="247"/>
        <v>iiif_url</v>
      </c>
    </row>
    <row r="7999" spans="1:7" x14ac:dyDescent="0.2">
      <c r="A7999" t="s">
        <v>7571</v>
      </c>
      <c r="B7999" t="s">
        <v>7572</v>
      </c>
      <c r="C7999" t="s">
        <v>26</v>
      </c>
      <c r="D7999">
        <v>2822</v>
      </c>
      <c r="E7999">
        <v>565</v>
      </c>
      <c r="F7999" t="s">
        <v>7578</v>
      </c>
      <c r="G7999" t="str">
        <f t="shared" si="247"/>
        <v>iiif_url</v>
      </c>
    </row>
    <row r="8000" spans="1:7" x14ac:dyDescent="0.2">
      <c r="A8000" t="s">
        <v>7571</v>
      </c>
      <c r="B8000" t="s">
        <v>7572</v>
      </c>
      <c r="C8000" t="s">
        <v>37</v>
      </c>
      <c r="D8000">
        <v>2701</v>
      </c>
      <c r="E8000">
        <v>619</v>
      </c>
      <c r="F8000" t="s">
        <v>7579</v>
      </c>
      <c r="G8000" t="str">
        <f t="shared" si="247"/>
        <v>iiif_url</v>
      </c>
    </row>
    <row r="8001" spans="1:7" x14ac:dyDescent="0.2">
      <c r="A8001" t="s">
        <v>7571</v>
      </c>
      <c r="B8001" t="s">
        <v>7572</v>
      </c>
      <c r="C8001" t="s">
        <v>37</v>
      </c>
      <c r="D8001">
        <v>2698</v>
      </c>
      <c r="E8001">
        <v>668</v>
      </c>
      <c r="F8001" t="s">
        <v>7580</v>
      </c>
      <c r="G8001" t="str">
        <f t="shared" si="247"/>
        <v>iiif_url</v>
      </c>
    </row>
    <row r="8002" spans="1:7" x14ac:dyDescent="0.2">
      <c r="A8002" t="s">
        <v>7571</v>
      </c>
      <c r="B8002" t="s">
        <v>7572</v>
      </c>
      <c r="C8002" t="s">
        <v>26</v>
      </c>
      <c r="D8002">
        <v>2698</v>
      </c>
      <c r="E8002">
        <v>717</v>
      </c>
      <c r="F8002" t="s">
        <v>7581</v>
      </c>
      <c r="G8002" t="str">
        <f t="shared" si="247"/>
        <v>iiif_url</v>
      </c>
    </row>
    <row r="8003" spans="1:7" x14ac:dyDescent="0.2">
      <c r="A8003" t="s">
        <v>7571</v>
      </c>
      <c r="B8003" t="s">
        <v>7572</v>
      </c>
      <c r="C8003" t="s">
        <v>37</v>
      </c>
      <c r="D8003">
        <v>2819</v>
      </c>
      <c r="E8003">
        <v>758</v>
      </c>
      <c r="F8003" t="s">
        <v>7582</v>
      </c>
      <c r="G8003" t="str">
        <f t="shared" si="247"/>
        <v>iiif_url</v>
      </c>
    </row>
    <row r="8004" spans="1:7" x14ac:dyDescent="0.2">
      <c r="A8004" t="s">
        <v>7571</v>
      </c>
      <c r="B8004" t="s">
        <v>7572</v>
      </c>
      <c r="C8004" t="s">
        <v>37</v>
      </c>
      <c r="D8004">
        <v>2698</v>
      </c>
      <c r="E8004">
        <v>810</v>
      </c>
      <c r="F8004" t="s">
        <v>7583</v>
      </c>
      <c r="G8004" t="str">
        <f t="shared" si="247"/>
        <v>iiif_url</v>
      </c>
    </row>
    <row r="8005" spans="1:7" x14ac:dyDescent="0.2">
      <c r="A8005" t="s">
        <v>7571</v>
      </c>
      <c r="B8005" t="s">
        <v>7572</v>
      </c>
      <c r="C8005" t="s">
        <v>37</v>
      </c>
      <c r="D8005">
        <v>2698</v>
      </c>
      <c r="E8005">
        <v>857</v>
      </c>
      <c r="F8005" t="s">
        <v>7584</v>
      </c>
      <c r="G8005" t="str">
        <f t="shared" si="247"/>
        <v>iiif_url</v>
      </c>
    </row>
    <row r="8006" spans="1:7" x14ac:dyDescent="0.2">
      <c r="A8006" t="s">
        <v>7571</v>
      </c>
      <c r="B8006" t="s">
        <v>7572</v>
      </c>
      <c r="C8006" t="s">
        <v>26</v>
      </c>
      <c r="D8006">
        <v>2701</v>
      </c>
      <c r="E8006">
        <v>908</v>
      </c>
      <c r="F8006" t="s">
        <v>7585</v>
      </c>
      <c r="G8006" t="str">
        <f t="shared" si="247"/>
        <v>iiif_url</v>
      </c>
    </row>
    <row r="8007" spans="1:7" x14ac:dyDescent="0.2">
      <c r="A8007" t="s">
        <v>7571</v>
      </c>
      <c r="B8007" t="s">
        <v>7572</v>
      </c>
      <c r="C8007" t="s">
        <v>37</v>
      </c>
      <c r="D8007">
        <v>2822</v>
      </c>
      <c r="E8007">
        <v>948</v>
      </c>
      <c r="F8007" t="s">
        <v>7586</v>
      </c>
      <c r="G8007" t="str">
        <f t="shared" si="247"/>
        <v>iiif_url</v>
      </c>
    </row>
    <row r="8008" spans="1:7" x14ac:dyDescent="0.2">
      <c r="A8008" t="s">
        <v>7571</v>
      </c>
      <c r="B8008" t="s">
        <v>7572</v>
      </c>
      <c r="C8008" t="s">
        <v>124</v>
      </c>
      <c r="D8008">
        <v>2701</v>
      </c>
      <c r="E8008">
        <v>999</v>
      </c>
      <c r="F8008" t="s">
        <v>7587</v>
      </c>
      <c r="G8008" t="str">
        <f t="shared" si="247"/>
        <v>iiif_url</v>
      </c>
    </row>
    <row r="8009" spans="1:7" x14ac:dyDescent="0.2">
      <c r="A8009" t="s">
        <v>7571</v>
      </c>
      <c r="B8009" t="s">
        <v>7572</v>
      </c>
      <c r="C8009" t="s">
        <v>124</v>
      </c>
      <c r="D8009">
        <v>2694</v>
      </c>
      <c r="E8009">
        <v>1051</v>
      </c>
      <c r="F8009" t="s">
        <v>7588</v>
      </c>
      <c r="G8009" t="str">
        <f t="shared" si="247"/>
        <v>iiif_url</v>
      </c>
    </row>
    <row r="8010" spans="1:7" x14ac:dyDescent="0.2">
      <c r="A8010" t="s">
        <v>7571</v>
      </c>
      <c r="B8010" t="s">
        <v>7572</v>
      </c>
      <c r="C8010" t="s">
        <v>124</v>
      </c>
      <c r="D8010">
        <v>2698</v>
      </c>
      <c r="E8010">
        <v>1099</v>
      </c>
      <c r="F8010" t="s">
        <v>7589</v>
      </c>
      <c r="G8010" t="str">
        <f t="shared" si="247"/>
        <v>iiif_url</v>
      </c>
    </row>
    <row r="8011" spans="1:7" x14ac:dyDescent="0.2">
      <c r="A8011" t="s">
        <v>7571</v>
      </c>
      <c r="B8011" t="s">
        <v>7572</v>
      </c>
      <c r="C8011" t="s">
        <v>37</v>
      </c>
      <c r="D8011">
        <v>2817</v>
      </c>
      <c r="E8011">
        <v>1144</v>
      </c>
      <c r="F8011" t="s">
        <v>7590</v>
      </c>
      <c r="G8011" t="str">
        <f t="shared" si="247"/>
        <v>iiif_url</v>
      </c>
    </row>
    <row r="8012" spans="1:7" x14ac:dyDescent="0.2">
      <c r="A8012" t="s">
        <v>7571</v>
      </c>
      <c r="B8012" t="s">
        <v>7572</v>
      </c>
      <c r="C8012" t="s">
        <v>124</v>
      </c>
      <c r="D8012">
        <v>2696</v>
      </c>
      <c r="E8012">
        <v>1191</v>
      </c>
      <c r="F8012" t="s">
        <v>7591</v>
      </c>
      <c r="G8012" t="str">
        <f t="shared" si="247"/>
        <v>iiif_url</v>
      </c>
    </row>
    <row r="8013" spans="1:7" x14ac:dyDescent="0.2">
      <c r="A8013" t="s">
        <v>7571</v>
      </c>
      <c r="B8013" t="s">
        <v>7572</v>
      </c>
      <c r="C8013" t="s">
        <v>26</v>
      </c>
      <c r="D8013">
        <v>2836</v>
      </c>
      <c r="E8013">
        <v>1200</v>
      </c>
      <c r="F8013" t="s">
        <v>7592</v>
      </c>
      <c r="G8013" t="str">
        <f t="shared" si="247"/>
        <v>iiif_url</v>
      </c>
    </row>
    <row r="8014" spans="1:7" x14ac:dyDescent="0.2">
      <c r="A8014" t="s">
        <v>7571</v>
      </c>
      <c r="B8014" t="s">
        <v>7572</v>
      </c>
      <c r="C8014" t="s">
        <v>37</v>
      </c>
      <c r="D8014">
        <v>2817</v>
      </c>
      <c r="E8014">
        <v>1246</v>
      </c>
      <c r="F8014" t="s">
        <v>7593</v>
      </c>
      <c r="G8014" t="str">
        <f t="shared" si="247"/>
        <v>iiif_url</v>
      </c>
    </row>
    <row r="8015" spans="1:7" x14ac:dyDescent="0.2">
      <c r="A8015" t="s">
        <v>7571</v>
      </c>
      <c r="B8015" t="s">
        <v>7572</v>
      </c>
      <c r="C8015" t="s">
        <v>26</v>
      </c>
      <c r="D8015">
        <v>2698</v>
      </c>
      <c r="E8015">
        <v>1280</v>
      </c>
      <c r="F8015" t="s">
        <v>7159</v>
      </c>
      <c r="G8015" t="str">
        <f t="shared" si="247"/>
        <v>iiif_url</v>
      </c>
    </row>
    <row r="8016" spans="1:7" x14ac:dyDescent="0.2">
      <c r="A8016" t="s">
        <v>7571</v>
      </c>
      <c r="B8016" t="s">
        <v>7572</v>
      </c>
      <c r="C8016" t="s">
        <v>37</v>
      </c>
      <c r="D8016">
        <v>2819</v>
      </c>
      <c r="E8016">
        <v>1335</v>
      </c>
      <c r="F8016" t="s">
        <v>7594</v>
      </c>
      <c r="G8016" t="str">
        <f t="shared" si="247"/>
        <v>iiif_url</v>
      </c>
    </row>
    <row r="8017" spans="1:7" x14ac:dyDescent="0.2">
      <c r="A8017" t="s">
        <v>7571</v>
      </c>
      <c r="B8017" t="s">
        <v>7572</v>
      </c>
      <c r="C8017" t="s">
        <v>124</v>
      </c>
      <c r="D8017">
        <v>2651</v>
      </c>
      <c r="E8017">
        <v>1380</v>
      </c>
      <c r="F8017" t="s">
        <v>7595</v>
      </c>
      <c r="G8017" t="str">
        <f t="shared" si="247"/>
        <v>iiif_url</v>
      </c>
    </row>
    <row r="8018" spans="1:7" x14ac:dyDescent="0.2">
      <c r="A8018" t="s">
        <v>7571</v>
      </c>
      <c r="B8018" t="s">
        <v>7572</v>
      </c>
      <c r="C8018" t="s">
        <v>26</v>
      </c>
      <c r="D8018">
        <v>2698</v>
      </c>
      <c r="E8018">
        <v>1428</v>
      </c>
      <c r="F8018" t="s">
        <v>7596</v>
      </c>
      <c r="G8018" t="str">
        <f t="shared" si="247"/>
        <v>iiif_url</v>
      </c>
    </row>
    <row r="8019" spans="1:7" x14ac:dyDescent="0.2">
      <c r="A8019" t="s">
        <v>7571</v>
      </c>
      <c r="B8019" t="s">
        <v>7572</v>
      </c>
      <c r="C8019" t="s">
        <v>37</v>
      </c>
      <c r="D8019">
        <v>2819</v>
      </c>
      <c r="E8019">
        <v>1488</v>
      </c>
      <c r="F8019" t="s">
        <v>7597</v>
      </c>
      <c r="G8019" t="str">
        <f t="shared" si="247"/>
        <v>iiif_url</v>
      </c>
    </row>
    <row r="8020" spans="1:7" x14ac:dyDescent="0.2">
      <c r="A8020" t="s">
        <v>7571</v>
      </c>
      <c r="B8020" t="s">
        <v>7572</v>
      </c>
      <c r="C8020" t="s">
        <v>26</v>
      </c>
      <c r="D8020">
        <v>2698</v>
      </c>
      <c r="E8020">
        <v>1529</v>
      </c>
      <c r="F8020" t="s">
        <v>7598</v>
      </c>
      <c r="G8020" t="str">
        <f t="shared" si="247"/>
        <v>iiif_url</v>
      </c>
    </row>
    <row r="8021" spans="1:7" x14ac:dyDescent="0.2">
      <c r="A8021" t="s">
        <v>7571</v>
      </c>
      <c r="B8021" t="s">
        <v>7572</v>
      </c>
      <c r="C8021" t="s">
        <v>26</v>
      </c>
      <c r="D8021">
        <v>2703</v>
      </c>
      <c r="E8021">
        <v>1589</v>
      </c>
      <c r="F8021" t="s">
        <v>3519</v>
      </c>
      <c r="G8021" t="str">
        <f t="shared" si="247"/>
        <v>iiif_url</v>
      </c>
    </row>
    <row r="8022" spans="1:7" x14ac:dyDescent="0.2">
      <c r="A8022" t="s">
        <v>7571</v>
      </c>
      <c r="B8022" t="s">
        <v>7572</v>
      </c>
      <c r="C8022" t="s">
        <v>37</v>
      </c>
      <c r="D8022">
        <v>2817</v>
      </c>
      <c r="E8022">
        <v>1623</v>
      </c>
      <c r="F8022" t="s">
        <v>7599</v>
      </c>
      <c r="G8022" t="str">
        <f t="shared" si="247"/>
        <v>iiif_url</v>
      </c>
    </row>
    <row r="8023" spans="1:7" x14ac:dyDescent="0.2">
      <c r="A8023" t="s">
        <v>7571</v>
      </c>
      <c r="B8023" t="s">
        <v>7572</v>
      </c>
      <c r="C8023" t="s">
        <v>26</v>
      </c>
      <c r="D8023">
        <v>2701</v>
      </c>
      <c r="E8023">
        <v>1668</v>
      </c>
      <c r="F8023" t="s">
        <v>7600</v>
      </c>
      <c r="G8023" t="str">
        <f t="shared" si="247"/>
        <v>iiif_url</v>
      </c>
    </row>
    <row r="8024" spans="1:7" x14ac:dyDescent="0.2">
      <c r="A8024" t="s">
        <v>7571</v>
      </c>
      <c r="B8024" t="s">
        <v>7572</v>
      </c>
      <c r="C8024" t="s">
        <v>37</v>
      </c>
      <c r="D8024">
        <v>2817</v>
      </c>
      <c r="E8024">
        <v>1728</v>
      </c>
      <c r="F8024" t="s">
        <v>7601</v>
      </c>
      <c r="G8024" t="str">
        <f t="shared" si="247"/>
        <v>iiif_url</v>
      </c>
    </row>
    <row r="8025" spans="1:7" x14ac:dyDescent="0.2">
      <c r="A8025" t="s">
        <v>7571</v>
      </c>
      <c r="B8025" t="s">
        <v>7572</v>
      </c>
      <c r="C8025" t="s">
        <v>124</v>
      </c>
      <c r="D8025">
        <v>2656</v>
      </c>
      <c r="E8025">
        <v>1763</v>
      </c>
      <c r="F8025" t="s">
        <v>7602</v>
      </c>
      <c r="G8025" t="str">
        <f t="shared" si="247"/>
        <v>iiif_url</v>
      </c>
    </row>
    <row r="8026" spans="1:7" x14ac:dyDescent="0.2">
      <c r="A8026" t="s">
        <v>7571</v>
      </c>
      <c r="B8026" t="s">
        <v>7572</v>
      </c>
      <c r="C8026" t="s">
        <v>26</v>
      </c>
      <c r="D8026">
        <v>2698</v>
      </c>
      <c r="E8026">
        <v>1813</v>
      </c>
      <c r="F8026" t="s">
        <v>7603</v>
      </c>
      <c r="G8026" t="str">
        <f t="shared" ref="G8026:G8056" si="248">HYPERLINK("https://images.diginfra.net/iiif/NL-HaNA_1.01.02/3779/NL-HaNA_1.01.02_3779_0036.jpg/2586,290,1058,3139/full/0/default.jpg", "iiif_url")</f>
        <v>iiif_url</v>
      </c>
    </row>
    <row r="8027" spans="1:7" x14ac:dyDescent="0.2">
      <c r="A8027" t="s">
        <v>7571</v>
      </c>
      <c r="B8027" t="s">
        <v>7572</v>
      </c>
      <c r="C8027" t="s">
        <v>37</v>
      </c>
      <c r="D8027">
        <v>2824</v>
      </c>
      <c r="E8027">
        <v>1864</v>
      </c>
      <c r="F8027" t="s">
        <v>7604</v>
      </c>
      <c r="G8027" t="str">
        <f t="shared" si="248"/>
        <v>iiif_url</v>
      </c>
    </row>
    <row r="8028" spans="1:7" x14ac:dyDescent="0.2">
      <c r="A8028" t="s">
        <v>7571</v>
      </c>
      <c r="B8028" t="s">
        <v>7572</v>
      </c>
      <c r="C8028" t="s">
        <v>26</v>
      </c>
      <c r="D8028">
        <v>2706</v>
      </c>
      <c r="E8028">
        <v>1910</v>
      </c>
      <c r="F8028" t="s">
        <v>2204</v>
      </c>
      <c r="G8028" t="str">
        <f t="shared" si="248"/>
        <v>iiif_url</v>
      </c>
    </row>
    <row r="8029" spans="1:7" x14ac:dyDescent="0.2">
      <c r="A8029" t="s">
        <v>7571</v>
      </c>
      <c r="B8029" t="s">
        <v>7572</v>
      </c>
      <c r="C8029" t="s">
        <v>124</v>
      </c>
      <c r="D8029">
        <v>2656</v>
      </c>
      <c r="E8029">
        <v>1947</v>
      </c>
      <c r="F8029" t="s">
        <v>7605</v>
      </c>
      <c r="G8029" t="str">
        <f t="shared" si="248"/>
        <v>iiif_url</v>
      </c>
    </row>
    <row r="8030" spans="1:7" x14ac:dyDescent="0.2">
      <c r="A8030" t="s">
        <v>7571</v>
      </c>
      <c r="B8030" t="s">
        <v>7572</v>
      </c>
      <c r="C8030" t="s">
        <v>26</v>
      </c>
      <c r="D8030">
        <v>2706</v>
      </c>
      <c r="E8030">
        <v>2007</v>
      </c>
      <c r="F8030" t="s">
        <v>7606</v>
      </c>
      <c r="G8030" t="str">
        <f t="shared" si="248"/>
        <v>iiif_url</v>
      </c>
    </row>
    <row r="8031" spans="1:7" x14ac:dyDescent="0.2">
      <c r="A8031" t="s">
        <v>7571</v>
      </c>
      <c r="B8031" t="s">
        <v>7572</v>
      </c>
      <c r="C8031" t="s">
        <v>124</v>
      </c>
      <c r="D8031">
        <v>2661</v>
      </c>
      <c r="E8031">
        <v>2051</v>
      </c>
      <c r="F8031" t="s">
        <v>7607</v>
      </c>
      <c r="G8031" t="str">
        <f t="shared" si="248"/>
        <v>iiif_url</v>
      </c>
    </row>
    <row r="8032" spans="1:7" x14ac:dyDescent="0.2">
      <c r="A8032" t="s">
        <v>7571</v>
      </c>
      <c r="B8032" t="s">
        <v>7572</v>
      </c>
      <c r="C8032" t="s">
        <v>26</v>
      </c>
      <c r="D8032">
        <v>2703</v>
      </c>
      <c r="E8032">
        <v>2100</v>
      </c>
      <c r="F8032" t="s">
        <v>7608</v>
      </c>
      <c r="G8032" t="str">
        <f t="shared" si="248"/>
        <v>iiif_url</v>
      </c>
    </row>
    <row r="8033" spans="1:7" x14ac:dyDescent="0.2">
      <c r="A8033" t="s">
        <v>7571</v>
      </c>
      <c r="B8033" t="s">
        <v>7572</v>
      </c>
      <c r="C8033" t="s">
        <v>26</v>
      </c>
      <c r="D8033">
        <v>2703</v>
      </c>
      <c r="E8033">
        <v>2163</v>
      </c>
      <c r="F8033" t="s">
        <v>7609</v>
      </c>
      <c r="G8033" t="str">
        <f t="shared" si="248"/>
        <v>iiif_url</v>
      </c>
    </row>
    <row r="8034" spans="1:7" x14ac:dyDescent="0.2">
      <c r="A8034" t="s">
        <v>7571</v>
      </c>
      <c r="B8034" t="s">
        <v>7572</v>
      </c>
      <c r="C8034" t="s">
        <v>124</v>
      </c>
      <c r="D8034">
        <v>2661</v>
      </c>
      <c r="E8034">
        <v>2197</v>
      </c>
      <c r="F8034" t="s">
        <v>7610</v>
      </c>
      <c r="G8034" t="str">
        <f t="shared" si="248"/>
        <v>iiif_url</v>
      </c>
    </row>
    <row r="8035" spans="1:7" x14ac:dyDescent="0.2">
      <c r="A8035" t="s">
        <v>7571</v>
      </c>
      <c r="B8035" t="s">
        <v>7572</v>
      </c>
      <c r="C8035" t="s">
        <v>26</v>
      </c>
      <c r="D8035">
        <v>2710</v>
      </c>
      <c r="E8035">
        <v>2245</v>
      </c>
      <c r="F8035" t="s">
        <v>7611</v>
      </c>
      <c r="G8035" t="str">
        <f t="shared" si="248"/>
        <v>iiif_url</v>
      </c>
    </row>
    <row r="8036" spans="1:7" x14ac:dyDescent="0.2">
      <c r="A8036" t="s">
        <v>7571</v>
      </c>
      <c r="B8036" t="s">
        <v>7572</v>
      </c>
      <c r="C8036" t="s">
        <v>26</v>
      </c>
      <c r="D8036">
        <v>2710</v>
      </c>
      <c r="E8036">
        <v>2300</v>
      </c>
      <c r="F8036" t="s">
        <v>907</v>
      </c>
      <c r="G8036" t="str">
        <f t="shared" si="248"/>
        <v>iiif_url</v>
      </c>
    </row>
    <row r="8037" spans="1:7" x14ac:dyDescent="0.2">
      <c r="A8037" t="s">
        <v>7571</v>
      </c>
      <c r="B8037" t="s">
        <v>7572</v>
      </c>
      <c r="C8037" t="s">
        <v>124</v>
      </c>
      <c r="D8037">
        <v>2663</v>
      </c>
      <c r="E8037">
        <v>2337</v>
      </c>
      <c r="F8037" t="s">
        <v>7612</v>
      </c>
      <c r="G8037" t="str">
        <f t="shared" si="248"/>
        <v>iiif_url</v>
      </c>
    </row>
    <row r="8038" spans="1:7" x14ac:dyDescent="0.2">
      <c r="A8038" t="s">
        <v>7571</v>
      </c>
      <c r="B8038" t="s">
        <v>7572</v>
      </c>
      <c r="C8038" t="s">
        <v>26</v>
      </c>
      <c r="D8038">
        <v>2713</v>
      </c>
      <c r="E8038">
        <v>2387</v>
      </c>
      <c r="F8038" t="s">
        <v>6358</v>
      </c>
      <c r="G8038" t="str">
        <f t="shared" si="248"/>
        <v>iiif_url</v>
      </c>
    </row>
    <row r="8039" spans="1:7" x14ac:dyDescent="0.2">
      <c r="A8039" t="s">
        <v>7571</v>
      </c>
      <c r="B8039" t="s">
        <v>7572</v>
      </c>
      <c r="C8039" t="s">
        <v>124</v>
      </c>
      <c r="D8039">
        <v>2665</v>
      </c>
      <c r="E8039">
        <v>2435</v>
      </c>
      <c r="F8039" t="s">
        <v>7613</v>
      </c>
      <c r="G8039" t="str">
        <f t="shared" si="248"/>
        <v>iiif_url</v>
      </c>
    </row>
    <row r="8040" spans="1:7" x14ac:dyDescent="0.2">
      <c r="A8040" t="s">
        <v>7571</v>
      </c>
      <c r="B8040" t="s">
        <v>7572</v>
      </c>
      <c r="C8040" t="s">
        <v>26</v>
      </c>
      <c r="D8040">
        <v>2710</v>
      </c>
      <c r="E8040">
        <v>2484</v>
      </c>
      <c r="F8040" t="s">
        <v>7614</v>
      </c>
      <c r="G8040" t="str">
        <f t="shared" si="248"/>
        <v>iiif_url</v>
      </c>
    </row>
    <row r="8041" spans="1:7" x14ac:dyDescent="0.2">
      <c r="A8041" t="s">
        <v>7571</v>
      </c>
      <c r="B8041" t="s">
        <v>7572</v>
      </c>
      <c r="C8041" t="s">
        <v>124</v>
      </c>
      <c r="D8041">
        <v>2665</v>
      </c>
      <c r="E8041">
        <v>2532</v>
      </c>
      <c r="F8041" t="s">
        <v>7615</v>
      </c>
      <c r="G8041" t="str">
        <f t="shared" si="248"/>
        <v>iiif_url</v>
      </c>
    </row>
    <row r="8042" spans="1:7" x14ac:dyDescent="0.2">
      <c r="A8042" t="s">
        <v>7571</v>
      </c>
      <c r="B8042" t="s">
        <v>7572</v>
      </c>
      <c r="C8042" t="s">
        <v>26</v>
      </c>
      <c r="D8042">
        <v>2713</v>
      </c>
      <c r="E8042">
        <v>2583</v>
      </c>
      <c r="F8042" t="s">
        <v>7616</v>
      </c>
      <c r="G8042" t="str">
        <f t="shared" si="248"/>
        <v>iiif_url</v>
      </c>
    </row>
    <row r="8043" spans="1:7" x14ac:dyDescent="0.2">
      <c r="A8043" t="s">
        <v>7571</v>
      </c>
      <c r="B8043" t="s">
        <v>7572</v>
      </c>
      <c r="C8043" t="s">
        <v>124</v>
      </c>
      <c r="D8043">
        <v>2668</v>
      </c>
      <c r="E8043">
        <v>2629</v>
      </c>
      <c r="F8043" t="s">
        <v>7617</v>
      </c>
      <c r="G8043" t="str">
        <f t="shared" si="248"/>
        <v>iiif_url</v>
      </c>
    </row>
    <row r="8044" spans="1:7" x14ac:dyDescent="0.2">
      <c r="A8044" t="s">
        <v>7571</v>
      </c>
      <c r="B8044" t="s">
        <v>7572</v>
      </c>
      <c r="C8044" t="s">
        <v>26</v>
      </c>
      <c r="D8044">
        <v>2713</v>
      </c>
      <c r="E8044">
        <v>2681</v>
      </c>
      <c r="F8044" t="s">
        <v>7618</v>
      </c>
      <c r="G8044" t="str">
        <f t="shared" si="248"/>
        <v>iiif_url</v>
      </c>
    </row>
    <row r="8045" spans="1:7" x14ac:dyDescent="0.2">
      <c r="A8045" t="s">
        <v>7571</v>
      </c>
      <c r="B8045" t="s">
        <v>7572</v>
      </c>
      <c r="C8045" t="s">
        <v>26</v>
      </c>
      <c r="D8045">
        <v>2713</v>
      </c>
      <c r="E8045">
        <v>2724</v>
      </c>
      <c r="F8045" t="s">
        <v>7619</v>
      </c>
      <c r="G8045" t="str">
        <f t="shared" si="248"/>
        <v>iiif_url</v>
      </c>
    </row>
    <row r="8046" spans="1:7" x14ac:dyDescent="0.2">
      <c r="A8046" t="s">
        <v>7571</v>
      </c>
      <c r="B8046" t="s">
        <v>7572</v>
      </c>
      <c r="C8046" t="s">
        <v>26</v>
      </c>
      <c r="D8046">
        <v>2717</v>
      </c>
      <c r="E8046">
        <v>2772</v>
      </c>
      <c r="F8046" t="s">
        <v>7620</v>
      </c>
      <c r="G8046" t="str">
        <f t="shared" si="248"/>
        <v>iiif_url</v>
      </c>
    </row>
    <row r="8047" spans="1:7" x14ac:dyDescent="0.2">
      <c r="A8047" t="s">
        <v>7571</v>
      </c>
      <c r="B8047" t="s">
        <v>7572</v>
      </c>
      <c r="C8047" t="s">
        <v>26</v>
      </c>
      <c r="D8047">
        <v>2715</v>
      </c>
      <c r="E8047">
        <v>2825</v>
      </c>
      <c r="F8047" t="s">
        <v>7621</v>
      </c>
      <c r="G8047" t="str">
        <f t="shared" si="248"/>
        <v>iiif_url</v>
      </c>
    </row>
    <row r="8048" spans="1:7" x14ac:dyDescent="0.2">
      <c r="A8048" t="s">
        <v>7571</v>
      </c>
      <c r="B8048" t="s">
        <v>7572</v>
      </c>
      <c r="C8048" t="s">
        <v>37</v>
      </c>
      <c r="D8048">
        <v>2843</v>
      </c>
      <c r="E8048">
        <v>2871</v>
      </c>
      <c r="F8048" t="s">
        <v>7622</v>
      </c>
      <c r="G8048" t="str">
        <f t="shared" si="248"/>
        <v>iiif_url</v>
      </c>
    </row>
    <row r="8049" spans="1:7" x14ac:dyDescent="0.2">
      <c r="A8049" t="s">
        <v>7571</v>
      </c>
      <c r="B8049" t="s">
        <v>7572</v>
      </c>
      <c r="C8049" t="s">
        <v>26</v>
      </c>
      <c r="D8049">
        <v>2720</v>
      </c>
      <c r="E8049">
        <v>2910</v>
      </c>
      <c r="F8049" t="s">
        <v>7623</v>
      </c>
      <c r="G8049" t="str">
        <f t="shared" si="248"/>
        <v>iiif_url</v>
      </c>
    </row>
    <row r="8050" spans="1:7" x14ac:dyDescent="0.2">
      <c r="A8050" t="s">
        <v>7571</v>
      </c>
      <c r="B8050" t="s">
        <v>7572</v>
      </c>
      <c r="C8050" t="s">
        <v>26</v>
      </c>
      <c r="D8050">
        <v>2717</v>
      </c>
      <c r="E8050">
        <v>2972</v>
      </c>
      <c r="F8050" t="s">
        <v>7624</v>
      </c>
      <c r="G8050" t="str">
        <f t="shared" si="248"/>
        <v>iiif_url</v>
      </c>
    </row>
    <row r="8051" spans="1:7" x14ac:dyDescent="0.2">
      <c r="A8051" t="s">
        <v>7571</v>
      </c>
      <c r="B8051" t="s">
        <v>7572</v>
      </c>
      <c r="C8051" t="s">
        <v>37</v>
      </c>
      <c r="D8051">
        <v>2845</v>
      </c>
      <c r="E8051">
        <v>3016</v>
      </c>
      <c r="F8051" t="s">
        <v>7625</v>
      </c>
      <c r="G8051" t="str">
        <f t="shared" si="248"/>
        <v>iiif_url</v>
      </c>
    </row>
    <row r="8052" spans="1:7" x14ac:dyDescent="0.2">
      <c r="A8052" t="s">
        <v>7571</v>
      </c>
      <c r="B8052" t="s">
        <v>7572</v>
      </c>
      <c r="C8052" t="s">
        <v>26</v>
      </c>
      <c r="D8052">
        <v>2720</v>
      </c>
      <c r="E8052">
        <v>3064</v>
      </c>
      <c r="F8052" t="s">
        <v>7626</v>
      </c>
      <c r="G8052" t="str">
        <f t="shared" si="248"/>
        <v>iiif_url</v>
      </c>
    </row>
    <row r="8053" spans="1:7" x14ac:dyDescent="0.2">
      <c r="A8053" t="s">
        <v>7571</v>
      </c>
      <c r="B8053" t="s">
        <v>7572</v>
      </c>
      <c r="C8053" t="s">
        <v>124</v>
      </c>
      <c r="D8053">
        <v>2677</v>
      </c>
      <c r="E8053">
        <v>3113</v>
      </c>
      <c r="F8053" t="s">
        <v>7627</v>
      </c>
      <c r="G8053" t="str">
        <f t="shared" si="248"/>
        <v>iiif_url</v>
      </c>
    </row>
    <row r="8054" spans="1:7" x14ac:dyDescent="0.2">
      <c r="A8054" t="s">
        <v>7571</v>
      </c>
      <c r="B8054" t="s">
        <v>7572</v>
      </c>
      <c r="C8054" t="s">
        <v>26</v>
      </c>
      <c r="D8054">
        <v>2722</v>
      </c>
      <c r="E8054">
        <v>3159</v>
      </c>
      <c r="F8054" t="s">
        <v>7628</v>
      </c>
      <c r="G8054" t="str">
        <f t="shared" si="248"/>
        <v>iiif_url</v>
      </c>
    </row>
    <row r="8055" spans="1:7" x14ac:dyDescent="0.2">
      <c r="A8055" t="s">
        <v>7571</v>
      </c>
      <c r="B8055" t="s">
        <v>7572</v>
      </c>
      <c r="C8055" t="s">
        <v>124</v>
      </c>
      <c r="D8055">
        <v>2679</v>
      </c>
      <c r="E8055">
        <v>3206</v>
      </c>
      <c r="F8055" t="s">
        <v>7629</v>
      </c>
      <c r="G8055" t="str">
        <f t="shared" si="248"/>
        <v>iiif_url</v>
      </c>
    </row>
    <row r="8056" spans="1:7" x14ac:dyDescent="0.2">
      <c r="A8056" t="s">
        <v>7571</v>
      </c>
      <c r="B8056" t="s">
        <v>7572</v>
      </c>
      <c r="C8056" t="s">
        <v>26</v>
      </c>
      <c r="D8056">
        <v>2727</v>
      </c>
      <c r="E8056">
        <v>3256</v>
      </c>
      <c r="F8056" t="s">
        <v>7630</v>
      </c>
      <c r="G8056" t="str">
        <f t="shared" si="248"/>
        <v>iiif_url</v>
      </c>
    </row>
    <row r="8058" spans="1:7" x14ac:dyDescent="0.2">
      <c r="A8058" t="s">
        <v>7571</v>
      </c>
      <c r="B8058" t="s">
        <v>7631</v>
      </c>
      <c r="C8058" t="s">
        <v>26</v>
      </c>
      <c r="D8058">
        <v>3679</v>
      </c>
      <c r="E8058">
        <v>385</v>
      </c>
      <c r="F8058" t="s">
        <v>7632</v>
      </c>
      <c r="G8058" t="str">
        <f t="shared" ref="G8058:G8089" si="249">HYPERLINK("https://images.diginfra.net/iiif/NL-HaNA_1.01.02/3779/NL-HaNA_1.01.02_3779_0036.jpg/3536,290,1103,3151/full/0/default.jpg", "iiif_url")</f>
        <v>iiif_url</v>
      </c>
    </row>
    <row r="8059" spans="1:7" x14ac:dyDescent="0.2">
      <c r="A8059" t="s">
        <v>7571</v>
      </c>
      <c r="B8059" t="s">
        <v>7631</v>
      </c>
      <c r="C8059" t="s">
        <v>26</v>
      </c>
      <c r="D8059">
        <v>3679</v>
      </c>
      <c r="E8059">
        <v>434</v>
      </c>
      <c r="F8059" t="s">
        <v>7633</v>
      </c>
      <c r="G8059" t="str">
        <f t="shared" si="249"/>
        <v>iiif_url</v>
      </c>
    </row>
    <row r="8060" spans="1:7" x14ac:dyDescent="0.2">
      <c r="A8060" t="s">
        <v>7571</v>
      </c>
      <c r="B8060" t="s">
        <v>7631</v>
      </c>
      <c r="C8060" t="s">
        <v>124</v>
      </c>
      <c r="D8060">
        <v>3632</v>
      </c>
      <c r="E8060">
        <v>483</v>
      </c>
      <c r="F8060" t="s">
        <v>7634</v>
      </c>
      <c r="G8060" t="str">
        <f t="shared" si="249"/>
        <v>iiif_url</v>
      </c>
    </row>
    <row r="8061" spans="1:7" x14ac:dyDescent="0.2">
      <c r="A8061" t="s">
        <v>7571</v>
      </c>
      <c r="B8061" t="s">
        <v>7631</v>
      </c>
      <c r="C8061" t="s">
        <v>26</v>
      </c>
      <c r="D8061">
        <v>3679</v>
      </c>
      <c r="E8061">
        <v>533</v>
      </c>
      <c r="F8061" t="s">
        <v>7635</v>
      </c>
      <c r="G8061" t="str">
        <f t="shared" si="249"/>
        <v>iiif_url</v>
      </c>
    </row>
    <row r="8062" spans="1:7" x14ac:dyDescent="0.2">
      <c r="A8062" t="s">
        <v>7571</v>
      </c>
      <c r="B8062" t="s">
        <v>7631</v>
      </c>
      <c r="C8062" t="s">
        <v>11</v>
      </c>
      <c r="D8062">
        <v>4060</v>
      </c>
      <c r="E8062">
        <v>545</v>
      </c>
      <c r="F8062" t="s">
        <v>12</v>
      </c>
      <c r="G8062" t="str">
        <f t="shared" si="249"/>
        <v>iiif_url</v>
      </c>
    </row>
    <row r="8063" spans="1:7" x14ac:dyDescent="0.2">
      <c r="A8063" t="s">
        <v>7571</v>
      </c>
      <c r="B8063" t="s">
        <v>7631</v>
      </c>
      <c r="C8063" t="s">
        <v>37</v>
      </c>
      <c r="D8063">
        <v>3800</v>
      </c>
      <c r="E8063">
        <v>582</v>
      </c>
      <c r="F8063" t="s">
        <v>7636</v>
      </c>
      <c r="G8063" t="str">
        <f t="shared" si="249"/>
        <v>iiif_url</v>
      </c>
    </row>
    <row r="8064" spans="1:7" x14ac:dyDescent="0.2">
      <c r="A8064" t="s">
        <v>7571</v>
      </c>
      <c r="B8064" t="s">
        <v>7631</v>
      </c>
      <c r="C8064" t="s">
        <v>26</v>
      </c>
      <c r="D8064">
        <v>3679</v>
      </c>
      <c r="E8064">
        <v>632</v>
      </c>
      <c r="F8064" t="s">
        <v>7637</v>
      </c>
      <c r="G8064" t="str">
        <f t="shared" si="249"/>
        <v>iiif_url</v>
      </c>
    </row>
    <row r="8065" spans="1:7" x14ac:dyDescent="0.2">
      <c r="A8065" t="s">
        <v>7571</v>
      </c>
      <c r="B8065" t="s">
        <v>7631</v>
      </c>
      <c r="C8065" t="s">
        <v>26</v>
      </c>
      <c r="D8065">
        <v>3675</v>
      </c>
      <c r="E8065">
        <v>674</v>
      </c>
      <c r="F8065" t="s">
        <v>7638</v>
      </c>
      <c r="G8065" t="str">
        <f t="shared" si="249"/>
        <v>iiif_url</v>
      </c>
    </row>
    <row r="8066" spans="1:7" x14ac:dyDescent="0.2">
      <c r="A8066" t="s">
        <v>7571</v>
      </c>
      <c r="B8066" t="s">
        <v>7631</v>
      </c>
      <c r="C8066" t="s">
        <v>37</v>
      </c>
      <c r="D8066">
        <v>3798</v>
      </c>
      <c r="E8066">
        <v>726</v>
      </c>
      <c r="F8066" t="s">
        <v>7639</v>
      </c>
      <c r="G8066" t="str">
        <f t="shared" si="249"/>
        <v>iiif_url</v>
      </c>
    </row>
    <row r="8067" spans="1:7" x14ac:dyDescent="0.2">
      <c r="A8067" t="s">
        <v>7571</v>
      </c>
      <c r="B8067" t="s">
        <v>7631</v>
      </c>
      <c r="C8067" t="s">
        <v>26</v>
      </c>
      <c r="D8067">
        <v>3677</v>
      </c>
      <c r="E8067">
        <v>771</v>
      </c>
      <c r="F8067" t="s">
        <v>7640</v>
      </c>
      <c r="G8067" t="str">
        <f t="shared" si="249"/>
        <v>iiif_url</v>
      </c>
    </row>
    <row r="8068" spans="1:7" x14ac:dyDescent="0.2">
      <c r="A8068" t="s">
        <v>7571</v>
      </c>
      <c r="B8068" t="s">
        <v>7631</v>
      </c>
      <c r="C8068" t="s">
        <v>26</v>
      </c>
      <c r="D8068">
        <v>3679</v>
      </c>
      <c r="E8068">
        <v>821</v>
      </c>
      <c r="F8068" t="s">
        <v>6792</v>
      </c>
      <c r="G8068" t="str">
        <f t="shared" si="249"/>
        <v>iiif_url</v>
      </c>
    </row>
    <row r="8069" spans="1:7" x14ac:dyDescent="0.2">
      <c r="A8069" t="s">
        <v>7571</v>
      </c>
      <c r="B8069" t="s">
        <v>7631</v>
      </c>
      <c r="C8069" t="s">
        <v>124</v>
      </c>
      <c r="D8069">
        <v>3629</v>
      </c>
      <c r="E8069">
        <v>865</v>
      </c>
      <c r="F8069" t="s">
        <v>7641</v>
      </c>
      <c r="G8069" t="str">
        <f t="shared" si="249"/>
        <v>iiif_url</v>
      </c>
    </row>
    <row r="8070" spans="1:7" x14ac:dyDescent="0.2">
      <c r="A8070" t="s">
        <v>7571</v>
      </c>
      <c r="B8070" t="s">
        <v>7631</v>
      </c>
      <c r="C8070" t="s">
        <v>124</v>
      </c>
      <c r="D8070">
        <v>3627</v>
      </c>
      <c r="E8070">
        <v>912</v>
      </c>
      <c r="F8070" t="s">
        <v>7642</v>
      </c>
      <c r="G8070" t="str">
        <f t="shared" si="249"/>
        <v>iiif_url</v>
      </c>
    </row>
    <row r="8071" spans="1:7" x14ac:dyDescent="0.2">
      <c r="A8071" t="s">
        <v>7571</v>
      </c>
      <c r="B8071" t="s">
        <v>7631</v>
      </c>
      <c r="C8071" t="s">
        <v>26</v>
      </c>
      <c r="D8071">
        <v>3679</v>
      </c>
      <c r="E8071">
        <v>974</v>
      </c>
      <c r="F8071" t="s">
        <v>7643</v>
      </c>
      <c r="G8071" t="str">
        <f t="shared" si="249"/>
        <v>iiif_url</v>
      </c>
    </row>
    <row r="8072" spans="1:7" x14ac:dyDescent="0.2">
      <c r="A8072" t="s">
        <v>7571</v>
      </c>
      <c r="B8072" t="s">
        <v>7631</v>
      </c>
      <c r="C8072" t="s">
        <v>124</v>
      </c>
      <c r="D8072">
        <v>3629</v>
      </c>
      <c r="E8072">
        <v>1008</v>
      </c>
      <c r="F8072" t="s">
        <v>7644</v>
      </c>
      <c r="G8072" t="str">
        <f t="shared" si="249"/>
        <v>iiif_url</v>
      </c>
    </row>
    <row r="8073" spans="1:7" x14ac:dyDescent="0.2">
      <c r="A8073" t="s">
        <v>7571</v>
      </c>
      <c r="B8073" t="s">
        <v>7631</v>
      </c>
      <c r="C8073" t="s">
        <v>124</v>
      </c>
      <c r="D8073">
        <v>3629</v>
      </c>
      <c r="E8073">
        <v>1058</v>
      </c>
      <c r="F8073" t="s">
        <v>7645</v>
      </c>
      <c r="G8073" t="str">
        <f t="shared" si="249"/>
        <v>iiif_url</v>
      </c>
    </row>
    <row r="8074" spans="1:7" x14ac:dyDescent="0.2">
      <c r="A8074" t="s">
        <v>7571</v>
      </c>
      <c r="B8074" t="s">
        <v>7631</v>
      </c>
      <c r="C8074" t="s">
        <v>26</v>
      </c>
      <c r="D8074">
        <v>3675</v>
      </c>
      <c r="E8074">
        <v>1109</v>
      </c>
      <c r="F8074" t="s">
        <v>7646</v>
      </c>
      <c r="G8074" t="str">
        <f t="shared" si="249"/>
        <v>iiif_url</v>
      </c>
    </row>
    <row r="8075" spans="1:7" x14ac:dyDescent="0.2">
      <c r="A8075" t="s">
        <v>7571</v>
      </c>
      <c r="B8075" t="s">
        <v>7631</v>
      </c>
      <c r="C8075" t="s">
        <v>124</v>
      </c>
      <c r="D8075">
        <v>3627</v>
      </c>
      <c r="E8075">
        <v>1156</v>
      </c>
      <c r="F8075" t="s">
        <v>7647</v>
      </c>
      <c r="G8075" t="str">
        <f t="shared" si="249"/>
        <v>iiif_url</v>
      </c>
    </row>
    <row r="8076" spans="1:7" x14ac:dyDescent="0.2">
      <c r="A8076" t="s">
        <v>7571</v>
      </c>
      <c r="B8076" t="s">
        <v>7631</v>
      </c>
      <c r="C8076" t="s">
        <v>26</v>
      </c>
      <c r="D8076">
        <v>3675</v>
      </c>
      <c r="E8076">
        <v>1201</v>
      </c>
      <c r="F8076" t="s">
        <v>7648</v>
      </c>
      <c r="G8076" t="str">
        <f t="shared" si="249"/>
        <v>iiif_url</v>
      </c>
    </row>
    <row r="8077" spans="1:7" x14ac:dyDescent="0.2">
      <c r="A8077" t="s">
        <v>7571</v>
      </c>
      <c r="B8077" t="s">
        <v>7631</v>
      </c>
      <c r="C8077" t="s">
        <v>26</v>
      </c>
      <c r="D8077">
        <v>3675</v>
      </c>
      <c r="E8077">
        <v>1250</v>
      </c>
      <c r="F8077" t="s">
        <v>7649</v>
      </c>
      <c r="G8077" t="str">
        <f t="shared" si="249"/>
        <v>iiif_url</v>
      </c>
    </row>
    <row r="8078" spans="1:7" x14ac:dyDescent="0.2">
      <c r="A8078" t="s">
        <v>7571</v>
      </c>
      <c r="B8078" t="s">
        <v>7631</v>
      </c>
      <c r="C8078" t="s">
        <v>124</v>
      </c>
      <c r="D8078">
        <v>3627</v>
      </c>
      <c r="E8078">
        <v>1295</v>
      </c>
      <c r="F8078" t="s">
        <v>7650</v>
      </c>
      <c r="G8078" t="str">
        <f t="shared" si="249"/>
        <v>iiif_url</v>
      </c>
    </row>
    <row r="8079" spans="1:7" x14ac:dyDescent="0.2">
      <c r="A8079" t="s">
        <v>7571</v>
      </c>
      <c r="B8079" t="s">
        <v>7631</v>
      </c>
      <c r="C8079" t="s">
        <v>26</v>
      </c>
      <c r="D8079">
        <v>3675</v>
      </c>
      <c r="E8079">
        <v>1342</v>
      </c>
      <c r="F8079" t="s">
        <v>7651</v>
      </c>
      <c r="G8079" t="str">
        <f t="shared" si="249"/>
        <v>iiif_url</v>
      </c>
    </row>
    <row r="8080" spans="1:7" x14ac:dyDescent="0.2">
      <c r="A8080" t="s">
        <v>7571</v>
      </c>
      <c r="B8080" t="s">
        <v>7631</v>
      </c>
      <c r="C8080" t="s">
        <v>124</v>
      </c>
      <c r="D8080">
        <v>3627</v>
      </c>
      <c r="E8080">
        <v>1390</v>
      </c>
      <c r="F8080" t="s">
        <v>7652</v>
      </c>
      <c r="G8080" t="str">
        <f t="shared" si="249"/>
        <v>iiif_url</v>
      </c>
    </row>
    <row r="8081" spans="1:7" x14ac:dyDescent="0.2">
      <c r="A8081" t="s">
        <v>7571</v>
      </c>
      <c r="B8081" t="s">
        <v>7631</v>
      </c>
      <c r="C8081" t="s">
        <v>26</v>
      </c>
      <c r="D8081">
        <v>3679</v>
      </c>
      <c r="E8081">
        <v>1443</v>
      </c>
      <c r="F8081" t="s">
        <v>7653</v>
      </c>
      <c r="G8081" t="str">
        <f t="shared" si="249"/>
        <v>iiif_url</v>
      </c>
    </row>
    <row r="8082" spans="1:7" x14ac:dyDescent="0.2">
      <c r="A8082" t="s">
        <v>7571</v>
      </c>
      <c r="B8082" t="s">
        <v>7631</v>
      </c>
      <c r="C8082" t="s">
        <v>124</v>
      </c>
      <c r="D8082">
        <v>3627</v>
      </c>
      <c r="E8082">
        <v>1491</v>
      </c>
      <c r="F8082" t="s">
        <v>7654</v>
      </c>
      <c r="G8082" t="str">
        <f t="shared" si="249"/>
        <v>iiif_url</v>
      </c>
    </row>
    <row r="8083" spans="1:7" x14ac:dyDescent="0.2">
      <c r="A8083" t="s">
        <v>7571</v>
      </c>
      <c r="B8083" t="s">
        <v>7631</v>
      </c>
      <c r="C8083" t="s">
        <v>11</v>
      </c>
      <c r="D8083">
        <v>4044</v>
      </c>
      <c r="E8083">
        <v>1581</v>
      </c>
      <c r="F8083" t="s">
        <v>7655</v>
      </c>
      <c r="G8083" t="str">
        <f t="shared" si="249"/>
        <v>iiif_url</v>
      </c>
    </row>
    <row r="8084" spans="1:7" x14ac:dyDescent="0.2">
      <c r="A8084" t="s">
        <v>7571</v>
      </c>
      <c r="B8084" t="s">
        <v>7631</v>
      </c>
      <c r="C8084" t="s">
        <v>124</v>
      </c>
      <c r="D8084">
        <v>3651</v>
      </c>
      <c r="E8084">
        <v>1681</v>
      </c>
      <c r="F8084" t="s">
        <v>7656</v>
      </c>
      <c r="G8084" t="str">
        <f t="shared" si="249"/>
        <v>iiif_url</v>
      </c>
    </row>
    <row r="8085" spans="1:7" x14ac:dyDescent="0.2">
      <c r="A8085" t="s">
        <v>7571</v>
      </c>
      <c r="B8085" t="s">
        <v>7631</v>
      </c>
      <c r="C8085" t="s">
        <v>37</v>
      </c>
      <c r="D8085">
        <v>3760</v>
      </c>
      <c r="E8085">
        <v>1733</v>
      </c>
      <c r="F8085" t="s">
        <v>7657</v>
      </c>
      <c r="G8085" t="str">
        <f t="shared" si="249"/>
        <v>iiif_url</v>
      </c>
    </row>
    <row r="8086" spans="1:7" x14ac:dyDescent="0.2">
      <c r="A8086" t="s">
        <v>7571</v>
      </c>
      <c r="B8086" t="s">
        <v>7631</v>
      </c>
      <c r="C8086" t="s">
        <v>37</v>
      </c>
      <c r="D8086">
        <v>3798</v>
      </c>
      <c r="E8086">
        <v>1780</v>
      </c>
      <c r="F8086" t="s">
        <v>7658</v>
      </c>
      <c r="G8086" t="str">
        <f t="shared" si="249"/>
        <v>iiif_url</v>
      </c>
    </row>
    <row r="8087" spans="1:7" x14ac:dyDescent="0.2">
      <c r="A8087" t="s">
        <v>7571</v>
      </c>
      <c r="B8087" t="s">
        <v>7631</v>
      </c>
      <c r="C8087" t="s">
        <v>124</v>
      </c>
      <c r="D8087">
        <v>3639</v>
      </c>
      <c r="E8087">
        <v>1829</v>
      </c>
      <c r="F8087" t="s">
        <v>7659</v>
      </c>
      <c r="G8087" t="str">
        <f t="shared" si="249"/>
        <v>iiif_url</v>
      </c>
    </row>
    <row r="8088" spans="1:7" x14ac:dyDescent="0.2">
      <c r="A8088" t="s">
        <v>7571</v>
      </c>
      <c r="B8088" t="s">
        <v>7631</v>
      </c>
      <c r="C8088" t="s">
        <v>26</v>
      </c>
      <c r="D8088">
        <v>3677</v>
      </c>
      <c r="E8088">
        <v>1875</v>
      </c>
      <c r="F8088" t="s">
        <v>7660</v>
      </c>
      <c r="G8088" t="str">
        <f t="shared" si="249"/>
        <v>iiif_url</v>
      </c>
    </row>
    <row r="8089" spans="1:7" x14ac:dyDescent="0.2">
      <c r="A8089" t="s">
        <v>7571</v>
      </c>
      <c r="B8089" t="s">
        <v>7631</v>
      </c>
      <c r="C8089" t="s">
        <v>26</v>
      </c>
      <c r="D8089">
        <v>3679</v>
      </c>
      <c r="E8089">
        <v>1921</v>
      </c>
      <c r="F8089" t="s">
        <v>7661</v>
      </c>
      <c r="G8089" t="str">
        <f t="shared" si="249"/>
        <v>iiif_url</v>
      </c>
    </row>
    <row r="8090" spans="1:7" x14ac:dyDescent="0.2">
      <c r="A8090" t="s">
        <v>7571</v>
      </c>
      <c r="B8090" t="s">
        <v>7631</v>
      </c>
      <c r="C8090" t="s">
        <v>124</v>
      </c>
      <c r="D8090">
        <v>3634</v>
      </c>
      <c r="E8090">
        <v>1967</v>
      </c>
      <c r="F8090" t="s">
        <v>7662</v>
      </c>
      <c r="G8090" t="str">
        <f t="shared" ref="G8090:G8117" si="250">HYPERLINK("https://images.diginfra.net/iiif/NL-HaNA_1.01.02/3779/NL-HaNA_1.01.02_3779_0036.jpg/3536,290,1103,3151/full/0/default.jpg", "iiif_url")</f>
        <v>iiif_url</v>
      </c>
    </row>
    <row r="8091" spans="1:7" x14ac:dyDescent="0.2">
      <c r="A8091" t="s">
        <v>7571</v>
      </c>
      <c r="B8091" t="s">
        <v>7631</v>
      </c>
      <c r="C8091" t="s">
        <v>26</v>
      </c>
      <c r="D8091">
        <v>3682</v>
      </c>
      <c r="E8091">
        <v>2016</v>
      </c>
      <c r="F8091" t="s">
        <v>7663</v>
      </c>
      <c r="G8091" t="str">
        <f t="shared" si="250"/>
        <v>iiif_url</v>
      </c>
    </row>
    <row r="8092" spans="1:7" x14ac:dyDescent="0.2">
      <c r="A8092" t="s">
        <v>7571</v>
      </c>
      <c r="B8092" t="s">
        <v>7631</v>
      </c>
      <c r="C8092" t="s">
        <v>124</v>
      </c>
      <c r="D8092">
        <v>3637</v>
      </c>
      <c r="E8092">
        <v>2065</v>
      </c>
      <c r="F8092" t="s">
        <v>7664</v>
      </c>
      <c r="G8092" t="str">
        <f t="shared" si="250"/>
        <v>iiif_url</v>
      </c>
    </row>
    <row r="8093" spans="1:7" x14ac:dyDescent="0.2">
      <c r="A8093" t="s">
        <v>7571</v>
      </c>
      <c r="B8093" t="s">
        <v>7631</v>
      </c>
      <c r="C8093" t="s">
        <v>26</v>
      </c>
      <c r="D8093">
        <v>3677</v>
      </c>
      <c r="E8093">
        <v>2115</v>
      </c>
      <c r="F8093" t="s">
        <v>7665</v>
      </c>
      <c r="G8093" t="str">
        <f t="shared" si="250"/>
        <v>iiif_url</v>
      </c>
    </row>
    <row r="8094" spans="1:7" x14ac:dyDescent="0.2">
      <c r="A8094" t="s">
        <v>7571</v>
      </c>
      <c r="B8094" t="s">
        <v>7631</v>
      </c>
      <c r="C8094" t="s">
        <v>124</v>
      </c>
      <c r="D8094">
        <v>3641</v>
      </c>
      <c r="E8094">
        <v>2160</v>
      </c>
      <c r="F8094" t="s">
        <v>7666</v>
      </c>
      <c r="G8094" t="str">
        <f t="shared" si="250"/>
        <v>iiif_url</v>
      </c>
    </row>
    <row r="8095" spans="1:7" x14ac:dyDescent="0.2">
      <c r="A8095" t="s">
        <v>7571</v>
      </c>
      <c r="B8095" t="s">
        <v>7631</v>
      </c>
      <c r="C8095" t="s">
        <v>26</v>
      </c>
      <c r="D8095">
        <v>3679</v>
      </c>
      <c r="E8095">
        <v>2211</v>
      </c>
      <c r="F8095" t="s">
        <v>7667</v>
      </c>
      <c r="G8095" t="str">
        <f t="shared" si="250"/>
        <v>iiif_url</v>
      </c>
    </row>
    <row r="8096" spans="1:7" x14ac:dyDescent="0.2">
      <c r="A8096" t="s">
        <v>7571</v>
      </c>
      <c r="B8096" t="s">
        <v>7631</v>
      </c>
      <c r="C8096" t="s">
        <v>26</v>
      </c>
      <c r="D8096">
        <v>3679</v>
      </c>
      <c r="E8096">
        <v>2266</v>
      </c>
      <c r="F8096" t="s">
        <v>7668</v>
      </c>
      <c r="G8096" t="str">
        <f t="shared" si="250"/>
        <v>iiif_url</v>
      </c>
    </row>
    <row r="8097" spans="1:7" x14ac:dyDescent="0.2">
      <c r="A8097" t="s">
        <v>7571</v>
      </c>
      <c r="B8097" t="s">
        <v>7631</v>
      </c>
      <c r="C8097" t="s">
        <v>124</v>
      </c>
      <c r="D8097">
        <v>3644</v>
      </c>
      <c r="E8097">
        <v>2306</v>
      </c>
      <c r="F8097" t="s">
        <v>7669</v>
      </c>
      <c r="G8097" t="str">
        <f t="shared" si="250"/>
        <v>iiif_url</v>
      </c>
    </row>
    <row r="8098" spans="1:7" x14ac:dyDescent="0.2">
      <c r="A8098" t="s">
        <v>7571</v>
      </c>
      <c r="B8098" t="s">
        <v>7631</v>
      </c>
      <c r="C8098" t="s">
        <v>26</v>
      </c>
      <c r="D8098">
        <v>3684</v>
      </c>
      <c r="E8098">
        <v>2357</v>
      </c>
      <c r="F8098" t="s">
        <v>7670</v>
      </c>
      <c r="G8098" t="str">
        <f t="shared" si="250"/>
        <v>iiif_url</v>
      </c>
    </row>
    <row r="8099" spans="1:7" x14ac:dyDescent="0.2">
      <c r="A8099" t="s">
        <v>7571</v>
      </c>
      <c r="B8099" t="s">
        <v>7631</v>
      </c>
      <c r="C8099" t="s">
        <v>124</v>
      </c>
      <c r="D8099">
        <v>3648</v>
      </c>
      <c r="E8099">
        <v>2400</v>
      </c>
      <c r="F8099" t="s">
        <v>7671</v>
      </c>
      <c r="G8099" t="str">
        <f t="shared" si="250"/>
        <v>iiif_url</v>
      </c>
    </row>
    <row r="8100" spans="1:7" x14ac:dyDescent="0.2">
      <c r="A8100" t="s">
        <v>7571</v>
      </c>
      <c r="B8100" t="s">
        <v>7631</v>
      </c>
      <c r="C8100" t="s">
        <v>26</v>
      </c>
      <c r="D8100">
        <v>3686</v>
      </c>
      <c r="E8100">
        <v>2446</v>
      </c>
      <c r="F8100" t="s">
        <v>7672</v>
      </c>
      <c r="G8100" t="str">
        <f t="shared" si="250"/>
        <v>iiif_url</v>
      </c>
    </row>
    <row r="8101" spans="1:7" x14ac:dyDescent="0.2">
      <c r="A8101" t="s">
        <v>7571</v>
      </c>
      <c r="B8101" t="s">
        <v>7631</v>
      </c>
      <c r="C8101" t="s">
        <v>124</v>
      </c>
      <c r="D8101">
        <v>3646</v>
      </c>
      <c r="E8101">
        <v>2498</v>
      </c>
      <c r="F8101" t="s">
        <v>7673</v>
      </c>
      <c r="G8101" t="str">
        <f t="shared" si="250"/>
        <v>iiif_url</v>
      </c>
    </row>
    <row r="8102" spans="1:7" x14ac:dyDescent="0.2">
      <c r="A8102" t="s">
        <v>7571</v>
      </c>
      <c r="B8102" t="s">
        <v>7631</v>
      </c>
      <c r="C8102" t="s">
        <v>124</v>
      </c>
      <c r="D8102">
        <v>3648</v>
      </c>
      <c r="E8102">
        <v>2549</v>
      </c>
      <c r="F8102" t="s">
        <v>7674</v>
      </c>
      <c r="G8102" t="str">
        <f t="shared" si="250"/>
        <v>iiif_url</v>
      </c>
    </row>
    <row r="8103" spans="1:7" x14ac:dyDescent="0.2">
      <c r="A8103" t="s">
        <v>7571</v>
      </c>
      <c r="B8103" t="s">
        <v>7631</v>
      </c>
      <c r="C8103" t="s">
        <v>26</v>
      </c>
      <c r="D8103">
        <v>3684</v>
      </c>
      <c r="E8103">
        <v>2597</v>
      </c>
      <c r="F8103" t="s">
        <v>7675</v>
      </c>
      <c r="G8103" t="str">
        <f t="shared" si="250"/>
        <v>iiif_url</v>
      </c>
    </row>
    <row r="8104" spans="1:7" x14ac:dyDescent="0.2">
      <c r="A8104" t="s">
        <v>7571</v>
      </c>
      <c r="B8104" t="s">
        <v>7631</v>
      </c>
      <c r="C8104" t="s">
        <v>26</v>
      </c>
      <c r="D8104">
        <v>3686</v>
      </c>
      <c r="E8104">
        <v>2641</v>
      </c>
      <c r="F8104" t="s">
        <v>7676</v>
      </c>
      <c r="G8104" t="str">
        <f t="shared" si="250"/>
        <v>iiif_url</v>
      </c>
    </row>
    <row r="8105" spans="1:7" x14ac:dyDescent="0.2">
      <c r="A8105" t="s">
        <v>7571</v>
      </c>
      <c r="B8105" t="s">
        <v>7631</v>
      </c>
      <c r="C8105" t="s">
        <v>37</v>
      </c>
      <c r="D8105">
        <v>3807</v>
      </c>
      <c r="E8105">
        <v>2694</v>
      </c>
      <c r="F8105" t="s">
        <v>7677</v>
      </c>
      <c r="G8105" t="str">
        <f t="shared" si="250"/>
        <v>iiif_url</v>
      </c>
    </row>
    <row r="8106" spans="1:7" x14ac:dyDescent="0.2">
      <c r="A8106" t="s">
        <v>7571</v>
      </c>
      <c r="B8106" t="s">
        <v>7631</v>
      </c>
      <c r="C8106" t="s">
        <v>124</v>
      </c>
      <c r="D8106">
        <v>3651</v>
      </c>
      <c r="E8106">
        <v>2731</v>
      </c>
      <c r="F8106" t="s">
        <v>7678</v>
      </c>
      <c r="G8106" t="str">
        <f t="shared" si="250"/>
        <v>iiif_url</v>
      </c>
    </row>
    <row r="8107" spans="1:7" x14ac:dyDescent="0.2">
      <c r="A8107" t="s">
        <v>7571</v>
      </c>
      <c r="B8107" t="s">
        <v>7631</v>
      </c>
      <c r="C8107" t="s">
        <v>26</v>
      </c>
      <c r="D8107">
        <v>3693</v>
      </c>
      <c r="E8107">
        <v>2789</v>
      </c>
      <c r="F8107" t="s">
        <v>7679</v>
      </c>
      <c r="G8107" t="str">
        <f t="shared" si="250"/>
        <v>iiif_url</v>
      </c>
    </row>
    <row r="8108" spans="1:7" x14ac:dyDescent="0.2">
      <c r="A8108" t="s">
        <v>7571</v>
      </c>
      <c r="B8108" t="s">
        <v>7631</v>
      </c>
      <c r="C8108" t="s">
        <v>37</v>
      </c>
      <c r="D8108">
        <v>3814</v>
      </c>
      <c r="E8108">
        <v>2840</v>
      </c>
      <c r="F8108" t="s">
        <v>7680</v>
      </c>
      <c r="G8108" t="str">
        <f t="shared" si="250"/>
        <v>iiif_url</v>
      </c>
    </row>
    <row r="8109" spans="1:7" x14ac:dyDescent="0.2">
      <c r="A8109" t="s">
        <v>7571</v>
      </c>
      <c r="B8109" t="s">
        <v>7631</v>
      </c>
      <c r="C8109" t="s">
        <v>124</v>
      </c>
      <c r="D8109">
        <v>3653</v>
      </c>
      <c r="E8109">
        <v>2883</v>
      </c>
      <c r="F8109" t="s">
        <v>7681</v>
      </c>
      <c r="G8109" t="str">
        <f t="shared" si="250"/>
        <v>iiif_url</v>
      </c>
    </row>
    <row r="8110" spans="1:7" x14ac:dyDescent="0.2">
      <c r="A8110" t="s">
        <v>7571</v>
      </c>
      <c r="B8110" t="s">
        <v>7631</v>
      </c>
      <c r="C8110" t="s">
        <v>26</v>
      </c>
      <c r="D8110">
        <v>3698</v>
      </c>
      <c r="E8110">
        <v>2947</v>
      </c>
      <c r="F8110" t="s">
        <v>7682</v>
      </c>
      <c r="G8110" t="str">
        <f t="shared" si="250"/>
        <v>iiif_url</v>
      </c>
    </row>
    <row r="8111" spans="1:7" x14ac:dyDescent="0.2">
      <c r="A8111" t="s">
        <v>7571</v>
      </c>
      <c r="B8111" t="s">
        <v>7631</v>
      </c>
      <c r="C8111" t="s">
        <v>37</v>
      </c>
      <c r="D8111">
        <v>3824</v>
      </c>
      <c r="E8111">
        <v>2985</v>
      </c>
      <c r="F8111" t="s">
        <v>7683</v>
      </c>
      <c r="G8111" t="str">
        <f t="shared" si="250"/>
        <v>iiif_url</v>
      </c>
    </row>
    <row r="8112" spans="1:7" x14ac:dyDescent="0.2">
      <c r="A8112" t="s">
        <v>7571</v>
      </c>
      <c r="B8112" t="s">
        <v>7631</v>
      </c>
      <c r="C8112" t="s">
        <v>124</v>
      </c>
      <c r="D8112">
        <v>3653</v>
      </c>
      <c r="E8112">
        <v>3025</v>
      </c>
      <c r="F8112" t="s">
        <v>7684</v>
      </c>
      <c r="G8112" t="str">
        <f t="shared" si="250"/>
        <v>iiif_url</v>
      </c>
    </row>
    <row r="8113" spans="1:7" x14ac:dyDescent="0.2">
      <c r="A8113" t="s">
        <v>7571</v>
      </c>
      <c r="B8113" t="s">
        <v>7631</v>
      </c>
      <c r="C8113" t="s">
        <v>124</v>
      </c>
      <c r="D8113">
        <v>3658</v>
      </c>
      <c r="E8113">
        <v>3075</v>
      </c>
      <c r="F8113" t="s">
        <v>7685</v>
      </c>
      <c r="G8113" t="str">
        <f t="shared" si="250"/>
        <v>iiif_url</v>
      </c>
    </row>
    <row r="8114" spans="1:7" x14ac:dyDescent="0.2">
      <c r="A8114" t="s">
        <v>7571</v>
      </c>
      <c r="B8114" t="s">
        <v>7631</v>
      </c>
      <c r="C8114" t="s">
        <v>26</v>
      </c>
      <c r="D8114">
        <v>3698</v>
      </c>
      <c r="E8114">
        <v>3129</v>
      </c>
      <c r="F8114" t="s">
        <v>7686</v>
      </c>
      <c r="G8114" t="str">
        <f t="shared" si="250"/>
        <v>iiif_url</v>
      </c>
    </row>
    <row r="8115" spans="1:7" x14ac:dyDescent="0.2">
      <c r="A8115" t="s">
        <v>7571</v>
      </c>
      <c r="B8115" t="s">
        <v>7631</v>
      </c>
      <c r="C8115" t="s">
        <v>26</v>
      </c>
      <c r="D8115">
        <v>3701</v>
      </c>
      <c r="E8115">
        <v>3179</v>
      </c>
      <c r="F8115" t="s">
        <v>7687</v>
      </c>
      <c r="G8115" t="str">
        <f t="shared" si="250"/>
        <v>iiif_url</v>
      </c>
    </row>
    <row r="8116" spans="1:7" x14ac:dyDescent="0.2">
      <c r="A8116" t="s">
        <v>7571</v>
      </c>
      <c r="B8116" t="s">
        <v>7631</v>
      </c>
      <c r="C8116" t="s">
        <v>37</v>
      </c>
      <c r="D8116">
        <v>3821</v>
      </c>
      <c r="E8116">
        <v>3221</v>
      </c>
      <c r="F8116" t="s">
        <v>7688</v>
      </c>
      <c r="G8116" t="str">
        <f t="shared" si="250"/>
        <v>iiif_url</v>
      </c>
    </row>
    <row r="8117" spans="1:7" x14ac:dyDescent="0.2">
      <c r="A8117" t="s">
        <v>7571</v>
      </c>
      <c r="B8117" t="s">
        <v>7631</v>
      </c>
      <c r="C8117" t="s">
        <v>26</v>
      </c>
      <c r="D8117">
        <v>3708</v>
      </c>
      <c r="E8117">
        <v>3283</v>
      </c>
      <c r="F8117" t="s">
        <v>2204</v>
      </c>
      <c r="G8117" t="str">
        <f t="shared" si="250"/>
        <v>iiif_url</v>
      </c>
    </row>
    <row r="8121" spans="1:7" x14ac:dyDescent="0.2">
      <c r="A8121" t="s">
        <v>7689</v>
      </c>
      <c r="B8121" t="s">
        <v>7690</v>
      </c>
      <c r="C8121" t="s">
        <v>26</v>
      </c>
      <c r="D8121">
        <v>546</v>
      </c>
      <c r="E8121">
        <v>374</v>
      </c>
      <c r="F8121" t="s">
        <v>7691</v>
      </c>
      <c r="G8121" t="str">
        <f t="shared" ref="G8121:G8152" si="251">HYPERLINK("https://images.diginfra.net/iiif/NL-HaNA_1.01.02/3779/NL-HaNA_1.01.02_3779_0037.jpg/258,326,1101,3100/full/0/default.jpg", "iiif_url")</f>
        <v>iiif_url</v>
      </c>
    </row>
    <row r="8122" spans="1:7" x14ac:dyDescent="0.2">
      <c r="A8122" t="s">
        <v>7689</v>
      </c>
      <c r="B8122" t="s">
        <v>7690</v>
      </c>
      <c r="C8122" t="s">
        <v>11</v>
      </c>
      <c r="D8122">
        <v>551</v>
      </c>
      <c r="E8122">
        <v>432</v>
      </c>
      <c r="F8122" t="s">
        <v>7692</v>
      </c>
      <c r="G8122" t="str">
        <f t="shared" si="251"/>
        <v>iiif_url</v>
      </c>
    </row>
    <row r="8123" spans="1:7" x14ac:dyDescent="0.2">
      <c r="A8123" t="s">
        <v>7689</v>
      </c>
      <c r="B8123" t="s">
        <v>7690</v>
      </c>
      <c r="C8123" t="s">
        <v>37</v>
      </c>
      <c r="D8123">
        <v>428</v>
      </c>
      <c r="E8123">
        <v>483</v>
      </c>
      <c r="F8123" t="s">
        <v>7693</v>
      </c>
      <c r="G8123" t="str">
        <f t="shared" si="251"/>
        <v>iiif_url</v>
      </c>
    </row>
    <row r="8124" spans="1:7" x14ac:dyDescent="0.2">
      <c r="A8124" t="s">
        <v>7689</v>
      </c>
      <c r="B8124" t="s">
        <v>7690</v>
      </c>
      <c r="C8124" t="s">
        <v>11</v>
      </c>
      <c r="D8124">
        <v>549</v>
      </c>
      <c r="E8124">
        <v>528</v>
      </c>
      <c r="F8124" t="s">
        <v>7694</v>
      </c>
      <c r="G8124" t="str">
        <f t="shared" si="251"/>
        <v>iiif_url</v>
      </c>
    </row>
    <row r="8125" spans="1:7" x14ac:dyDescent="0.2">
      <c r="A8125" t="s">
        <v>7689</v>
      </c>
      <c r="B8125" t="s">
        <v>7690</v>
      </c>
      <c r="C8125" t="s">
        <v>37</v>
      </c>
      <c r="D8125">
        <v>428</v>
      </c>
      <c r="E8125">
        <v>581</v>
      </c>
      <c r="F8125" t="s">
        <v>7695</v>
      </c>
      <c r="G8125" t="str">
        <f t="shared" si="251"/>
        <v>iiif_url</v>
      </c>
    </row>
    <row r="8126" spans="1:7" x14ac:dyDescent="0.2">
      <c r="A8126" t="s">
        <v>7689</v>
      </c>
      <c r="B8126" t="s">
        <v>7690</v>
      </c>
      <c r="C8126" t="s">
        <v>124</v>
      </c>
      <c r="D8126">
        <v>387</v>
      </c>
      <c r="E8126">
        <v>626</v>
      </c>
      <c r="F8126" t="s">
        <v>7696</v>
      </c>
      <c r="G8126" t="str">
        <f t="shared" si="251"/>
        <v>iiif_url</v>
      </c>
    </row>
    <row r="8127" spans="1:7" x14ac:dyDescent="0.2">
      <c r="A8127" t="s">
        <v>7689</v>
      </c>
      <c r="B8127" t="s">
        <v>7690</v>
      </c>
      <c r="C8127" t="s">
        <v>124</v>
      </c>
      <c r="D8127">
        <v>387</v>
      </c>
      <c r="E8127">
        <v>673</v>
      </c>
      <c r="F8127" t="s">
        <v>7697</v>
      </c>
      <c r="G8127" t="str">
        <f t="shared" si="251"/>
        <v>iiif_url</v>
      </c>
    </row>
    <row r="8128" spans="1:7" x14ac:dyDescent="0.2">
      <c r="A8128" t="s">
        <v>7689</v>
      </c>
      <c r="B8128" t="s">
        <v>7690</v>
      </c>
      <c r="C8128" t="s">
        <v>37</v>
      </c>
      <c r="D8128">
        <v>425</v>
      </c>
      <c r="E8128">
        <v>727</v>
      </c>
      <c r="F8128" t="s">
        <v>7698</v>
      </c>
      <c r="G8128" t="str">
        <f t="shared" si="251"/>
        <v>iiif_url</v>
      </c>
    </row>
    <row r="8129" spans="1:7" x14ac:dyDescent="0.2">
      <c r="A8129" t="s">
        <v>7689</v>
      </c>
      <c r="B8129" t="s">
        <v>7690</v>
      </c>
      <c r="C8129" t="s">
        <v>124</v>
      </c>
      <c r="D8129">
        <v>387</v>
      </c>
      <c r="E8129">
        <v>774</v>
      </c>
      <c r="F8129" t="s">
        <v>7699</v>
      </c>
      <c r="G8129" t="str">
        <f t="shared" si="251"/>
        <v>iiif_url</v>
      </c>
    </row>
    <row r="8130" spans="1:7" x14ac:dyDescent="0.2">
      <c r="A8130" t="s">
        <v>7689</v>
      </c>
      <c r="B8130" t="s">
        <v>7690</v>
      </c>
      <c r="C8130" t="s">
        <v>26</v>
      </c>
      <c r="D8130">
        <v>430</v>
      </c>
      <c r="E8130">
        <v>816</v>
      </c>
      <c r="F8130" t="s">
        <v>7700</v>
      </c>
      <c r="G8130" t="str">
        <f t="shared" si="251"/>
        <v>iiif_url</v>
      </c>
    </row>
    <row r="8131" spans="1:7" x14ac:dyDescent="0.2">
      <c r="A8131" t="s">
        <v>7689</v>
      </c>
      <c r="B8131" t="s">
        <v>7690</v>
      </c>
      <c r="C8131" t="s">
        <v>26</v>
      </c>
      <c r="D8131">
        <v>425</v>
      </c>
      <c r="E8131">
        <v>877</v>
      </c>
      <c r="F8131" t="s">
        <v>7701</v>
      </c>
      <c r="G8131" t="str">
        <f t="shared" si="251"/>
        <v>iiif_url</v>
      </c>
    </row>
    <row r="8132" spans="1:7" x14ac:dyDescent="0.2">
      <c r="A8132" t="s">
        <v>7689</v>
      </c>
      <c r="B8132" t="s">
        <v>7690</v>
      </c>
      <c r="C8132" t="s">
        <v>124</v>
      </c>
      <c r="D8132">
        <v>390</v>
      </c>
      <c r="E8132">
        <v>913</v>
      </c>
      <c r="F8132" t="s">
        <v>7702</v>
      </c>
      <c r="G8132" t="str">
        <f t="shared" si="251"/>
        <v>iiif_url</v>
      </c>
    </row>
    <row r="8133" spans="1:7" x14ac:dyDescent="0.2">
      <c r="A8133" t="s">
        <v>7689</v>
      </c>
      <c r="B8133" t="s">
        <v>7690</v>
      </c>
      <c r="C8133" t="s">
        <v>26</v>
      </c>
      <c r="D8133">
        <v>428</v>
      </c>
      <c r="E8133">
        <v>967</v>
      </c>
      <c r="F8133" t="s">
        <v>7703</v>
      </c>
      <c r="G8133" t="str">
        <f t="shared" si="251"/>
        <v>iiif_url</v>
      </c>
    </row>
    <row r="8134" spans="1:7" x14ac:dyDescent="0.2">
      <c r="A8134" t="s">
        <v>7689</v>
      </c>
      <c r="B8134" t="s">
        <v>7690</v>
      </c>
      <c r="C8134" t="s">
        <v>124</v>
      </c>
      <c r="D8134">
        <v>383</v>
      </c>
      <c r="E8134">
        <v>1007</v>
      </c>
      <c r="F8134" t="s">
        <v>7704</v>
      </c>
      <c r="G8134" t="str">
        <f t="shared" si="251"/>
        <v>iiif_url</v>
      </c>
    </row>
    <row r="8135" spans="1:7" x14ac:dyDescent="0.2">
      <c r="A8135" t="s">
        <v>7689</v>
      </c>
      <c r="B8135" t="s">
        <v>7690</v>
      </c>
      <c r="C8135" t="s">
        <v>124</v>
      </c>
      <c r="D8135">
        <v>375</v>
      </c>
      <c r="E8135">
        <v>1058</v>
      </c>
      <c r="F8135" t="s">
        <v>7705</v>
      </c>
      <c r="G8135" t="str">
        <f t="shared" si="251"/>
        <v>iiif_url</v>
      </c>
    </row>
    <row r="8136" spans="1:7" x14ac:dyDescent="0.2">
      <c r="A8136" t="s">
        <v>7689</v>
      </c>
      <c r="B8136" t="s">
        <v>7690</v>
      </c>
      <c r="C8136" t="s">
        <v>26</v>
      </c>
      <c r="D8136">
        <v>421</v>
      </c>
      <c r="E8136">
        <v>1107</v>
      </c>
      <c r="F8136" t="s">
        <v>7706</v>
      </c>
      <c r="G8136" t="str">
        <f t="shared" si="251"/>
        <v>iiif_url</v>
      </c>
    </row>
    <row r="8137" spans="1:7" x14ac:dyDescent="0.2">
      <c r="A8137" t="s">
        <v>7689</v>
      </c>
      <c r="B8137" t="s">
        <v>7690</v>
      </c>
      <c r="C8137" t="s">
        <v>124</v>
      </c>
      <c r="D8137">
        <v>373</v>
      </c>
      <c r="E8137">
        <v>1150</v>
      </c>
      <c r="F8137" t="s">
        <v>7707</v>
      </c>
      <c r="G8137" t="str">
        <f t="shared" si="251"/>
        <v>iiif_url</v>
      </c>
    </row>
    <row r="8138" spans="1:7" x14ac:dyDescent="0.2">
      <c r="A8138" t="s">
        <v>7689</v>
      </c>
      <c r="B8138" t="s">
        <v>7690</v>
      </c>
      <c r="C8138" t="s">
        <v>26</v>
      </c>
      <c r="D8138">
        <v>423</v>
      </c>
      <c r="E8138">
        <v>1205</v>
      </c>
      <c r="F8138" t="s">
        <v>7708</v>
      </c>
      <c r="G8138" t="str">
        <f t="shared" si="251"/>
        <v>iiif_url</v>
      </c>
    </row>
    <row r="8139" spans="1:7" x14ac:dyDescent="0.2">
      <c r="A8139" t="s">
        <v>7689</v>
      </c>
      <c r="B8139" t="s">
        <v>7690</v>
      </c>
      <c r="C8139" t="s">
        <v>26</v>
      </c>
      <c r="D8139">
        <v>425</v>
      </c>
      <c r="E8139">
        <v>1265</v>
      </c>
      <c r="F8139" t="s">
        <v>7709</v>
      </c>
      <c r="G8139" t="str">
        <f t="shared" si="251"/>
        <v>iiif_url</v>
      </c>
    </row>
    <row r="8140" spans="1:7" x14ac:dyDescent="0.2">
      <c r="A8140" t="s">
        <v>7689</v>
      </c>
      <c r="B8140" t="s">
        <v>7690</v>
      </c>
      <c r="C8140" t="s">
        <v>37</v>
      </c>
      <c r="D8140">
        <v>542</v>
      </c>
      <c r="E8140">
        <v>1300</v>
      </c>
      <c r="F8140" t="s">
        <v>7710</v>
      </c>
      <c r="G8140" t="str">
        <f t="shared" si="251"/>
        <v>iiif_url</v>
      </c>
    </row>
    <row r="8141" spans="1:7" x14ac:dyDescent="0.2">
      <c r="A8141" t="s">
        <v>7689</v>
      </c>
      <c r="B8141" t="s">
        <v>7690</v>
      </c>
      <c r="C8141" t="s">
        <v>26</v>
      </c>
      <c r="D8141">
        <v>421</v>
      </c>
      <c r="E8141">
        <v>1343</v>
      </c>
      <c r="F8141" t="s">
        <v>7711</v>
      </c>
      <c r="G8141" t="str">
        <f t="shared" si="251"/>
        <v>iiif_url</v>
      </c>
    </row>
    <row r="8142" spans="1:7" x14ac:dyDescent="0.2">
      <c r="A8142" t="s">
        <v>7689</v>
      </c>
      <c r="B8142" t="s">
        <v>7690</v>
      </c>
      <c r="C8142" t="s">
        <v>26</v>
      </c>
      <c r="D8142">
        <v>418</v>
      </c>
      <c r="E8142">
        <v>1393</v>
      </c>
      <c r="F8142" t="s">
        <v>7712</v>
      </c>
      <c r="G8142" t="str">
        <f t="shared" si="251"/>
        <v>iiif_url</v>
      </c>
    </row>
    <row r="8143" spans="1:7" x14ac:dyDescent="0.2">
      <c r="A8143" t="s">
        <v>7689</v>
      </c>
      <c r="B8143" t="s">
        <v>7690</v>
      </c>
      <c r="C8143" t="s">
        <v>37</v>
      </c>
      <c r="D8143">
        <v>539</v>
      </c>
      <c r="E8143">
        <v>1445</v>
      </c>
      <c r="F8143" t="s">
        <v>4222</v>
      </c>
      <c r="G8143" t="str">
        <f t="shared" si="251"/>
        <v>iiif_url</v>
      </c>
    </row>
    <row r="8144" spans="1:7" x14ac:dyDescent="0.2">
      <c r="A8144" t="s">
        <v>7689</v>
      </c>
      <c r="B8144" t="s">
        <v>7690</v>
      </c>
      <c r="C8144" t="s">
        <v>37</v>
      </c>
      <c r="D8144">
        <v>539</v>
      </c>
      <c r="E8144">
        <v>1489</v>
      </c>
      <c r="F8144" t="s">
        <v>7713</v>
      </c>
      <c r="G8144" t="str">
        <f t="shared" si="251"/>
        <v>iiif_url</v>
      </c>
    </row>
    <row r="8145" spans="1:7" x14ac:dyDescent="0.2">
      <c r="A8145" t="s">
        <v>7689</v>
      </c>
      <c r="B8145" t="s">
        <v>7690</v>
      </c>
      <c r="C8145" t="s">
        <v>26</v>
      </c>
      <c r="D8145">
        <v>413</v>
      </c>
      <c r="E8145">
        <v>1539</v>
      </c>
      <c r="F8145" t="s">
        <v>7714</v>
      </c>
      <c r="G8145" t="str">
        <f t="shared" si="251"/>
        <v>iiif_url</v>
      </c>
    </row>
    <row r="8146" spans="1:7" x14ac:dyDescent="0.2">
      <c r="A8146" t="s">
        <v>7689</v>
      </c>
      <c r="B8146" t="s">
        <v>7690</v>
      </c>
      <c r="C8146" t="s">
        <v>26</v>
      </c>
      <c r="D8146">
        <v>421</v>
      </c>
      <c r="E8146">
        <v>1600</v>
      </c>
      <c r="F8146" t="s">
        <v>7715</v>
      </c>
      <c r="G8146" t="str">
        <f t="shared" si="251"/>
        <v>iiif_url</v>
      </c>
    </row>
    <row r="8147" spans="1:7" x14ac:dyDescent="0.2">
      <c r="A8147" t="s">
        <v>7689</v>
      </c>
      <c r="B8147" t="s">
        <v>7690</v>
      </c>
      <c r="C8147" t="s">
        <v>37</v>
      </c>
      <c r="D8147">
        <v>535</v>
      </c>
      <c r="E8147">
        <v>1632</v>
      </c>
      <c r="F8147" t="s">
        <v>7716</v>
      </c>
      <c r="G8147" t="str">
        <f t="shared" si="251"/>
        <v>iiif_url</v>
      </c>
    </row>
    <row r="8148" spans="1:7" x14ac:dyDescent="0.2">
      <c r="A8148" t="s">
        <v>7689</v>
      </c>
      <c r="B8148" t="s">
        <v>7690</v>
      </c>
      <c r="C8148" t="s">
        <v>26</v>
      </c>
      <c r="D8148">
        <v>411</v>
      </c>
      <c r="E8148">
        <v>1680</v>
      </c>
      <c r="F8148" t="s">
        <v>7717</v>
      </c>
      <c r="G8148" t="str">
        <f t="shared" si="251"/>
        <v>iiif_url</v>
      </c>
    </row>
    <row r="8149" spans="1:7" x14ac:dyDescent="0.2">
      <c r="A8149" t="s">
        <v>7689</v>
      </c>
      <c r="B8149" t="s">
        <v>7690</v>
      </c>
      <c r="C8149" t="s">
        <v>26</v>
      </c>
      <c r="D8149">
        <v>418</v>
      </c>
      <c r="E8149">
        <v>1731</v>
      </c>
      <c r="F8149" t="s">
        <v>7718</v>
      </c>
      <c r="G8149" t="str">
        <f t="shared" si="251"/>
        <v>iiif_url</v>
      </c>
    </row>
    <row r="8150" spans="1:7" x14ac:dyDescent="0.2">
      <c r="A8150" t="s">
        <v>7689</v>
      </c>
      <c r="B8150" t="s">
        <v>7690</v>
      </c>
      <c r="C8150" t="s">
        <v>37</v>
      </c>
      <c r="D8150">
        <v>530</v>
      </c>
      <c r="E8150">
        <v>1772</v>
      </c>
      <c r="F8150" t="s">
        <v>7719</v>
      </c>
      <c r="G8150" t="str">
        <f t="shared" si="251"/>
        <v>iiif_url</v>
      </c>
    </row>
    <row r="8151" spans="1:7" x14ac:dyDescent="0.2">
      <c r="A8151" t="s">
        <v>7689</v>
      </c>
      <c r="B8151" t="s">
        <v>7690</v>
      </c>
      <c r="C8151" t="s">
        <v>26</v>
      </c>
      <c r="D8151">
        <v>418</v>
      </c>
      <c r="E8151">
        <v>1832</v>
      </c>
      <c r="F8151" t="s">
        <v>7720</v>
      </c>
      <c r="G8151" t="str">
        <f t="shared" si="251"/>
        <v>iiif_url</v>
      </c>
    </row>
    <row r="8152" spans="1:7" x14ac:dyDescent="0.2">
      <c r="A8152" t="s">
        <v>7689</v>
      </c>
      <c r="B8152" t="s">
        <v>7690</v>
      </c>
      <c r="C8152" t="s">
        <v>37</v>
      </c>
      <c r="D8152">
        <v>537</v>
      </c>
      <c r="E8152">
        <v>1871</v>
      </c>
      <c r="F8152" t="s">
        <v>2377</v>
      </c>
      <c r="G8152" t="str">
        <f t="shared" si="251"/>
        <v>iiif_url</v>
      </c>
    </row>
    <row r="8153" spans="1:7" x14ac:dyDescent="0.2">
      <c r="A8153" t="s">
        <v>7689</v>
      </c>
      <c r="B8153" t="s">
        <v>7690</v>
      </c>
      <c r="C8153" t="s">
        <v>26</v>
      </c>
      <c r="D8153">
        <v>409</v>
      </c>
      <c r="E8153">
        <v>1923</v>
      </c>
      <c r="F8153" t="s">
        <v>7721</v>
      </c>
      <c r="G8153" t="str">
        <f t="shared" ref="G8153:G8179" si="252">HYPERLINK("https://images.diginfra.net/iiif/NL-HaNA_1.01.02/3779/NL-HaNA_1.01.02_3779_0037.jpg/258,326,1101,3100/full/0/default.jpg", "iiif_url")</f>
        <v>iiif_url</v>
      </c>
    </row>
    <row r="8154" spans="1:7" x14ac:dyDescent="0.2">
      <c r="A8154" t="s">
        <v>7689</v>
      </c>
      <c r="B8154" t="s">
        <v>7690</v>
      </c>
      <c r="C8154" t="s">
        <v>26</v>
      </c>
      <c r="D8154">
        <v>409</v>
      </c>
      <c r="E8154">
        <v>1966</v>
      </c>
      <c r="F8154" t="s">
        <v>7722</v>
      </c>
      <c r="G8154" t="str">
        <f t="shared" si="252"/>
        <v>iiif_url</v>
      </c>
    </row>
    <row r="8155" spans="1:7" x14ac:dyDescent="0.2">
      <c r="A8155" t="s">
        <v>7689</v>
      </c>
      <c r="B8155" t="s">
        <v>7690</v>
      </c>
      <c r="C8155" t="s">
        <v>37</v>
      </c>
      <c r="D8155">
        <v>532</v>
      </c>
      <c r="E8155">
        <v>2021</v>
      </c>
      <c r="F8155" t="s">
        <v>7723</v>
      </c>
      <c r="G8155" t="str">
        <f t="shared" si="252"/>
        <v>iiif_url</v>
      </c>
    </row>
    <row r="8156" spans="1:7" x14ac:dyDescent="0.2">
      <c r="A8156" t="s">
        <v>7689</v>
      </c>
      <c r="B8156" t="s">
        <v>7690</v>
      </c>
      <c r="C8156" t="s">
        <v>124</v>
      </c>
      <c r="D8156">
        <v>356</v>
      </c>
      <c r="E8156">
        <v>2067</v>
      </c>
      <c r="F8156" t="s">
        <v>7724</v>
      </c>
      <c r="G8156" t="str">
        <f t="shared" si="252"/>
        <v>iiif_url</v>
      </c>
    </row>
    <row r="8157" spans="1:7" x14ac:dyDescent="0.2">
      <c r="A8157" t="s">
        <v>7689</v>
      </c>
      <c r="B8157" t="s">
        <v>7690</v>
      </c>
      <c r="C8157" t="s">
        <v>26</v>
      </c>
      <c r="D8157">
        <v>402</v>
      </c>
      <c r="E8157">
        <v>2122</v>
      </c>
      <c r="F8157" t="s">
        <v>7725</v>
      </c>
      <c r="G8157" t="str">
        <f t="shared" si="252"/>
        <v>iiif_url</v>
      </c>
    </row>
    <row r="8158" spans="1:7" x14ac:dyDescent="0.2">
      <c r="A8158" t="s">
        <v>7689</v>
      </c>
      <c r="B8158" t="s">
        <v>7690</v>
      </c>
      <c r="C8158" t="s">
        <v>37</v>
      </c>
      <c r="D8158">
        <v>530</v>
      </c>
      <c r="E8158">
        <v>2161</v>
      </c>
      <c r="F8158" t="s">
        <v>7726</v>
      </c>
      <c r="G8158" t="str">
        <f t="shared" si="252"/>
        <v>iiif_url</v>
      </c>
    </row>
    <row r="8159" spans="1:7" x14ac:dyDescent="0.2">
      <c r="A8159" t="s">
        <v>7689</v>
      </c>
      <c r="B8159" t="s">
        <v>7690</v>
      </c>
      <c r="C8159" t="s">
        <v>124</v>
      </c>
      <c r="D8159">
        <v>368</v>
      </c>
      <c r="E8159">
        <v>2210</v>
      </c>
      <c r="F8159" t="s">
        <v>7727</v>
      </c>
      <c r="G8159" t="str">
        <f t="shared" si="252"/>
        <v>iiif_url</v>
      </c>
    </row>
    <row r="8160" spans="1:7" x14ac:dyDescent="0.2">
      <c r="A8160" t="s">
        <v>7689</v>
      </c>
      <c r="B8160" t="s">
        <v>7690</v>
      </c>
      <c r="C8160" t="s">
        <v>26</v>
      </c>
      <c r="D8160">
        <v>404</v>
      </c>
      <c r="E8160">
        <v>2257</v>
      </c>
      <c r="F8160" t="s">
        <v>7728</v>
      </c>
      <c r="G8160" t="str">
        <f t="shared" si="252"/>
        <v>iiif_url</v>
      </c>
    </row>
    <row r="8161" spans="1:7" x14ac:dyDescent="0.2">
      <c r="A8161" t="s">
        <v>7689</v>
      </c>
      <c r="B8161" t="s">
        <v>7690</v>
      </c>
      <c r="C8161" t="s">
        <v>37</v>
      </c>
      <c r="D8161">
        <v>525</v>
      </c>
      <c r="E8161">
        <v>2304</v>
      </c>
      <c r="F8161" t="s">
        <v>2737</v>
      </c>
      <c r="G8161" t="str">
        <f t="shared" si="252"/>
        <v>iiif_url</v>
      </c>
    </row>
    <row r="8162" spans="1:7" x14ac:dyDescent="0.2">
      <c r="A8162" t="s">
        <v>7689</v>
      </c>
      <c r="B8162" t="s">
        <v>7690</v>
      </c>
      <c r="C8162" t="s">
        <v>124</v>
      </c>
      <c r="D8162">
        <v>364</v>
      </c>
      <c r="E8162">
        <v>2352</v>
      </c>
      <c r="F8162" t="s">
        <v>7729</v>
      </c>
      <c r="G8162" t="str">
        <f t="shared" si="252"/>
        <v>iiif_url</v>
      </c>
    </row>
    <row r="8163" spans="1:7" x14ac:dyDescent="0.2">
      <c r="A8163" t="s">
        <v>7689</v>
      </c>
      <c r="B8163" t="s">
        <v>7690</v>
      </c>
      <c r="C8163" t="s">
        <v>26</v>
      </c>
      <c r="D8163">
        <v>402</v>
      </c>
      <c r="E8163">
        <v>2403</v>
      </c>
      <c r="F8163" t="s">
        <v>7730</v>
      </c>
      <c r="G8163" t="str">
        <f t="shared" si="252"/>
        <v>iiif_url</v>
      </c>
    </row>
    <row r="8164" spans="1:7" x14ac:dyDescent="0.2">
      <c r="A8164" t="s">
        <v>7689</v>
      </c>
      <c r="B8164" t="s">
        <v>7690</v>
      </c>
      <c r="C8164" t="s">
        <v>124</v>
      </c>
      <c r="D8164">
        <v>366</v>
      </c>
      <c r="E8164">
        <v>2452</v>
      </c>
      <c r="F8164" t="s">
        <v>7731</v>
      </c>
      <c r="G8164" t="str">
        <f t="shared" si="252"/>
        <v>iiif_url</v>
      </c>
    </row>
    <row r="8165" spans="1:7" x14ac:dyDescent="0.2">
      <c r="A8165" t="s">
        <v>7689</v>
      </c>
      <c r="B8165" t="s">
        <v>7690</v>
      </c>
      <c r="C8165" t="s">
        <v>26</v>
      </c>
      <c r="D8165">
        <v>402</v>
      </c>
      <c r="E8165">
        <v>2500</v>
      </c>
      <c r="F8165" t="s">
        <v>7732</v>
      </c>
      <c r="G8165" t="str">
        <f t="shared" si="252"/>
        <v>iiif_url</v>
      </c>
    </row>
    <row r="8166" spans="1:7" x14ac:dyDescent="0.2">
      <c r="A8166" t="s">
        <v>7689</v>
      </c>
      <c r="B8166" t="s">
        <v>7690</v>
      </c>
      <c r="C8166" t="s">
        <v>37</v>
      </c>
      <c r="D8166">
        <v>523</v>
      </c>
      <c r="E8166">
        <v>2547</v>
      </c>
      <c r="F8166" t="s">
        <v>7733</v>
      </c>
      <c r="G8166" t="str">
        <f t="shared" si="252"/>
        <v>iiif_url</v>
      </c>
    </row>
    <row r="8167" spans="1:7" x14ac:dyDescent="0.2">
      <c r="A8167" t="s">
        <v>7689</v>
      </c>
      <c r="B8167" t="s">
        <v>7690</v>
      </c>
      <c r="C8167" t="s">
        <v>124</v>
      </c>
      <c r="D8167">
        <v>364</v>
      </c>
      <c r="E8167">
        <v>2592</v>
      </c>
      <c r="F8167" t="s">
        <v>7734</v>
      </c>
      <c r="G8167" t="str">
        <f t="shared" si="252"/>
        <v>iiif_url</v>
      </c>
    </row>
    <row r="8168" spans="1:7" x14ac:dyDescent="0.2">
      <c r="A8168" t="s">
        <v>7689</v>
      </c>
      <c r="B8168" t="s">
        <v>7690</v>
      </c>
      <c r="C8168" t="s">
        <v>26</v>
      </c>
      <c r="D8168">
        <v>399</v>
      </c>
      <c r="E8168">
        <v>2642</v>
      </c>
      <c r="F8168" t="s">
        <v>7735</v>
      </c>
      <c r="G8168" t="str">
        <f t="shared" si="252"/>
        <v>iiif_url</v>
      </c>
    </row>
    <row r="8169" spans="1:7" x14ac:dyDescent="0.2">
      <c r="A8169" t="s">
        <v>7689</v>
      </c>
      <c r="B8169" t="s">
        <v>7690</v>
      </c>
      <c r="C8169" t="s">
        <v>26</v>
      </c>
      <c r="D8169">
        <v>394</v>
      </c>
      <c r="E8169">
        <v>2691</v>
      </c>
      <c r="F8169" t="s">
        <v>7736</v>
      </c>
      <c r="G8169" t="str">
        <f t="shared" si="252"/>
        <v>iiif_url</v>
      </c>
    </row>
    <row r="8170" spans="1:7" x14ac:dyDescent="0.2">
      <c r="A8170" t="s">
        <v>7689</v>
      </c>
      <c r="B8170" t="s">
        <v>7690</v>
      </c>
      <c r="C8170" t="s">
        <v>26</v>
      </c>
      <c r="D8170">
        <v>402</v>
      </c>
      <c r="E8170">
        <v>2738</v>
      </c>
      <c r="F8170" t="s">
        <v>1148</v>
      </c>
      <c r="G8170" t="str">
        <f t="shared" si="252"/>
        <v>iiif_url</v>
      </c>
    </row>
    <row r="8171" spans="1:7" x14ac:dyDescent="0.2">
      <c r="A8171" t="s">
        <v>7689</v>
      </c>
      <c r="B8171" t="s">
        <v>7690</v>
      </c>
      <c r="C8171" t="s">
        <v>11</v>
      </c>
      <c r="D8171">
        <v>770</v>
      </c>
      <c r="E8171">
        <v>2830</v>
      </c>
      <c r="F8171" t="s">
        <v>7737</v>
      </c>
      <c r="G8171" t="str">
        <f t="shared" si="252"/>
        <v>iiif_url</v>
      </c>
    </row>
    <row r="8172" spans="1:7" x14ac:dyDescent="0.2">
      <c r="A8172" t="s">
        <v>7689</v>
      </c>
      <c r="B8172" t="s">
        <v>7690</v>
      </c>
      <c r="C8172" t="s">
        <v>26</v>
      </c>
      <c r="D8172">
        <v>384</v>
      </c>
      <c r="E8172">
        <v>2931</v>
      </c>
      <c r="F8172" t="s">
        <v>7738</v>
      </c>
      <c r="G8172" t="str">
        <f t="shared" si="252"/>
        <v>iiif_url</v>
      </c>
    </row>
    <row r="8173" spans="1:7" x14ac:dyDescent="0.2">
      <c r="A8173" t="s">
        <v>7689</v>
      </c>
      <c r="B8173" t="s">
        <v>7690</v>
      </c>
      <c r="C8173" t="s">
        <v>37</v>
      </c>
      <c r="D8173">
        <v>487</v>
      </c>
      <c r="E8173">
        <v>2982</v>
      </c>
      <c r="F8173" t="s">
        <v>7739</v>
      </c>
      <c r="G8173" t="str">
        <f t="shared" si="252"/>
        <v>iiif_url</v>
      </c>
    </row>
    <row r="8174" spans="1:7" x14ac:dyDescent="0.2">
      <c r="A8174" t="s">
        <v>7689</v>
      </c>
      <c r="B8174" t="s">
        <v>7690</v>
      </c>
      <c r="C8174" t="s">
        <v>124</v>
      </c>
      <c r="D8174">
        <v>361</v>
      </c>
      <c r="E8174">
        <v>3022</v>
      </c>
      <c r="F8174" t="s">
        <v>7740</v>
      </c>
      <c r="G8174" t="str">
        <f t="shared" si="252"/>
        <v>iiif_url</v>
      </c>
    </row>
    <row r="8175" spans="1:7" x14ac:dyDescent="0.2">
      <c r="A8175" t="s">
        <v>7689</v>
      </c>
      <c r="B8175" t="s">
        <v>7690</v>
      </c>
      <c r="C8175" t="s">
        <v>26</v>
      </c>
      <c r="D8175">
        <v>406</v>
      </c>
      <c r="E8175">
        <v>3088</v>
      </c>
      <c r="F8175" t="s">
        <v>5552</v>
      </c>
      <c r="G8175" t="str">
        <f t="shared" si="252"/>
        <v>iiif_url</v>
      </c>
    </row>
    <row r="8176" spans="1:7" x14ac:dyDescent="0.2">
      <c r="A8176" t="s">
        <v>7689</v>
      </c>
      <c r="B8176" t="s">
        <v>7690</v>
      </c>
      <c r="C8176" t="s">
        <v>124</v>
      </c>
      <c r="D8176">
        <v>359</v>
      </c>
      <c r="E8176">
        <v>3123</v>
      </c>
      <c r="F8176" t="s">
        <v>7741</v>
      </c>
      <c r="G8176" t="str">
        <f t="shared" si="252"/>
        <v>iiif_url</v>
      </c>
    </row>
    <row r="8177" spans="1:7" x14ac:dyDescent="0.2">
      <c r="A8177" t="s">
        <v>7689</v>
      </c>
      <c r="B8177" t="s">
        <v>7690</v>
      </c>
      <c r="C8177" t="s">
        <v>124</v>
      </c>
      <c r="D8177">
        <v>352</v>
      </c>
      <c r="E8177">
        <v>3168</v>
      </c>
      <c r="F8177" t="s">
        <v>7742</v>
      </c>
      <c r="G8177" t="str">
        <f t="shared" si="252"/>
        <v>iiif_url</v>
      </c>
    </row>
    <row r="8178" spans="1:7" x14ac:dyDescent="0.2">
      <c r="A8178" t="s">
        <v>7689</v>
      </c>
      <c r="B8178" t="s">
        <v>7690</v>
      </c>
      <c r="C8178" t="s">
        <v>26</v>
      </c>
      <c r="D8178">
        <v>390</v>
      </c>
      <c r="E8178">
        <v>3217</v>
      </c>
      <c r="F8178" t="s">
        <v>7743</v>
      </c>
      <c r="G8178" t="str">
        <f t="shared" si="252"/>
        <v>iiif_url</v>
      </c>
    </row>
    <row r="8179" spans="1:7" x14ac:dyDescent="0.2">
      <c r="A8179" t="s">
        <v>7689</v>
      </c>
      <c r="B8179" t="s">
        <v>7690</v>
      </c>
      <c r="C8179" t="s">
        <v>26</v>
      </c>
      <c r="D8179">
        <v>394</v>
      </c>
      <c r="E8179">
        <v>3282</v>
      </c>
      <c r="F8179" t="s">
        <v>7744</v>
      </c>
      <c r="G8179" t="str">
        <f t="shared" si="252"/>
        <v>iiif_url</v>
      </c>
    </row>
    <row r="8181" spans="1:7" x14ac:dyDescent="0.2">
      <c r="A8181" t="s">
        <v>7689</v>
      </c>
      <c r="B8181" t="s">
        <v>7745</v>
      </c>
      <c r="C8181" t="s">
        <v>124</v>
      </c>
      <c r="D8181">
        <v>1357</v>
      </c>
      <c r="E8181">
        <v>382</v>
      </c>
      <c r="F8181" t="s">
        <v>7746</v>
      </c>
      <c r="G8181" t="str">
        <f t="shared" ref="G8181:G8212" si="253">HYPERLINK("https://images.diginfra.net/iiif/NL-HaNA_1.01.02/3779/NL-HaNA_1.01.02_3779_0037.jpg/1218,298,1224,3123/full/0/default.jpg", "iiif_url")</f>
        <v>iiif_url</v>
      </c>
    </row>
    <row r="8182" spans="1:7" x14ac:dyDescent="0.2">
      <c r="A8182" t="s">
        <v>7689</v>
      </c>
      <c r="B8182" t="s">
        <v>7745</v>
      </c>
      <c r="C8182" t="s">
        <v>26</v>
      </c>
      <c r="D8182">
        <v>1395</v>
      </c>
      <c r="E8182">
        <v>439</v>
      </c>
      <c r="F8182" t="s">
        <v>7747</v>
      </c>
      <c r="G8182" t="str">
        <f t="shared" si="253"/>
        <v>iiif_url</v>
      </c>
    </row>
    <row r="8183" spans="1:7" x14ac:dyDescent="0.2">
      <c r="A8183" t="s">
        <v>7689</v>
      </c>
      <c r="B8183" t="s">
        <v>7745</v>
      </c>
      <c r="C8183" t="s">
        <v>11</v>
      </c>
      <c r="D8183">
        <v>1521</v>
      </c>
      <c r="E8183">
        <v>485</v>
      </c>
      <c r="F8183" t="s">
        <v>7748</v>
      </c>
      <c r="G8183" t="str">
        <f t="shared" si="253"/>
        <v>iiif_url</v>
      </c>
    </row>
    <row r="8184" spans="1:7" x14ac:dyDescent="0.2">
      <c r="A8184" t="s">
        <v>7689</v>
      </c>
      <c r="B8184" t="s">
        <v>7745</v>
      </c>
      <c r="C8184" t="s">
        <v>26</v>
      </c>
      <c r="D8184">
        <v>1395</v>
      </c>
      <c r="E8184">
        <v>532</v>
      </c>
      <c r="F8184" t="s">
        <v>7749</v>
      </c>
      <c r="G8184" t="str">
        <f t="shared" si="253"/>
        <v>iiif_url</v>
      </c>
    </row>
    <row r="8185" spans="1:7" x14ac:dyDescent="0.2">
      <c r="A8185" t="s">
        <v>7689</v>
      </c>
      <c r="B8185" t="s">
        <v>7745</v>
      </c>
      <c r="C8185" t="s">
        <v>124</v>
      </c>
      <c r="D8185">
        <v>1354</v>
      </c>
      <c r="E8185">
        <v>577</v>
      </c>
      <c r="F8185" t="s">
        <v>7750</v>
      </c>
      <c r="G8185" t="str">
        <f t="shared" si="253"/>
        <v>iiif_url</v>
      </c>
    </row>
    <row r="8186" spans="1:7" x14ac:dyDescent="0.2">
      <c r="A8186" t="s">
        <v>7689</v>
      </c>
      <c r="B8186" t="s">
        <v>7745</v>
      </c>
      <c r="C8186" t="s">
        <v>26</v>
      </c>
      <c r="D8186">
        <v>1399</v>
      </c>
      <c r="E8186">
        <v>630</v>
      </c>
      <c r="F8186" t="s">
        <v>7751</v>
      </c>
      <c r="G8186" t="str">
        <f t="shared" si="253"/>
        <v>iiif_url</v>
      </c>
    </row>
    <row r="8187" spans="1:7" x14ac:dyDescent="0.2">
      <c r="A8187" t="s">
        <v>7689</v>
      </c>
      <c r="B8187" t="s">
        <v>7745</v>
      </c>
      <c r="C8187" t="s">
        <v>124</v>
      </c>
      <c r="D8187">
        <v>1354</v>
      </c>
      <c r="E8187">
        <v>674</v>
      </c>
      <c r="F8187" t="s">
        <v>7752</v>
      </c>
      <c r="G8187" t="str">
        <f t="shared" si="253"/>
        <v>iiif_url</v>
      </c>
    </row>
    <row r="8188" spans="1:7" x14ac:dyDescent="0.2">
      <c r="A8188" t="s">
        <v>7689</v>
      </c>
      <c r="B8188" t="s">
        <v>7745</v>
      </c>
      <c r="C8188" t="s">
        <v>26</v>
      </c>
      <c r="D8188">
        <v>1395</v>
      </c>
      <c r="E8188">
        <v>729</v>
      </c>
      <c r="F8188" t="s">
        <v>7753</v>
      </c>
      <c r="G8188" t="str">
        <f t="shared" si="253"/>
        <v>iiif_url</v>
      </c>
    </row>
    <row r="8189" spans="1:7" x14ac:dyDescent="0.2">
      <c r="A8189" t="s">
        <v>7689</v>
      </c>
      <c r="B8189" t="s">
        <v>7745</v>
      </c>
      <c r="C8189" t="s">
        <v>11</v>
      </c>
      <c r="D8189">
        <v>1516</v>
      </c>
      <c r="E8189">
        <v>773</v>
      </c>
      <c r="F8189" t="s">
        <v>7754</v>
      </c>
      <c r="G8189" t="str">
        <f t="shared" si="253"/>
        <v>iiif_url</v>
      </c>
    </row>
    <row r="8190" spans="1:7" x14ac:dyDescent="0.2">
      <c r="A8190" t="s">
        <v>7689</v>
      </c>
      <c r="B8190" t="s">
        <v>7745</v>
      </c>
      <c r="C8190" t="s">
        <v>26</v>
      </c>
      <c r="D8190">
        <v>1388</v>
      </c>
      <c r="E8190">
        <v>821</v>
      </c>
      <c r="F8190" t="s">
        <v>7755</v>
      </c>
      <c r="G8190" t="str">
        <f t="shared" si="253"/>
        <v>iiif_url</v>
      </c>
    </row>
    <row r="8191" spans="1:7" x14ac:dyDescent="0.2">
      <c r="A8191" t="s">
        <v>7689</v>
      </c>
      <c r="B8191" t="s">
        <v>7745</v>
      </c>
      <c r="C8191" t="s">
        <v>11</v>
      </c>
      <c r="D8191">
        <v>1511</v>
      </c>
      <c r="E8191">
        <v>860</v>
      </c>
      <c r="F8191" t="s">
        <v>7756</v>
      </c>
      <c r="G8191" t="str">
        <f t="shared" si="253"/>
        <v>iiif_url</v>
      </c>
    </row>
    <row r="8192" spans="1:7" x14ac:dyDescent="0.2">
      <c r="A8192" t="s">
        <v>7689</v>
      </c>
      <c r="B8192" t="s">
        <v>7745</v>
      </c>
      <c r="C8192" t="s">
        <v>26</v>
      </c>
      <c r="D8192">
        <v>1392</v>
      </c>
      <c r="E8192">
        <v>915</v>
      </c>
      <c r="F8192" t="s">
        <v>7757</v>
      </c>
      <c r="G8192" t="str">
        <f t="shared" si="253"/>
        <v>iiif_url</v>
      </c>
    </row>
    <row r="8193" spans="1:7" x14ac:dyDescent="0.2">
      <c r="A8193" t="s">
        <v>7689</v>
      </c>
      <c r="B8193" t="s">
        <v>7745</v>
      </c>
      <c r="C8193" t="s">
        <v>11</v>
      </c>
      <c r="D8193">
        <v>1514</v>
      </c>
      <c r="E8193">
        <v>966</v>
      </c>
      <c r="F8193" t="s">
        <v>7758</v>
      </c>
      <c r="G8193" t="str">
        <f t="shared" si="253"/>
        <v>iiif_url</v>
      </c>
    </row>
    <row r="8194" spans="1:7" x14ac:dyDescent="0.2">
      <c r="A8194" t="s">
        <v>7689</v>
      </c>
      <c r="B8194" t="s">
        <v>7745</v>
      </c>
      <c r="C8194" t="s">
        <v>26</v>
      </c>
      <c r="D8194">
        <v>1392</v>
      </c>
      <c r="E8194">
        <v>1005</v>
      </c>
      <c r="F8194" t="s">
        <v>7759</v>
      </c>
      <c r="G8194" t="str">
        <f t="shared" si="253"/>
        <v>iiif_url</v>
      </c>
    </row>
    <row r="8195" spans="1:7" x14ac:dyDescent="0.2">
      <c r="A8195" t="s">
        <v>7689</v>
      </c>
      <c r="B8195" t="s">
        <v>7745</v>
      </c>
      <c r="C8195" t="s">
        <v>11</v>
      </c>
      <c r="D8195">
        <v>1514</v>
      </c>
      <c r="E8195">
        <v>1061</v>
      </c>
      <c r="F8195" t="s">
        <v>5207</v>
      </c>
      <c r="G8195" t="str">
        <f t="shared" si="253"/>
        <v>iiif_url</v>
      </c>
    </row>
    <row r="8196" spans="1:7" x14ac:dyDescent="0.2">
      <c r="A8196" t="s">
        <v>7689</v>
      </c>
      <c r="B8196" t="s">
        <v>7745</v>
      </c>
      <c r="C8196" t="s">
        <v>26</v>
      </c>
      <c r="D8196">
        <v>1390</v>
      </c>
      <c r="E8196">
        <v>1109</v>
      </c>
      <c r="F8196" t="s">
        <v>7760</v>
      </c>
      <c r="G8196" t="str">
        <f t="shared" si="253"/>
        <v>iiif_url</v>
      </c>
    </row>
    <row r="8197" spans="1:7" x14ac:dyDescent="0.2">
      <c r="A8197" t="s">
        <v>7689</v>
      </c>
      <c r="B8197" t="s">
        <v>7745</v>
      </c>
      <c r="C8197" t="s">
        <v>11</v>
      </c>
      <c r="D8197">
        <v>1511</v>
      </c>
      <c r="E8197">
        <v>1156</v>
      </c>
      <c r="F8197" t="s">
        <v>7761</v>
      </c>
      <c r="G8197" t="str">
        <f t="shared" si="253"/>
        <v>iiif_url</v>
      </c>
    </row>
    <row r="8198" spans="1:7" x14ac:dyDescent="0.2">
      <c r="A8198" t="s">
        <v>7689</v>
      </c>
      <c r="B8198" t="s">
        <v>7745</v>
      </c>
      <c r="C8198" t="s">
        <v>26</v>
      </c>
      <c r="D8198">
        <v>1388</v>
      </c>
      <c r="E8198">
        <v>1205</v>
      </c>
      <c r="F8198" t="s">
        <v>7762</v>
      </c>
      <c r="G8198" t="str">
        <f t="shared" si="253"/>
        <v>iiif_url</v>
      </c>
    </row>
    <row r="8199" spans="1:7" x14ac:dyDescent="0.2">
      <c r="A8199" t="s">
        <v>7689</v>
      </c>
      <c r="B8199" t="s">
        <v>7745</v>
      </c>
      <c r="C8199" t="s">
        <v>11</v>
      </c>
      <c r="D8199">
        <v>1509</v>
      </c>
      <c r="E8199">
        <v>1253</v>
      </c>
      <c r="F8199" t="s">
        <v>3856</v>
      </c>
      <c r="G8199" t="str">
        <f t="shared" si="253"/>
        <v>iiif_url</v>
      </c>
    </row>
    <row r="8200" spans="1:7" x14ac:dyDescent="0.2">
      <c r="A8200" t="s">
        <v>7689</v>
      </c>
      <c r="B8200" t="s">
        <v>7745</v>
      </c>
      <c r="C8200" t="s">
        <v>26</v>
      </c>
      <c r="D8200">
        <v>1385</v>
      </c>
      <c r="E8200">
        <v>1296</v>
      </c>
      <c r="F8200" t="s">
        <v>7763</v>
      </c>
      <c r="G8200" t="str">
        <f t="shared" si="253"/>
        <v>iiif_url</v>
      </c>
    </row>
    <row r="8201" spans="1:7" x14ac:dyDescent="0.2">
      <c r="A8201" t="s">
        <v>7689</v>
      </c>
      <c r="B8201" t="s">
        <v>7745</v>
      </c>
      <c r="C8201" t="s">
        <v>11</v>
      </c>
      <c r="D8201">
        <v>1509</v>
      </c>
      <c r="E8201">
        <v>1344</v>
      </c>
      <c r="F8201" t="s">
        <v>7764</v>
      </c>
      <c r="G8201" t="str">
        <f t="shared" si="253"/>
        <v>iiif_url</v>
      </c>
    </row>
    <row r="8202" spans="1:7" x14ac:dyDescent="0.2">
      <c r="A8202" t="s">
        <v>7689</v>
      </c>
      <c r="B8202" t="s">
        <v>7745</v>
      </c>
      <c r="C8202" t="s">
        <v>26</v>
      </c>
      <c r="D8202">
        <v>1388</v>
      </c>
      <c r="E8202">
        <v>1390</v>
      </c>
      <c r="F8202" t="s">
        <v>7765</v>
      </c>
      <c r="G8202" t="str">
        <f t="shared" si="253"/>
        <v>iiif_url</v>
      </c>
    </row>
    <row r="8203" spans="1:7" x14ac:dyDescent="0.2">
      <c r="A8203" t="s">
        <v>7689</v>
      </c>
      <c r="B8203" t="s">
        <v>7745</v>
      </c>
      <c r="C8203" t="s">
        <v>26</v>
      </c>
      <c r="D8203">
        <v>1388</v>
      </c>
      <c r="E8203">
        <v>1444</v>
      </c>
      <c r="F8203" t="s">
        <v>7766</v>
      </c>
      <c r="G8203" t="str">
        <f t="shared" si="253"/>
        <v>iiif_url</v>
      </c>
    </row>
    <row r="8204" spans="1:7" x14ac:dyDescent="0.2">
      <c r="A8204" t="s">
        <v>7689</v>
      </c>
      <c r="B8204" t="s">
        <v>7745</v>
      </c>
      <c r="C8204" t="s">
        <v>124</v>
      </c>
      <c r="D8204">
        <v>1345</v>
      </c>
      <c r="E8204">
        <v>1480</v>
      </c>
      <c r="F8204" t="s">
        <v>7767</v>
      </c>
      <c r="G8204" t="str">
        <f t="shared" si="253"/>
        <v>iiif_url</v>
      </c>
    </row>
    <row r="8205" spans="1:7" x14ac:dyDescent="0.2">
      <c r="A8205" t="s">
        <v>7689</v>
      </c>
      <c r="B8205" t="s">
        <v>7745</v>
      </c>
      <c r="C8205" t="s">
        <v>26</v>
      </c>
      <c r="D8205">
        <v>1388</v>
      </c>
      <c r="E8205">
        <v>1540</v>
      </c>
      <c r="F8205" t="s">
        <v>7768</v>
      </c>
      <c r="G8205" t="str">
        <f t="shared" si="253"/>
        <v>iiif_url</v>
      </c>
    </row>
    <row r="8206" spans="1:7" x14ac:dyDescent="0.2">
      <c r="A8206" t="s">
        <v>7689</v>
      </c>
      <c r="B8206" t="s">
        <v>7745</v>
      </c>
      <c r="C8206" t="s">
        <v>124</v>
      </c>
      <c r="D8206">
        <v>1342</v>
      </c>
      <c r="E8206">
        <v>1583</v>
      </c>
      <c r="F8206" t="s">
        <v>7769</v>
      </c>
      <c r="G8206" t="str">
        <f t="shared" si="253"/>
        <v>iiif_url</v>
      </c>
    </row>
    <row r="8207" spans="1:7" x14ac:dyDescent="0.2">
      <c r="A8207" t="s">
        <v>7689</v>
      </c>
      <c r="B8207" t="s">
        <v>7745</v>
      </c>
      <c r="C8207" t="s">
        <v>26</v>
      </c>
      <c r="D8207">
        <v>1385</v>
      </c>
      <c r="E8207">
        <v>1635</v>
      </c>
      <c r="F8207" t="s">
        <v>7770</v>
      </c>
      <c r="G8207" t="str">
        <f t="shared" si="253"/>
        <v>iiif_url</v>
      </c>
    </row>
    <row r="8208" spans="1:7" x14ac:dyDescent="0.2">
      <c r="A8208" t="s">
        <v>7689</v>
      </c>
      <c r="B8208" t="s">
        <v>7745</v>
      </c>
      <c r="C8208" t="s">
        <v>26</v>
      </c>
      <c r="D8208">
        <v>1383</v>
      </c>
      <c r="E8208">
        <v>1685</v>
      </c>
      <c r="F8208" t="s">
        <v>7771</v>
      </c>
      <c r="G8208" t="str">
        <f t="shared" si="253"/>
        <v>iiif_url</v>
      </c>
    </row>
    <row r="8209" spans="1:7" x14ac:dyDescent="0.2">
      <c r="A8209" t="s">
        <v>7689</v>
      </c>
      <c r="B8209" t="s">
        <v>7745</v>
      </c>
      <c r="C8209" t="s">
        <v>37</v>
      </c>
      <c r="D8209">
        <v>1506</v>
      </c>
      <c r="E8209">
        <v>1730</v>
      </c>
      <c r="F8209" t="s">
        <v>7772</v>
      </c>
      <c r="G8209" t="str">
        <f t="shared" si="253"/>
        <v>iiif_url</v>
      </c>
    </row>
    <row r="8210" spans="1:7" x14ac:dyDescent="0.2">
      <c r="A8210" t="s">
        <v>7689</v>
      </c>
      <c r="B8210" t="s">
        <v>7745</v>
      </c>
      <c r="C8210" t="s">
        <v>26</v>
      </c>
      <c r="D8210">
        <v>1380</v>
      </c>
      <c r="E8210">
        <v>1775</v>
      </c>
      <c r="F8210" t="s">
        <v>7773</v>
      </c>
      <c r="G8210" t="str">
        <f t="shared" si="253"/>
        <v>iiif_url</v>
      </c>
    </row>
    <row r="8211" spans="1:7" x14ac:dyDescent="0.2">
      <c r="A8211" t="s">
        <v>7689</v>
      </c>
      <c r="B8211" t="s">
        <v>7745</v>
      </c>
      <c r="C8211" t="s">
        <v>26</v>
      </c>
      <c r="D8211">
        <v>1380</v>
      </c>
      <c r="E8211">
        <v>1825</v>
      </c>
      <c r="F8211" t="s">
        <v>7774</v>
      </c>
      <c r="G8211" t="str">
        <f t="shared" si="253"/>
        <v>iiif_url</v>
      </c>
    </row>
    <row r="8212" spans="1:7" x14ac:dyDescent="0.2">
      <c r="A8212" t="s">
        <v>7689</v>
      </c>
      <c r="B8212" t="s">
        <v>7745</v>
      </c>
      <c r="C8212" t="s">
        <v>26</v>
      </c>
      <c r="D8212">
        <v>1380</v>
      </c>
      <c r="E8212">
        <v>1876</v>
      </c>
      <c r="F8212" t="s">
        <v>7775</v>
      </c>
      <c r="G8212" t="str">
        <f t="shared" si="253"/>
        <v>iiif_url</v>
      </c>
    </row>
    <row r="8213" spans="1:7" x14ac:dyDescent="0.2">
      <c r="A8213" t="s">
        <v>7689</v>
      </c>
      <c r="B8213" t="s">
        <v>7745</v>
      </c>
      <c r="C8213" t="s">
        <v>124</v>
      </c>
      <c r="D8213">
        <v>1340</v>
      </c>
      <c r="E8213">
        <v>1920</v>
      </c>
      <c r="F8213" t="s">
        <v>7776</v>
      </c>
      <c r="G8213" t="str">
        <f t="shared" ref="G8213:G8241" si="254">HYPERLINK("https://images.diginfra.net/iiif/NL-HaNA_1.01.02/3779/NL-HaNA_1.01.02_3779_0037.jpg/1218,298,1224,3123/full/0/default.jpg", "iiif_url")</f>
        <v>iiif_url</v>
      </c>
    </row>
    <row r="8214" spans="1:7" x14ac:dyDescent="0.2">
      <c r="A8214" t="s">
        <v>7689</v>
      </c>
      <c r="B8214" t="s">
        <v>7745</v>
      </c>
      <c r="C8214" t="s">
        <v>26</v>
      </c>
      <c r="D8214">
        <v>1378</v>
      </c>
      <c r="E8214">
        <v>1970</v>
      </c>
      <c r="F8214" t="s">
        <v>3170</v>
      </c>
      <c r="G8214" t="str">
        <f t="shared" si="254"/>
        <v>iiif_url</v>
      </c>
    </row>
    <row r="8215" spans="1:7" x14ac:dyDescent="0.2">
      <c r="A8215" t="s">
        <v>7689</v>
      </c>
      <c r="B8215" t="s">
        <v>7745</v>
      </c>
      <c r="C8215" t="s">
        <v>124</v>
      </c>
      <c r="D8215">
        <v>1335</v>
      </c>
      <c r="E8215">
        <v>2014</v>
      </c>
      <c r="F8215" t="s">
        <v>7777</v>
      </c>
      <c r="G8215" t="str">
        <f t="shared" si="254"/>
        <v>iiif_url</v>
      </c>
    </row>
    <row r="8216" spans="1:7" x14ac:dyDescent="0.2">
      <c r="A8216" t="s">
        <v>7689</v>
      </c>
      <c r="B8216" t="s">
        <v>7745</v>
      </c>
      <c r="C8216" t="s">
        <v>26</v>
      </c>
      <c r="D8216">
        <v>1376</v>
      </c>
      <c r="E8216">
        <v>2062</v>
      </c>
      <c r="F8216" t="s">
        <v>7778</v>
      </c>
      <c r="G8216" t="str">
        <f t="shared" si="254"/>
        <v>iiif_url</v>
      </c>
    </row>
    <row r="8217" spans="1:7" x14ac:dyDescent="0.2">
      <c r="A8217" t="s">
        <v>7689</v>
      </c>
      <c r="B8217" t="s">
        <v>7745</v>
      </c>
      <c r="C8217" t="s">
        <v>37</v>
      </c>
      <c r="D8217">
        <v>1494</v>
      </c>
      <c r="E8217">
        <v>2107</v>
      </c>
      <c r="F8217" t="s">
        <v>7779</v>
      </c>
      <c r="G8217" t="str">
        <f t="shared" si="254"/>
        <v>iiif_url</v>
      </c>
    </row>
    <row r="8218" spans="1:7" x14ac:dyDescent="0.2">
      <c r="A8218" t="s">
        <v>7689</v>
      </c>
      <c r="B8218" t="s">
        <v>7745</v>
      </c>
      <c r="C8218" t="s">
        <v>26</v>
      </c>
      <c r="D8218">
        <v>1376</v>
      </c>
      <c r="E8218">
        <v>2163</v>
      </c>
      <c r="F8218" t="s">
        <v>4996</v>
      </c>
      <c r="G8218" t="str">
        <f t="shared" si="254"/>
        <v>iiif_url</v>
      </c>
    </row>
    <row r="8219" spans="1:7" x14ac:dyDescent="0.2">
      <c r="A8219" t="s">
        <v>7689</v>
      </c>
      <c r="B8219" t="s">
        <v>7745</v>
      </c>
      <c r="C8219" t="s">
        <v>37</v>
      </c>
      <c r="D8219">
        <v>1494</v>
      </c>
      <c r="E8219">
        <v>2203</v>
      </c>
      <c r="F8219" t="s">
        <v>7780</v>
      </c>
      <c r="G8219" t="str">
        <f t="shared" si="254"/>
        <v>iiif_url</v>
      </c>
    </row>
    <row r="8220" spans="1:7" x14ac:dyDescent="0.2">
      <c r="A8220" t="s">
        <v>7689</v>
      </c>
      <c r="B8220" t="s">
        <v>7745</v>
      </c>
      <c r="C8220" t="s">
        <v>26</v>
      </c>
      <c r="D8220">
        <v>1371</v>
      </c>
      <c r="E8220">
        <v>2261</v>
      </c>
      <c r="F8220" t="s">
        <v>7781</v>
      </c>
      <c r="G8220" t="str">
        <f t="shared" si="254"/>
        <v>iiif_url</v>
      </c>
    </row>
    <row r="8221" spans="1:7" x14ac:dyDescent="0.2">
      <c r="A8221" t="s">
        <v>7689</v>
      </c>
      <c r="B8221" t="s">
        <v>7745</v>
      </c>
      <c r="C8221" t="s">
        <v>37</v>
      </c>
      <c r="D8221">
        <v>1487</v>
      </c>
      <c r="E8221">
        <v>2306</v>
      </c>
      <c r="F8221" t="s">
        <v>7782</v>
      </c>
      <c r="G8221" t="str">
        <f t="shared" si="254"/>
        <v>iiif_url</v>
      </c>
    </row>
    <row r="8222" spans="1:7" x14ac:dyDescent="0.2">
      <c r="A8222" t="s">
        <v>7689</v>
      </c>
      <c r="B8222" t="s">
        <v>7745</v>
      </c>
      <c r="C8222" t="s">
        <v>26</v>
      </c>
      <c r="D8222">
        <v>1378</v>
      </c>
      <c r="E8222">
        <v>2353</v>
      </c>
      <c r="F8222" t="s">
        <v>5012</v>
      </c>
      <c r="G8222" t="str">
        <f t="shared" si="254"/>
        <v>iiif_url</v>
      </c>
    </row>
    <row r="8223" spans="1:7" x14ac:dyDescent="0.2">
      <c r="A8223" t="s">
        <v>7689</v>
      </c>
      <c r="B8223" t="s">
        <v>7745</v>
      </c>
      <c r="C8223" t="s">
        <v>37</v>
      </c>
      <c r="D8223">
        <v>1490</v>
      </c>
      <c r="E8223">
        <v>2401</v>
      </c>
      <c r="F8223" t="s">
        <v>7783</v>
      </c>
      <c r="G8223" t="str">
        <f t="shared" si="254"/>
        <v>iiif_url</v>
      </c>
    </row>
    <row r="8224" spans="1:7" x14ac:dyDescent="0.2">
      <c r="A8224" t="s">
        <v>7689</v>
      </c>
      <c r="B8224" t="s">
        <v>7745</v>
      </c>
      <c r="C8224" t="s">
        <v>37</v>
      </c>
      <c r="D8224">
        <v>1492</v>
      </c>
      <c r="E8224">
        <v>2453</v>
      </c>
      <c r="F8224" t="s">
        <v>7784</v>
      </c>
      <c r="G8224" t="str">
        <f t="shared" si="254"/>
        <v>iiif_url</v>
      </c>
    </row>
    <row r="8225" spans="1:7" x14ac:dyDescent="0.2">
      <c r="A8225" t="s">
        <v>7689</v>
      </c>
      <c r="B8225" t="s">
        <v>7745</v>
      </c>
      <c r="C8225" t="s">
        <v>37</v>
      </c>
      <c r="D8225">
        <v>1490</v>
      </c>
      <c r="E8225">
        <v>2503</v>
      </c>
      <c r="F8225" t="s">
        <v>7785</v>
      </c>
      <c r="G8225" t="str">
        <f t="shared" si="254"/>
        <v>iiif_url</v>
      </c>
    </row>
    <row r="8226" spans="1:7" x14ac:dyDescent="0.2">
      <c r="A8226" t="s">
        <v>7689</v>
      </c>
      <c r="B8226" t="s">
        <v>7745</v>
      </c>
      <c r="C8226" t="s">
        <v>26</v>
      </c>
      <c r="D8226">
        <v>1376</v>
      </c>
      <c r="E8226">
        <v>2562</v>
      </c>
      <c r="F8226" t="s">
        <v>5037</v>
      </c>
      <c r="G8226" t="str">
        <f t="shared" si="254"/>
        <v>iiif_url</v>
      </c>
    </row>
    <row r="8227" spans="1:7" x14ac:dyDescent="0.2">
      <c r="A8227" t="s">
        <v>7689</v>
      </c>
      <c r="B8227" t="s">
        <v>7745</v>
      </c>
      <c r="C8227" t="s">
        <v>37</v>
      </c>
      <c r="D8227">
        <v>1490</v>
      </c>
      <c r="E8227">
        <v>2588</v>
      </c>
      <c r="F8227" t="s">
        <v>7786</v>
      </c>
      <c r="G8227" t="str">
        <f t="shared" si="254"/>
        <v>iiif_url</v>
      </c>
    </row>
    <row r="8228" spans="1:7" x14ac:dyDescent="0.2">
      <c r="A8228" t="s">
        <v>7689</v>
      </c>
      <c r="B8228" t="s">
        <v>7745</v>
      </c>
      <c r="C8228" t="s">
        <v>26</v>
      </c>
      <c r="D8228">
        <v>1369</v>
      </c>
      <c r="E8228">
        <v>2646</v>
      </c>
      <c r="F8228" t="s">
        <v>7787</v>
      </c>
      <c r="G8228" t="str">
        <f t="shared" si="254"/>
        <v>iiif_url</v>
      </c>
    </row>
    <row r="8229" spans="1:7" x14ac:dyDescent="0.2">
      <c r="A8229" t="s">
        <v>7689</v>
      </c>
      <c r="B8229" t="s">
        <v>7745</v>
      </c>
      <c r="C8229" t="s">
        <v>37</v>
      </c>
      <c r="D8229">
        <v>1487</v>
      </c>
      <c r="E8229">
        <v>2691</v>
      </c>
      <c r="F8229" t="s">
        <v>7788</v>
      </c>
      <c r="G8229" t="str">
        <f t="shared" si="254"/>
        <v>iiif_url</v>
      </c>
    </row>
    <row r="8230" spans="1:7" x14ac:dyDescent="0.2">
      <c r="A8230" t="s">
        <v>7689</v>
      </c>
      <c r="B8230" t="s">
        <v>7745</v>
      </c>
      <c r="C8230" t="s">
        <v>37</v>
      </c>
      <c r="D8230">
        <v>1487</v>
      </c>
      <c r="E8230">
        <v>2748</v>
      </c>
      <c r="F8230" t="s">
        <v>7789</v>
      </c>
      <c r="G8230" t="str">
        <f t="shared" si="254"/>
        <v>iiif_url</v>
      </c>
    </row>
    <row r="8231" spans="1:7" x14ac:dyDescent="0.2">
      <c r="A8231" t="s">
        <v>7689</v>
      </c>
      <c r="B8231" t="s">
        <v>7745</v>
      </c>
      <c r="C8231" t="s">
        <v>26</v>
      </c>
      <c r="D8231">
        <v>1373</v>
      </c>
      <c r="E8231">
        <v>2802</v>
      </c>
      <c r="F8231" t="s">
        <v>5111</v>
      </c>
      <c r="G8231" t="str">
        <f t="shared" si="254"/>
        <v>iiif_url</v>
      </c>
    </row>
    <row r="8232" spans="1:7" x14ac:dyDescent="0.2">
      <c r="A8232" t="s">
        <v>7689</v>
      </c>
      <c r="B8232" t="s">
        <v>7745</v>
      </c>
      <c r="C8232" t="s">
        <v>37</v>
      </c>
      <c r="D8232">
        <v>1490</v>
      </c>
      <c r="E8232">
        <v>2837</v>
      </c>
      <c r="F8232" t="s">
        <v>7790</v>
      </c>
      <c r="G8232" t="str">
        <f t="shared" si="254"/>
        <v>iiif_url</v>
      </c>
    </row>
    <row r="8233" spans="1:7" x14ac:dyDescent="0.2">
      <c r="A8233" t="s">
        <v>7689</v>
      </c>
      <c r="B8233" t="s">
        <v>7745</v>
      </c>
      <c r="C8233" t="s">
        <v>37</v>
      </c>
      <c r="D8233">
        <v>1485</v>
      </c>
      <c r="E8233">
        <v>2890</v>
      </c>
      <c r="F8233" t="s">
        <v>7791</v>
      </c>
      <c r="G8233" t="str">
        <f t="shared" si="254"/>
        <v>iiif_url</v>
      </c>
    </row>
    <row r="8234" spans="1:7" x14ac:dyDescent="0.2">
      <c r="A8234" t="s">
        <v>7689</v>
      </c>
      <c r="B8234" t="s">
        <v>7745</v>
      </c>
      <c r="C8234" t="s">
        <v>26</v>
      </c>
      <c r="D8234">
        <v>1369</v>
      </c>
      <c r="E8234">
        <v>2944</v>
      </c>
      <c r="F8234" t="s">
        <v>3981</v>
      </c>
      <c r="G8234" t="str">
        <f t="shared" si="254"/>
        <v>iiif_url</v>
      </c>
    </row>
    <row r="8235" spans="1:7" x14ac:dyDescent="0.2">
      <c r="A8235" t="s">
        <v>7689</v>
      </c>
      <c r="B8235" t="s">
        <v>7745</v>
      </c>
      <c r="C8235" t="s">
        <v>37</v>
      </c>
      <c r="D8235">
        <v>1485</v>
      </c>
      <c r="E8235">
        <v>2981</v>
      </c>
      <c r="F8235" t="s">
        <v>7792</v>
      </c>
      <c r="G8235" t="str">
        <f t="shared" si="254"/>
        <v>iiif_url</v>
      </c>
    </row>
    <row r="8236" spans="1:7" x14ac:dyDescent="0.2">
      <c r="A8236" t="s">
        <v>7689</v>
      </c>
      <c r="B8236" t="s">
        <v>7745</v>
      </c>
      <c r="C8236" t="s">
        <v>26</v>
      </c>
      <c r="D8236">
        <v>1371</v>
      </c>
      <c r="E8236">
        <v>3031</v>
      </c>
      <c r="F8236" t="s">
        <v>7793</v>
      </c>
      <c r="G8236" t="str">
        <f t="shared" si="254"/>
        <v>iiif_url</v>
      </c>
    </row>
    <row r="8237" spans="1:7" x14ac:dyDescent="0.2">
      <c r="A8237" t="s">
        <v>7689</v>
      </c>
      <c r="B8237" t="s">
        <v>7745</v>
      </c>
      <c r="C8237" t="s">
        <v>37</v>
      </c>
      <c r="D8237">
        <v>1487</v>
      </c>
      <c r="E8237">
        <v>3079</v>
      </c>
      <c r="F8237" t="s">
        <v>7794</v>
      </c>
      <c r="G8237" t="str">
        <f t="shared" si="254"/>
        <v>iiif_url</v>
      </c>
    </row>
    <row r="8238" spans="1:7" x14ac:dyDescent="0.2">
      <c r="A8238" t="s">
        <v>7689</v>
      </c>
      <c r="B8238" t="s">
        <v>7745</v>
      </c>
      <c r="C8238" t="s">
        <v>37</v>
      </c>
      <c r="D8238">
        <v>1485</v>
      </c>
      <c r="E8238">
        <v>3126</v>
      </c>
      <c r="F8238" t="s">
        <v>7795</v>
      </c>
      <c r="G8238" t="str">
        <f t="shared" si="254"/>
        <v>iiif_url</v>
      </c>
    </row>
    <row r="8239" spans="1:7" x14ac:dyDescent="0.2">
      <c r="A8239" t="s">
        <v>7689</v>
      </c>
      <c r="B8239" t="s">
        <v>7745</v>
      </c>
      <c r="C8239" t="s">
        <v>37</v>
      </c>
      <c r="D8239">
        <v>1485</v>
      </c>
      <c r="E8239">
        <v>3170</v>
      </c>
      <c r="F8239" t="s">
        <v>7796</v>
      </c>
      <c r="G8239" t="str">
        <f t="shared" si="254"/>
        <v>iiif_url</v>
      </c>
    </row>
    <row r="8240" spans="1:7" x14ac:dyDescent="0.2">
      <c r="A8240" t="s">
        <v>7689</v>
      </c>
      <c r="B8240" t="s">
        <v>7745</v>
      </c>
      <c r="C8240" t="s">
        <v>37</v>
      </c>
      <c r="D8240">
        <v>1480</v>
      </c>
      <c r="E8240">
        <v>3227</v>
      </c>
      <c r="F8240" t="s">
        <v>7797</v>
      </c>
      <c r="G8240" t="str">
        <f t="shared" si="254"/>
        <v>iiif_url</v>
      </c>
    </row>
    <row r="8241" spans="1:7" x14ac:dyDescent="0.2">
      <c r="A8241" t="s">
        <v>7689</v>
      </c>
      <c r="B8241" t="s">
        <v>7745</v>
      </c>
      <c r="C8241" t="s">
        <v>124</v>
      </c>
      <c r="D8241">
        <v>1357</v>
      </c>
      <c r="E8241">
        <v>3277</v>
      </c>
      <c r="F8241" t="s">
        <v>7798</v>
      </c>
      <c r="G8241" t="str">
        <f t="shared" si="254"/>
        <v>iiif_url</v>
      </c>
    </row>
    <row r="8245" spans="1:7" x14ac:dyDescent="0.2">
      <c r="A8245" t="s">
        <v>7799</v>
      </c>
      <c r="B8245" t="s">
        <v>7800</v>
      </c>
      <c r="C8245" t="s">
        <v>37</v>
      </c>
      <c r="D8245">
        <v>2873</v>
      </c>
      <c r="E8245">
        <v>342</v>
      </c>
      <c r="F8245" t="s">
        <v>7801</v>
      </c>
      <c r="G8245" t="str">
        <f t="shared" ref="G8245:G8276" si="255">HYPERLINK("https://images.diginfra.net/iiif/NL-HaNA_1.01.02/3779/NL-HaNA_1.01.02_3779_0037.jpg/2606,256,1079,3140/full/0/default.jpg", "iiif_url")</f>
        <v>iiif_url</v>
      </c>
    </row>
    <row r="8246" spans="1:7" x14ac:dyDescent="0.2">
      <c r="A8246" t="s">
        <v>7799</v>
      </c>
      <c r="B8246" t="s">
        <v>7800</v>
      </c>
      <c r="C8246" t="s">
        <v>37</v>
      </c>
      <c r="D8246">
        <v>2868</v>
      </c>
      <c r="E8246">
        <v>395</v>
      </c>
      <c r="F8246" t="s">
        <v>7802</v>
      </c>
      <c r="G8246" t="str">
        <f t="shared" si="255"/>
        <v>iiif_url</v>
      </c>
    </row>
    <row r="8247" spans="1:7" x14ac:dyDescent="0.2">
      <c r="A8247" t="s">
        <v>7799</v>
      </c>
      <c r="B8247" t="s">
        <v>7800</v>
      </c>
      <c r="C8247" t="s">
        <v>26</v>
      </c>
      <c r="D8247">
        <v>2744</v>
      </c>
      <c r="E8247">
        <v>444</v>
      </c>
      <c r="F8247" t="s">
        <v>7803</v>
      </c>
      <c r="G8247" t="str">
        <f t="shared" si="255"/>
        <v>iiif_url</v>
      </c>
    </row>
    <row r="8248" spans="1:7" x14ac:dyDescent="0.2">
      <c r="A8248" t="s">
        <v>7799</v>
      </c>
      <c r="B8248" t="s">
        <v>7800</v>
      </c>
      <c r="C8248" t="s">
        <v>37</v>
      </c>
      <c r="D8248">
        <v>2863</v>
      </c>
      <c r="E8248">
        <v>488</v>
      </c>
      <c r="F8248" t="s">
        <v>7804</v>
      </c>
      <c r="G8248" t="str">
        <f t="shared" si="255"/>
        <v>iiif_url</v>
      </c>
    </row>
    <row r="8249" spans="1:7" x14ac:dyDescent="0.2">
      <c r="A8249" t="s">
        <v>7799</v>
      </c>
      <c r="B8249" t="s">
        <v>7800</v>
      </c>
      <c r="C8249" t="s">
        <v>26</v>
      </c>
      <c r="D8249">
        <v>2744</v>
      </c>
      <c r="E8249">
        <v>540</v>
      </c>
      <c r="F8249" t="s">
        <v>7805</v>
      </c>
      <c r="G8249" t="str">
        <f t="shared" si="255"/>
        <v>iiif_url</v>
      </c>
    </row>
    <row r="8250" spans="1:7" x14ac:dyDescent="0.2">
      <c r="A8250" t="s">
        <v>7799</v>
      </c>
      <c r="B8250" t="s">
        <v>7800</v>
      </c>
      <c r="C8250" t="s">
        <v>37</v>
      </c>
      <c r="D8250">
        <v>2863</v>
      </c>
      <c r="E8250">
        <v>584</v>
      </c>
      <c r="F8250" t="s">
        <v>7806</v>
      </c>
      <c r="G8250" t="str">
        <f t="shared" si="255"/>
        <v>iiif_url</v>
      </c>
    </row>
    <row r="8251" spans="1:7" x14ac:dyDescent="0.2">
      <c r="A8251" t="s">
        <v>7799</v>
      </c>
      <c r="B8251" t="s">
        <v>7800</v>
      </c>
      <c r="C8251" t="s">
        <v>37</v>
      </c>
      <c r="D8251">
        <v>2863</v>
      </c>
      <c r="E8251">
        <v>632</v>
      </c>
      <c r="F8251" t="s">
        <v>7807</v>
      </c>
      <c r="G8251" t="str">
        <f t="shared" si="255"/>
        <v>iiif_url</v>
      </c>
    </row>
    <row r="8252" spans="1:7" x14ac:dyDescent="0.2">
      <c r="A8252" t="s">
        <v>7799</v>
      </c>
      <c r="B8252" t="s">
        <v>7800</v>
      </c>
      <c r="C8252" t="s">
        <v>124</v>
      </c>
      <c r="D8252">
        <v>2737</v>
      </c>
      <c r="E8252">
        <v>681</v>
      </c>
      <c r="F8252" t="s">
        <v>7808</v>
      </c>
      <c r="G8252" t="str">
        <f t="shared" si="255"/>
        <v>iiif_url</v>
      </c>
    </row>
    <row r="8253" spans="1:7" x14ac:dyDescent="0.2">
      <c r="A8253" t="s">
        <v>7799</v>
      </c>
      <c r="B8253" t="s">
        <v>7800</v>
      </c>
      <c r="C8253" t="s">
        <v>37</v>
      </c>
      <c r="D8253">
        <v>2861</v>
      </c>
      <c r="E8253">
        <v>728</v>
      </c>
      <c r="F8253" t="s">
        <v>7809</v>
      </c>
      <c r="G8253" t="str">
        <f t="shared" si="255"/>
        <v>iiif_url</v>
      </c>
    </row>
    <row r="8254" spans="1:7" x14ac:dyDescent="0.2">
      <c r="A8254" t="s">
        <v>7799</v>
      </c>
      <c r="B8254" t="s">
        <v>7800</v>
      </c>
      <c r="C8254" t="s">
        <v>26</v>
      </c>
      <c r="D8254">
        <v>2740</v>
      </c>
      <c r="E8254">
        <v>787</v>
      </c>
      <c r="F8254" t="s">
        <v>4011</v>
      </c>
      <c r="G8254" t="str">
        <f t="shared" si="255"/>
        <v>iiif_url</v>
      </c>
    </row>
    <row r="8255" spans="1:7" x14ac:dyDescent="0.2">
      <c r="A8255" t="s">
        <v>7799</v>
      </c>
      <c r="B8255" t="s">
        <v>7800</v>
      </c>
      <c r="C8255" t="s">
        <v>37</v>
      </c>
      <c r="D8255">
        <v>2858</v>
      </c>
      <c r="E8255">
        <v>826</v>
      </c>
      <c r="F8255" t="s">
        <v>7810</v>
      </c>
      <c r="G8255" t="str">
        <f t="shared" si="255"/>
        <v>iiif_url</v>
      </c>
    </row>
    <row r="8256" spans="1:7" x14ac:dyDescent="0.2">
      <c r="A8256" t="s">
        <v>7799</v>
      </c>
      <c r="B8256" t="s">
        <v>7800</v>
      </c>
      <c r="C8256" t="s">
        <v>26</v>
      </c>
      <c r="D8256">
        <v>2732</v>
      </c>
      <c r="E8256">
        <v>870</v>
      </c>
      <c r="F8256" t="s">
        <v>3992</v>
      </c>
      <c r="G8256" t="str">
        <f t="shared" si="255"/>
        <v>iiif_url</v>
      </c>
    </row>
    <row r="8257" spans="1:7" x14ac:dyDescent="0.2">
      <c r="A8257" t="s">
        <v>7799</v>
      </c>
      <c r="B8257" t="s">
        <v>7800</v>
      </c>
      <c r="C8257" t="s">
        <v>26</v>
      </c>
      <c r="D8257">
        <v>2854</v>
      </c>
      <c r="E8257">
        <v>875</v>
      </c>
      <c r="F8257" t="s">
        <v>7811</v>
      </c>
      <c r="G8257" t="str">
        <f t="shared" si="255"/>
        <v>iiif_url</v>
      </c>
    </row>
    <row r="8258" spans="1:7" x14ac:dyDescent="0.2">
      <c r="A8258" t="s">
        <v>7799</v>
      </c>
      <c r="B8258" t="s">
        <v>7800</v>
      </c>
      <c r="C8258" t="s">
        <v>37</v>
      </c>
      <c r="D8258">
        <v>2861</v>
      </c>
      <c r="E8258">
        <v>924</v>
      </c>
      <c r="F8258" t="s">
        <v>7812</v>
      </c>
      <c r="G8258" t="str">
        <f t="shared" si="255"/>
        <v>iiif_url</v>
      </c>
    </row>
    <row r="8259" spans="1:7" x14ac:dyDescent="0.2">
      <c r="A8259" t="s">
        <v>7799</v>
      </c>
      <c r="B8259" t="s">
        <v>7800</v>
      </c>
      <c r="C8259" t="s">
        <v>37</v>
      </c>
      <c r="D8259">
        <v>2858</v>
      </c>
      <c r="E8259">
        <v>971</v>
      </c>
      <c r="F8259" t="s">
        <v>7813</v>
      </c>
      <c r="G8259" t="str">
        <f t="shared" si="255"/>
        <v>iiif_url</v>
      </c>
    </row>
    <row r="8260" spans="1:7" x14ac:dyDescent="0.2">
      <c r="A8260" t="s">
        <v>7799</v>
      </c>
      <c r="B8260" t="s">
        <v>7800</v>
      </c>
      <c r="C8260" t="s">
        <v>26</v>
      </c>
      <c r="D8260">
        <v>2735</v>
      </c>
      <c r="E8260">
        <v>1018</v>
      </c>
      <c r="F8260" t="s">
        <v>7814</v>
      </c>
      <c r="G8260" t="str">
        <f t="shared" si="255"/>
        <v>iiif_url</v>
      </c>
    </row>
    <row r="8261" spans="1:7" x14ac:dyDescent="0.2">
      <c r="A8261" t="s">
        <v>7799</v>
      </c>
      <c r="B8261" t="s">
        <v>7800</v>
      </c>
      <c r="C8261" t="s">
        <v>37</v>
      </c>
      <c r="D8261">
        <v>2856</v>
      </c>
      <c r="E8261">
        <v>1065</v>
      </c>
      <c r="F8261" t="s">
        <v>7815</v>
      </c>
      <c r="G8261" t="str">
        <f t="shared" si="255"/>
        <v>iiif_url</v>
      </c>
    </row>
    <row r="8262" spans="1:7" x14ac:dyDescent="0.2">
      <c r="A8262" t="s">
        <v>7799</v>
      </c>
      <c r="B8262" t="s">
        <v>7800</v>
      </c>
      <c r="C8262" t="s">
        <v>37</v>
      </c>
      <c r="D8262">
        <v>2837</v>
      </c>
      <c r="E8262">
        <v>1113</v>
      </c>
      <c r="F8262" t="s">
        <v>7816</v>
      </c>
      <c r="G8262" t="str">
        <f t="shared" si="255"/>
        <v>iiif_url</v>
      </c>
    </row>
    <row r="8263" spans="1:7" x14ac:dyDescent="0.2">
      <c r="A8263" t="s">
        <v>7799</v>
      </c>
      <c r="B8263" t="s">
        <v>7800</v>
      </c>
      <c r="C8263" t="s">
        <v>124</v>
      </c>
      <c r="D8263">
        <v>2692</v>
      </c>
      <c r="E8263">
        <v>1158</v>
      </c>
      <c r="F8263" t="s">
        <v>7817</v>
      </c>
      <c r="G8263" t="str">
        <f t="shared" si="255"/>
        <v>iiif_url</v>
      </c>
    </row>
    <row r="8264" spans="1:7" x14ac:dyDescent="0.2">
      <c r="A8264" t="s">
        <v>7799</v>
      </c>
      <c r="B8264" t="s">
        <v>7800</v>
      </c>
      <c r="C8264" t="s">
        <v>26</v>
      </c>
      <c r="D8264">
        <v>2730</v>
      </c>
      <c r="E8264">
        <v>1207</v>
      </c>
      <c r="F8264" t="s">
        <v>7818</v>
      </c>
      <c r="G8264" t="str">
        <f t="shared" si="255"/>
        <v>iiif_url</v>
      </c>
    </row>
    <row r="8265" spans="1:7" x14ac:dyDescent="0.2">
      <c r="A8265" t="s">
        <v>7799</v>
      </c>
      <c r="B8265" t="s">
        <v>7800</v>
      </c>
      <c r="C8265" t="s">
        <v>124</v>
      </c>
      <c r="D8265">
        <v>2692</v>
      </c>
      <c r="E8265">
        <v>1251</v>
      </c>
      <c r="F8265" t="s">
        <v>7819</v>
      </c>
      <c r="G8265" t="str">
        <f t="shared" si="255"/>
        <v>iiif_url</v>
      </c>
    </row>
    <row r="8266" spans="1:7" x14ac:dyDescent="0.2">
      <c r="A8266" t="s">
        <v>7799</v>
      </c>
      <c r="B8266" t="s">
        <v>7800</v>
      </c>
      <c r="C8266" t="s">
        <v>26</v>
      </c>
      <c r="D8266">
        <v>2725</v>
      </c>
      <c r="E8266">
        <v>1300</v>
      </c>
      <c r="F8266" t="s">
        <v>7820</v>
      </c>
      <c r="G8266" t="str">
        <f t="shared" si="255"/>
        <v>iiif_url</v>
      </c>
    </row>
    <row r="8267" spans="1:7" x14ac:dyDescent="0.2">
      <c r="A8267" t="s">
        <v>7799</v>
      </c>
      <c r="B8267" t="s">
        <v>7800</v>
      </c>
      <c r="C8267" t="s">
        <v>124</v>
      </c>
      <c r="D8267">
        <v>2692</v>
      </c>
      <c r="E8267">
        <v>1348</v>
      </c>
      <c r="F8267" t="s">
        <v>7821</v>
      </c>
      <c r="G8267" t="str">
        <f t="shared" si="255"/>
        <v>iiif_url</v>
      </c>
    </row>
    <row r="8268" spans="1:7" x14ac:dyDescent="0.2">
      <c r="A8268" t="s">
        <v>7799</v>
      </c>
      <c r="B8268" t="s">
        <v>7800</v>
      </c>
      <c r="C8268" t="s">
        <v>124</v>
      </c>
      <c r="D8268">
        <v>2690</v>
      </c>
      <c r="E8268">
        <v>1395</v>
      </c>
      <c r="F8268" t="s">
        <v>7822</v>
      </c>
      <c r="G8268" t="str">
        <f t="shared" si="255"/>
        <v>iiif_url</v>
      </c>
    </row>
    <row r="8269" spans="1:7" x14ac:dyDescent="0.2">
      <c r="A8269" t="s">
        <v>7799</v>
      </c>
      <c r="B8269" t="s">
        <v>7800</v>
      </c>
      <c r="C8269" t="s">
        <v>26</v>
      </c>
      <c r="D8269">
        <v>2730</v>
      </c>
      <c r="E8269">
        <v>1444</v>
      </c>
      <c r="F8269" t="s">
        <v>7823</v>
      </c>
      <c r="G8269" t="str">
        <f t="shared" si="255"/>
        <v>iiif_url</v>
      </c>
    </row>
    <row r="8270" spans="1:7" x14ac:dyDescent="0.2">
      <c r="A8270" t="s">
        <v>7799</v>
      </c>
      <c r="B8270" t="s">
        <v>7800</v>
      </c>
      <c r="C8270" t="s">
        <v>26</v>
      </c>
      <c r="D8270">
        <v>2732</v>
      </c>
      <c r="E8270">
        <v>1497</v>
      </c>
      <c r="F8270" t="s">
        <v>7824</v>
      </c>
      <c r="G8270" t="str">
        <f t="shared" si="255"/>
        <v>iiif_url</v>
      </c>
    </row>
    <row r="8271" spans="1:7" x14ac:dyDescent="0.2">
      <c r="A8271" t="s">
        <v>7799</v>
      </c>
      <c r="B8271" t="s">
        <v>7800</v>
      </c>
      <c r="C8271" t="s">
        <v>124</v>
      </c>
      <c r="D8271">
        <v>2680</v>
      </c>
      <c r="E8271">
        <v>1537</v>
      </c>
      <c r="F8271" t="s">
        <v>7825</v>
      </c>
      <c r="G8271" t="str">
        <f t="shared" si="255"/>
        <v>iiif_url</v>
      </c>
    </row>
    <row r="8272" spans="1:7" x14ac:dyDescent="0.2">
      <c r="A8272" t="s">
        <v>7799</v>
      </c>
      <c r="B8272" t="s">
        <v>7800</v>
      </c>
      <c r="C8272" t="s">
        <v>26</v>
      </c>
      <c r="D8272">
        <v>2730</v>
      </c>
      <c r="E8272">
        <v>1591</v>
      </c>
      <c r="F8272" t="s">
        <v>7826</v>
      </c>
      <c r="G8272" t="str">
        <f t="shared" si="255"/>
        <v>iiif_url</v>
      </c>
    </row>
    <row r="8273" spans="1:7" x14ac:dyDescent="0.2">
      <c r="A8273" t="s">
        <v>7799</v>
      </c>
      <c r="B8273" t="s">
        <v>7800</v>
      </c>
      <c r="C8273" t="s">
        <v>26</v>
      </c>
      <c r="D8273">
        <v>2728</v>
      </c>
      <c r="E8273">
        <v>1638</v>
      </c>
      <c r="F8273" t="s">
        <v>7827</v>
      </c>
      <c r="G8273" t="str">
        <f t="shared" si="255"/>
        <v>iiif_url</v>
      </c>
    </row>
    <row r="8274" spans="1:7" x14ac:dyDescent="0.2">
      <c r="A8274" t="s">
        <v>7799</v>
      </c>
      <c r="B8274" t="s">
        <v>7800</v>
      </c>
      <c r="C8274" t="s">
        <v>37</v>
      </c>
      <c r="D8274">
        <v>2854</v>
      </c>
      <c r="E8274">
        <v>1688</v>
      </c>
      <c r="F8274" t="s">
        <v>7677</v>
      </c>
      <c r="G8274" t="str">
        <f t="shared" si="255"/>
        <v>iiif_url</v>
      </c>
    </row>
    <row r="8275" spans="1:7" x14ac:dyDescent="0.2">
      <c r="A8275" t="s">
        <v>7799</v>
      </c>
      <c r="B8275" t="s">
        <v>7800</v>
      </c>
      <c r="C8275" t="s">
        <v>124</v>
      </c>
      <c r="D8275">
        <v>2687</v>
      </c>
      <c r="E8275">
        <v>1732</v>
      </c>
      <c r="F8275" t="s">
        <v>7828</v>
      </c>
      <c r="G8275" t="str">
        <f t="shared" si="255"/>
        <v>iiif_url</v>
      </c>
    </row>
    <row r="8276" spans="1:7" x14ac:dyDescent="0.2">
      <c r="A8276" t="s">
        <v>7799</v>
      </c>
      <c r="B8276" t="s">
        <v>7800</v>
      </c>
      <c r="C8276" t="s">
        <v>124</v>
      </c>
      <c r="D8276">
        <v>2685</v>
      </c>
      <c r="E8276">
        <v>1779</v>
      </c>
      <c r="F8276" t="s">
        <v>7829</v>
      </c>
      <c r="G8276" t="str">
        <f t="shared" si="255"/>
        <v>iiif_url</v>
      </c>
    </row>
    <row r="8277" spans="1:7" x14ac:dyDescent="0.2">
      <c r="A8277" t="s">
        <v>7799</v>
      </c>
      <c r="B8277" t="s">
        <v>7800</v>
      </c>
      <c r="C8277" t="s">
        <v>26</v>
      </c>
      <c r="D8277">
        <v>2728</v>
      </c>
      <c r="E8277">
        <v>1830</v>
      </c>
      <c r="F8277" t="s">
        <v>7830</v>
      </c>
      <c r="G8277" t="str">
        <f t="shared" ref="G8277:G8307" si="256">HYPERLINK("https://images.diginfra.net/iiif/NL-HaNA_1.01.02/3779/NL-HaNA_1.01.02_3779_0037.jpg/2606,256,1079,3140/full/0/default.jpg", "iiif_url")</f>
        <v>iiif_url</v>
      </c>
    </row>
    <row r="8278" spans="1:7" x14ac:dyDescent="0.2">
      <c r="A8278" t="s">
        <v>7799</v>
      </c>
      <c r="B8278" t="s">
        <v>7800</v>
      </c>
      <c r="C8278" t="s">
        <v>124</v>
      </c>
      <c r="D8278">
        <v>2687</v>
      </c>
      <c r="E8278">
        <v>1872</v>
      </c>
      <c r="F8278" t="s">
        <v>7831</v>
      </c>
      <c r="G8278" t="str">
        <f t="shared" si="256"/>
        <v>iiif_url</v>
      </c>
    </row>
    <row r="8279" spans="1:7" x14ac:dyDescent="0.2">
      <c r="A8279" t="s">
        <v>7799</v>
      </c>
      <c r="B8279" t="s">
        <v>7800</v>
      </c>
      <c r="C8279" t="s">
        <v>26</v>
      </c>
      <c r="D8279">
        <v>2730</v>
      </c>
      <c r="E8279">
        <v>1919</v>
      </c>
      <c r="F8279" t="s">
        <v>7832</v>
      </c>
      <c r="G8279" t="str">
        <f t="shared" si="256"/>
        <v>iiif_url</v>
      </c>
    </row>
    <row r="8280" spans="1:7" x14ac:dyDescent="0.2">
      <c r="A8280" t="s">
        <v>7799</v>
      </c>
      <c r="B8280" t="s">
        <v>7800</v>
      </c>
      <c r="C8280" t="s">
        <v>26</v>
      </c>
      <c r="D8280">
        <v>2728</v>
      </c>
      <c r="E8280">
        <v>1970</v>
      </c>
      <c r="F8280" t="s">
        <v>7833</v>
      </c>
      <c r="G8280" t="str">
        <f t="shared" si="256"/>
        <v>iiif_url</v>
      </c>
    </row>
    <row r="8281" spans="1:7" x14ac:dyDescent="0.2">
      <c r="A8281" t="s">
        <v>7799</v>
      </c>
      <c r="B8281" t="s">
        <v>7800</v>
      </c>
      <c r="C8281" t="s">
        <v>124</v>
      </c>
      <c r="D8281">
        <v>2685</v>
      </c>
      <c r="E8281">
        <v>2014</v>
      </c>
      <c r="F8281" t="s">
        <v>7834</v>
      </c>
      <c r="G8281" t="str">
        <f t="shared" si="256"/>
        <v>iiif_url</v>
      </c>
    </row>
    <row r="8282" spans="1:7" x14ac:dyDescent="0.2">
      <c r="A8282" t="s">
        <v>7799</v>
      </c>
      <c r="B8282" t="s">
        <v>7800</v>
      </c>
      <c r="C8282" t="s">
        <v>124</v>
      </c>
      <c r="D8282">
        <v>2682</v>
      </c>
      <c r="E8282">
        <v>2063</v>
      </c>
      <c r="F8282" t="s">
        <v>7835</v>
      </c>
      <c r="G8282" t="str">
        <f t="shared" si="256"/>
        <v>iiif_url</v>
      </c>
    </row>
    <row r="8283" spans="1:7" x14ac:dyDescent="0.2">
      <c r="A8283" t="s">
        <v>7799</v>
      </c>
      <c r="B8283" t="s">
        <v>7800</v>
      </c>
      <c r="C8283" t="s">
        <v>124</v>
      </c>
      <c r="D8283">
        <v>2687</v>
      </c>
      <c r="E8283">
        <v>2111</v>
      </c>
      <c r="F8283" t="s">
        <v>7836</v>
      </c>
      <c r="G8283" t="str">
        <f t="shared" si="256"/>
        <v>iiif_url</v>
      </c>
    </row>
    <row r="8284" spans="1:7" x14ac:dyDescent="0.2">
      <c r="A8284" t="s">
        <v>7799</v>
      </c>
      <c r="B8284" t="s">
        <v>7800</v>
      </c>
      <c r="C8284" t="s">
        <v>26</v>
      </c>
      <c r="D8284">
        <v>2730</v>
      </c>
      <c r="E8284">
        <v>2161</v>
      </c>
      <c r="F8284" t="s">
        <v>7837</v>
      </c>
      <c r="G8284" t="str">
        <f t="shared" si="256"/>
        <v>iiif_url</v>
      </c>
    </row>
    <row r="8285" spans="1:7" x14ac:dyDescent="0.2">
      <c r="A8285" t="s">
        <v>7799</v>
      </c>
      <c r="B8285" t="s">
        <v>7800</v>
      </c>
      <c r="C8285" t="s">
        <v>26</v>
      </c>
      <c r="D8285">
        <v>2735</v>
      </c>
      <c r="E8285">
        <v>2210</v>
      </c>
      <c r="F8285" t="s">
        <v>6826</v>
      </c>
      <c r="G8285" t="str">
        <f t="shared" si="256"/>
        <v>iiif_url</v>
      </c>
    </row>
    <row r="8286" spans="1:7" x14ac:dyDescent="0.2">
      <c r="A8286" t="s">
        <v>7799</v>
      </c>
      <c r="B8286" t="s">
        <v>7800</v>
      </c>
      <c r="C8286" t="s">
        <v>124</v>
      </c>
      <c r="D8286">
        <v>2682</v>
      </c>
      <c r="E8286">
        <v>2257</v>
      </c>
      <c r="F8286" t="s">
        <v>7838</v>
      </c>
      <c r="G8286" t="str">
        <f t="shared" si="256"/>
        <v>iiif_url</v>
      </c>
    </row>
    <row r="8287" spans="1:7" x14ac:dyDescent="0.2">
      <c r="A8287" t="s">
        <v>7799</v>
      </c>
      <c r="B8287" t="s">
        <v>7800</v>
      </c>
      <c r="C8287" t="s">
        <v>26</v>
      </c>
      <c r="D8287">
        <v>2730</v>
      </c>
      <c r="E8287">
        <v>2307</v>
      </c>
      <c r="F8287" t="s">
        <v>7839</v>
      </c>
      <c r="G8287" t="str">
        <f t="shared" si="256"/>
        <v>iiif_url</v>
      </c>
    </row>
    <row r="8288" spans="1:7" x14ac:dyDescent="0.2">
      <c r="A8288" t="s">
        <v>7799</v>
      </c>
      <c r="B8288" t="s">
        <v>7800</v>
      </c>
      <c r="C8288" t="s">
        <v>26</v>
      </c>
      <c r="D8288">
        <v>2730</v>
      </c>
      <c r="E8288">
        <v>2363</v>
      </c>
      <c r="F8288" t="s">
        <v>7840</v>
      </c>
      <c r="G8288" t="str">
        <f t="shared" si="256"/>
        <v>iiif_url</v>
      </c>
    </row>
    <row r="8289" spans="1:7" x14ac:dyDescent="0.2">
      <c r="A8289" t="s">
        <v>7799</v>
      </c>
      <c r="B8289" t="s">
        <v>7800</v>
      </c>
      <c r="C8289" t="s">
        <v>124</v>
      </c>
      <c r="D8289">
        <v>2690</v>
      </c>
      <c r="E8289">
        <v>2401</v>
      </c>
      <c r="F8289" t="s">
        <v>7841</v>
      </c>
      <c r="G8289" t="str">
        <f t="shared" si="256"/>
        <v>iiif_url</v>
      </c>
    </row>
    <row r="8290" spans="1:7" x14ac:dyDescent="0.2">
      <c r="A8290" t="s">
        <v>7799</v>
      </c>
      <c r="B8290" t="s">
        <v>7800</v>
      </c>
      <c r="C8290" t="s">
        <v>26</v>
      </c>
      <c r="D8290">
        <v>2732</v>
      </c>
      <c r="E8290">
        <v>2451</v>
      </c>
      <c r="F8290" t="s">
        <v>7842</v>
      </c>
      <c r="G8290" t="str">
        <f t="shared" si="256"/>
        <v>iiif_url</v>
      </c>
    </row>
    <row r="8291" spans="1:7" x14ac:dyDescent="0.2">
      <c r="A8291" t="s">
        <v>7799</v>
      </c>
      <c r="B8291" t="s">
        <v>7800</v>
      </c>
      <c r="C8291" t="s">
        <v>26</v>
      </c>
      <c r="D8291">
        <v>2730</v>
      </c>
      <c r="E8291">
        <v>2501</v>
      </c>
      <c r="F8291" t="s">
        <v>7843</v>
      </c>
      <c r="G8291" t="str">
        <f t="shared" si="256"/>
        <v>iiif_url</v>
      </c>
    </row>
    <row r="8292" spans="1:7" x14ac:dyDescent="0.2">
      <c r="A8292" t="s">
        <v>7799</v>
      </c>
      <c r="B8292" t="s">
        <v>7800</v>
      </c>
      <c r="C8292" t="s">
        <v>26</v>
      </c>
      <c r="D8292">
        <v>2732</v>
      </c>
      <c r="E8292">
        <v>2552</v>
      </c>
      <c r="F8292" t="s">
        <v>7844</v>
      </c>
      <c r="G8292" t="str">
        <f t="shared" si="256"/>
        <v>iiif_url</v>
      </c>
    </row>
    <row r="8293" spans="1:7" x14ac:dyDescent="0.2">
      <c r="A8293" t="s">
        <v>7799</v>
      </c>
      <c r="B8293" t="s">
        <v>7800</v>
      </c>
      <c r="C8293" t="s">
        <v>37</v>
      </c>
      <c r="D8293">
        <v>2858</v>
      </c>
      <c r="E8293">
        <v>2597</v>
      </c>
      <c r="F8293" t="s">
        <v>7845</v>
      </c>
      <c r="G8293" t="str">
        <f t="shared" si="256"/>
        <v>iiif_url</v>
      </c>
    </row>
    <row r="8294" spans="1:7" x14ac:dyDescent="0.2">
      <c r="A8294" t="s">
        <v>7799</v>
      </c>
      <c r="B8294" t="s">
        <v>7800</v>
      </c>
      <c r="C8294" t="s">
        <v>26</v>
      </c>
      <c r="D8294">
        <v>2728</v>
      </c>
      <c r="E8294">
        <v>2644</v>
      </c>
      <c r="F8294" t="s">
        <v>7846</v>
      </c>
      <c r="G8294" t="str">
        <f t="shared" si="256"/>
        <v>iiif_url</v>
      </c>
    </row>
    <row r="8295" spans="1:7" x14ac:dyDescent="0.2">
      <c r="A8295" t="s">
        <v>7799</v>
      </c>
      <c r="B8295" t="s">
        <v>7800</v>
      </c>
      <c r="C8295" t="s">
        <v>26</v>
      </c>
      <c r="D8295">
        <v>2732</v>
      </c>
      <c r="E8295">
        <v>2702</v>
      </c>
      <c r="F8295" t="s">
        <v>7847</v>
      </c>
      <c r="G8295" t="str">
        <f t="shared" si="256"/>
        <v>iiif_url</v>
      </c>
    </row>
    <row r="8296" spans="1:7" x14ac:dyDescent="0.2">
      <c r="A8296" t="s">
        <v>7799</v>
      </c>
      <c r="B8296" t="s">
        <v>7800</v>
      </c>
      <c r="C8296" t="s">
        <v>37</v>
      </c>
      <c r="D8296">
        <v>2856</v>
      </c>
      <c r="E8296">
        <v>2737</v>
      </c>
      <c r="F8296" t="s">
        <v>7848</v>
      </c>
      <c r="G8296" t="str">
        <f t="shared" si="256"/>
        <v>iiif_url</v>
      </c>
    </row>
    <row r="8297" spans="1:7" x14ac:dyDescent="0.2">
      <c r="A8297" t="s">
        <v>7799</v>
      </c>
      <c r="B8297" t="s">
        <v>7800</v>
      </c>
      <c r="C8297" t="s">
        <v>26</v>
      </c>
      <c r="D8297">
        <v>2730</v>
      </c>
      <c r="E8297">
        <v>2791</v>
      </c>
      <c r="F8297" t="s">
        <v>7849</v>
      </c>
      <c r="G8297" t="str">
        <f t="shared" si="256"/>
        <v>iiif_url</v>
      </c>
    </row>
    <row r="8298" spans="1:7" x14ac:dyDescent="0.2">
      <c r="A8298" t="s">
        <v>7799</v>
      </c>
      <c r="B8298" t="s">
        <v>7800</v>
      </c>
      <c r="C8298" t="s">
        <v>26</v>
      </c>
      <c r="D8298">
        <v>2735</v>
      </c>
      <c r="E8298">
        <v>2841</v>
      </c>
      <c r="F8298" t="s">
        <v>7850</v>
      </c>
      <c r="G8298" t="str">
        <f t="shared" si="256"/>
        <v>iiif_url</v>
      </c>
    </row>
    <row r="8299" spans="1:7" x14ac:dyDescent="0.2">
      <c r="A8299" t="s">
        <v>7799</v>
      </c>
      <c r="B8299" t="s">
        <v>7800</v>
      </c>
      <c r="C8299" t="s">
        <v>11</v>
      </c>
      <c r="D8299">
        <v>3229</v>
      </c>
      <c r="E8299">
        <v>2855</v>
      </c>
      <c r="F8299" t="s">
        <v>7851</v>
      </c>
      <c r="G8299" t="str">
        <f t="shared" si="256"/>
        <v>iiif_url</v>
      </c>
    </row>
    <row r="8300" spans="1:7" x14ac:dyDescent="0.2">
      <c r="A8300" t="s">
        <v>7799</v>
      </c>
      <c r="B8300" t="s">
        <v>7800</v>
      </c>
      <c r="C8300" t="s">
        <v>37</v>
      </c>
      <c r="D8300">
        <v>2858</v>
      </c>
      <c r="E8300">
        <v>2889</v>
      </c>
      <c r="F8300" t="s">
        <v>7852</v>
      </c>
      <c r="G8300" t="str">
        <f t="shared" si="256"/>
        <v>iiif_url</v>
      </c>
    </row>
    <row r="8301" spans="1:7" x14ac:dyDescent="0.2">
      <c r="A8301" t="s">
        <v>7799</v>
      </c>
      <c r="B8301" t="s">
        <v>7800</v>
      </c>
      <c r="C8301" t="s">
        <v>26</v>
      </c>
      <c r="D8301">
        <v>2732</v>
      </c>
      <c r="E8301">
        <v>2935</v>
      </c>
      <c r="F8301" t="s">
        <v>7853</v>
      </c>
      <c r="G8301" t="str">
        <f t="shared" si="256"/>
        <v>iiif_url</v>
      </c>
    </row>
    <row r="8302" spans="1:7" x14ac:dyDescent="0.2">
      <c r="A8302" t="s">
        <v>7799</v>
      </c>
      <c r="B8302" t="s">
        <v>7800</v>
      </c>
      <c r="C8302" t="s">
        <v>26</v>
      </c>
      <c r="D8302">
        <v>2735</v>
      </c>
      <c r="E8302">
        <v>2985</v>
      </c>
      <c r="F8302" t="s">
        <v>7854</v>
      </c>
      <c r="G8302" t="str">
        <f t="shared" si="256"/>
        <v>iiif_url</v>
      </c>
    </row>
    <row r="8303" spans="1:7" x14ac:dyDescent="0.2">
      <c r="A8303" t="s">
        <v>7799</v>
      </c>
      <c r="B8303" t="s">
        <v>7800</v>
      </c>
      <c r="C8303" t="s">
        <v>26</v>
      </c>
      <c r="D8303">
        <v>2737</v>
      </c>
      <c r="E8303">
        <v>3037</v>
      </c>
      <c r="F8303" t="s">
        <v>7855</v>
      </c>
      <c r="G8303" t="str">
        <f t="shared" si="256"/>
        <v>iiif_url</v>
      </c>
    </row>
    <row r="8304" spans="1:7" x14ac:dyDescent="0.2">
      <c r="A8304" t="s">
        <v>7799</v>
      </c>
      <c r="B8304" t="s">
        <v>7800</v>
      </c>
      <c r="C8304" t="s">
        <v>37</v>
      </c>
      <c r="D8304">
        <v>2863</v>
      </c>
      <c r="E8304">
        <v>3084</v>
      </c>
      <c r="F8304" t="s">
        <v>7856</v>
      </c>
      <c r="G8304" t="str">
        <f t="shared" si="256"/>
        <v>iiif_url</v>
      </c>
    </row>
    <row r="8305" spans="1:7" x14ac:dyDescent="0.2">
      <c r="A8305" t="s">
        <v>7799</v>
      </c>
      <c r="B8305" t="s">
        <v>7800</v>
      </c>
      <c r="C8305" t="s">
        <v>26</v>
      </c>
      <c r="D8305">
        <v>2732</v>
      </c>
      <c r="E8305">
        <v>3125</v>
      </c>
      <c r="F8305" t="s">
        <v>7857</v>
      </c>
      <c r="G8305" t="str">
        <f t="shared" si="256"/>
        <v>iiif_url</v>
      </c>
    </row>
    <row r="8306" spans="1:7" x14ac:dyDescent="0.2">
      <c r="A8306" t="s">
        <v>7799</v>
      </c>
      <c r="B8306" t="s">
        <v>7800</v>
      </c>
      <c r="C8306" t="s">
        <v>26</v>
      </c>
      <c r="D8306">
        <v>2737</v>
      </c>
      <c r="E8306">
        <v>3175</v>
      </c>
      <c r="F8306" t="s">
        <v>7858</v>
      </c>
      <c r="G8306" t="str">
        <f t="shared" si="256"/>
        <v>iiif_url</v>
      </c>
    </row>
    <row r="8307" spans="1:7" x14ac:dyDescent="0.2">
      <c r="A8307" t="s">
        <v>7799</v>
      </c>
      <c r="B8307" t="s">
        <v>7800</v>
      </c>
      <c r="C8307" t="s">
        <v>37</v>
      </c>
      <c r="D8307">
        <v>2865</v>
      </c>
      <c r="E8307">
        <v>3223</v>
      </c>
      <c r="F8307" t="s">
        <v>7859</v>
      </c>
      <c r="G8307" t="str">
        <f t="shared" si="256"/>
        <v>iiif_url</v>
      </c>
    </row>
    <row r="8309" spans="1:7" x14ac:dyDescent="0.2">
      <c r="A8309" t="s">
        <v>7799</v>
      </c>
      <c r="B8309" t="s">
        <v>7860</v>
      </c>
      <c r="C8309" t="s">
        <v>124</v>
      </c>
      <c r="D8309">
        <v>3733</v>
      </c>
      <c r="E8309">
        <v>359</v>
      </c>
      <c r="F8309" t="s">
        <v>7861</v>
      </c>
      <c r="G8309" t="str">
        <f t="shared" ref="G8309:G8340" si="257">HYPERLINK("https://images.diginfra.net/iiif/NL-HaNA_1.01.02/3779/NL-HaNA_1.01.02_3779_0037.jpg/3573,261,1103,3190/full/0/default.jpg", "iiif_url")</f>
        <v>iiif_url</v>
      </c>
    </row>
    <row r="8310" spans="1:7" x14ac:dyDescent="0.2">
      <c r="A8310" t="s">
        <v>7799</v>
      </c>
      <c r="B8310" t="s">
        <v>7860</v>
      </c>
      <c r="C8310" t="s">
        <v>124</v>
      </c>
      <c r="D8310">
        <v>3733</v>
      </c>
      <c r="E8310">
        <v>406</v>
      </c>
      <c r="F8310" t="s">
        <v>7862</v>
      </c>
      <c r="G8310" t="str">
        <f t="shared" si="257"/>
        <v>iiif_url</v>
      </c>
    </row>
    <row r="8311" spans="1:7" x14ac:dyDescent="0.2">
      <c r="A8311" t="s">
        <v>7799</v>
      </c>
      <c r="B8311" t="s">
        <v>7860</v>
      </c>
      <c r="C8311" t="s">
        <v>26</v>
      </c>
      <c r="D8311">
        <v>3861</v>
      </c>
      <c r="E8311">
        <v>458</v>
      </c>
      <c r="F8311" t="s">
        <v>7863</v>
      </c>
      <c r="G8311" t="str">
        <f t="shared" si="257"/>
        <v>iiif_url</v>
      </c>
    </row>
    <row r="8312" spans="1:7" x14ac:dyDescent="0.2">
      <c r="A8312" t="s">
        <v>7799</v>
      </c>
      <c r="B8312" t="s">
        <v>7860</v>
      </c>
      <c r="C8312" t="s">
        <v>124</v>
      </c>
      <c r="D8312">
        <v>3728</v>
      </c>
      <c r="E8312">
        <v>498</v>
      </c>
      <c r="F8312" t="s">
        <v>7864</v>
      </c>
      <c r="G8312" t="str">
        <f t="shared" si="257"/>
        <v>iiif_url</v>
      </c>
    </row>
    <row r="8313" spans="1:7" x14ac:dyDescent="0.2">
      <c r="A8313" t="s">
        <v>7799</v>
      </c>
      <c r="B8313" t="s">
        <v>7860</v>
      </c>
      <c r="C8313" t="s">
        <v>124</v>
      </c>
      <c r="D8313">
        <v>3721</v>
      </c>
      <c r="E8313">
        <v>550</v>
      </c>
      <c r="F8313" t="s">
        <v>7865</v>
      </c>
      <c r="G8313" t="str">
        <f t="shared" si="257"/>
        <v>iiif_url</v>
      </c>
    </row>
    <row r="8314" spans="1:7" x14ac:dyDescent="0.2">
      <c r="A8314" t="s">
        <v>7799</v>
      </c>
      <c r="B8314" t="s">
        <v>7860</v>
      </c>
      <c r="C8314" t="s">
        <v>124</v>
      </c>
      <c r="D8314">
        <v>3723</v>
      </c>
      <c r="E8314">
        <v>600</v>
      </c>
      <c r="F8314" t="s">
        <v>7866</v>
      </c>
      <c r="G8314" t="str">
        <f t="shared" si="257"/>
        <v>iiif_url</v>
      </c>
    </row>
    <row r="8315" spans="1:7" x14ac:dyDescent="0.2">
      <c r="A8315" t="s">
        <v>7799</v>
      </c>
      <c r="B8315" t="s">
        <v>7860</v>
      </c>
      <c r="C8315" t="s">
        <v>37</v>
      </c>
      <c r="D8315">
        <v>3849</v>
      </c>
      <c r="E8315">
        <v>648</v>
      </c>
      <c r="F8315" t="s">
        <v>7867</v>
      </c>
      <c r="G8315" t="str">
        <f t="shared" si="257"/>
        <v>iiif_url</v>
      </c>
    </row>
    <row r="8316" spans="1:7" x14ac:dyDescent="0.2">
      <c r="A8316" t="s">
        <v>7799</v>
      </c>
      <c r="B8316" t="s">
        <v>7860</v>
      </c>
      <c r="C8316" t="s">
        <v>124</v>
      </c>
      <c r="D8316">
        <v>3723</v>
      </c>
      <c r="E8316">
        <v>690</v>
      </c>
      <c r="F8316" t="s">
        <v>7868</v>
      </c>
      <c r="G8316" t="str">
        <f t="shared" si="257"/>
        <v>iiif_url</v>
      </c>
    </row>
    <row r="8317" spans="1:7" x14ac:dyDescent="0.2">
      <c r="A8317" t="s">
        <v>7799</v>
      </c>
      <c r="B8317" t="s">
        <v>7860</v>
      </c>
      <c r="C8317" t="s">
        <v>26</v>
      </c>
      <c r="D8317">
        <v>3728</v>
      </c>
      <c r="E8317">
        <v>754</v>
      </c>
      <c r="F8317" t="s">
        <v>7869</v>
      </c>
      <c r="G8317" t="str">
        <f t="shared" si="257"/>
        <v>iiif_url</v>
      </c>
    </row>
    <row r="8318" spans="1:7" x14ac:dyDescent="0.2">
      <c r="A8318" t="s">
        <v>7799</v>
      </c>
      <c r="B8318" t="s">
        <v>7860</v>
      </c>
      <c r="C8318" t="s">
        <v>37</v>
      </c>
      <c r="D8318">
        <v>3849</v>
      </c>
      <c r="E8318">
        <v>789</v>
      </c>
      <c r="F8318" t="s">
        <v>7870</v>
      </c>
      <c r="G8318" t="str">
        <f t="shared" si="257"/>
        <v>iiif_url</v>
      </c>
    </row>
    <row r="8319" spans="1:7" x14ac:dyDescent="0.2">
      <c r="A8319" t="s">
        <v>7799</v>
      </c>
      <c r="B8319" t="s">
        <v>7860</v>
      </c>
      <c r="C8319" t="s">
        <v>124</v>
      </c>
      <c r="D8319">
        <v>3718</v>
      </c>
      <c r="E8319">
        <v>840</v>
      </c>
      <c r="F8319" t="s">
        <v>7871</v>
      </c>
      <c r="G8319" t="str">
        <f t="shared" si="257"/>
        <v>iiif_url</v>
      </c>
    </row>
    <row r="8320" spans="1:7" x14ac:dyDescent="0.2">
      <c r="A8320" t="s">
        <v>7799</v>
      </c>
      <c r="B8320" t="s">
        <v>7860</v>
      </c>
      <c r="C8320" t="s">
        <v>26</v>
      </c>
      <c r="D8320">
        <v>3723</v>
      </c>
      <c r="E8320">
        <v>898</v>
      </c>
      <c r="F8320" t="s">
        <v>7872</v>
      </c>
      <c r="G8320" t="str">
        <f t="shared" si="257"/>
        <v>iiif_url</v>
      </c>
    </row>
    <row r="8321" spans="1:7" x14ac:dyDescent="0.2">
      <c r="A8321" t="s">
        <v>7799</v>
      </c>
      <c r="B8321" t="s">
        <v>7860</v>
      </c>
      <c r="C8321" t="s">
        <v>26</v>
      </c>
      <c r="D8321">
        <v>3837</v>
      </c>
      <c r="E8321">
        <v>935</v>
      </c>
      <c r="F8321" t="s">
        <v>7873</v>
      </c>
      <c r="G8321" t="str">
        <f t="shared" si="257"/>
        <v>iiif_url</v>
      </c>
    </row>
    <row r="8322" spans="1:7" x14ac:dyDescent="0.2">
      <c r="A8322" t="s">
        <v>7799</v>
      </c>
      <c r="B8322" t="s">
        <v>7860</v>
      </c>
      <c r="C8322" t="s">
        <v>26</v>
      </c>
      <c r="D8322">
        <v>3716</v>
      </c>
      <c r="E8322">
        <v>981</v>
      </c>
      <c r="F8322" t="s">
        <v>7874</v>
      </c>
      <c r="G8322" t="str">
        <f t="shared" si="257"/>
        <v>iiif_url</v>
      </c>
    </row>
    <row r="8323" spans="1:7" x14ac:dyDescent="0.2">
      <c r="A8323" t="s">
        <v>7799</v>
      </c>
      <c r="B8323" t="s">
        <v>7860</v>
      </c>
      <c r="C8323" t="s">
        <v>26</v>
      </c>
      <c r="D8323">
        <v>3714</v>
      </c>
      <c r="E8323">
        <v>1028</v>
      </c>
      <c r="F8323" t="s">
        <v>7875</v>
      </c>
      <c r="G8323" t="str">
        <f t="shared" si="257"/>
        <v>iiif_url</v>
      </c>
    </row>
    <row r="8324" spans="1:7" x14ac:dyDescent="0.2">
      <c r="A8324" t="s">
        <v>7799</v>
      </c>
      <c r="B8324" t="s">
        <v>7860</v>
      </c>
      <c r="C8324" t="s">
        <v>26</v>
      </c>
      <c r="D8324">
        <v>3714</v>
      </c>
      <c r="E8324">
        <v>1078</v>
      </c>
      <c r="F8324" t="s">
        <v>7876</v>
      </c>
      <c r="G8324" t="str">
        <f t="shared" si="257"/>
        <v>iiif_url</v>
      </c>
    </row>
    <row r="8325" spans="1:7" x14ac:dyDescent="0.2">
      <c r="A8325" t="s">
        <v>7799</v>
      </c>
      <c r="B8325" t="s">
        <v>7860</v>
      </c>
      <c r="C8325" t="s">
        <v>26</v>
      </c>
      <c r="D8325">
        <v>3711</v>
      </c>
      <c r="E8325">
        <v>1129</v>
      </c>
      <c r="F8325" t="s">
        <v>7877</v>
      </c>
      <c r="G8325" t="str">
        <f t="shared" si="257"/>
        <v>iiif_url</v>
      </c>
    </row>
    <row r="8326" spans="1:7" x14ac:dyDescent="0.2">
      <c r="A8326" t="s">
        <v>7799</v>
      </c>
      <c r="B8326" t="s">
        <v>7860</v>
      </c>
      <c r="C8326" t="s">
        <v>26</v>
      </c>
      <c r="D8326">
        <v>3714</v>
      </c>
      <c r="E8326">
        <v>1179</v>
      </c>
      <c r="F8326" t="s">
        <v>1301</v>
      </c>
      <c r="G8326" t="str">
        <f t="shared" si="257"/>
        <v>iiif_url</v>
      </c>
    </row>
    <row r="8327" spans="1:7" x14ac:dyDescent="0.2">
      <c r="A8327" t="s">
        <v>7799</v>
      </c>
      <c r="B8327" t="s">
        <v>7860</v>
      </c>
      <c r="C8327" t="s">
        <v>37</v>
      </c>
      <c r="D8327">
        <v>3837</v>
      </c>
      <c r="E8327">
        <v>1225</v>
      </c>
      <c r="F8327" t="s">
        <v>7878</v>
      </c>
      <c r="G8327" t="str">
        <f t="shared" si="257"/>
        <v>iiif_url</v>
      </c>
    </row>
    <row r="8328" spans="1:7" x14ac:dyDescent="0.2">
      <c r="A8328" t="s">
        <v>7799</v>
      </c>
      <c r="B8328" t="s">
        <v>7860</v>
      </c>
      <c r="C8328" t="s">
        <v>26</v>
      </c>
      <c r="D8328">
        <v>3711</v>
      </c>
      <c r="E8328">
        <v>1279</v>
      </c>
      <c r="F8328" t="s">
        <v>7879</v>
      </c>
      <c r="G8328" t="str">
        <f t="shared" si="257"/>
        <v>iiif_url</v>
      </c>
    </row>
    <row r="8329" spans="1:7" x14ac:dyDescent="0.2">
      <c r="A8329" t="s">
        <v>7799</v>
      </c>
      <c r="B8329" t="s">
        <v>7860</v>
      </c>
      <c r="C8329" t="s">
        <v>37</v>
      </c>
      <c r="D8329">
        <v>3842</v>
      </c>
      <c r="E8329">
        <v>1318</v>
      </c>
      <c r="F8329" t="s">
        <v>7880</v>
      </c>
      <c r="G8329" t="str">
        <f t="shared" si="257"/>
        <v>iiif_url</v>
      </c>
    </row>
    <row r="8330" spans="1:7" x14ac:dyDescent="0.2">
      <c r="A8330" t="s">
        <v>7799</v>
      </c>
      <c r="B8330" t="s">
        <v>7860</v>
      </c>
      <c r="C8330" t="s">
        <v>26</v>
      </c>
      <c r="D8330">
        <v>3711</v>
      </c>
      <c r="E8330">
        <v>1367</v>
      </c>
      <c r="F8330" t="s">
        <v>7881</v>
      </c>
      <c r="G8330" t="str">
        <f t="shared" si="257"/>
        <v>iiif_url</v>
      </c>
    </row>
    <row r="8331" spans="1:7" x14ac:dyDescent="0.2">
      <c r="A8331" t="s">
        <v>7799</v>
      </c>
      <c r="B8331" t="s">
        <v>7860</v>
      </c>
      <c r="C8331" t="s">
        <v>26</v>
      </c>
      <c r="D8331">
        <v>3714</v>
      </c>
      <c r="E8331">
        <v>1420</v>
      </c>
      <c r="F8331" t="s">
        <v>7882</v>
      </c>
      <c r="G8331" t="str">
        <f t="shared" si="257"/>
        <v>iiif_url</v>
      </c>
    </row>
    <row r="8332" spans="1:7" x14ac:dyDescent="0.2">
      <c r="A8332" t="s">
        <v>7799</v>
      </c>
      <c r="B8332" t="s">
        <v>7860</v>
      </c>
      <c r="C8332" t="s">
        <v>26</v>
      </c>
      <c r="D8332">
        <v>3711</v>
      </c>
      <c r="E8332">
        <v>1464</v>
      </c>
      <c r="F8332" t="s">
        <v>7883</v>
      </c>
      <c r="G8332" t="str">
        <f t="shared" si="257"/>
        <v>iiif_url</v>
      </c>
    </row>
    <row r="8333" spans="1:7" x14ac:dyDescent="0.2">
      <c r="A8333" t="s">
        <v>7799</v>
      </c>
      <c r="B8333" t="s">
        <v>7860</v>
      </c>
      <c r="C8333" t="s">
        <v>37</v>
      </c>
      <c r="D8333">
        <v>3828</v>
      </c>
      <c r="E8333">
        <v>1516</v>
      </c>
      <c r="F8333" t="s">
        <v>7884</v>
      </c>
      <c r="G8333" t="str">
        <f t="shared" si="257"/>
        <v>iiif_url</v>
      </c>
    </row>
    <row r="8334" spans="1:7" x14ac:dyDescent="0.2">
      <c r="A8334" t="s">
        <v>7799</v>
      </c>
      <c r="B8334" t="s">
        <v>7860</v>
      </c>
      <c r="C8334" t="s">
        <v>26</v>
      </c>
      <c r="D8334">
        <v>3711</v>
      </c>
      <c r="E8334">
        <v>1564</v>
      </c>
      <c r="F8334" t="s">
        <v>7885</v>
      </c>
      <c r="G8334" t="str">
        <f t="shared" si="257"/>
        <v>iiif_url</v>
      </c>
    </row>
    <row r="8335" spans="1:7" x14ac:dyDescent="0.2">
      <c r="A8335" t="s">
        <v>7799</v>
      </c>
      <c r="B8335" t="s">
        <v>7860</v>
      </c>
      <c r="C8335" t="s">
        <v>26</v>
      </c>
      <c r="D8335">
        <v>3711</v>
      </c>
      <c r="E8335">
        <v>1613</v>
      </c>
      <c r="F8335" t="s">
        <v>7886</v>
      </c>
      <c r="G8335" t="str">
        <f t="shared" si="257"/>
        <v>iiif_url</v>
      </c>
    </row>
    <row r="8336" spans="1:7" x14ac:dyDescent="0.2">
      <c r="A8336" t="s">
        <v>7799</v>
      </c>
      <c r="B8336" t="s">
        <v>7860</v>
      </c>
      <c r="C8336" t="s">
        <v>26</v>
      </c>
      <c r="D8336">
        <v>3709</v>
      </c>
      <c r="E8336">
        <v>1657</v>
      </c>
      <c r="F8336" t="s">
        <v>7887</v>
      </c>
      <c r="G8336" t="str">
        <f t="shared" si="257"/>
        <v>iiif_url</v>
      </c>
    </row>
    <row r="8337" spans="1:7" x14ac:dyDescent="0.2">
      <c r="A8337" t="s">
        <v>7799</v>
      </c>
      <c r="B8337" t="s">
        <v>7860</v>
      </c>
      <c r="C8337" t="s">
        <v>26</v>
      </c>
      <c r="D8337">
        <v>3711</v>
      </c>
      <c r="E8337">
        <v>1705</v>
      </c>
      <c r="F8337" t="s">
        <v>7888</v>
      </c>
      <c r="G8337" t="str">
        <f t="shared" si="257"/>
        <v>iiif_url</v>
      </c>
    </row>
    <row r="8338" spans="1:7" x14ac:dyDescent="0.2">
      <c r="A8338" t="s">
        <v>7799</v>
      </c>
      <c r="B8338" t="s">
        <v>7860</v>
      </c>
      <c r="C8338" t="s">
        <v>37</v>
      </c>
      <c r="D8338">
        <v>3837</v>
      </c>
      <c r="E8338">
        <v>1757</v>
      </c>
      <c r="F8338" t="s">
        <v>7889</v>
      </c>
      <c r="G8338" t="str">
        <f t="shared" si="257"/>
        <v>iiif_url</v>
      </c>
    </row>
    <row r="8339" spans="1:7" x14ac:dyDescent="0.2">
      <c r="A8339" t="s">
        <v>7799</v>
      </c>
      <c r="B8339" t="s">
        <v>7860</v>
      </c>
      <c r="C8339" t="s">
        <v>26</v>
      </c>
      <c r="D8339">
        <v>3711</v>
      </c>
      <c r="E8339">
        <v>1805</v>
      </c>
      <c r="F8339" t="s">
        <v>7890</v>
      </c>
      <c r="G8339" t="str">
        <f t="shared" si="257"/>
        <v>iiif_url</v>
      </c>
    </row>
    <row r="8340" spans="1:7" x14ac:dyDescent="0.2">
      <c r="A8340" t="s">
        <v>7799</v>
      </c>
      <c r="B8340" t="s">
        <v>7860</v>
      </c>
      <c r="C8340" t="s">
        <v>26</v>
      </c>
      <c r="D8340">
        <v>3711</v>
      </c>
      <c r="E8340">
        <v>1854</v>
      </c>
      <c r="F8340" t="s">
        <v>7891</v>
      </c>
      <c r="G8340" t="str">
        <f t="shared" si="257"/>
        <v>iiif_url</v>
      </c>
    </row>
    <row r="8341" spans="1:7" x14ac:dyDescent="0.2">
      <c r="A8341" t="s">
        <v>7799</v>
      </c>
      <c r="B8341" t="s">
        <v>7860</v>
      </c>
      <c r="C8341" t="s">
        <v>26</v>
      </c>
      <c r="D8341">
        <v>3714</v>
      </c>
      <c r="E8341">
        <v>1904</v>
      </c>
      <c r="F8341" t="s">
        <v>2622</v>
      </c>
      <c r="G8341" t="str">
        <f t="shared" ref="G8341:G8369" si="258">HYPERLINK("https://images.diginfra.net/iiif/NL-HaNA_1.01.02/3779/NL-HaNA_1.01.02_3779_0037.jpg/3573,261,1103,3190/full/0/default.jpg", "iiif_url")</f>
        <v>iiif_url</v>
      </c>
    </row>
    <row r="8342" spans="1:7" x14ac:dyDescent="0.2">
      <c r="A8342" t="s">
        <v>7799</v>
      </c>
      <c r="B8342" t="s">
        <v>7860</v>
      </c>
      <c r="C8342" t="s">
        <v>37</v>
      </c>
      <c r="D8342">
        <v>3832</v>
      </c>
      <c r="E8342">
        <v>1940</v>
      </c>
      <c r="F8342" t="s">
        <v>7892</v>
      </c>
      <c r="G8342" t="str">
        <f t="shared" si="258"/>
        <v>iiif_url</v>
      </c>
    </row>
    <row r="8343" spans="1:7" x14ac:dyDescent="0.2">
      <c r="A8343" t="s">
        <v>7799</v>
      </c>
      <c r="B8343" t="s">
        <v>7860</v>
      </c>
      <c r="C8343" t="s">
        <v>124</v>
      </c>
      <c r="D8343">
        <v>3716</v>
      </c>
      <c r="E8343">
        <v>1995</v>
      </c>
      <c r="F8343" t="s">
        <v>7893</v>
      </c>
      <c r="G8343" t="str">
        <f t="shared" si="258"/>
        <v>iiif_url</v>
      </c>
    </row>
    <row r="8344" spans="1:7" x14ac:dyDescent="0.2">
      <c r="A8344" t="s">
        <v>7799</v>
      </c>
      <c r="B8344" t="s">
        <v>7860</v>
      </c>
      <c r="C8344" t="s">
        <v>26</v>
      </c>
      <c r="D8344">
        <v>3704</v>
      </c>
      <c r="E8344">
        <v>2043</v>
      </c>
      <c r="F8344" t="s">
        <v>7894</v>
      </c>
      <c r="G8344" t="str">
        <f t="shared" si="258"/>
        <v>iiif_url</v>
      </c>
    </row>
    <row r="8345" spans="1:7" x14ac:dyDescent="0.2">
      <c r="A8345" t="s">
        <v>7799</v>
      </c>
      <c r="B8345" t="s">
        <v>7860</v>
      </c>
      <c r="C8345" t="s">
        <v>26</v>
      </c>
      <c r="D8345">
        <v>3837</v>
      </c>
      <c r="E8345">
        <v>2092</v>
      </c>
      <c r="F8345" t="s">
        <v>7895</v>
      </c>
      <c r="G8345" t="str">
        <f t="shared" si="258"/>
        <v>iiif_url</v>
      </c>
    </row>
    <row r="8346" spans="1:7" x14ac:dyDescent="0.2">
      <c r="A8346" t="s">
        <v>7799</v>
      </c>
      <c r="B8346" t="s">
        <v>7860</v>
      </c>
      <c r="C8346" t="s">
        <v>26</v>
      </c>
      <c r="D8346">
        <v>3711</v>
      </c>
      <c r="E8346">
        <v>2141</v>
      </c>
      <c r="F8346" t="s">
        <v>7896</v>
      </c>
      <c r="G8346" t="str">
        <f t="shared" si="258"/>
        <v>iiif_url</v>
      </c>
    </row>
    <row r="8347" spans="1:7" x14ac:dyDescent="0.2">
      <c r="A8347" t="s">
        <v>7799</v>
      </c>
      <c r="B8347" t="s">
        <v>7860</v>
      </c>
      <c r="C8347" t="s">
        <v>26</v>
      </c>
      <c r="D8347">
        <v>3711</v>
      </c>
      <c r="E8347">
        <v>2188</v>
      </c>
      <c r="F8347" t="s">
        <v>7897</v>
      </c>
      <c r="G8347" t="str">
        <f t="shared" si="258"/>
        <v>iiif_url</v>
      </c>
    </row>
    <row r="8348" spans="1:7" x14ac:dyDescent="0.2">
      <c r="A8348" t="s">
        <v>7799</v>
      </c>
      <c r="B8348" t="s">
        <v>7860</v>
      </c>
      <c r="C8348" t="s">
        <v>26</v>
      </c>
      <c r="D8348">
        <v>3714</v>
      </c>
      <c r="E8348">
        <v>2238</v>
      </c>
      <c r="F8348" t="s">
        <v>7898</v>
      </c>
      <c r="G8348" t="str">
        <f t="shared" si="258"/>
        <v>iiif_url</v>
      </c>
    </row>
    <row r="8349" spans="1:7" x14ac:dyDescent="0.2">
      <c r="A8349" t="s">
        <v>7799</v>
      </c>
      <c r="B8349" t="s">
        <v>7860</v>
      </c>
      <c r="C8349" t="s">
        <v>26</v>
      </c>
      <c r="D8349">
        <v>3714</v>
      </c>
      <c r="E8349">
        <v>2287</v>
      </c>
      <c r="F8349" t="s">
        <v>7899</v>
      </c>
      <c r="G8349" t="str">
        <f t="shared" si="258"/>
        <v>iiif_url</v>
      </c>
    </row>
    <row r="8350" spans="1:7" x14ac:dyDescent="0.2">
      <c r="A8350" t="s">
        <v>7799</v>
      </c>
      <c r="B8350" t="s">
        <v>7860</v>
      </c>
      <c r="C8350" t="s">
        <v>26</v>
      </c>
      <c r="D8350">
        <v>3714</v>
      </c>
      <c r="E8350">
        <v>2334</v>
      </c>
      <c r="F8350" t="s">
        <v>7900</v>
      </c>
      <c r="G8350" t="str">
        <f t="shared" si="258"/>
        <v>iiif_url</v>
      </c>
    </row>
    <row r="8351" spans="1:7" x14ac:dyDescent="0.2">
      <c r="A8351" t="s">
        <v>7799</v>
      </c>
      <c r="B8351" t="s">
        <v>7860</v>
      </c>
      <c r="C8351" t="s">
        <v>37</v>
      </c>
      <c r="D8351">
        <v>3837</v>
      </c>
      <c r="E8351">
        <v>2382</v>
      </c>
      <c r="F8351" t="s">
        <v>7901</v>
      </c>
      <c r="G8351" t="str">
        <f t="shared" si="258"/>
        <v>iiif_url</v>
      </c>
    </row>
    <row r="8352" spans="1:7" x14ac:dyDescent="0.2">
      <c r="A8352" t="s">
        <v>7799</v>
      </c>
      <c r="B8352" t="s">
        <v>7860</v>
      </c>
      <c r="C8352" t="s">
        <v>26</v>
      </c>
      <c r="D8352">
        <v>3714</v>
      </c>
      <c r="E8352">
        <v>2433</v>
      </c>
      <c r="F8352" t="s">
        <v>7902</v>
      </c>
      <c r="G8352" t="str">
        <f t="shared" si="258"/>
        <v>iiif_url</v>
      </c>
    </row>
    <row r="8353" spans="1:7" x14ac:dyDescent="0.2">
      <c r="A8353" t="s">
        <v>7799</v>
      </c>
      <c r="B8353" t="s">
        <v>7860</v>
      </c>
      <c r="C8353" t="s">
        <v>26</v>
      </c>
      <c r="D8353">
        <v>3714</v>
      </c>
      <c r="E8353">
        <v>2475</v>
      </c>
      <c r="F8353" t="s">
        <v>7903</v>
      </c>
      <c r="G8353" t="str">
        <f t="shared" si="258"/>
        <v>iiif_url</v>
      </c>
    </row>
    <row r="8354" spans="1:7" x14ac:dyDescent="0.2">
      <c r="A8354" t="s">
        <v>7799</v>
      </c>
      <c r="B8354" t="s">
        <v>7860</v>
      </c>
      <c r="C8354" t="s">
        <v>37</v>
      </c>
      <c r="D8354">
        <v>3840</v>
      </c>
      <c r="E8354">
        <v>2527</v>
      </c>
      <c r="F8354" t="s">
        <v>7904</v>
      </c>
      <c r="G8354" t="str">
        <f t="shared" si="258"/>
        <v>iiif_url</v>
      </c>
    </row>
    <row r="8355" spans="1:7" x14ac:dyDescent="0.2">
      <c r="A8355" t="s">
        <v>7799</v>
      </c>
      <c r="B8355" t="s">
        <v>7860</v>
      </c>
      <c r="C8355" t="s">
        <v>26</v>
      </c>
      <c r="D8355">
        <v>3716</v>
      </c>
      <c r="E8355">
        <v>2576</v>
      </c>
      <c r="F8355" t="s">
        <v>7905</v>
      </c>
      <c r="G8355" t="str">
        <f t="shared" si="258"/>
        <v>iiif_url</v>
      </c>
    </row>
    <row r="8356" spans="1:7" x14ac:dyDescent="0.2">
      <c r="A8356" t="s">
        <v>7799</v>
      </c>
      <c r="B8356" t="s">
        <v>7860</v>
      </c>
      <c r="C8356" t="s">
        <v>26</v>
      </c>
      <c r="D8356">
        <v>3718</v>
      </c>
      <c r="E8356">
        <v>2621</v>
      </c>
      <c r="F8356" t="s">
        <v>7906</v>
      </c>
      <c r="G8356" t="str">
        <f t="shared" si="258"/>
        <v>iiif_url</v>
      </c>
    </row>
    <row r="8357" spans="1:7" x14ac:dyDescent="0.2">
      <c r="A8357" t="s">
        <v>7799</v>
      </c>
      <c r="B8357" t="s">
        <v>7860</v>
      </c>
      <c r="C8357" t="s">
        <v>37</v>
      </c>
      <c r="D8357">
        <v>3842</v>
      </c>
      <c r="E8357">
        <v>2673</v>
      </c>
      <c r="F8357" t="s">
        <v>7907</v>
      </c>
      <c r="G8357" t="str">
        <f t="shared" si="258"/>
        <v>iiif_url</v>
      </c>
    </row>
    <row r="8358" spans="1:7" x14ac:dyDescent="0.2">
      <c r="A8358" t="s">
        <v>7799</v>
      </c>
      <c r="B8358" t="s">
        <v>7860</v>
      </c>
      <c r="C8358" t="s">
        <v>26</v>
      </c>
      <c r="D8358">
        <v>3716</v>
      </c>
      <c r="E8358">
        <v>2722</v>
      </c>
      <c r="F8358" t="s">
        <v>7908</v>
      </c>
      <c r="G8358" t="str">
        <f t="shared" si="258"/>
        <v>iiif_url</v>
      </c>
    </row>
    <row r="8359" spans="1:7" x14ac:dyDescent="0.2">
      <c r="A8359" t="s">
        <v>7799</v>
      </c>
      <c r="B8359" t="s">
        <v>7860</v>
      </c>
      <c r="C8359" t="s">
        <v>26</v>
      </c>
      <c r="D8359">
        <v>3716</v>
      </c>
      <c r="E8359">
        <v>2771</v>
      </c>
      <c r="F8359" t="s">
        <v>7909</v>
      </c>
      <c r="G8359" t="str">
        <f t="shared" si="258"/>
        <v>iiif_url</v>
      </c>
    </row>
    <row r="8360" spans="1:7" x14ac:dyDescent="0.2">
      <c r="A8360" t="s">
        <v>7799</v>
      </c>
      <c r="B8360" t="s">
        <v>7860</v>
      </c>
      <c r="C8360" t="s">
        <v>26</v>
      </c>
      <c r="D8360">
        <v>3718</v>
      </c>
      <c r="E8360">
        <v>2818</v>
      </c>
      <c r="F8360" t="s">
        <v>7910</v>
      </c>
      <c r="G8360" t="str">
        <f t="shared" si="258"/>
        <v>iiif_url</v>
      </c>
    </row>
    <row r="8361" spans="1:7" x14ac:dyDescent="0.2">
      <c r="A8361" t="s">
        <v>7799</v>
      </c>
      <c r="B8361" t="s">
        <v>7860</v>
      </c>
      <c r="C8361" t="s">
        <v>37</v>
      </c>
      <c r="D8361">
        <v>3844</v>
      </c>
      <c r="E8361">
        <v>2869</v>
      </c>
      <c r="F8361" t="s">
        <v>7911</v>
      </c>
      <c r="G8361" t="str">
        <f t="shared" si="258"/>
        <v>iiif_url</v>
      </c>
    </row>
    <row r="8362" spans="1:7" x14ac:dyDescent="0.2">
      <c r="A8362" t="s">
        <v>7799</v>
      </c>
      <c r="B8362" t="s">
        <v>7860</v>
      </c>
      <c r="C8362" t="s">
        <v>26</v>
      </c>
      <c r="D8362">
        <v>3721</v>
      </c>
      <c r="E8362">
        <v>2920</v>
      </c>
      <c r="F8362" t="s">
        <v>7912</v>
      </c>
      <c r="G8362" t="str">
        <f t="shared" si="258"/>
        <v>iiif_url</v>
      </c>
    </row>
    <row r="8363" spans="1:7" x14ac:dyDescent="0.2">
      <c r="A8363" t="s">
        <v>7799</v>
      </c>
      <c r="B8363" t="s">
        <v>7860</v>
      </c>
      <c r="C8363" t="s">
        <v>26</v>
      </c>
      <c r="D8363">
        <v>3723</v>
      </c>
      <c r="E8363">
        <v>2957</v>
      </c>
      <c r="F8363" t="s">
        <v>7913</v>
      </c>
      <c r="G8363" t="str">
        <f t="shared" si="258"/>
        <v>iiif_url</v>
      </c>
    </row>
    <row r="8364" spans="1:7" x14ac:dyDescent="0.2">
      <c r="A8364" t="s">
        <v>7799</v>
      </c>
      <c r="B8364" t="s">
        <v>7860</v>
      </c>
      <c r="C8364" t="s">
        <v>37</v>
      </c>
      <c r="D8364">
        <v>3847</v>
      </c>
      <c r="E8364">
        <v>3015</v>
      </c>
      <c r="F8364" t="s">
        <v>7914</v>
      </c>
      <c r="G8364" t="str">
        <f t="shared" si="258"/>
        <v>iiif_url</v>
      </c>
    </row>
    <row r="8365" spans="1:7" x14ac:dyDescent="0.2">
      <c r="A8365" t="s">
        <v>7799</v>
      </c>
      <c r="B8365" t="s">
        <v>7860</v>
      </c>
      <c r="C8365" t="s">
        <v>26</v>
      </c>
      <c r="D8365">
        <v>3726</v>
      </c>
      <c r="E8365">
        <v>3050</v>
      </c>
      <c r="F8365" t="s">
        <v>7915</v>
      </c>
      <c r="G8365" t="str">
        <f t="shared" si="258"/>
        <v>iiif_url</v>
      </c>
    </row>
    <row r="8366" spans="1:7" x14ac:dyDescent="0.2">
      <c r="A8366" t="s">
        <v>7799</v>
      </c>
      <c r="B8366" t="s">
        <v>7860</v>
      </c>
      <c r="C8366" t="s">
        <v>37</v>
      </c>
      <c r="D8366">
        <v>3844</v>
      </c>
      <c r="E8366">
        <v>3111</v>
      </c>
      <c r="F8366" t="s">
        <v>7892</v>
      </c>
      <c r="G8366" t="str">
        <f t="shared" si="258"/>
        <v>iiif_url</v>
      </c>
    </row>
    <row r="8367" spans="1:7" x14ac:dyDescent="0.2">
      <c r="A8367" t="s">
        <v>7799</v>
      </c>
      <c r="B8367" t="s">
        <v>7860</v>
      </c>
      <c r="C8367" t="s">
        <v>26</v>
      </c>
      <c r="D8367">
        <v>3730</v>
      </c>
      <c r="E8367">
        <v>3157</v>
      </c>
      <c r="F8367" t="s">
        <v>7916</v>
      </c>
      <c r="G8367" t="str">
        <f t="shared" si="258"/>
        <v>iiif_url</v>
      </c>
    </row>
    <row r="8368" spans="1:7" x14ac:dyDescent="0.2">
      <c r="A8368" t="s">
        <v>7799</v>
      </c>
      <c r="B8368" t="s">
        <v>7860</v>
      </c>
      <c r="C8368" t="s">
        <v>26</v>
      </c>
      <c r="D8368">
        <v>3721</v>
      </c>
      <c r="E8368">
        <v>3205</v>
      </c>
      <c r="F8368" t="s">
        <v>7917</v>
      </c>
      <c r="G8368" t="str">
        <f t="shared" si="258"/>
        <v>iiif_url</v>
      </c>
    </row>
    <row r="8369" spans="1:7" x14ac:dyDescent="0.2">
      <c r="A8369" t="s">
        <v>7799</v>
      </c>
      <c r="B8369" t="s">
        <v>7860</v>
      </c>
      <c r="C8369" t="s">
        <v>26</v>
      </c>
      <c r="D8369">
        <v>3726</v>
      </c>
      <c r="E8369">
        <v>3250</v>
      </c>
      <c r="F8369" t="s">
        <v>7918</v>
      </c>
      <c r="G8369" t="str">
        <f t="shared" si="258"/>
        <v>iiif_url</v>
      </c>
    </row>
    <row r="8373" spans="1:7" x14ac:dyDescent="0.2">
      <c r="A8373" t="s">
        <v>7919</v>
      </c>
      <c r="B8373" t="s">
        <v>7920</v>
      </c>
      <c r="C8373" t="s">
        <v>11</v>
      </c>
      <c r="D8373">
        <v>827</v>
      </c>
      <c r="E8373">
        <v>295</v>
      </c>
      <c r="F8373" t="s">
        <v>7921</v>
      </c>
      <c r="G8373" t="str">
        <f t="shared" ref="G8373:G8404" si="259">HYPERLINK("https://images.diginfra.net/iiif/NL-HaNA_1.01.02/3779/NL-HaNA_1.01.02_3779_0038.jpg/245,260,1091,3199/full/0/default.jpg", "iiif_url")</f>
        <v>iiif_url</v>
      </c>
    </row>
    <row r="8374" spans="1:7" x14ac:dyDescent="0.2">
      <c r="A8374" t="s">
        <v>7919</v>
      </c>
      <c r="B8374" t="s">
        <v>7920</v>
      </c>
      <c r="C8374" t="s">
        <v>26</v>
      </c>
      <c r="D8374">
        <v>502</v>
      </c>
      <c r="E8374">
        <v>348</v>
      </c>
      <c r="F8374" t="s">
        <v>7922</v>
      </c>
      <c r="G8374" t="str">
        <f t="shared" si="259"/>
        <v>iiif_url</v>
      </c>
    </row>
    <row r="8375" spans="1:7" x14ac:dyDescent="0.2">
      <c r="A8375" t="s">
        <v>7919</v>
      </c>
      <c r="B8375" t="s">
        <v>7920</v>
      </c>
      <c r="C8375" t="s">
        <v>26</v>
      </c>
      <c r="D8375">
        <v>379</v>
      </c>
      <c r="E8375">
        <v>401</v>
      </c>
      <c r="F8375" t="s">
        <v>7923</v>
      </c>
      <c r="G8375" t="str">
        <f t="shared" si="259"/>
        <v>iiif_url</v>
      </c>
    </row>
    <row r="8376" spans="1:7" x14ac:dyDescent="0.2">
      <c r="A8376" t="s">
        <v>7919</v>
      </c>
      <c r="B8376" t="s">
        <v>7920</v>
      </c>
      <c r="C8376" t="s">
        <v>26</v>
      </c>
      <c r="D8376">
        <v>379</v>
      </c>
      <c r="E8376">
        <v>445</v>
      </c>
      <c r="F8376" t="s">
        <v>1737</v>
      </c>
      <c r="G8376" t="str">
        <f t="shared" si="259"/>
        <v>iiif_url</v>
      </c>
    </row>
    <row r="8377" spans="1:7" x14ac:dyDescent="0.2">
      <c r="A8377" t="s">
        <v>7919</v>
      </c>
      <c r="B8377" t="s">
        <v>7920</v>
      </c>
      <c r="C8377" t="s">
        <v>26</v>
      </c>
      <c r="D8377">
        <v>379</v>
      </c>
      <c r="E8377">
        <v>497</v>
      </c>
      <c r="F8377" t="s">
        <v>7924</v>
      </c>
      <c r="G8377" t="str">
        <f t="shared" si="259"/>
        <v>iiif_url</v>
      </c>
    </row>
    <row r="8378" spans="1:7" x14ac:dyDescent="0.2">
      <c r="A8378" t="s">
        <v>7919</v>
      </c>
      <c r="B8378" t="s">
        <v>7920</v>
      </c>
      <c r="C8378" t="s">
        <v>26</v>
      </c>
      <c r="D8378">
        <v>386</v>
      </c>
      <c r="E8378">
        <v>564</v>
      </c>
      <c r="F8378" t="s">
        <v>5022</v>
      </c>
      <c r="G8378" t="str">
        <f t="shared" si="259"/>
        <v>iiif_url</v>
      </c>
    </row>
    <row r="8379" spans="1:7" x14ac:dyDescent="0.2">
      <c r="A8379" t="s">
        <v>7919</v>
      </c>
      <c r="B8379" t="s">
        <v>7920</v>
      </c>
      <c r="C8379" t="s">
        <v>37</v>
      </c>
      <c r="D8379">
        <v>505</v>
      </c>
      <c r="E8379">
        <v>574</v>
      </c>
      <c r="F8379" t="s">
        <v>7925</v>
      </c>
      <c r="G8379" t="str">
        <f t="shared" si="259"/>
        <v>iiif_url</v>
      </c>
    </row>
    <row r="8380" spans="1:7" x14ac:dyDescent="0.2">
      <c r="A8380" t="s">
        <v>7919</v>
      </c>
      <c r="B8380" t="s">
        <v>7920</v>
      </c>
      <c r="C8380" t="s">
        <v>26</v>
      </c>
      <c r="D8380">
        <v>379</v>
      </c>
      <c r="E8380">
        <v>643</v>
      </c>
      <c r="F8380" t="s">
        <v>7926</v>
      </c>
      <c r="G8380" t="str">
        <f t="shared" si="259"/>
        <v>iiif_url</v>
      </c>
    </row>
    <row r="8381" spans="1:7" x14ac:dyDescent="0.2">
      <c r="A8381" t="s">
        <v>7919</v>
      </c>
      <c r="B8381" t="s">
        <v>7920</v>
      </c>
      <c r="C8381" t="s">
        <v>26</v>
      </c>
      <c r="D8381">
        <v>512</v>
      </c>
      <c r="E8381">
        <v>703</v>
      </c>
      <c r="F8381" t="s">
        <v>1004</v>
      </c>
      <c r="G8381" t="str">
        <f t="shared" si="259"/>
        <v>iiif_url</v>
      </c>
    </row>
    <row r="8382" spans="1:7" x14ac:dyDescent="0.2">
      <c r="A8382" t="s">
        <v>7919</v>
      </c>
      <c r="B8382" t="s">
        <v>7920</v>
      </c>
      <c r="C8382" t="s">
        <v>26</v>
      </c>
      <c r="D8382">
        <v>381</v>
      </c>
      <c r="E8382">
        <v>712</v>
      </c>
      <c r="F8382" t="s">
        <v>7927</v>
      </c>
      <c r="G8382" t="str">
        <f t="shared" si="259"/>
        <v>iiif_url</v>
      </c>
    </row>
    <row r="8383" spans="1:7" x14ac:dyDescent="0.2">
      <c r="A8383" t="s">
        <v>7919</v>
      </c>
      <c r="B8383" t="s">
        <v>7920</v>
      </c>
      <c r="C8383" t="s">
        <v>26</v>
      </c>
      <c r="D8383">
        <v>509</v>
      </c>
      <c r="E8383">
        <v>730</v>
      </c>
      <c r="F8383" t="s">
        <v>7928</v>
      </c>
      <c r="G8383" t="str">
        <f t="shared" si="259"/>
        <v>iiif_url</v>
      </c>
    </row>
    <row r="8384" spans="1:7" x14ac:dyDescent="0.2">
      <c r="A8384" t="s">
        <v>7919</v>
      </c>
      <c r="B8384" t="s">
        <v>7920</v>
      </c>
      <c r="C8384" t="s">
        <v>124</v>
      </c>
      <c r="D8384">
        <v>386</v>
      </c>
      <c r="E8384">
        <v>784</v>
      </c>
      <c r="F8384" t="s">
        <v>7929</v>
      </c>
      <c r="G8384" t="str">
        <f t="shared" si="259"/>
        <v>iiif_url</v>
      </c>
    </row>
    <row r="8385" spans="1:7" x14ac:dyDescent="0.2">
      <c r="A8385" t="s">
        <v>7919</v>
      </c>
      <c r="B8385" t="s">
        <v>7920</v>
      </c>
      <c r="C8385" t="s">
        <v>26</v>
      </c>
      <c r="D8385">
        <v>386</v>
      </c>
      <c r="E8385">
        <v>840</v>
      </c>
      <c r="F8385" t="s">
        <v>7930</v>
      </c>
      <c r="G8385" t="str">
        <f t="shared" si="259"/>
        <v>iiif_url</v>
      </c>
    </row>
    <row r="8386" spans="1:7" x14ac:dyDescent="0.2">
      <c r="A8386" t="s">
        <v>7919</v>
      </c>
      <c r="B8386" t="s">
        <v>7920</v>
      </c>
      <c r="C8386" t="s">
        <v>26</v>
      </c>
      <c r="D8386">
        <v>514</v>
      </c>
      <c r="E8386">
        <v>878</v>
      </c>
      <c r="F8386" t="s">
        <v>7931</v>
      </c>
      <c r="G8386" t="str">
        <f t="shared" si="259"/>
        <v>iiif_url</v>
      </c>
    </row>
    <row r="8387" spans="1:7" x14ac:dyDescent="0.2">
      <c r="A8387" t="s">
        <v>7919</v>
      </c>
      <c r="B8387" t="s">
        <v>7920</v>
      </c>
      <c r="C8387" t="s">
        <v>26</v>
      </c>
      <c r="D8387">
        <v>386</v>
      </c>
      <c r="E8387">
        <v>928</v>
      </c>
      <c r="F8387" t="s">
        <v>7932</v>
      </c>
      <c r="G8387" t="str">
        <f t="shared" si="259"/>
        <v>iiif_url</v>
      </c>
    </row>
    <row r="8388" spans="1:7" x14ac:dyDescent="0.2">
      <c r="A8388" t="s">
        <v>7919</v>
      </c>
      <c r="B8388" t="s">
        <v>7920</v>
      </c>
      <c r="C8388" t="s">
        <v>26</v>
      </c>
      <c r="D8388">
        <v>389</v>
      </c>
      <c r="E8388">
        <v>977</v>
      </c>
      <c r="F8388" t="s">
        <v>7933</v>
      </c>
      <c r="G8388" t="str">
        <f t="shared" si="259"/>
        <v>iiif_url</v>
      </c>
    </row>
    <row r="8389" spans="1:7" x14ac:dyDescent="0.2">
      <c r="A8389" t="s">
        <v>7919</v>
      </c>
      <c r="B8389" t="s">
        <v>7920</v>
      </c>
      <c r="C8389" t="s">
        <v>26</v>
      </c>
      <c r="D8389">
        <v>386</v>
      </c>
      <c r="E8389">
        <v>1028</v>
      </c>
      <c r="F8389" t="s">
        <v>7934</v>
      </c>
      <c r="G8389" t="str">
        <f t="shared" si="259"/>
        <v>iiif_url</v>
      </c>
    </row>
    <row r="8390" spans="1:7" x14ac:dyDescent="0.2">
      <c r="A8390" t="s">
        <v>7919</v>
      </c>
      <c r="B8390" t="s">
        <v>7920</v>
      </c>
      <c r="C8390" t="s">
        <v>37</v>
      </c>
      <c r="D8390">
        <v>514</v>
      </c>
      <c r="E8390">
        <v>1072</v>
      </c>
      <c r="F8390" t="s">
        <v>7935</v>
      </c>
      <c r="G8390" t="str">
        <f t="shared" si="259"/>
        <v>iiif_url</v>
      </c>
    </row>
    <row r="8391" spans="1:7" x14ac:dyDescent="0.2">
      <c r="A8391" t="s">
        <v>7919</v>
      </c>
      <c r="B8391" t="s">
        <v>7920</v>
      </c>
      <c r="C8391" t="s">
        <v>26</v>
      </c>
      <c r="D8391">
        <v>386</v>
      </c>
      <c r="E8391">
        <v>1123</v>
      </c>
      <c r="F8391" t="s">
        <v>7936</v>
      </c>
      <c r="G8391" t="str">
        <f t="shared" si="259"/>
        <v>iiif_url</v>
      </c>
    </row>
    <row r="8392" spans="1:7" x14ac:dyDescent="0.2">
      <c r="A8392" t="s">
        <v>7919</v>
      </c>
      <c r="B8392" t="s">
        <v>7920</v>
      </c>
      <c r="C8392" t="s">
        <v>26</v>
      </c>
      <c r="D8392">
        <v>389</v>
      </c>
      <c r="E8392">
        <v>1170</v>
      </c>
      <c r="F8392" t="s">
        <v>7937</v>
      </c>
      <c r="G8392" t="str">
        <f t="shared" si="259"/>
        <v>iiif_url</v>
      </c>
    </row>
    <row r="8393" spans="1:7" x14ac:dyDescent="0.2">
      <c r="A8393" t="s">
        <v>7919</v>
      </c>
      <c r="B8393" t="s">
        <v>7920</v>
      </c>
      <c r="C8393" t="s">
        <v>26</v>
      </c>
      <c r="D8393">
        <v>389</v>
      </c>
      <c r="E8393">
        <v>1220</v>
      </c>
      <c r="F8393" t="s">
        <v>7938</v>
      </c>
      <c r="G8393" t="str">
        <f t="shared" si="259"/>
        <v>iiif_url</v>
      </c>
    </row>
    <row r="8394" spans="1:7" x14ac:dyDescent="0.2">
      <c r="A8394" t="s">
        <v>7919</v>
      </c>
      <c r="B8394" t="s">
        <v>7920</v>
      </c>
      <c r="C8394" t="s">
        <v>26</v>
      </c>
      <c r="D8394">
        <v>393</v>
      </c>
      <c r="E8394">
        <v>1272</v>
      </c>
      <c r="F8394" t="s">
        <v>7939</v>
      </c>
      <c r="G8394" t="str">
        <f t="shared" si="259"/>
        <v>iiif_url</v>
      </c>
    </row>
    <row r="8395" spans="1:7" x14ac:dyDescent="0.2">
      <c r="A8395" t="s">
        <v>7919</v>
      </c>
      <c r="B8395" t="s">
        <v>7920</v>
      </c>
      <c r="C8395" t="s">
        <v>37</v>
      </c>
      <c r="D8395">
        <v>512</v>
      </c>
      <c r="E8395">
        <v>1316</v>
      </c>
      <c r="F8395" t="s">
        <v>7940</v>
      </c>
      <c r="G8395" t="str">
        <f t="shared" si="259"/>
        <v>iiif_url</v>
      </c>
    </row>
    <row r="8396" spans="1:7" x14ac:dyDescent="0.2">
      <c r="A8396" t="s">
        <v>7919</v>
      </c>
      <c r="B8396" t="s">
        <v>7920</v>
      </c>
      <c r="C8396" t="s">
        <v>26</v>
      </c>
      <c r="D8396">
        <v>389</v>
      </c>
      <c r="E8396">
        <v>1366</v>
      </c>
      <c r="F8396" t="s">
        <v>7941</v>
      </c>
      <c r="G8396" t="str">
        <f t="shared" si="259"/>
        <v>iiif_url</v>
      </c>
    </row>
    <row r="8397" spans="1:7" x14ac:dyDescent="0.2">
      <c r="A8397" t="s">
        <v>7919</v>
      </c>
      <c r="B8397" t="s">
        <v>7920</v>
      </c>
      <c r="C8397" t="s">
        <v>26</v>
      </c>
      <c r="D8397">
        <v>391</v>
      </c>
      <c r="E8397">
        <v>1412</v>
      </c>
      <c r="F8397" t="s">
        <v>7942</v>
      </c>
      <c r="G8397" t="str">
        <f t="shared" si="259"/>
        <v>iiif_url</v>
      </c>
    </row>
    <row r="8398" spans="1:7" x14ac:dyDescent="0.2">
      <c r="A8398" t="s">
        <v>7919</v>
      </c>
      <c r="B8398" t="s">
        <v>7920</v>
      </c>
      <c r="C8398" t="s">
        <v>26</v>
      </c>
      <c r="D8398">
        <v>396</v>
      </c>
      <c r="E8398">
        <v>1487</v>
      </c>
      <c r="F8398" t="s">
        <v>7943</v>
      </c>
      <c r="G8398" t="str">
        <f t="shared" si="259"/>
        <v>iiif_url</v>
      </c>
    </row>
    <row r="8399" spans="1:7" x14ac:dyDescent="0.2">
      <c r="A8399" t="s">
        <v>7919</v>
      </c>
      <c r="B8399" t="s">
        <v>7920</v>
      </c>
      <c r="C8399" t="s">
        <v>37</v>
      </c>
      <c r="D8399">
        <v>519</v>
      </c>
      <c r="E8399">
        <v>1501</v>
      </c>
      <c r="F8399" t="s">
        <v>7944</v>
      </c>
      <c r="G8399" t="str">
        <f t="shared" si="259"/>
        <v>iiif_url</v>
      </c>
    </row>
    <row r="8400" spans="1:7" x14ac:dyDescent="0.2">
      <c r="A8400" t="s">
        <v>7919</v>
      </c>
      <c r="B8400" t="s">
        <v>7920</v>
      </c>
      <c r="C8400" t="s">
        <v>26</v>
      </c>
      <c r="D8400">
        <v>391</v>
      </c>
      <c r="E8400">
        <v>1553</v>
      </c>
      <c r="F8400" t="s">
        <v>7945</v>
      </c>
      <c r="G8400" t="str">
        <f t="shared" si="259"/>
        <v>iiif_url</v>
      </c>
    </row>
    <row r="8401" spans="1:7" x14ac:dyDescent="0.2">
      <c r="A8401" t="s">
        <v>7919</v>
      </c>
      <c r="B8401" t="s">
        <v>7920</v>
      </c>
      <c r="C8401" t="s">
        <v>26</v>
      </c>
      <c r="D8401">
        <v>393</v>
      </c>
      <c r="E8401">
        <v>1610</v>
      </c>
      <c r="F8401" t="s">
        <v>7946</v>
      </c>
      <c r="G8401" t="str">
        <f t="shared" si="259"/>
        <v>iiif_url</v>
      </c>
    </row>
    <row r="8402" spans="1:7" x14ac:dyDescent="0.2">
      <c r="A8402" t="s">
        <v>7919</v>
      </c>
      <c r="B8402" t="s">
        <v>7920</v>
      </c>
      <c r="C8402" t="s">
        <v>37</v>
      </c>
      <c r="D8402">
        <v>514</v>
      </c>
      <c r="E8402">
        <v>1653</v>
      </c>
      <c r="F8402" t="s">
        <v>7947</v>
      </c>
      <c r="G8402" t="str">
        <f t="shared" si="259"/>
        <v>iiif_url</v>
      </c>
    </row>
    <row r="8403" spans="1:7" x14ac:dyDescent="0.2">
      <c r="A8403" t="s">
        <v>7919</v>
      </c>
      <c r="B8403" t="s">
        <v>7920</v>
      </c>
      <c r="C8403" t="s">
        <v>26</v>
      </c>
      <c r="D8403">
        <v>389</v>
      </c>
      <c r="E8403">
        <v>1701</v>
      </c>
      <c r="F8403" t="s">
        <v>7948</v>
      </c>
      <c r="G8403" t="str">
        <f t="shared" si="259"/>
        <v>iiif_url</v>
      </c>
    </row>
    <row r="8404" spans="1:7" x14ac:dyDescent="0.2">
      <c r="A8404" t="s">
        <v>7919</v>
      </c>
      <c r="B8404" t="s">
        <v>7920</v>
      </c>
      <c r="C8404" t="s">
        <v>26</v>
      </c>
      <c r="D8404">
        <v>386</v>
      </c>
      <c r="E8404">
        <v>1765</v>
      </c>
      <c r="F8404" t="s">
        <v>7949</v>
      </c>
      <c r="G8404" t="str">
        <f t="shared" si="259"/>
        <v>iiif_url</v>
      </c>
    </row>
    <row r="8405" spans="1:7" x14ac:dyDescent="0.2">
      <c r="A8405" t="s">
        <v>7919</v>
      </c>
      <c r="B8405" t="s">
        <v>7920</v>
      </c>
      <c r="C8405" t="s">
        <v>37</v>
      </c>
      <c r="D8405">
        <v>516</v>
      </c>
      <c r="E8405">
        <v>1791</v>
      </c>
      <c r="F8405" t="s">
        <v>7950</v>
      </c>
      <c r="G8405" t="str">
        <f t="shared" ref="G8405:G8437" si="260">HYPERLINK("https://images.diginfra.net/iiif/NL-HaNA_1.01.02/3779/NL-HaNA_1.01.02_3779_0038.jpg/245,260,1091,3199/full/0/default.jpg", "iiif_url")</f>
        <v>iiif_url</v>
      </c>
    </row>
    <row r="8406" spans="1:7" x14ac:dyDescent="0.2">
      <c r="A8406" t="s">
        <v>7919</v>
      </c>
      <c r="B8406" t="s">
        <v>7920</v>
      </c>
      <c r="C8406" t="s">
        <v>26</v>
      </c>
      <c r="D8406">
        <v>391</v>
      </c>
      <c r="E8406">
        <v>1838</v>
      </c>
      <c r="F8406" t="s">
        <v>7951</v>
      </c>
      <c r="G8406" t="str">
        <f t="shared" si="260"/>
        <v>iiif_url</v>
      </c>
    </row>
    <row r="8407" spans="1:7" x14ac:dyDescent="0.2">
      <c r="A8407" t="s">
        <v>7919</v>
      </c>
      <c r="B8407" t="s">
        <v>7920</v>
      </c>
      <c r="C8407" t="s">
        <v>37</v>
      </c>
      <c r="D8407">
        <v>469</v>
      </c>
      <c r="E8407">
        <v>1909</v>
      </c>
      <c r="F8407" t="s">
        <v>7952</v>
      </c>
      <c r="G8407" t="str">
        <f t="shared" si="260"/>
        <v>iiif_url</v>
      </c>
    </row>
    <row r="8408" spans="1:7" x14ac:dyDescent="0.2">
      <c r="A8408" t="s">
        <v>7919</v>
      </c>
      <c r="B8408" t="s">
        <v>7920</v>
      </c>
      <c r="C8408" t="s">
        <v>26</v>
      </c>
      <c r="D8408">
        <v>391</v>
      </c>
      <c r="E8408">
        <v>1903</v>
      </c>
      <c r="F8408" t="s">
        <v>7953</v>
      </c>
      <c r="G8408" t="str">
        <f t="shared" si="260"/>
        <v>iiif_url</v>
      </c>
    </row>
    <row r="8409" spans="1:7" x14ac:dyDescent="0.2">
      <c r="A8409" t="s">
        <v>7919</v>
      </c>
      <c r="B8409" t="s">
        <v>7920</v>
      </c>
      <c r="C8409" t="s">
        <v>26</v>
      </c>
      <c r="D8409">
        <v>519</v>
      </c>
      <c r="E8409">
        <v>1940</v>
      </c>
      <c r="F8409" t="s">
        <v>7954</v>
      </c>
      <c r="G8409" t="str">
        <f t="shared" si="260"/>
        <v>iiif_url</v>
      </c>
    </row>
    <row r="8410" spans="1:7" x14ac:dyDescent="0.2">
      <c r="A8410" t="s">
        <v>7919</v>
      </c>
      <c r="B8410" t="s">
        <v>7920</v>
      </c>
      <c r="C8410" t="s">
        <v>26</v>
      </c>
      <c r="D8410">
        <v>391</v>
      </c>
      <c r="E8410">
        <v>2002</v>
      </c>
      <c r="F8410" t="s">
        <v>7955</v>
      </c>
      <c r="G8410" t="str">
        <f t="shared" si="260"/>
        <v>iiif_url</v>
      </c>
    </row>
    <row r="8411" spans="1:7" x14ac:dyDescent="0.2">
      <c r="A8411" t="s">
        <v>7919</v>
      </c>
      <c r="B8411" t="s">
        <v>7920</v>
      </c>
      <c r="C8411" t="s">
        <v>26</v>
      </c>
      <c r="D8411">
        <v>516</v>
      </c>
      <c r="E8411">
        <v>2031</v>
      </c>
      <c r="F8411" t="s">
        <v>7956</v>
      </c>
      <c r="G8411" t="str">
        <f t="shared" si="260"/>
        <v>iiif_url</v>
      </c>
    </row>
    <row r="8412" spans="1:7" x14ac:dyDescent="0.2">
      <c r="A8412" t="s">
        <v>7919</v>
      </c>
      <c r="B8412" t="s">
        <v>7920</v>
      </c>
      <c r="C8412" t="s">
        <v>26</v>
      </c>
      <c r="D8412">
        <v>391</v>
      </c>
      <c r="E8412">
        <v>2084</v>
      </c>
      <c r="F8412" t="s">
        <v>7957</v>
      </c>
      <c r="G8412" t="str">
        <f t="shared" si="260"/>
        <v>iiif_url</v>
      </c>
    </row>
    <row r="8413" spans="1:7" x14ac:dyDescent="0.2">
      <c r="A8413" t="s">
        <v>7919</v>
      </c>
      <c r="B8413" t="s">
        <v>7920</v>
      </c>
      <c r="C8413" t="s">
        <v>26</v>
      </c>
      <c r="D8413">
        <v>391</v>
      </c>
      <c r="E8413">
        <v>2128</v>
      </c>
      <c r="F8413" t="s">
        <v>7958</v>
      </c>
      <c r="G8413" t="str">
        <f t="shared" si="260"/>
        <v>iiif_url</v>
      </c>
    </row>
    <row r="8414" spans="1:7" x14ac:dyDescent="0.2">
      <c r="A8414" t="s">
        <v>7919</v>
      </c>
      <c r="B8414" t="s">
        <v>7920</v>
      </c>
      <c r="C8414" t="s">
        <v>26</v>
      </c>
      <c r="D8414">
        <v>386</v>
      </c>
      <c r="E8414">
        <v>2190</v>
      </c>
      <c r="F8414" t="s">
        <v>7959</v>
      </c>
      <c r="G8414" t="str">
        <f t="shared" si="260"/>
        <v>iiif_url</v>
      </c>
    </row>
    <row r="8415" spans="1:7" x14ac:dyDescent="0.2">
      <c r="A8415" t="s">
        <v>7919</v>
      </c>
      <c r="B8415" t="s">
        <v>7920</v>
      </c>
      <c r="C8415" t="s">
        <v>37</v>
      </c>
      <c r="D8415">
        <v>516</v>
      </c>
      <c r="E8415">
        <v>2228</v>
      </c>
      <c r="F8415" t="s">
        <v>7960</v>
      </c>
      <c r="G8415" t="str">
        <f t="shared" si="260"/>
        <v>iiif_url</v>
      </c>
    </row>
    <row r="8416" spans="1:7" x14ac:dyDescent="0.2">
      <c r="A8416" t="s">
        <v>7919</v>
      </c>
      <c r="B8416" t="s">
        <v>7920</v>
      </c>
      <c r="C8416" t="s">
        <v>26</v>
      </c>
      <c r="D8416">
        <v>391</v>
      </c>
      <c r="E8416">
        <v>2280</v>
      </c>
      <c r="F8416" t="s">
        <v>7961</v>
      </c>
      <c r="G8416" t="str">
        <f t="shared" si="260"/>
        <v>iiif_url</v>
      </c>
    </row>
    <row r="8417" spans="1:7" x14ac:dyDescent="0.2">
      <c r="A8417" t="s">
        <v>7919</v>
      </c>
      <c r="B8417" t="s">
        <v>7920</v>
      </c>
      <c r="C8417" t="s">
        <v>26</v>
      </c>
      <c r="D8417">
        <v>393</v>
      </c>
      <c r="E8417">
        <v>2329</v>
      </c>
      <c r="F8417" t="s">
        <v>7962</v>
      </c>
      <c r="G8417" t="str">
        <f t="shared" si="260"/>
        <v>iiif_url</v>
      </c>
    </row>
    <row r="8418" spans="1:7" x14ac:dyDescent="0.2">
      <c r="A8418" t="s">
        <v>7919</v>
      </c>
      <c r="B8418" t="s">
        <v>7920</v>
      </c>
      <c r="C8418" t="s">
        <v>37</v>
      </c>
      <c r="D8418">
        <v>483</v>
      </c>
      <c r="E8418">
        <v>2376</v>
      </c>
      <c r="F8418" t="s">
        <v>7963</v>
      </c>
      <c r="G8418" t="str">
        <f t="shared" si="260"/>
        <v>iiif_url</v>
      </c>
    </row>
    <row r="8419" spans="1:7" x14ac:dyDescent="0.2">
      <c r="A8419" t="s">
        <v>7919</v>
      </c>
      <c r="B8419" t="s">
        <v>7920</v>
      </c>
      <c r="C8419" t="s">
        <v>26</v>
      </c>
      <c r="D8419">
        <v>400</v>
      </c>
      <c r="E8419">
        <v>2437</v>
      </c>
      <c r="F8419" t="s">
        <v>7964</v>
      </c>
      <c r="G8419" t="str">
        <f t="shared" si="260"/>
        <v>iiif_url</v>
      </c>
    </row>
    <row r="8420" spans="1:7" x14ac:dyDescent="0.2">
      <c r="A8420" t="s">
        <v>7919</v>
      </c>
      <c r="B8420" t="s">
        <v>7920</v>
      </c>
      <c r="C8420" t="s">
        <v>37</v>
      </c>
      <c r="D8420">
        <v>521</v>
      </c>
      <c r="E8420">
        <v>2476</v>
      </c>
      <c r="F8420" t="s">
        <v>7965</v>
      </c>
      <c r="G8420" t="str">
        <f t="shared" si="260"/>
        <v>iiif_url</v>
      </c>
    </row>
    <row r="8421" spans="1:7" x14ac:dyDescent="0.2">
      <c r="A8421" t="s">
        <v>7919</v>
      </c>
      <c r="B8421" t="s">
        <v>7920</v>
      </c>
      <c r="C8421" t="s">
        <v>26</v>
      </c>
      <c r="D8421">
        <v>396</v>
      </c>
      <c r="E8421">
        <v>2527</v>
      </c>
      <c r="F8421" t="s">
        <v>7966</v>
      </c>
      <c r="G8421" t="str">
        <f t="shared" si="260"/>
        <v>iiif_url</v>
      </c>
    </row>
    <row r="8422" spans="1:7" x14ac:dyDescent="0.2">
      <c r="A8422" t="s">
        <v>7919</v>
      </c>
      <c r="B8422" t="s">
        <v>7920</v>
      </c>
      <c r="C8422" t="s">
        <v>26</v>
      </c>
      <c r="D8422">
        <v>391</v>
      </c>
      <c r="E8422">
        <v>2579</v>
      </c>
      <c r="F8422" t="s">
        <v>7967</v>
      </c>
      <c r="G8422" t="str">
        <f t="shared" si="260"/>
        <v>iiif_url</v>
      </c>
    </row>
    <row r="8423" spans="1:7" x14ac:dyDescent="0.2">
      <c r="A8423" t="s">
        <v>7919</v>
      </c>
      <c r="B8423" t="s">
        <v>7920</v>
      </c>
      <c r="C8423" t="s">
        <v>37</v>
      </c>
      <c r="D8423">
        <v>514</v>
      </c>
      <c r="E8423">
        <v>2600</v>
      </c>
      <c r="F8423" t="s">
        <v>7968</v>
      </c>
      <c r="G8423" t="str">
        <f t="shared" si="260"/>
        <v>iiif_url</v>
      </c>
    </row>
    <row r="8424" spans="1:7" x14ac:dyDescent="0.2">
      <c r="A8424" t="s">
        <v>7919</v>
      </c>
      <c r="B8424" t="s">
        <v>7920</v>
      </c>
      <c r="C8424" t="s">
        <v>26</v>
      </c>
      <c r="D8424">
        <v>403</v>
      </c>
      <c r="E8424">
        <v>2688</v>
      </c>
      <c r="F8424" t="s">
        <v>463</v>
      </c>
      <c r="G8424" t="str">
        <f t="shared" si="260"/>
        <v>iiif_url</v>
      </c>
    </row>
    <row r="8425" spans="1:7" x14ac:dyDescent="0.2">
      <c r="A8425" t="s">
        <v>7919</v>
      </c>
      <c r="B8425" t="s">
        <v>7920</v>
      </c>
      <c r="C8425" t="s">
        <v>37</v>
      </c>
      <c r="D8425">
        <v>521</v>
      </c>
      <c r="E8425">
        <v>2709</v>
      </c>
      <c r="F8425" t="s">
        <v>7969</v>
      </c>
      <c r="G8425" t="str">
        <f t="shared" si="260"/>
        <v>iiif_url</v>
      </c>
    </row>
    <row r="8426" spans="1:7" x14ac:dyDescent="0.2">
      <c r="A8426" t="s">
        <v>7919</v>
      </c>
      <c r="B8426" t="s">
        <v>7920</v>
      </c>
      <c r="C8426" t="s">
        <v>26</v>
      </c>
      <c r="D8426">
        <v>400</v>
      </c>
      <c r="E8426">
        <v>2770</v>
      </c>
      <c r="F8426" t="s">
        <v>7970</v>
      </c>
      <c r="G8426" t="str">
        <f t="shared" si="260"/>
        <v>iiif_url</v>
      </c>
    </row>
    <row r="8427" spans="1:7" x14ac:dyDescent="0.2">
      <c r="A8427" t="s">
        <v>7919</v>
      </c>
      <c r="B8427" t="s">
        <v>7920</v>
      </c>
      <c r="C8427" t="s">
        <v>37</v>
      </c>
      <c r="D8427">
        <v>517</v>
      </c>
      <c r="E8427">
        <v>2811</v>
      </c>
      <c r="F8427" t="s">
        <v>7971</v>
      </c>
      <c r="G8427" t="str">
        <f t="shared" si="260"/>
        <v>iiif_url</v>
      </c>
    </row>
    <row r="8428" spans="1:7" x14ac:dyDescent="0.2">
      <c r="A8428" t="s">
        <v>7919</v>
      </c>
      <c r="B8428" t="s">
        <v>7920</v>
      </c>
      <c r="C8428" t="s">
        <v>37</v>
      </c>
      <c r="D8428">
        <v>526</v>
      </c>
      <c r="E8428">
        <v>2859</v>
      </c>
      <c r="F8428" t="s">
        <v>7972</v>
      </c>
      <c r="G8428" t="str">
        <f t="shared" si="260"/>
        <v>iiif_url</v>
      </c>
    </row>
    <row r="8429" spans="1:7" x14ac:dyDescent="0.2">
      <c r="A8429" t="s">
        <v>7919</v>
      </c>
      <c r="B8429" t="s">
        <v>7920</v>
      </c>
      <c r="C8429" t="s">
        <v>26</v>
      </c>
      <c r="D8429">
        <v>400</v>
      </c>
      <c r="E8429">
        <v>2905</v>
      </c>
      <c r="F8429" t="s">
        <v>7973</v>
      </c>
      <c r="G8429" t="str">
        <f t="shared" si="260"/>
        <v>iiif_url</v>
      </c>
    </row>
    <row r="8430" spans="1:7" x14ac:dyDescent="0.2">
      <c r="A8430" t="s">
        <v>7919</v>
      </c>
      <c r="B8430" t="s">
        <v>7920</v>
      </c>
      <c r="C8430" t="s">
        <v>26</v>
      </c>
      <c r="D8430">
        <v>403</v>
      </c>
      <c r="E8430">
        <v>2970</v>
      </c>
      <c r="F8430" t="s">
        <v>1701</v>
      </c>
      <c r="G8430" t="str">
        <f t="shared" si="260"/>
        <v>iiif_url</v>
      </c>
    </row>
    <row r="8431" spans="1:7" x14ac:dyDescent="0.2">
      <c r="A8431" t="s">
        <v>7919</v>
      </c>
      <c r="B8431" t="s">
        <v>7920</v>
      </c>
      <c r="C8431" t="s">
        <v>26</v>
      </c>
      <c r="D8431">
        <v>531</v>
      </c>
      <c r="E8431">
        <v>3006</v>
      </c>
      <c r="F8431" t="s">
        <v>7974</v>
      </c>
      <c r="G8431" t="str">
        <f t="shared" si="260"/>
        <v>iiif_url</v>
      </c>
    </row>
    <row r="8432" spans="1:7" x14ac:dyDescent="0.2">
      <c r="A8432" t="s">
        <v>7919</v>
      </c>
      <c r="B8432" t="s">
        <v>7920</v>
      </c>
      <c r="C8432" t="s">
        <v>26</v>
      </c>
      <c r="D8432">
        <v>400</v>
      </c>
      <c r="E8432">
        <v>3053</v>
      </c>
      <c r="F8432" t="s">
        <v>7975</v>
      </c>
      <c r="G8432" t="str">
        <f t="shared" si="260"/>
        <v>iiif_url</v>
      </c>
    </row>
    <row r="8433" spans="1:7" x14ac:dyDescent="0.2">
      <c r="A8433" t="s">
        <v>7919</v>
      </c>
      <c r="B8433" t="s">
        <v>7920</v>
      </c>
      <c r="C8433" t="s">
        <v>26</v>
      </c>
      <c r="D8433">
        <v>396</v>
      </c>
      <c r="E8433">
        <v>3112</v>
      </c>
      <c r="F8433" t="s">
        <v>7976</v>
      </c>
      <c r="G8433" t="str">
        <f t="shared" si="260"/>
        <v>iiif_url</v>
      </c>
    </row>
    <row r="8434" spans="1:7" x14ac:dyDescent="0.2">
      <c r="A8434" t="s">
        <v>7919</v>
      </c>
      <c r="B8434" t="s">
        <v>7920</v>
      </c>
      <c r="C8434" t="s">
        <v>37</v>
      </c>
      <c r="D8434">
        <v>531</v>
      </c>
      <c r="E8434">
        <v>3145</v>
      </c>
      <c r="F8434" t="s">
        <v>7977</v>
      </c>
      <c r="G8434" t="str">
        <f t="shared" si="260"/>
        <v>iiif_url</v>
      </c>
    </row>
    <row r="8435" spans="1:7" x14ac:dyDescent="0.2">
      <c r="A8435" t="s">
        <v>7919</v>
      </c>
      <c r="B8435" t="s">
        <v>7920</v>
      </c>
      <c r="C8435" t="s">
        <v>26</v>
      </c>
      <c r="D8435">
        <v>403</v>
      </c>
      <c r="E8435">
        <v>3200</v>
      </c>
      <c r="F8435" t="s">
        <v>7978</v>
      </c>
      <c r="G8435" t="str">
        <f t="shared" si="260"/>
        <v>iiif_url</v>
      </c>
    </row>
    <row r="8436" spans="1:7" x14ac:dyDescent="0.2">
      <c r="A8436" t="s">
        <v>7919</v>
      </c>
      <c r="B8436" t="s">
        <v>7920</v>
      </c>
      <c r="C8436" t="s">
        <v>26</v>
      </c>
      <c r="D8436">
        <v>403</v>
      </c>
      <c r="E8436">
        <v>3251</v>
      </c>
      <c r="F8436" t="s">
        <v>7979</v>
      </c>
      <c r="G8436" t="str">
        <f t="shared" si="260"/>
        <v>iiif_url</v>
      </c>
    </row>
    <row r="8437" spans="1:7" x14ac:dyDescent="0.2">
      <c r="A8437" t="s">
        <v>7919</v>
      </c>
      <c r="B8437" t="s">
        <v>7920</v>
      </c>
      <c r="C8437" t="s">
        <v>26</v>
      </c>
      <c r="D8437">
        <v>398</v>
      </c>
      <c r="E8437">
        <v>3299</v>
      </c>
      <c r="F8437" t="s">
        <v>7980</v>
      </c>
      <c r="G8437" t="str">
        <f t="shared" si="260"/>
        <v>iiif_url</v>
      </c>
    </row>
    <row r="8439" spans="1:7" x14ac:dyDescent="0.2">
      <c r="A8439" t="s">
        <v>7919</v>
      </c>
      <c r="B8439" t="s">
        <v>7981</v>
      </c>
      <c r="C8439" t="s">
        <v>26</v>
      </c>
      <c r="D8439">
        <v>1490</v>
      </c>
      <c r="E8439">
        <v>333</v>
      </c>
      <c r="F8439" t="s">
        <v>7982</v>
      </c>
      <c r="G8439" t="str">
        <f t="shared" ref="G8439:G8470" si="261">HYPERLINK("https://images.diginfra.net/iiif/NL-HaNA_1.01.02/3779/NL-HaNA_1.01.02_3779_0038.jpg/1238,260,1091,3214/full/0/default.jpg", "iiif_url")</f>
        <v>iiif_url</v>
      </c>
    </row>
    <row r="8440" spans="1:7" x14ac:dyDescent="0.2">
      <c r="A8440" t="s">
        <v>7919</v>
      </c>
      <c r="B8440" t="s">
        <v>7981</v>
      </c>
      <c r="C8440" t="s">
        <v>26</v>
      </c>
      <c r="D8440">
        <v>1360</v>
      </c>
      <c r="E8440">
        <v>391</v>
      </c>
      <c r="F8440" t="s">
        <v>6760</v>
      </c>
      <c r="G8440" t="str">
        <f t="shared" si="261"/>
        <v>iiif_url</v>
      </c>
    </row>
    <row r="8441" spans="1:7" x14ac:dyDescent="0.2">
      <c r="A8441" t="s">
        <v>7919</v>
      </c>
      <c r="B8441" t="s">
        <v>7981</v>
      </c>
      <c r="C8441" t="s">
        <v>26</v>
      </c>
      <c r="D8441">
        <v>1374</v>
      </c>
      <c r="E8441">
        <v>444</v>
      </c>
      <c r="F8441" t="s">
        <v>7983</v>
      </c>
      <c r="G8441" t="str">
        <f t="shared" si="261"/>
        <v>iiif_url</v>
      </c>
    </row>
    <row r="8442" spans="1:7" x14ac:dyDescent="0.2">
      <c r="A8442" t="s">
        <v>7919</v>
      </c>
      <c r="B8442" t="s">
        <v>7981</v>
      </c>
      <c r="C8442" t="s">
        <v>26</v>
      </c>
      <c r="D8442">
        <v>1495</v>
      </c>
      <c r="E8442">
        <v>484</v>
      </c>
      <c r="F8442" t="s">
        <v>7984</v>
      </c>
      <c r="G8442" t="str">
        <f t="shared" si="261"/>
        <v>iiif_url</v>
      </c>
    </row>
    <row r="8443" spans="1:7" x14ac:dyDescent="0.2">
      <c r="A8443" t="s">
        <v>7919</v>
      </c>
      <c r="B8443" t="s">
        <v>7981</v>
      </c>
      <c r="C8443" t="s">
        <v>26</v>
      </c>
      <c r="D8443">
        <v>1367</v>
      </c>
      <c r="E8443">
        <v>531</v>
      </c>
      <c r="F8443" t="s">
        <v>7985</v>
      </c>
      <c r="G8443" t="str">
        <f t="shared" si="261"/>
        <v>iiif_url</v>
      </c>
    </row>
    <row r="8444" spans="1:7" x14ac:dyDescent="0.2">
      <c r="A8444" t="s">
        <v>7919</v>
      </c>
      <c r="B8444" t="s">
        <v>7981</v>
      </c>
      <c r="C8444" t="s">
        <v>26</v>
      </c>
      <c r="D8444">
        <v>1367</v>
      </c>
      <c r="E8444">
        <v>588</v>
      </c>
      <c r="F8444" t="s">
        <v>7986</v>
      </c>
      <c r="G8444" t="str">
        <f t="shared" si="261"/>
        <v>iiif_url</v>
      </c>
    </row>
    <row r="8445" spans="1:7" x14ac:dyDescent="0.2">
      <c r="A8445" t="s">
        <v>7919</v>
      </c>
      <c r="B8445" t="s">
        <v>7981</v>
      </c>
      <c r="C8445" t="s">
        <v>37</v>
      </c>
      <c r="D8445">
        <v>1495</v>
      </c>
      <c r="E8445">
        <v>633</v>
      </c>
      <c r="F8445" t="s">
        <v>7987</v>
      </c>
      <c r="G8445" t="str">
        <f t="shared" si="261"/>
        <v>iiif_url</v>
      </c>
    </row>
    <row r="8446" spans="1:7" x14ac:dyDescent="0.2">
      <c r="A8446" t="s">
        <v>7919</v>
      </c>
      <c r="B8446" t="s">
        <v>7981</v>
      </c>
      <c r="C8446" t="s">
        <v>26</v>
      </c>
      <c r="D8446">
        <v>1369</v>
      </c>
      <c r="E8446">
        <v>677</v>
      </c>
      <c r="F8446" t="s">
        <v>7988</v>
      </c>
      <c r="G8446" t="str">
        <f t="shared" si="261"/>
        <v>iiif_url</v>
      </c>
    </row>
    <row r="8447" spans="1:7" x14ac:dyDescent="0.2">
      <c r="A8447" t="s">
        <v>7919</v>
      </c>
      <c r="B8447" t="s">
        <v>7981</v>
      </c>
      <c r="C8447" t="s">
        <v>26</v>
      </c>
      <c r="D8447">
        <v>1367</v>
      </c>
      <c r="E8447">
        <v>732</v>
      </c>
      <c r="F8447" t="s">
        <v>7989</v>
      </c>
      <c r="G8447" t="str">
        <f t="shared" si="261"/>
        <v>iiif_url</v>
      </c>
    </row>
    <row r="8448" spans="1:7" x14ac:dyDescent="0.2">
      <c r="A8448" t="s">
        <v>7919</v>
      </c>
      <c r="B8448" t="s">
        <v>7981</v>
      </c>
      <c r="C8448" t="s">
        <v>37</v>
      </c>
      <c r="D8448">
        <v>1495</v>
      </c>
      <c r="E8448">
        <v>767</v>
      </c>
      <c r="F8448" t="s">
        <v>7990</v>
      </c>
      <c r="G8448" t="str">
        <f t="shared" si="261"/>
        <v>iiif_url</v>
      </c>
    </row>
    <row r="8449" spans="1:7" x14ac:dyDescent="0.2">
      <c r="A8449" t="s">
        <v>7919</v>
      </c>
      <c r="B8449" t="s">
        <v>7981</v>
      </c>
      <c r="C8449" t="s">
        <v>124</v>
      </c>
      <c r="D8449">
        <v>1374</v>
      </c>
      <c r="E8449">
        <v>825</v>
      </c>
      <c r="F8449" t="s">
        <v>7991</v>
      </c>
      <c r="G8449" t="str">
        <f t="shared" si="261"/>
        <v>iiif_url</v>
      </c>
    </row>
    <row r="8450" spans="1:7" x14ac:dyDescent="0.2">
      <c r="A8450" t="s">
        <v>7919</v>
      </c>
      <c r="B8450" t="s">
        <v>7981</v>
      </c>
      <c r="C8450" t="s">
        <v>26</v>
      </c>
      <c r="D8450">
        <v>1497</v>
      </c>
      <c r="E8450">
        <v>869</v>
      </c>
      <c r="F8450" t="s">
        <v>7992</v>
      </c>
      <c r="G8450" t="str">
        <f t="shared" si="261"/>
        <v>iiif_url</v>
      </c>
    </row>
    <row r="8451" spans="1:7" x14ac:dyDescent="0.2">
      <c r="A8451" t="s">
        <v>7919</v>
      </c>
      <c r="B8451" t="s">
        <v>7981</v>
      </c>
      <c r="C8451" t="s">
        <v>124</v>
      </c>
      <c r="D8451">
        <v>1376</v>
      </c>
      <c r="E8451">
        <v>918</v>
      </c>
      <c r="F8451" t="s">
        <v>7993</v>
      </c>
      <c r="G8451" t="str">
        <f t="shared" si="261"/>
        <v>iiif_url</v>
      </c>
    </row>
    <row r="8452" spans="1:7" x14ac:dyDescent="0.2">
      <c r="A8452" t="s">
        <v>7919</v>
      </c>
      <c r="B8452" t="s">
        <v>7981</v>
      </c>
      <c r="C8452" t="s">
        <v>124</v>
      </c>
      <c r="D8452">
        <v>1369</v>
      </c>
      <c r="E8452">
        <v>973</v>
      </c>
      <c r="F8452" t="s">
        <v>7994</v>
      </c>
      <c r="G8452" t="str">
        <f t="shared" si="261"/>
        <v>iiif_url</v>
      </c>
    </row>
    <row r="8453" spans="1:7" x14ac:dyDescent="0.2">
      <c r="A8453" t="s">
        <v>7919</v>
      </c>
      <c r="B8453" t="s">
        <v>7981</v>
      </c>
      <c r="C8453" t="s">
        <v>26</v>
      </c>
      <c r="D8453">
        <v>1502</v>
      </c>
      <c r="E8453">
        <v>1009</v>
      </c>
      <c r="F8453" t="s">
        <v>7995</v>
      </c>
      <c r="G8453" t="str">
        <f t="shared" si="261"/>
        <v>iiif_url</v>
      </c>
    </row>
    <row r="8454" spans="1:7" x14ac:dyDescent="0.2">
      <c r="A8454" t="s">
        <v>7919</v>
      </c>
      <c r="B8454" t="s">
        <v>7981</v>
      </c>
      <c r="C8454" t="s">
        <v>124</v>
      </c>
      <c r="D8454">
        <v>1376</v>
      </c>
      <c r="E8454">
        <v>1061</v>
      </c>
      <c r="F8454" t="s">
        <v>7996</v>
      </c>
      <c r="G8454" t="str">
        <f t="shared" si="261"/>
        <v>iiif_url</v>
      </c>
    </row>
    <row r="8455" spans="1:7" x14ac:dyDescent="0.2">
      <c r="A8455" t="s">
        <v>7919</v>
      </c>
      <c r="B8455" t="s">
        <v>7981</v>
      </c>
      <c r="C8455" t="s">
        <v>124</v>
      </c>
      <c r="D8455">
        <v>1376</v>
      </c>
      <c r="E8455">
        <v>1110</v>
      </c>
      <c r="F8455" t="s">
        <v>7997</v>
      </c>
      <c r="G8455" t="str">
        <f t="shared" si="261"/>
        <v>iiif_url</v>
      </c>
    </row>
    <row r="8456" spans="1:7" x14ac:dyDescent="0.2">
      <c r="A8456" t="s">
        <v>7919</v>
      </c>
      <c r="B8456" t="s">
        <v>7981</v>
      </c>
      <c r="C8456" t="s">
        <v>37</v>
      </c>
      <c r="D8456">
        <v>1502</v>
      </c>
      <c r="E8456">
        <v>1159</v>
      </c>
      <c r="F8456" t="s">
        <v>7998</v>
      </c>
      <c r="G8456" t="str">
        <f t="shared" si="261"/>
        <v>iiif_url</v>
      </c>
    </row>
    <row r="8457" spans="1:7" x14ac:dyDescent="0.2">
      <c r="A8457" t="s">
        <v>7919</v>
      </c>
      <c r="B8457" t="s">
        <v>7981</v>
      </c>
      <c r="C8457" t="s">
        <v>124</v>
      </c>
      <c r="D8457">
        <v>1374</v>
      </c>
      <c r="E8457">
        <v>1209</v>
      </c>
      <c r="F8457" t="s">
        <v>7999</v>
      </c>
      <c r="G8457" t="str">
        <f t="shared" si="261"/>
        <v>iiif_url</v>
      </c>
    </row>
    <row r="8458" spans="1:7" x14ac:dyDescent="0.2">
      <c r="A8458" t="s">
        <v>7919</v>
      </c>
      <c r="B8458" t="s">
        <v>7981</v>
      </c>
      <c r="C8458" t="s">
        <v>124</v>
      </c>
      <c r="D8458">
        <v>1376</v>
      </c>
      <c r="E8458">
        <v>1260</v>
      </c>
      <c r="F8458" t="s">
        <v>8000</v>
      </c>
      <c r="G8458" t="str">
        <f t="shared" si="261"/>
        <v>iiif_url</v>
      </c>
    </row>
    <row r="8459" spans="1:7" x14ac:dyDescent="0.2">
      <c r="A8459" t="s">
        <v>7919</v>
      </c>
      <c r="B8459" t="s">
        <v>7981</v>
      </c>
      <c r="C8459" t="s">
        <v>37</v>
      </c>
      <c r="D8459">
        <v>1502</v>
      </c>
      <c r="E8459">
        <v>1299</v>
      </c>
      <c r="F8459" t="s">
        <v>8001</v>
      </c>
      <c r="G8459" t="str">
        <f t="shared" si="261"/>
        <v>iiif_url</v>
      </c>
    </row>
    <row r="8460" spans="1:7" x14ac:dyDescent="0.2">
      <c r="A8460" t="s">
        <v>7919</v>
      </c>
      <c r="B8460" t="s">
        <v>7981</v>
      </c>
      <c r="C8460" t="s">
        <v>124</v>
      </c>
      <c r="D8460">
        <v>1376</v>
      </c>
      <c r="E8460">
        <v>1353</v>
      </c>
      <c r="F8460" t="s">
        <v>8002</v>
      </c>
      <c r="G8460" t="str">
        <f t="shared" si="261"/>
        <v>iiif_url</v>
      </c>
    </row>
    <row r="8461" spans="1:7" x14ac:dyDescent="0.2">
      <c r="A8461" t="s">
        <v>7919</v>
      </c>
      <c r="B8461" t="s">
        <v>7981</v>
      </c>
      <c r="C8461" t="s">
        <v>124</v>
      </c>
      <c r="D8461">
        <v>1379</v>
      </c>
      <c r="E8461">
        <v>1404</v>
      </c>
      <c r="F8461" t="s">
        <v>8003</v>
      </c>
      <c r="G8461" t="str">
        <f t="shared" si="261"/>
        <v>iiif_url</v>
      </c>
    </row>
    <row r="8462" spans="1:7" x14ac:dyDescent="0.2">
      <c r="A8462" t="s">
        <v>7919</v>
      </c>
      <c r="B8462" t="s">
        <v>7981</v>
      </c>
      <c r="C8462" t="s">
        <v>37</v>
      </c>
      <c r="D8462">
        <v>1502</v>
      </c>
      <c r="E8462">
        <v>1446</v>
      </c>
      <c r="F8462" t="s">
        <v>8004</v>
      </c>
      <c r="G8462" t="str">
        <f t="shared" si="261"/>
        <v>iiif_url</v>
      </c>
    </row>
    <row r="8463" spans="1:7" x14ac:dyDescent="0.2">
      <c r="A8463" t="s">
        <v>7919</v>
      </c>
      <c r="B8463" t="s">
        <v>7981</v>
      </c>
      <c r="C8463" t="s">
        <v>124</v>
      </c>
      <c r="D8463">
        <v>1376</v>
      </c>
      <c r="E8463">
        <v>1498</v>
      </c>
      <c r="F8463" t="s">
        <v>8005</v>
      </c>
      <c r="G8463" t="str">
        <f t="shared" si="261"/>
        <v>iiif_url</v>
      </c>
    </row>
    <row r="8464" spans="1:7" x14ac:dyDescent="0.2">
      <c r="A8464" t="s">
        <v>7919</v>
      </c>
      <c r="B8464" t="s">
        <v>7981</v>
      </c>
      <c r="C8464" t="s">
        <v>124</v>
      </c>
      <c r="D8464">
        <v>1376</v>
      </c>
      <c r="E8464">
        <v>1541</v>
      </c>
      <c r="F8464" t="s">
        <v>8006</v>
      </c>
      <c r="G8464" t="str">
        <f t="shared" si="261"/>
        <v>iiif_url</v>
      </c>
    </row>
    <row r="8465" spans="1:7" x14ac:dyDescent="0.2">
      <c r="A8465" t="s">
        <v>7919</v>
      </c>
      <c r="B8465" t="s">
        <v>7981</v>
      </c>
      <c r="C8465" t="s">
        <v>124</v>
      </c>
      <c r="D8465">
        <v>1376</v>
      </c>
      <c r="E8465">
        <v>1603</v>
      </c>
      <c r="F8465" t="s">
        <v>8007</v>
      </c>
      <c r="G8465" t="str">
        <f t="shared" si="261"/>
        <v>iiif_url</v>
      </c>
    </row>
    <row r="8466" spans="1:7" x14ac:dyDescent="0.2">
      <c r="A8466" t="s">
        <v>7919</v>
      </c>
      <c r="B8466" t="s">
        <v>7981</v>
      </c>
      <c r="C8466" t="s">
        <v>37</v>
      </c>
      <c r="D8466">
        <v>1500</v>
      </c>
      <c r="E8466">
        <v>1636</v>
      </c>
      <c r="F8466" t="s">
        <v>8008</v>
      </c>
      <c r="G8466" t="str">
        <f t="shared" si="261"/>
        <v>iiif_url</v>
      </c>
    </row>
    <row r="8467" spans="1:7" x14ac:dyDescent="0.2">
      <c r="A8467" t="s">
        <v>7919</v>
      </c>
      <c r="B8467" t="s">
        <v>7981</v>
      </c>
      <c r="C8467" t="s">
        <v>124</v>
      </c>
      <c r="D8467">
        <v>1376</v>
      </c>
      <c r="E8467">
        <v>1688</v>
      </c>
      <c r="F8467" t="s">
        <v>8009</v>
      </c>
      <c r="G8467" t="str">
        <f t="shared" si="261"/>
        <v>iiif_url</v>
      </c>
    </row>
    <row r="8468" spans="1:7" x14ac:dyDescent="0.2">
      <c r="A8468" t="s">
        <v>7919</v>
      </c>
      <c r="B8468" t="s">
        <v>7981</v>
      </c>
      <c r="C8468" t="s">
        <v>124</v>
      </c>
      <c r="D8468">
        <v>1376</v>
      </c>
      <c r="E8468">
        <v>1734</v>
      </c>
      <c r="F8468" t="s">
        <v>8010</v>
      </c>
      <c r="G8468" t="str">
        <f t="shared" si="261"/>
        <v>iiif_url</v>
      </c>
    </row>
    <row r="8469" spans="1:7" x14ac:dyDescent="0.2">
      <c r="A8469" t="s">
        <v>7919</v>
      </c>
      <c r="B8469" t="s">
        <v>7981</v>
      </c>
      <c r="C8469" t="s">
        <v>124</v>
      </c>
      <c r="D8469">
        <v>1376</v>
      </c>
      <c r="E8469">
        <v>1792</v>
      </c>
      <c r="F8469" t="s">
        <v>8011</v>
      </c>
      <c r="G8469" t="str">
        <f t="shared" si="261"/>
        <v>iiif_url</v>
      </c>
    </row>
    <row r="8470" spans="1:7" x14ac:dyDescent="0.2">
      <c r="A8470" t="s">
        <v>7919</v>
      </c>
      <c r="B8470" t="s">
        <v>7981</v>
      </c>
      <c r="C8470" t="s">
        <v>37</v>
      </c>
      <c r="D8470">
        <v>1504</v>
      </c>
      <c r="E8470">
        <v>1825</v>
      </c>
      <c r="F8470" t="s">
        <v>8012</v>
      </c>
      <c r="G8470" t="str">
        <f t="shared" si="261"/>
        <v>iiif_url</v>
      </c>
    </row>
    <row r="8471" spans="1:7" x14ac:dyDescent="0.2">
      <c r="A8471" t="s">
        <v>7919</v>
      </c>
      <c r="B8471" t="s">
        <v>7981</v>
      </c>
      <c r="C8471" t="s">
        <v>124</v>
      </c>
      <c r="D8471">
        <v>1379</v>
      </c>
      <c r="E8471">
        <v>1880</v>
      </c>
      <c r="F8471" t="s">
        <v>8013</v>
      </c>
      <c r="G8471" t="str">
        <f t="shared" ref="G8471:G8500" si="262">HYPERLINK("https://images.diginfra.net/iiif/NL-HaNA_1.01.02/3779/NL-HaNA_1.01.02_3779_0038.jpg/1238,260,1091,3214/full/0/default.jpg", "iiif_url")</f>
        <v>iiif_url</v>
      </c>
    </row>
    <row r="8472" spans="1:7" x14ac:dyDescent="0.2">
      <c r="A8472" t="s">
        <v>7919</v>
      </c>
      <c r="B8472" t="s">
        <v>7981</v>
      </c>
      <c r="C8472" t="s">
        <v>124</v>
      </c>
      <c r="D8472">
        <v>1374</v>
      </c>
      <c r="E8472">
        <v>1925</v>
      </c>
      <c r="F8472" t="s">
        <v>8014</v>
      </c>
      <c r="G8472" t="str">
        <f t="shared" si="262"/>
        <v>iiif_url</v>
      </c>
    </row>
    <row r="8473" spans="1:7" x14ac:dyDescent="0.2">
      <c r="A8473" t="s">
        <v>7919</v>
      </c>
      <c r="B8473" t="s">
        <v>7981</v>
      </c>
      <c r="C8473" t="s">
        <v>37</v>
      </c>
      <c r="D8473">
        <v>1500</v>
      </c>
      <c r="E8473">
        <v>1972</v>
      </c>
      <c r="F8473" t="s">
        <v>8015</v>
      </c>
      <c r="G8473" t="str">
        <f t="shared" si="262"/>
        <v>iiif_url</v>
      </c>
    </row>
    <row r="8474" spans="1:7" x14ac:dyDescent="0.2">
      <c r="A8474" t="s">
        <v>7919</v>
      </c>
      <c r="B8474" t="s">
        <v>7981</v>
      </c>
      <c r="C8474" t="s">
        <v>124</v>
      </c>
      <c r="D8474">
        <v>1374</v>
      </c>
      <c r="E8474">
        <v>2023</v>
      </c>
      <c r="F8474" t="s">
        <v>8016</v>
      </c>
      <c r="G8474" t="str">
        <f t="shared" si="262"/>
        <v>iiif_url</v>
      </c>
    </row>
    <row r="8475" spans="1:7" x14ac:dyDescent="0.2">
      <c r="A8475" t="s">
        <v>7919</v>
      </c>
      <c r="B8475" t="s">
        <v>7981</v>
      </c>
      <c r="C8475" t="s">
        <v>124</v>
      </c>
      <c r="D8475">
        <v>1376</v>
      </c>
      <c r="E8475">
        <v>2075</v>
      </c>
      <c r="F8475" t="s">
        <v>8017</v>
      </c>
      <c r="G8475" t="str">
        <f t="shared" si="262"/>
        <v>iiif_url</v>
      </c>
    </row>
    <row r="8476" spans="1:7" x14ac:dyDescent="0.2">
      <c r="A8476" t="s">
        <v>7919</v>
      </c>
      <c r="B8476" t="s">
        <v>7981</v>
      </c>
      <c r="C8476" t="s">
        <v>37</v>
      </c>
      <c r="D8476">
        <v>1497</v>
      </c>
      <c r="E8476">
        <v>2119</v>
      </c>
      <c r="F8476" t="s">
        <v>8018</v>
      </c>
      <c r="G8476" t="str">
        <f t="shared" si="262"/>
        <v>iiif_url</v>
      </c>
    </row>
    <row r="8477" spans="1:7" x14ac:dyDescent="0.2">
      <c r="A8477" t="s">
        <v>7919</v>
      </c>
      <c r="B8477" t="s">
        <v>7981</v>
      </c>
      <c r="C8477" t="s">
        <v>124</v>
      </c>
      <c r="D8477">
        <v>1376</v>
      </c>
      <c r="E8477">
        <v>2167</v>
      </c>
      <c r="F8477" t="s">
        <v>8019</v>
      </c>
      <c r="G8477" t="str">
        <f t="shared" si="262"/>
        <v>iiif_url</v>
      </c>
    </row>
    <row r="8478" spans="1:7" x14ac:dyDescent="0.2">
      <c r="A8478" t="s">
        <v>7919</v>
      </c>
      <c r="B8478" t="s">
        <v>7981</v>
      </c>
      <c r="C8478" t="s">
        <v>26</v>
      </c>
      <c r="D8478">
        <v>1379</v>
      </c>
      <c r="E8478">
        <v>2231</v>
      </c>
      <c r="F8478" t="s">
        <v>5699</v>
      </c>
      <c r="G8478" t="str">
        <f t="shared" si="262"/>
        <v>iiif_url</v>
      </c>
    </row>
    <row r="8479" spans="1:7" x14ac:dyDescent="0.2">
      <c r="A8479" t="s">
        <v>7919</v>
      </c>
      <c r="B8479" t="s">
        <v>7981</v>
      </c>
      <c r="C8479" t="s">
        <v>37</v>
      </c>
      <c r="D8479">
        <v>1500</v>
      </c>
      <c r="E8479">
        <v>2259</v>
      </c>
      <c r="F8479" t="s">
        <v>8020</v>
      </c>
      <c r="G8479" t="str">
        <f t="shared" si="262"/>
        <v>iiif_url</v>
      </c>
    </row>
    <row r="8480" spans="1:7" x14ac:dyDescent="0.2">
      <c r="A8480" t="s">
        <v>7919</v>
      </c>
      <c r="B8480" t="s">
        <v>7981</v>
      </c>
      <c r="C8480" t="s">
        <v>124</v>
      </c>
      <c r="D8480">
        <v>1379</v>
      </c>
      <c r="E8480">
        <v>2313</v>
      </c>
      <c r="F8480" t="s">
        <v>8021</v>
      </c>
      <c r="G8480" t="str">
        <f t="shared" si="262"/>
        <v>iiif_url</v>
      </c>
    </row>
    <row r="8481" spans="1:7" x14ac:dyDescent="0.2">
      <c r="A8481" t="s">
        <v>7919</v>
      </c>
      <c r="B8481" t="s">
        <v>7981</v>
      </c>
      <c r="C8481" t="s">
        <v>124</v>
      </c>
      <c r="D8481">
        <v>1376</v>
      </c>
      <c r="E8481">
        <v>2361</v>
      </c>
      <c r="F8481" t="s">
        <v>8022</v>
      </c>
      <c r="G8481" t="str">
        <f t="shared" si="262"/>
        <v>iiif_url</v>
      </c>
    </row>
    <row r="8482" spans="1:7" x14ac:dyDescent="0.2">
      <c r="A8482" t="s">
        <v>7919</v>
      </c>
      <c r="B8482" t="s">
        <v>7981</v>
      </c>
      <c r="C8482" t="s">
        <v>124</v>
      </c>
      <c r="D8482">
        <v>1376</v>
      </c>
      <c r="E8482">
        <v>2418</v>
      </c>
      <c r="F8482" t="s">
        <v>8023</v>
      </c>
      <c r="G8482" t="str">
        <f t="shared" si="262"/>
        <v>iiif_url</v>
      </c>
    </row>
    <row r="8483" spans="1:7" x14ac:dyDescent="0.2">
      <c r="A8483" t="s">
        <v>7919</v>
      </c>
      <c r="B8483" t="s">
        <v>7981</v>
      </c>
      <c r="C8483" t="s">
        <v>37</v>
      </c>
      <c r="D8483">
        <v>1502</v>
      </c>
      <c r="E8483">
        <v>2455</v>
      </c>
      <c r="F8483" t="s">
        <v>8024</v>
      </c>
      <c r="G8483" t="str">
        <f t="shared" si="262"/>
        <v>iiif_url</v>
      </c>
    </row>
    <row r="8484" spans="1:7" x14ac:dyDescent="0.2">
      <c r="A8484" t="s">
        <v>7919</v>
      </c>
      <c r="B8484" t="s">
        <v>7981</v>
      </c>
      <c r="C8484" t="s">
        <v>124</v>
      </c>
      <c r="D8484">
        <v>1376</v>
      </c>
      <c r="E8484">
        <v>2505</v>
      </c>
      <c r="F8484" t="s">
        <v>8025</v>
      </c>
      <c r="G8484" t="str">
        <f t="shared" si="262"/>
        <v>iiif_url</v>
      </c>
    </row>
    <row r="8485" spans="1:7" x14ac:dyDescent="0.2">
      <c r="A8485" t="s">
        <v>7919</v>
      </c>
      <c r="B8485" t="s">
        <v>7981</v>
      </c>
      <c r="C8485" t="s">
        <v>124</v>
      </c>
      <c r="D8485">
        <v>1381</v>
      </c>
      <c r="E8485">
        <v>2552</v>
      </c>
      <c r="F8485" t="s">
        <v>8026</v>
      </c>
      <c r="G8485" t="str">
        <f t="shared" si="262"/>
        <v>iiif_url</v>
      </c>
    </row>
    <row r="8486" spans="1:7" x14ac:dyDescent="0.2">
      <c r="A8486" t="s">
        <v>7919</v>
      </c>
      <c r="B8486" t="s">
        <v>7981</v>
      </c>
      <c r="C8486" t="s">
        <v>124</v>
      </c>
      <c r="D8486">
        <v>1376</v>
      </c>
      <c r="E8486">
        <v>2605</v>
      </c>
      <c r="F8486" t="s">
        <v>8027</v>
      </c>
      <c r="G8486" t="str">
        <f t="shared" si="262"/>
        <v>iiif_url</v>
      </c>
    </row>
    <row r="8487" spans="1:7" x14ac:dyDescent="0.2">
      <c r="A8487" t="s">
        <v>7919</v>
      </c>
      <c r="B8487" t="s">
        <v>7981</v>
      </c>
      <c r="C8487" t="s">
        <v>37</v>
      </c>
      <c r="D8487">
        <v>1500</v>
      </c>
      <c r="E8487">
        <v>2654</v>
      </c>
      <c r="F8487" t="s">
        <v>8028</v>
      </c>
      <c r="G8487" t="str">
        <f t="shared" si="262"/>
        <v>iiif_url</v>
      </c>
    </row>
    <row r="8488" spans="1:7" x14ac:dyDescent="0.2">
      <c r="A8488" t="s">
        <v>7919</v>
      </c>
      <c r="B8488" t="s">
        <v>7981</v>
      </c>
      <c r="C8488" t="s">
        <v>124</v>
      </c>
      <c r="D8488">
        <v>1379</v>
      </c>
      <c r="E8488">
        <v>2699</v>
      </c>
      <c r="F8488" t="s">
        <v>8029</v>
      </c>
      <c r="G8488" t="str">
        <f t="shared" si="262"/>
        <v>iiif_url</v>
      </c>
    </row>
    <row r="8489" spans="1:7" x14ac:dyDescent="0.2">
      <c r="A8489" t="s">
        <v>7919</v>
      </c>
      <c r="B8489" t="s">
        <v>7981</v>
      </c>
      <c r="C8489" t="s">
        <v>124</v>
      </c>
      <c r="D8489">
        <v>1374</v>
      </c>
      <c r="E8489">
        <v>2750</v>
      </c>
      <c r="F8489" t="s">
        <v>8030</v>
      </c>
      <c r="G8489" t="str">
        <f t="shared" si="262"/>
        <v>iiif_url</v>
      </c>
    </row>
    <row r="8490" spans="1:7" x14ac:dyDescent="0.2">
      <c r="A8490" t="s">
        <v>7919</v>
      </c>
      <c r="B8490" t="s">
        <v>7981</v>
      </c>
      <c r="C8490" t="s">
        <v>124</v>
      </c>
      <c r="D8490">
        <v>1379</v>
      </c>
      <c r="E8490">
        <v>2805</v>
      </c>
      <c r="F8490" t="s">
        <v>8031</v>
      </c>
      <c r="G8490" t="str">
        <f t="shared" si="262"/>
        <v>iiif_url</v>
      </c>
    </row>
    <row r="8491" spans="1:7" x14ac:dyDescent="0.2">
      <c r="A8491" t="s">
        <v>7919</v>
      </c>
      <c r="B8491" t="s">
        <v>7981</v>
      </c>
      <c r="C8491" t="s">
        <v>37</v>
      </c>
      <c r="D8491">
        <v>1500</v>
      </c>
      <c r="E8491">
        <v>2842</v>
      </c>
      <c r="F8491" t="s">
        <v>8032</v>
      </c>
      <c r="G8491" t="str">
        <f t="shared" si="262"/>
        <v>iiif_url</v>
      </c>
    </row>
    <row r="8492" spans="1:7" x14ac:dyDescent="0.2">
      <c r="A8492" t="s">
        <v>7919</v>
      </c>
      <c r="B8492" t="s">
        <v>7981</v>
      </c>
      <c r="C8492" t="s">
        <v>124</v>
      </c>
      <c r="D8492">
        <v>1374</v>
      </c>
      <c r="E8492">
        <v>2897</v>
      </c>
      <c r="F8492" t="s">
        <v>8033</v>
      </c>
      <c r="G8492" t="str">
        <f t="shared" si="262"/>
        <v>iiif_url</v>
      </c>
    </row>
    <row r="8493" spans="1:7" x14ac:dyDescent="0.2">
      <c r="A8493" t="s">
        <v>7919</v>
      </c>
      <c r="B8493" t="s">
        <v>7981</v>
      </c>
      <c r="C8493" t="s">
        <v>124</v>
      </c>
      <c r="D8493">
        <v>1381</v>
      </c>
      <c r="E8493">
        <v>2957</v>
      </c>
      <c r="F8493" t="s">
        <v>8034</v>
      </c>
      <c r="G8493" t="str">
        <f t="shared" si="262"/>
        <v>iiif_url</v>
      </c>
    </row>
    <row r="8494" spans="1:7" x14ac:dyDescent="0.2">
      <c r="A8494" t="s">
        <v>7919</v>
      </c>
      <c r="B8494" t="s">
        <v>7981</v>
      </c>
      <c r="C8494" t="s">
        <v>37</v>
      </c>
      <c r="D8494">
        <v>1504</v>
      </c>
      <c r="E8494">
        <v>2986</v>
      </c>
      <c r="F8494" t="s">
        <v>8035</v>
      </c>
      <c r="G8494" t="str">
        <f t="shared" si="262"/>
        <v>iiif_url</v>
      </c>
    </row>
    <row r="8495" spans="1:7" x14ac:dyDescent="0.2">
      <c r="A8495" t="s">
        <v>7919</v>
      </c>
      <c r="B8495" t="s">
        <v>7981</v>
      </c>
      <c r="C8495" t="s">
        <v>124</v>
      </c>
      <c r="D8495">
        <v>1376</v>
      </c>
      <c r="E8495">
        <v>3042</v>
      </c>
      <c r="F8495" t="s">
        <v>8036</v>
      </c>
      <c r="G8495" t="str">
        <f t="shared" si="262"/>
        <v>iiif_url</v>
      </c>
    </row>
    <row r="8496" spans="1:7" x14ac:dyDescent="0.2">
      <c r="A8496" t="s">
        <v>7919</v>
      </c>
      <c r="B8496" t="s">
        <v>7981</v>
      </c>
      <c r="C8496" t="s">
        <v>37</v>
      </c>
      <c r="D8496">
        <v>1497</v>
      </c>
      <c r="E8496">
        <v>3092</v>
      </c>
      <c r="F8496" t="s">
        <v>8037</v>
      </c>
      <c r="G8496" t="str">
        <f t="shared" si="262"/>
        <v>iiif_url</v>
      </c>
    </row>
    <row r="8497" spans="1:7" x14ac:dyDescent="0.2">
      <c r="A8497" t="s">
        <v>7919</v>
      </c>
      <c r="B8497" t="s">
        <v>7981</v>
      </c>
      <c r="C8497" t="s">
        <v>124</v>
      </c>
      <c r="D8497">
        <v>1381</v>
      </c>
      <c r="E8497">
        <v>3141</v>
      </c>
      <c r="F8497" t="s">
        <v>8038</v>
      </c>
      <c r="G8497" t="str">
        <f t="shared" si="262"/>
        <v>iiif_url</v>
      </c>
    </row>
    <row r="8498" spans="1:7" x14ac:dyDescent="0.2">
      <c r="A8498" t="s">
        <v>7919</v>
      </c>
      <c r="B8498" t="s">
        <v>7981</v>
      </c>
      <c r="C8498" t="s">
        <v>37</v>
      </c>
      <c r="D8498">
        <v>1498</v>
      </c>
      <c r="E8498">
        <v>3186</v>
      </c>
      <c r="F8498" t="s">
        <v>8039</v>
      </c>
      <c r="G8498" t="str">
        <f t="shared" si="262"/>
        <v>iiif_url</v>
      </c>
    </row>
    <row r="8499" spans="1:7" x14ac:dyDescent="0.2">
      <c r="A8499" t="s">
        <v>7919</v>
      </c>
      <c r="B8499" t="s">
        <v>7981</v>
      </c>
      <c r="C8499" t="s">
        <v>124</v>
      </c>
      <c r="D8499">
        <v>1376</v>
      </c>
      <c r="E8499">
        <v>3234</v>
      </c>
      <c r="F8499" t="s">
        <v>8040</v>
      </c>
      <c r="G8499" t="str">
        <f t="shared" si="262"/>
        <v>iiif_url</v>
      </c>
    </row>
    <row r="8500" spans="1:7" x14ac:dyDescent="0.2">
      <c r="A8500" t="s">
        <v>7919</v>
      </c>
      <c r="B8500" t="s">
        <v>7981</v>
      </c>
      <c r="C8500" t="s">
        <v>124</v>
      </c>
      <c r="D8500">
        <v>1379</v>
      </c>
      <c r="E8500">
        <v>3289</v>
      </c>
      <c r="F8500" t="s">
        <v>8041</v>
      </c>
      <c r="G8500" t="str">
        <f t="shared" si="262"/>
        <v>iiif_url</v>
      </c>
    </row>
    <row r="8504" spans="1:7" x14ac:dyDescent="0.2">
      <c r="A8504" t="s">
        <v>8042</v>
      </c>
      <c r="B8504" t="s">
        <v>8043</v>
      </c>
      <c r="C8504" t="s">
        <v>11</v>
      </c>
      <c r="D8504">
        <v>3182</v>
      </c>
      <c r="E8504">
        <v>262</v>
      </c>
      <c r="F8504" t="s">
        <v>1365</v>
      </c>
      <c r="G8504" t="str">
        <f t="shared" ref="G8504:G8535" si="263">HYPERLINK("https://images.diginfra.net/iiif/NL-HaNA_1.01.02/3779/NL-HaNA_1.01.02_3779_0038.jpg/2598,240,1084,3179/full/0/default.jpg", "iiif_url")</f>
        <v>iiif_url</v>
      </c>
    </row>
    <row r="8505" spans="1:7" x14ac:dyDescent="0.2">
      <c r="A8505" t="s">
        <v>8042</v>
      </c>
      <c r="B8505" t="s">
        <v>8043</v>
      </c>
      <c r="C8505" t="s">
        <v>26</v>
      </c>
      <c r="D8505">
        <v>2860</v>
      </c>
      <c r="E8505">
        <v>315</v>
      </c>
      <c r="F8505" t="s">
        <v>8044</v>
      </c>
      <c r="G8505" t="str">
        <f t="shared" si="263"/>
        <v>iiif_url</v>
      </c>
    </row>
    <row r="8506" spans="1:7" x14ac:dyDescent="0.2">
      <c r="A8506" t="s">
        <v>8042</v>
      </c>
      <c r="B8506" t="s">
        <v>8043</v>
      </c>
      <c r="C8506" t="s">
        <v>26</v>
      </c>
      <c r="D8506">
        <v>2734</v>
      </c>
      <c r="E8506">
        <v>373</v>
      </c>
      <c r="F8506" t="s">
        <v>8045</v>
      </c>
      <c r="G8506" t="str">
        <f t="shared" si="263"/>
        <v>iiif_url</v>
      </c>
    </row>
    <row r="8507" spans="1:7" x14ac:dyDescent="0.2">
      <c r="A8507" t="s">
        <v>8042</v>
      </c>
      <c r="B8507" t="s">
        <v>8043</v>
      </c>
      <c r="C8507" t="s">
        <v>26</v>
      </c>
      <c r="D8507">
        <v>2741</v>
      </c>
      <c r="E8507">
        <v>441</v>
      </c>
      <c r="F8507" t="s">
        <v>8046</v>
      </c>
      <c r="G8507" t="str">
        <f t="shared" si="263"/>
        <v>iiif_url</v>
      </c>
    </row>
    <row r="8508" spans="1:7" x14ac:dyDescent="0.2">
      <c r="A8508" t="s">
        <v>8042</v>
      </c>
      <c r="B8508" t="s">
        <v>8043</v>
      </c>
      <c r="C8508" t="s">
        <v>26</v>
      </c>
      <c r="D8508">
        <v>2860</v>
      </c>
      <c r="E8508">
        <v>471</v>
      </c>
      <c r="F8508" t="s">
        <v>8047</v>
      </c>
      <c r="G8508" t="str">
        <f t="shared" si="263"/>
        <v>iiif_url</v>
      </c>
    </row>
    <row r="8509" spans="1:7" x14ac:dyDescent="0.2">
      <c r="A8509" t="s">
        <v>8042</v>
      </c>
      <c r="B8509" t="s">
        <v>8043</v>
      </c>
      <c r="C8509" t="s">
        <v>26</v>
      </c>
      <c r="D8509">
        <v>2739</v>
      </c>
      <c r="E8509">
        <v>519</v>
      </c>
      <c r="F8509" t="s">
        <v>8048</v>
      </c>
      <c r="G8509" t="str">
        <f t="shared" si="263"/>
        <v>iiif_url</v>
      </c>
    </row>
    <row r="8510" spans="1:7" x14ac:dyDescent="0.2">
      <c r="A8510" t="s">
        <v>8042</v>
      </c>
      <c r="B8510" t="s">
        <v>8043</v>
      </c>
      <c r="C8510" t="s">
        <v>26</v>
      </c>
      <c r="D8510">
        <v>2739</v>
      </c>
      <c r="E8510">
        <v>572</v>
      </c>
      <c r="F8510" t="s">
        <v>8049</v>
      </c>
      <c r="G8510" t="str">
        <f t="shared" si="263"/>
        <v>iiif_url</v>
      </c>
    </row>
    <row r="8511" spans="1:7" x14ac:dyDescent="0.2">
      <c r="A8511" t="s">
        <v>8042</v>
      </c>
      <c r="B8511" t="s">
        <v>8043</v>
      </c>
      <c r="C8511" t="s">
        <v>37</v>
      </c>
      <c r="D8511">
        <v>2867</v>
      </c>
      <c r="E8511">
        <v>621</v>
      </c>
      <c r="F8511" t="s">
        <v>8050</v>
      </c>
      <c r="G8511" t="str">
        <f t="shared" si="263"/>
        <v>iiif_url</v>
      </c>
    </row>
    <row r="8512" spans="1:7" x14ac:dyDescent="0.2">
      <c r="A8512" t="s">
        <v>8042</v>
      </c>
      <c r="B8512" t="s">
        <v>8043</v>
      </c>
      <c r="C8512" t="s">
        <v>26</v>
      </c>
      <c r="D8512">
        <v>2743</v>
      </c>
      <c r="E8512">
        <v>668</v>
      </c>
      <c r="F8512" t="s">
        <v>8051</v>
      </c>
      <c r="G8512" t="str">
        <f t="shared" si="263"/>
        <v>iiif_url</v>
      </c>
    </row>
    <row r="8513" spans="1:7" x14ac:dyDescent="0.2">
      <c r="A8513" t="s">
        <v>8042</v>
      </c>
      <c r="B8513" t="s">
        <v>8043</v>
      </c>
      <c r="C8513" t="s">
        <v>26</v>
      </c>
      <c r="D8513">
        <v>2741</v>
      </c>
      <c r="E8513">
        <v>715</v>
      </c>
      <c r="F8513" t="s">
        <v>8052</v>
      </c>
      <c r="G8513" t="str">
        <f t="shared" si="263"/>
        <v>iiif_url</v>
      </c>
    </row>
    <row r="8514" spans="1:7" x14ac:dyDescent="0.2">
      <c r="A8514" t="s">
        <v>8042</v>
      </c>
      <c r="B8514" t="s">
        <v>8043</v>
      </c>
      <c r="C8514" t="s">
        <v>37</v>
      </c>
      <c r="D8514">
        <v>2867</v>
      </c>
      <c r="E8514">
        <v>764</v>
      </c>
      <c r="F8514" t="s">
        <v>8053</v>
      </c>
      <c r="G8514" t="str">
        <f t="shared" si="263"/>
        <v>iiif_url</v>
      </c>
    </row>
    <row r="8515" spans="1:7" x14ac:dyDescent="0.2">
      <c r="A8515" t="s">
        <v>8042</v>
      </c>
      <c r="B8515" t="s">
        <v>8043</v>
      </c>
      <c r="C8515" t="s">
        <v>26</v>
      </c>
      <c r="D8515">
        <v>2743</v>
      </c>
      <c r="E8515">
        <v>813</v>
      </c>
      <c r="F8515" t="s">
        <v>8054</v>
      </c>
      <c r="G8515" t="str">
        <f t="shared" si="263"/>
        <v>iiif_url</v>
      </c>
    </row>
    <row r="8516" spans="1:7" x14ac:dyDescent="0.2">
      <c r="A8516" t="s">
        <v>8042</v>
      </c>
      <c r="B8516" t="s">
        <v>8043</v>
      </c>
      <c r="C8516" t="s">
        <v>26</v>
      </c>
      <c r="D8516">
        <v>2743</v>
      </c>
      <c r="E8516">
        <v>865</v>
      </c>
      <c r="F8516" t="s">
        <v>8055</v>
      </c>
      <c r="G8516" t="str">
        <f t="shared" si="263"/>
        <v>iiif_url</v>
      </c>
    </row>
    <row r="8517" spans="1:7" x14ac:dyDescent="0.2">
      <c r="A8517" t="s">
        <v>8042</v>
      </c>
      <c r="B8517" t="s">
        <v>8043</v>
      </c>
      <c r="C8517" t="s">
        <v>37</v>
      </c>
      <c r="D8517">
        <v>2867</v>
      </c>
      <c r="E8517">
        <v>911</v>
      </c>
      <c r="F8517" t="s">
        <v>8056</v>
      </c>
      <c r="G8517" t="str">
        <f t="shared" si="263"/>
        <v>iiif_url</v>
      </c>
    </row>
    <row r="8518" spans="1:7" x14ac:dyDescent="0.2">
      <c r="A8518" t="s">
        <v>8042</v>
      </c>
      <c r="B8518" t="s">
        <v>8043</v>
      </c>
      <c r="C8518" t="s">
        <v>26</v>
      </c>
      <c r="D8518">
        <v>2746</v>
      </c>
      <c r="E8518">
        <v>959</v>
      </c>
      <c r="F8518" t="s">
        <v>8057</v>
      </c>
      <c r="G8518" t="str">
        <f t="shared" si="263"/>
        <v>iiif_url</v>
      </c>
    </row>
    <row r="8519" spans="1:7" x14ac:dyDescent="0.2">
      <c r="A8519" t="s">
        <v>8042</v>
      </c>
      <c r="B8519" t="s">
        <v>8043</v>
      </c>
      <c r="C8519" t="s">
        <v>37</v>
      </c>
      <c r="D8519">
        <v>2864</v>
      </c>
      <c r="E8519">
        <v>1006</v>
      </c>
      <c r="F8519" t="s">
        <v>8058</v>
      </c>
      <c r="G8519" t="str">
        <f t="shared" si="263"/>
        <v>iiif_url</v>
      </c>
    </row>
    <row r="8520" spans="1:7" x14ac:dyDescent="0.2">
      <c r="A8520" t="s">
        <v>8042</v>
      </c>
      <c r="B8520" t="s">
        <v>8043</v>
      </c>
      <c r="C8520" t="s">
        <v>26</v>
      </c>
      <c r="D8520">
        <v>2741</v>
      </c>
      <c r="E8520">
        <v>1055</v>
      </c>
      <c r="F8520" t="s">
        <v>8059</v>
      </c>
      <c r="G8520" t="str">
        <f t="shared" si="263"/>
        <v>iiif_url</v>
      </c>
    </row>
    <row r="8521" spans="1:7" x14ac:dyDescent="0.2">
      <c r="A8521" t="s">
        <v>8042</v>
      </c>
      <c r="B8521" t="s">
        <v>8043</v>
      </c>
      <c r="C8521" t="s">
        <v>26</v>
      </c>
      <c r="D8521">
        <v>2743</v>
      </c>
      <c r="E8521">
        <v>1103</v>
      </c>
      <c r="F8521" t="s">
        <v>8060</v>
      </c>
      <c r="G8521" t="str">
        <f t="shared" si="263"/>
        <v>iiif_url</v>
      </c>
    </row>
    <row r="8522" spans="1:7" x14ac:dyDescent="0.2">
      <c r="A8522" t="s">
        <v>8042</v>
      </c>
      <c r="B8522" t="s">
        <v>8043</v>
      </c>
      <c r="C8522" t="s">
        <v>37</v>
      </c>
      <c r="D8522">
        <v>2869</v>
      </c>
      <c r="E8522">
        <v>1152</v>
      </c>
      <c r="F8522" t="s">
        <v>8061</v>
      </c>
      <c r="G8522" t="str">
        <f t="shared" si="263"/>
        <v>iiif_url</v>
      </c>
    </row>
    <row r="8523" spans="1:7" x14ac:dyDescent="0.2">
      <c r="A8523" t="s">
        <v>8042</v>
      </c>
      <c r="B8523" t="s">
        <v>8043</v>
      </c>
      <c r="C8523" t="s">
        <v>124</v>
      </c>
      <c r="D8523">
        <v>2746</v>
      </c>
      <c r="E8523">
        <v>1196</v>
      </c>
      <c r="F8523" t="s">
        <v>8062</v>
      </c>
      <c r="G8523" t="str">
        <f t="shared" si="263"/>
        <v>iiif_url</v>
      </c>
    </row>
    <row r="8524" spans="1:7" x14ac:dyDescent="0.2">
      <c r="A8524" t="s">
        <v>8042</v>
      </c>
      <c r="B8524" t="s">
        <v>8043</v>
      </c>
      <c r="C8524" t="s">
        <v>26</v>
      </c>
      <c r="D8524">
        <v>2864</v>
      </c>
      <c r="E8524">
        <v>1246</v>
      </c>
      <c r="F8524" t="s">
        <v>8063</v>
      </c>
      <c r="G8524" t="str">
        <f t="shared" si="263"/>
        <v>iiif_url</v>
      </c>
    </row>
    <row r="8525" spans="1:7" x14ac:dyDescent="0.2">
      <c r="A8525" t="s">
        <v>8042</v>
      </c>
      <c r="B8525" t="s">
        <v>8043</v>
      </c>
      <c r="C8525" t="s">
        <v>124</v>
      </c>
      <c r="D8525">
        <v>2748</v>
      </c>
      <c r="E8525">
        <v>1287</v>
      </c>
      <c r="F8525" t="s">
        <v>8064</v>
      </c>
      <c r="G8525" t="str">
        <f t="shared" si="263"/>
        <v>iiif_url</v>
      </c>
    </row>
    <row r="8526" spans="1:7" x14ac:dyDescent="0.2">
      <c r="A8526" t="s">
        <v>8042</v>
      </c>
      <c r="B8526" t="s">
        <v>8043</v>
      </c>
      <c r="C8526" t="s">
        <v>124</v>
      </c>
      <c r="D8526">
        <v>2746</v>
      </c>
      <c r="E8526">
        <v>1343</v>
      </c>
      <c r="F8526" t="s">
        <v>8065</v>
      </c>
      <c r="G8526" t="str">
        <f t="shared" si="263"/>
        <v>iiif_url</v>
      </c>
    </row>
    <row r="8527" spans="1:7" x14ac:dyDescent="0.2">
      <c r="A8527" t="s">
        <v>8042</v>
      </c>
      <c r="B8527" t="s">
        <v>8043</v>
      </c>
      <c r="C8527" t="s">
        <v>26</v>
      </c>
      <c r="D8527">
        <v>2874</v>
      </c>
      <c r="E8527">
        <v>1391</v>
      </c>
      <c r="F8527" t="s">
        <v>8066</v>
      </c>
      <c r="G8527" t="str">
        <f t="shared" si="263"/>
        <v>iiif_url</v>
      </c>
    </row>
    <row r="8528" spans="1:7" x14ac:dyDescent="0.2">
      <c r="A8528" t="s">
        <v>8042</v>
      </c>
      <c r="B8528" t="s">
        <v>8043</v>
      </c>
      <c r="C8528" t="s">
        <v>124</v>
      </c>
      <c r="D8528">
        <v>2748</v>
      </c>
      <c r="E8528">
        <v>1431</v>
      </c>
      <c r="F8528" t="s">
        <v>8067</v>
      </c>
      <c r="G8528" t="str">
        <f t="shared" si="263"/>
        <v>iiif_url</v>
      </c>
    </row>
    <row r="8529" spans="1:7" x14ac:dyDescent="0.2">
      <c r="A8529" t="s">
        <v>8042</v>
      </c>
      <c r="B8529" t="s">
        <v>8043</v>
      </c>
      <c r="C8529" t="s">
        <v>124</v>
      </c>
      <c r="D8529">
        <v>2746</v>
      </c>
      <c r="E8529">
        <v>1487</v>
      </c>
      <c r="F8529" t="s">
        <v>8068</v>
      </c>
      <c r="G8529" t="str">
        <f t="shared" si="263"/>
        <v>iiif_url</v>
      </c>
    </row>
    <row r="8530" spans="1:7" x14ac:dyDescent="0.2">
      <c r="A8530" t="s">
        <v>8042</v>
      </c>
      <c r="B8530" t="s">
        <v>8043</v>
      </c>
      <c r="C8530" t="s">
        <v>124</v>
      </c>
      <c r="D8530">
        <v>2748</v>
      </c>
      <c r="E8530">
        <v>1534</v>
      </c>
      <c r="F8530" t="s">
        <v>8069</v>
      </c>
      <c r="G8530" t="str">
        <f t="shared" si="263"/>
        <v>iiif_url</v>
      </c>
    </row>
    <row r="8531" spans="1:7" x14ac:dyDescent="0.2">
      <c r="A8531" t="s">
        <v>8042</v>
      </c>
      <c r="B8531" t="s">
        <v>8043</v>
      </c>
      <c r="C8531" t="s">
        <v>37</v>
      </c>
      <c r="D8531">
        <v>2871</v>
      </c>
      <c r="E8531">
        <v>1581</v>
      </c>
      <c r="F8531" t="s">
        <v>8070</v>
      </c>
      <c r="G8531" t="str">
        <f t="shared" si="263"/>
        <v>iiif_url</v>
      </c>
    </row>
    <row r="8532" spans="1:7" x14ac:dyDescent="0.2">
      <c r="A8532" t="s">
        <v>8042</v>
      </c>
      <c r="B8532" t="s">
        <v>8043</v>
      </c>
      <c r="C8532" t="s">
        <v>124</v>
      </c>
      <c r="D8532">
        <v>2748</v>
      </c>
      <c r="E8532">
        <v>1632</v>
      </c>
      <c r="F8532" t="s">
        <v>8071</v>
      </c>
      <c r="G8532" t="str">
        <f t="shared" si="263"/>
        <v>iiif_url</v>
      </c>
    </row>
    <row r="8533" spans="1:7" x14ac:dyDescent="0.2">
      <c r="A8533" t="s">
        <v>8042</v>
      </c>
      <c r="B8533" t="s">
        <v>8043</v>
      </c>
      <c r="C8533" t="s">
        <v>37</v>
      </c>
      <c r="D8533">
        <v>2881</v>
      </c>
      <c r="E8533">
        <v>1680</v>
      </c>
      <c r="F8533" t="s">
        <v>8072</v>
      </c>
      <c r="G8533" t="str">
        <f t="shared" si="263"/>
        <v>iiif_url</v>
      </c>
    </row>
    <row r="8534" spans="1:7" x14ac:dyDescent="0.2">
      <c r="A8534" t="s">
        <v>8042</v>
      </c>
      <c r="B8534" t="s">
        <v>8043</v>
      </c>
      <c r="C8534" t="s">
        <v>124</v>
      </c>
      <c r="D8534">
        <v>2751</v>
      </c>
      <c r="E8534">
        <v>1728</v>
      </c>
      <c r="F8534" t="s">
        <v>8073</v>
      </c>
      <c r="G8534" t="str">
        <f t="shared" si="263"/>
        <v>iiif_url</v>
      </c>
    </row>
    <row r="8535" spans="1:7" x14ac:dyDescent="0.2">
      <c r="A8535" t="s">
        <v>8042</v>
      </c>
      <c r="B8535" t="s">
        <v>8043</v>
      </c>
      <c r="C8535" t="s">
        <v>124</v>
      </c>
      <c r="D8535">
        <v>2751</v>
      </c>
      <c r="E8535">
        <v>1777</v>
      </c>
      <c r="F8535" t="s">
        <v>8074</v>
      </c>
      <c r="G8535" t="str">
        <f t="shared" si="263"/>
        <v>iiif_url</v>
      </c>
    </row>
    <row r="8536" spans="1:7" x14ac:dyDescent="0.2">
      <c r="A8536" t="s">
        <v>8042</v>
      </c>
      <c r="B8536" t="s">
        <v>8043</v>
      </c>
      <c r="C8536" t="s">
        <v>37</v>
      </c>
      <c r="D8536">
        <v>2878</v>
      </c>
      <c r="E8536">
        <v>1825</v>
      </c>
      <c r="F8536" t="s">
        <v>8075</v>
      </c>
      <c r="G8536" t="str">
        <f t="shared" ref="G8536:G8567" si="264">HYPERLINK("https://images.diginfra.net/iiif/NL-HaNA_1.01.02/3779/NL-HaNA_1.01.02_3779_0038.jpg/2598,240,1084,3179/full/0/default.jpg", "iiif_url")</f>
        <v>iiif_url</v>
      </c>
    </row>
    <row r="8537" spans="1:7" x14ac:dyDescent="0.2">
      <c r="A8537" t="s">
        <v>8042</v>
      </c>
      <c r="B8537" t="s">
        <v>8043</v>
      </c>
      <c r="C8537" t="s">
        <v>124</v>
      </c>
      <c r="D8537">
        <v>2746</v>
      </c>
      <c r="E8537">
        <v>1871</v>
      </c>
      <c r="F8537" t="s">
        <v>8076</v>
      </c>
      <c r="G8537" t="str">
        <f t="shared" si="264"/>
        <v>iiif_url</v>
      </c>
    </row>
    <row r="8538" spans="1:7" x14ac:dyDescent="0.2">
      <c r="A8538" t="s">
        <v>8042</v>
      </c>
      <c r="B8538" t="s">
        <v>8043</v>
      </c>
      <c r="C8538" t="s">
        <v>26</v>
      </c>
      <c r="D8538">
        <v>2748</v>
      </c>
      <c r="E8538">
        <v>1924</v>
      </c>
      <c r="F8538" t="s">
        <v>8077</v>
      </c>
      <c r="G8538" t="str">
        <f t="shared" si="264"/>
        <v>iiif_url</v>
      </c>
    </row>
    <row r="8539" spans="1:7" x14ac:dyDescent="0.2">
      <c r="A8539" t="s">
        <v>8042</v>
      </c>
      <c r="B8539" t="s">
        <v>8043</v>
      </c>
      <c r="C8539" t="s">
        <v>37</v>
      </c>
      <c r="D8539">
        <v>2878</v>
      </c>
      <c r="E8539">
        <v>1962</v>
      </c>
      <c r="F8539" t="s">
        <v>8078</v>
      </c>
      <c r="G8539" t="str">
        <f t="shared" si="264"/>
        <v>iiif_url</v>
      </c>
    </row>
    <row r="8540" spans="1:7" x14ac:dyDescent="0.2">
      <c r="A8540" t="s">
        <v>8042</v>
      </c>
      <c r="B8540" t="s">
        <v>8043</v>
      </c>
      <c r="C8540" t="s">
        <v>124</v>
      </c>
      <c r="D8540">
        <v>2755</v>
      </c>
      <c r="E8540">
        <v>2016</v>
      </c>
      <c r="F8540" t="s">
        <v>8079</v>
      </c>
      <c r="G8540" t="str">
        <f t="shared" si="264"/>
        <v>iiif_url</v>
      </c>
    </row>
    <row r="8541" spans="1:7" x14ac:dyDescent="0.2">
      <c r="A8541" t="s">
        <v>8042</v>
      </c>
      <c r="B8541" t="s">
        <v>8043</v>
      </c>
      <c r="C8541" t="s">
        <v>124</v>
      </c>
      <c r="D8541">
        <v>2755</v>
      </c>
      <c r="E8541">
        <v>2064</v>
      </c>
      <c r="F8541" t="s">
        <v>8080</v>
      </c>
      <c r="G8541" t="str">
        <f t="shared" si="264"/>
        <v>iiif_url</v>
      </c>
    </row>
    <row r="8542" spans="1:7" x14ac:dyDescent="0.2">
      <c r="A8542" t="s">
        <v>8042</v>
      </c>
      <c r="B8542" t="s">
        <v>8043</v>
      </c>
      <c r="C8542" t="s">
        <v>124</v>
      </c>
      <c r="D8542">
        <v>2743</v>
      </c>
      <c r="E8542">
        <v>2109</v>
      </c>
      <c r="F8542" t="s">
        <v>8081</v>
      </c>
      <c r="G8542" t="str">
        <f t="shared" si="264"/>
        <v>iiif_url</v>
      </c>
    </row>
    <row r="8543" spans="1:7" x14ac:dyDescent="0.2">
      <c r="A8543" t="s">
        <v>8042</v>
      </c>
      <c r="B8543" t="s">
        <v>8043</v>
      </c>
      <c r="C8543" t="s">
        <v>37</v>
      </c>
      <c r="D8543">
        <v>2876</v>
      </c>
      <c r="E8543">
        <v>2160</v>
      </c>
      <c r="F8543" t="s">
        <v>8082</v>
      </c>
      <c r="G8543" t="str">
        <f t="shared" si="264"/>
        <v>iiif_url</v>
      </c>
    </row>
    <row r="8544" spans="1:7" x14ac:dyDescent="0.2">
      <c r="A8544" t="s">
        <v>8042</v>
      </c>
      <c r="B8544" t="s">
        <v>8043</v>
      </c>
      <c r="C8544" t="s">
        <v>37</v>
      </c>
      <c r="D8544">
        <v>2881</v>
      </c>
      <c r="E8544">
        <v>2202</v>
      </c>
      <c r="F8544" t="s">
        <v>8083</v>
      </c>
      <c r="G8544" t="str">
        <f t="shared" si="264"/>
        <v>iiif_url</v>
      </c>
    </row>
    <row r="8545" spans="1:7" x14ac:dyDescent="0.2">
      <c r="A8545" t="s">
        <v>8042</v>
      </c>
      <c r="B8545" t="s">
        <v>8043</v>
      </c>
      <c r="C8545" t="s">
        <v>124</v>
      </c>
      <c r="D8545">
        <v>2755</v>
      </c>
      <c r="E8545">
        <v>2258</v>
      </c>
      <c r="F8545" t="s">
        <v>8084</v>
      </c>
      <c r="G8545" t="str">
        <f t="shared" si="264"/>
        <v>iiif_url</v>
      </c>
    </row>
    <row r="8546" spans="1:7" x14ac:dyDescent="0.2">
      <c r="A8546" t="s">
        <v>8042</v>
      </c>
      <c r="B8546" t="s">
        <v>8043</v>
      </c>
      <c r="C8546" t="s">
        <v>124</v>
      </c>
      <c r="D8546">
        <v>2755</v>
      </c>
      <c r="E8546">
        <v>2302</v>
      </c>
      <c r="F8546" t="s">
        <v>8085</v>
      </c>
      <c r="G8546" t="str">
        <f t="shared" si="264"/>
        <v>iiif_url</v>
      </c>
    </row>
    <row r="8547" spans="1:7" x14ac:dyDescent="0.2">
      <c r="A8547" t="s">
        <v>8042</v>
      </c>
      <c r="B8547" t="s">
        <v>8043</v>
      </c>
      <c r="C8547" t="s">
        <v>26</v>
      </c>
      <c r="D8547">
        <v>2758</v>
      </c>
      <c r="E8547">
        <v>2364</v>
      </c>
      <c r="F8547" t="s">
        <v>8086</v>
      </c>
      <c r="G8547" t="str">
        <f t="shared" si="264"/>
        <v>iiif_url</v>
      </c>
    </row>
    <row r="8548" spans="1:7" x14ac:dyDescent="0.2">
      <c r="A8548" t="s">
        <v>8042</v>
      </c>
      <c r="B8548" t="s">
        <v>8043</v>
      </c>
      <c r="C8548" t="s">
        <v>37</v>
      </c>
      <c r="D8548">
        <v>2883</v>
      </c>
      <c r="E8548">
        <v>2388</v>
      </c>
      <c r="F8548" t="s">
        <v>8087</v>
      </c>
      <c r="G8548" t="str">
        <f t="shared" si="264"/>
        <v>iiif_url</v>
      </c>
    </row>
    <row r="8549" spans="1:7" x14ac:dyDescent="0.2">
      <c r="A8549" t="s">
        <v>8042</v>
      </c>
      <c r="B8549" t="s">
        <v>8043</v>
      </c>
      <c r="C8549" t="s">
        <v>124</v>
      </c>
      <c r="D8549">
        <v>2755</v>
      </c>
      <c r="E8549">
        <v>2443</v>
      </c>
      <c r="F8549" t="s">
        <v>8088</v>
      </c>
      <c r="G8549" t="str">
        <f t="shared" si="264"/>
        <v>iiif_url</v>
      </c>
    </row>
    <row r="8550" spans="1:7" x14ac:dyDescent="0.2">
      <c r="A8550" t="s">
        <v>8042</v>
      </c>
      <c r="B8550" t="s">
        <v>8043</v>
      </c>
      <c r="C8550" t="s">
        <v>124</v>
      </c>
      <c r="D8550">
        <v>2753</v>
      </c>
      <c r="E8550">
        <v>2498</v>
      </c>
      <c r="F8550" t="s">
        <v>8089</v>
      </c>
      <c r="G8550" t="str">
        <f t="shared" si="264"/>
        <v>iiif_url</v>
      </c>
    </row>
    <row r="8551" spans="1:7" x14ac:dyDescent="0.2">
      <c r="A8551" t="s">
        <v>8042</v>
      </c>
      <c r="B8551" t="s">
        <v>8043</v>
      </c>
      <c r="C8551" t="s">
        <v>124</v>
      </c>
      <c r="D8551">
        <v>2717</v>
      </c>
      <c r="E8551">
        <v>2542</v>
      </c>
      <c r="F8551" t="s">
        <v>8090</v>
      </c>
      <c r="G8551" t="str">
        <f t="shared" si="264"/>
        <v>iiif_url</v>
      </c>
    </row>
    <row r="8552" spans="1:7" x14ac:dyDescent="0.2">
      <c r="A8552" t="s">
        <v>8042</v>
      </c>
      <c r="B8552" t="s">
        <v>8043</v>
      </c>
      <c r="C8552" t="s">
        <v>26</v>
      </c>
      <c r="D8552">
        <v>2758</v>
      </c>
      <c r="E8552">
        <v>2591</v>
      </c>
      <c r="F8552" t="s">
        <v>8091</v>
      </c>
      <c r="G8552" t="str">
        <f t="shared" si="264"/>
        <v>iiif_url</v>
      </c>
    </row>
    <row r="8553" spans="1:7" x14ac:dyDescent="0.2">
      <c r="A8553" t="s">
        <v>8042</v>
      </c>
      <c r="B8553" t="s">
        <v>8043</v>
      </c>
      <c r="C8553" t="s">
        <v>26</v>
      </c>
      <c r="D8553">
        <v>2760</v>
      </c>
      <c r="E8553">
        <v>2643</v>
      </c>
      <c r="F8553" t="s">
        <v>8092</v>
      </c>
      <c r="G8553" t="str">
        <f t="shared" si="264"/>
        <v>iiif_url</v>
      </c>
    </row>
    <row r="8554" spans="1:7" x14ac:dyDescent="0.2">
      <c r="A8554" t="s">
        <v>8042</v>
      </c>
      <c r="B8554" t="s">
        <v>8043</v>
      </c>
      <c r="C8554" t="s">
        <v>37</v>
      </c>
      <c r="D8554">
        <v>2883</v>
      </c>
      <c r="E8554">
        <v>2682</v>
      </c>
      <c r="F8554" t="s">
        <v>8093</v>
      </c>
      <c r="G8554" t="str">
        <f t="shared" si="264"/>
        <v>iiif_url</v>
      </c>
    </row>
    <row r="8555" spans="1:7" x14ac:dyDescent="0.2">
      <c r="A8555" t="s">
        <v>8042</v>
      </c>
      <c r="B8555" t="s">
        <v>8043</v>
      </c>
      <c r="C8555" t="s">
        <v>26</v>
      </c>
      <c r="D8555">
        <v>2765</v>
      </c>
      <c r="E8555">
        <v>2740</v>
      </c>
      <c r="F8555" t="s">
        <v>1373</v>
      </c>
      <c r="G8555" t="str">
        <f t="shared" si="264"/>
        <v>iiif_url</v>
      </c>
    </row>
    <row r="8556" spans="1:7" x14ac:dyDescent="0.2">
      <c r="A8556" t="s">
        <v>8042</v>
      </c>
      <c r="B8556" t="s">
        <v>8043</v>
      </c>
      <c r="C8556" t="s">
        <v>37</v>
      </c>
      <c r="D8556">
        <v>2878</v>
      </c>
      <c r="E8556">
        <v>2792</v>
      </c>
      <c r="F8556" t="s">
        <v>8094</v>
      </c>
      <c r="G8556" t="str">
        <f t="shared" si="264"/>
        <v>iiif_url</v>
      </c>
    </row>
    <row r="8557" spans="1:7" x14ac:dyDescent="0.2">
      <c r="A8557" t="s">
        <v>8042</v>
      </c>
      <c r="B8557" t="s">
        <v>8043</v>
      </c>
      <c r="C8557" t="s">
        <v>26</v>
      </c>
      <c r="D8557">
        <v>2758</v>
      </c>
      <c r="E8557">
        <v>2832</v>
      </c>
      <c r="F8557" t="s">
        <v>8095</v>
      </c>
      <c r="G8557" t="str">
        <f t="shared" si="264"/>
        <v>iiif_url</v>
      </c>
    </row>
    <row r="8558" spans="1:7" x14ac:dyDescent="0.2">
      <c r="A8558" t="s">
        <v>8042</v>
      </c>
      <c r="B8558" t="s">
        <v>8043</v>
      </c>
      <c r="C8558" t="s">
        <v>26</v>
      </c>
      <c r="D8558">
        <v>2758</v>
      </c>
      <c r="E8558">
        <v>2886</v>
      </c>
      <c r="F8558" t="s">
        <v>8096</v>
      </c>
      <c r="G8558" t="str">
        <f t="shared" si="264"/>
        <v>iiif_url</v>
      </c>
    </row>
    <row r="8559" spans="1:7" x14ac:dyDescent="0.2">
      <c r="A8559" t="s">
        <v>8042</v>
      </c>
      <c r="B8559" t="s">
        <v>8043</v>
      </c>
      <c r="C8559" t="s">
        <v>124</v>
      </c>
      <c r="D8559">
        <v>2713</v>
      </c>
      <c r="E8559">
        <v>2928</v>
      </c>
      <c r="F8559" t="s">
        <v>8097</v>
      </c>
      <c r="G8559" t="str">
        <f t="shared" si="264"/>
        <v>iiif_url</v>
      </c>
    </row>
    <row r="8560" spans="1:7" x14ac:dyDescent="0.2">
      <c r="A8560" t="s">
        <v>8042</v>
      </c>
      <c r="B8560" t="s">
        <v>8043</v>
      </c>
      <c r="C8560" t="s">
        <v>26</v>
      </c>
      <c r="D8560">
        <v>2755</v>
      </c>
      <c r="E8560">
        <v>2983</v>
      </c>
      <c r="F8560" t="s">
        <v>8098</v>
      </c>
      <c r="G8560" t="str">
        <f t="shared" si="264"/>
        <v>iiif_url</v>
      </c>
    </row>
    <row r="8561" spans="1:7" x14ac:dyDescent="0.2">
      <c r="A8561" t="s">
        <v>8042</v>
      </c>
      <c r="B8561" t="s">
        <v>8043</v>
      </c>
      <c r="C8561" t="s">
        <v>11</v>
      </c>
      <c r="D8561">
        <v>2914</v>
      </c>
      <c r="E8561">
        <v>2983</v>
      </c>
      <c r="F8561" t="s">
        <v>8099</v>
      </c>
      <c r="G8561" t="str">
        <f t="shared" si="264"/>
        <v>iiif_url</v>
      </c>
    </row>
    <row r="8562" spans="1:7" x14ac:dyDescent="0.2">
      <c r="A8562" t="s">
        <v>8042</v>
      </c>
      <c r="B8562" t="s">
        <v>8043</v>
      </c>
      <c r="C8562" t="s">
        <v>37</v>
      </c>
      <c r="D8562">
        <v>2886</v>
      </c>
      <c r="E8562">
        <v>3030</v>
      </c>
      <c r="F8562" t="s">
        <v>8100</v>
      </c>
      <c r="G8562" t="str">
        <f t="shared" si="264"/>
        <v>iiif_url</v>
      </c>
    </row>
    <row r="8563" spans="1:7" x14ac:dyDescent="0.2">
      <c r="A8563" t="s">
        <v>8042</v>
      </c>
      <c r="B8563" t="s">
        <v>8043</v>
      </c>
      <c r="C8563" t="s">
        <v>26</v>
      </c>
      <c r="D8563">
        <v>2760</v>
      </c>
      <c r="E8563">
        <v>3079</v>
      </c>
      <c r="F8563" t="s">
        <v>8101</v>
      </c>
      <c r="G8563" t="str">
        <f t="shared" si="264"/>
        <v>iiif_url</v>
      </c>
    </row>
    <row r="8564" spans="1:7" x14ac:dyDescent="0.2">
      <c r="A8564" t="s">
        <v>8042</v>
      </c>
      <c r="B8564" t="s">
        <v>8043</v>
      </c>
      <c r="C8564" t="s">
        <v>37</v>
      </c>
      <c r="D8564">
        <v>2883</v>
      </c>
      <c r="E8564">
        <v>3130</v>
      </c>
      <c r="F8564" t="s">
        <v>8102</v>
      </c>
      <c r="G8564" t="str">
        <f t="shared" si="264"/>
        <v>iiif_url</v>
      </c>
    </row>
    <row r="8565" spans="1:7" x14ac:dyDescent="0.2">
      <c r="A8565" t="s">
        <v>8042</v>
      </c>
      <c r="B8565" t="s">
        <v>8043</v>
      </c>
      <c r="C8565" t="s">
        <v>26</v>
      </c>
      <c r="D8565">
        <v>2755</v>
      </c>
      <c r="E8565">
        <v>3176</v>
      </c>
      <c r="F8565" t="s">
        <v>8103</v>
      </c>
      <c r="G8565" t="str">
        <f t="shared" si="264"/>
        <v>iiif_url</v>
      </c>
    </row>
    <row r="8566" spans="1:7" x14ac:dyDescent="0.2">
      <c r="A8566" t="s">
        <v>8042</v>
      </c>
      <c r="B8566" t="s">
        <v>8043</v>
      </c>
      <c r="C8566" t="s">
        <v>124</v>
      </c>
      <c r="D8566">
        <v>2710</v>
      </c>
      <c r="E8566">
        <v>3213</v>
      </c>
      <c r="F8566" t="s">
        <v>8104</v>
      </c>
      <c r="G8566" t="str">
        <f t="shared" si="264"/>
        <v>iiif_url</v>
      </c>
    </row>
    <row r="8567" spans="1:7" x14ac:dyDescent="0.2">
      <c r="A8567" t="s">
        <v>8042</v>
      </c>
      <c r="B8567" t="s">
        <v>8043</v>
      </c>
      <c r="C8567" t="s">
        <v>124</v>
      </c>
      <c r="D8567">
        <v>2753</v>
      </c>
      <c r="E8567">
        <v>3269</v>
      </c>
      <c r="F8567" t="s">
        <v>8105</v>
      </c>
      <c r="G8567" t="str">
        <f t="shared" si="264"/>
        <v>iiif_url</v>
      </c>
    </row>
    <row r="8569" spans="1:7" x14ac:dyDescent="0.2">
      <c r="A8569" t="s">
        <v>8042</v>
      </c>
      <c r="B8569" t="s">
        <v>8106</v>
      </c>
      <c r="C8569" t="s">
        <v>124</v>
      </c>
      <c r="D8569">
        <v>3660</v>
      </c>
      <c r="E8569">
        <v>332</v>
      </c>
      <c r="F8569" t="s">
        <v>8107</v>
      </c>
      <c r="G8569" t="str">
        <f t="shared" ref="G8569:G8600" si="265">HYPERLINK("https://images.diginfra.net/iiif/NL-HaNA_1.01.02/3779/NL-HaNA_1.01.02_3779_0038.jpg/3584,230,1140,3234/full/0/default.jpg", "iiif_url")</f>
        <v>iiif_url</v>
      </c>
    </row>
    <row r="8570" spans="1:7" x14ac:dyDescent="0.2">
      <c r="A8570" t="s">
        <v>8042</v>
      </c>
      <c r="B8570" t="s">
        <v>8106</v>
      </c>
      <c r="C8570" t="s">
        <v>26</v>
      </c>
      <c r="D8570">
        <v>3712</v>
      </c>
      <c r="E8570">
        <v>381</v>
      </c>
      <c r="F8570" t="s">
        <v>8108</v>
      </c>
      <c r="G8570" t="str">
        <f t="shared" si="265"/>
        <v>iiif_url</v>
      </c>
    </row>
    <row r="8571" spans="1:7" x14ac:dyDescent="0.2">
      <c r="A8571" t="s">
        <v>8042</v>
      </c>
      <c r="B8571" t="s">
        <v>8106</v>
      </c>
      <c r="C8571" t="s">
        <v>124</v>
      </c>
      <c r="D8571">
        <v>3670</v>
      </c>
      <c r="E8571">
        <v>430</v>
      </c>
      <c r="F8571" t="s">
        <v>8109</v>
      </c>
      <c r="G8571" t="str">
        <f t="shared" si="265"/>
        <v>iiif_url</v>
      </c>
    </row>
    <row r="8572" spans="1:7" x14ac:dyDescent="0.2">
      <c r="A8572" t="s">
        <v>8042</v>
      </c>
      <c r="B8572" t="s">
        <v>8106</v>
      </c>
      <c r="C8572" t="s">
        <v>124</v>
      </c>
      <c r="D8572">
        <v>3665</v>
      </c>
      <c r="E8572">
        <v>475</v>
      </c>
      <c r="F8572" t="s">
        <v>8110</v>
      </c>
      <c r="G8572" t="str">
        <f t="shared" si="265"/>
        <v>iiif_url</v>
      </c>
    </row>
    <row r="8573" spans="1:7" x14ac:dyDescent="0.2">
      <c r="A8573" t="s">
        <v>8042</v>
      </c>
      <c r="B8573" t="s">
        <v>8106</v>
      </c>
      <c r="C8573" t="s">
        <v>26</v>
      </c>
      <c r="D8573">
        <v>3710</v>
      </c>
      <c r="E8573">
        <v>527</v>
      </c>
      <c r="F8573" t="s">
        <v>8111</v>
      </c>
      <c r="G8573" t="str">
        <f t="shared" si="265"/>
        <v>iiif_url</v>
      </c>
    </row>
    <row r="8574" spans="1:7" x14ac:dyDescent="0.2">
      <c r="A8574" t="s">
        <v>8042</v>
      </c>
      <c r="B8574" t="s">
        <v>8106</v>
      </c>
      <c r="C8574" t="s">
        <v>26</v>
      </c>
      <c r="D8574">
        <v>3710</v>
      </c>
      <c r="E8574">
        <v>570</v>
      </c>
      <c r="F8574" t="s">
        <v>8112</v>
      </c>
      <c r="G8574" t="str">
        <f t="shared" si="265"/>
        <v>iiif_url</v>
      </c>
    </row>
    <row r="8575" spans="1:7" x14ac:dyDescent="0.2">
      <c r="A8575" t="s">
        <v>8042</v>
      </c>
      <c r="B8575" t="s">
        <v>8106</v>
      </c>
      <c r="C8575" t="s">
        <v>37</v>
      </c>
      <c r="D8575">
        <v>3836</v>
      </c>
      <c r="E8575">
        <v>625</v>
      </c>
      <c r="F8575" t="s">
        <v>8113</v>
      </c>
      <c r="G8575" t="str">
        <f t="shared" si="265"/>
        <v>iiif_url</v>
      </c>
    </row>
    <row r="8576" spans="1:7" x14ac:dyDescent="0.2">
      <c r="A8576" t="s">
        <v>8042</v>
      </c>
      <c r="B8576" t="s">
        <v>8106</v>
      </c>
      <c r="C8576" t="s">
        <v>124</v>
      </c>
      <c r="D8576">
        <v>3672</v>
      </c>
      <c r="E8576">
        <v>668</v>
      </c>
      <c r="F8576" t="s">
        <v>8114</v>
      </c>
      <c r="G8576" t="str">
        <f t="shared" si="265"/>
        <v>iiif_url</v>
      </c>
    </row>
    <row r="8577" spans="1:7" x14ac:dyDescent="0.2">
      <c r="A8577" t="s">
        <v>8042</v>
      </c>
      <c r="B8577" t="s">
        <v>8106</v>
      </c>
      <c r="C8577" t="s">
        <v>26</v>
      </c>
      <c r="D8577">
        <v>3715</v>
      </c>
      <c r="E8577">
        <v>719</v>
      </c>
      <c r="F8577" t="s">
        <v>5298</v>
      </c>
      <c r="G8577" t="str">
        <f t="shared" si="265"/>
        <v>iiif_url</v>
      </c>
    </row>
    <row r="8578" spans="1:7" x14ac:dyDescent="0.2">
      <c r="A8578" t="s">
        <v>8042</v>
      </c>
      <c r="B8578" t="s">
        <v>8106</v>
      </c>
      <c r="C8578" t="s">
        <v>124</v>
      </c>
      <c r="D8578">
        <v>3675</v>
      </c>
      <c r="E8578">
        <v>766</v>
      </c>
      <c r="F8578" t="s">
        <v>8115</v>
      </c>
      <c r="G8578" t="str">
        <f t="shared" si="265"/>
        <v>iiif_url</v>
      </c>
    </row>
    <row r="8579" spans="1:7" x14ac:dyDescent="0.2">
      <c r="A8579" t="s">
        <v>8042</v>
      </c>
      <c r="B8579" t="s">
        <v>8106</v>
      </c>
      <c r="C8579" t="s">
        <v>26</v>
      </c>
      <c r="D8579">
        <v>3717</v>
      </c>
      <c r="E8579">
        <v>825</v>
      </c>
      <c r="F8579" t="s">
        <v>8116</v>
      </c>
      <c r="G8579" t="str">
        <f t="shared" si="265"/>
        <v>iiif_url</v>
      </c>
    </row>
    <row r="8580" spans="1:7" x14ac:dyDescent="0.2">
      <c r="A8580" t="s">
        <v>8042</v>
      </c>
      <c r="B8580" t="s">
        <v>8106</v>
      </c>
      <c r="C8580" t="s">
        <v>124</v>
      </c>
      <c r="D8580">
        <v>3670</v>
      </c>
      <c r="E8580">
        <v>861</v>
      </c>
      <c r="F8580" t="s">
        <v>8117</v>
      </c>
      <c r="G8580" t="str">
        <f t="shared" si="265"/>
        <v>iiif_url</v>
      </c>
    </row>
    <row r="8581" spans="1:7" x14ac:dyDescent="0.2">
      <c r="A8581" t="s">
        <v>8042</v>
      </c>
      <c r="B8581" t="s">
        <v>8106</v>
      </c>
      <c r="C8581" t="s">
        <v>26</v>
      </c>
      <c r="D8581">
        <v>3715</v>
      </c>
      <c r="E8581">
        <v>912</v>
      </c>
      <c r="F8581" t="s">
        <v>8118</v>
      </c>
      <c r="G8581" t="str">
        <f t="shared" si="265"/>
        <v>iiif_url</v>
      </c>
    </row>
    <row r="8582" spans="1:7" x14ac:dyDescent="0.2">
      <c r="A8582" t="s">
        <v>8042</v>
      </c>
      <c r="B8582" t="s">
        <v>8106</v>
      </c>
      <c r="C8582" t="s">
        <v>37</v>
      </c>
      <c r="D8582">
        <v>3845</v>
      </c>
      <c r="E8582">
        <v>962</v>
      </c>
      <c r="F8582" t="s">
        <v>4192</v>
      </c>
      <c r="G8582" t="str">
        <f t="shared" si="265"/>
        <v>iiif_url</v>
      </c>
    </row>
    <row r="8583" spans="1:7" x14ac:dyDescent="0.2">
      <c r="A8583" t="s">
        <v>8042</v>
      </c>
      <c r="B8583" t="s">
        <v>8106</v>
      </c>
      <c r="C8583" t="s">
        <v>37</v>
      </c>
      <c r="D8583">
        <v>3840</v>
      </c>
      <c r="E8583">
        <v>1007</v>
      </c>
      <c r="F8583" t="s">
        <v>8119</v>
      </c>
      <c r="G8583" t="str">
        <f t="shared" si="265"/>
        <v>iiif_url</v>
      </c>
    </row>
    <row r="8584" spans="1:7" x14ac:dyDescent="0.2">
      <c r="A8584" t="s">
        <v>8042</v>
      </c>
      <c r="B8584" t="s">
        <v>8106</v>
      </c>
      <c r="C8584" t="s">
        <v>26</v>
      </c>
      <c r="D8584">
        <v>3722</v>
      </c>
      <c r="E8584">
        <v>1055</v>
      </c>
      <c r="F8584" t="s">
        <v>8120</v>
      </c>
      <c r="G8584" t="str">
        <f t="shared" si="265"/>
        <v>iiif_url</v>
      </c>
    </row>
    <row r="8585" spans="1:7" x14ac:dyDescent="0.2">
      <c r="A8585" t="s">
        <v>8042</v>
      </c>
      <c r="B8585" t="s">
        <v>8106</v>
      </c>
      <c r="C8585" t="s">
        <v>124</v>
      </c>
      <c r="D8585">
        <v>3675</v>
      </c>
      <c r="E8585">
        <v>1103</v>
      </c>
      <c r="F8585" t="s">
        <v>8121</v>
      </c>
      <c r="G8585" t="str">
        <f t="shared" si="265"/>
        <v>iiif_url</v>
      </c>
    </row>
    <row r="8586" spans="1:7" x14ac:dyDescent="0.2">
      <c r="A8586" t="s">
        <v>8042</v>
      </c>
      <c r="B8586" t="s">
        <v>8106</v>
      </c>
      <c r="C8586" t="s">
        <v>26</v>
      </c>
      <c r="D8586">
        <v>3722</v>
      </c>
      <c r="E8586">
        <v>1159</v>
      </c>
      <c r="F8586" t="s">
        <v>8122</v>
      </c>
      <c r="G8586" t="str">
        <f t="shared" si="265"/>
        <v>iiif_url</v>
      </c>
    </row>
    <row r="8587" spans="1:7" x14ac:dyDescent="0.2">
      <c r="A8587" t="s">
        <v>8042</v>
      </c>
      <c r="B8587" t="s">
        <v>8106</v>
      </c>
      <c r="C8587" t="s">
        <v>124</v>
      </c>
      <c r="D8587">
        <v>3684</v>
      </c>
      <c r="E8587">
        <v>1196</v>
      </c>
      <c r="F8587" t="s">
        <v>8123</v>
      </c>
      <c r="G8587" t="str">
        <f t="shared" si="265"/>
        <v>iiif_url</v>
      </c>
    </row>
    <row r="8588" spans="1:7" x14ac:dyDescent="0.2">
      <c r="A8588" t="s">
        <v>8042</v>
      </c>
      <c r="B8588" t="s">
        <v>8106</v>
      </c>
      <c r="C8588" t="s">
        <v>26</v>
      </c>
      <c r="D8588">
        <v>3729</v>
      </c>
      <c r="E8588">
        <v>1243</v>
      </c>
      <c r="F8588" t="s">
        <v>8124</v>
      </c>
      <c r="G8588" t="str">
        <f t="shared" si="265"/>
        <v>iiif_url</v>
      </c>
    </row>
    <row r="8589" spans="1:7" x14ac:dyDescent="0.2">
      <c r="A8589" t="s">
        <v>8042</v>
      </c>
      <c r="B8589" t="s">
        <v>8106</v>
      </c>
      <c r="C8589" t="s">
        <v>124</v>
      </c>
      <c r="D8589">
        <v>3686</v>
      </c>
      <c r="E8589">
        <v>1291</v>
      </c>
      <c r="F8589" t="s">
        <v>8125</v>
      </c>
      <c r="G8589" t="str">
        <f t="shared" si="265"/>
        <v>iiif_url</v>
      </c>
    </row>
    <row r="8590" spans="1:7" x14ac:dyDescent="0.2">
      <c r="A8590" t="s">
        <v>8042</v>
      </c>
      <c r="B8590" t="s">
        <v>8106</v>
      </c>
      <c r="C8590" t="s">
        <v>26</v>
      </c>
      <c r="D8590">
        <v>3727</v>
      </c>
      <c r="E8590">
        <v>1352</v>
      </c>
      <c r="F8590" t="s">
        <v>8126</v>
      </c>
      <c r="G8590" t="str">
        <f t="shared" si="265"/>
        <v>iiif_url</v>
      </c>
    </row>
    <row r="8591" spans="1:7" x14ac:dyDescent="0.2">
      <c r="A8591" t="s">
        <v>8042</v>
      </c>
      <c r="B8591" t="s">
        <v>8106</v>
      </c>
      <c r="C8591" t="s">
        <v>37</v>
      </c>
      <c r="D8591">
        <v>3850</v>
      </c>
      <c r="E8591">
        <v>1397</v>
      </c>
      <c r="F8591" t="s">
        <v>8127</v>
      </c>
      <c r="G8591" t="str">
        <f t="shared" si="265"/>
        <v>iiif_url</v>
      </c>
    </row>
    <row r="8592" spans="1:7" x14ac:dyDescent="0.2">
      <c r="A8592" t="s">
        <v>8042</v>
      </c>
      <c r="B8592" t="s">
        <v>8106</v>
      </c>
      <c r="C8592" t="s">
        <v>26</v>
      </c>
      <c r="D8592">
        <v>3734</v>
      </c>
      <c r="E8592">
        <v>1455</v>
      </c>
      <c r="F8592" t="s">
        <v>8128</v>
      </c>
      <c r="G8592" t="str">
        <f t="shared" si="265"/>
        <v>iiif_url</v>
      </c>
    </row>
    <row r="8593" spans="1:7" x14ac:dyDescent="0.2">
      <c r="A8593" t="s">
        <v>8042</v>
      </c>
      <c r="B8593" t="s">
        <v>8106</v>
      </c>
      <c r="C8593" t="s">
        <v>37</v>
      </c>
      <c r="D8593">
        <v>3850</v>
      </c>
      <c r="E8593">
        <v>1490</v>
      </c>
      <c r="F8593" t="s">
        <v>8129</v>
      </c>
      <c r="G8593" t="str">
        <f t="shared" si="265"/>
        <v>iiif_url</v>
      </c>
    </row>
    <row r="8594" spans="1:7" x14ac:dyDescent="0.2">
      <c r="A8594" t="s">
        <v>8042</v>
      </c>
      <c r="B8594" t="s">
        <v>8106</v>
      </c>
      <c r="C8594" t="s">
        <v>26</v>
      </c>
      <c r="D8594">
        <v>3738</v>
      </c>
      <c r="E8594">
        <v>1538</v>
      </c>
      <c r="F8594" t="s">
        <v>8130</v>
      </c>
      <c r="G8594" t="str">
        <f t="shared" si="265"/>
        <v>iiif_url</v>
      </c>
    </row>
    <row r="8595" spans="1:7" x14ac:dyDescent="0.2">
      <c r="A8595" t="s">
        <v>8042</v>
      </c>
      <c r="B8595" t="s">
        <v>8106</v>
      </c>
      <c r="C8595" t="s">
        <v>37</v>
      </c>
      <c r="D8595">
        <v>3852</v>
      </c>
      <c r="E8595">
        <v>1566</v>
      </c>
      <c r="F8595" t="s">
        <v>8131</v>
      </c>
      <c r="G8595" t="str">
        <f t="shared" si="265"/>
        <v>iiif_url</v>
      </c>
    </row>
    <row r="8596" spans="1:7" x14ac:dyDescent="0.2">
      <c r="A8596" t="s">
        <v>8042</v>
      </c>
      <c r="B8596" t="s">
        <v>8106</v>
      </c>
      <c r="C8596" t="s">
        <v>26</v>
      </c>
      <c r="D8596">
        <v>3734</v>
      </c>
      <c r="E8596">
        <v>1639</v>
      </c>
      <c r="F8596" t="s">
        <v>8132</v>
      </c>
      <c r="G8596" t="str">
        <f t="shared" si="265"/>
        <v>iiif_url</v>
      </c>
    </row>
    <row r="8597" spans="1:7" x14ac:dyDescent="0.2">
      <c r="A8597" t="s">
        <v>8042</v>
      </c>
      <c r="B8597" t="s">
        <v>8106</v>
      </c>
      <c r="C8597" t="s">
        <v>37</v>
      </c>
      <c r="D8597">
        <v>3855</v>
      </c>
      <c r="E8597">
        <v>1684</v>
      </c>
      <c r="F8597" t="s">
        <v>8133</v>
      </c>
      <c r="G8597" t="str">
        <f t="shared" si="265"/>
        <v>iiif_url</v>
      </c>
    </row>
    <row r="8598" spans="1:7" x14ac:dyDescent="0.2">
      <c r="A8598" t="s">
        <v>8042</v>
      </c>
      <c r="B8598" t="s">
        <v>8106</v>
      </c>
      <c r="C8598" t="s">
        <v>26</v>
      </c>
      <c r="D8598">
        <v>3736</v>
      </c>
      <c r="E8598">
        <v>1736</v>
      </c>
      <c r="F8598" t="s">
        <v>8134</v>
      </c>
      <c r="G8598" t="str">
        <f t="shared" si="265"/>
        <v>iiif_url</v>
      </c>
    </row>
    <row r="8599" spans="1:7" x14ac:dyDescent="0.2">
      <c r="A8599" t="s">
        <v>8042</v>
      </c>
      <c r="B8599" t="s">
        <v>8106</v>
      </c>
      <c r="C8599" t="s">
        <v>37</v>
      </c>
      <c r="D8599">
        <v>3855</v>
      </c>
      <c r="E8599">
        <v>1778</v>
      </c>
      <c r="F8599" t="s">
        <v>8135</v>
      </c>
      <c r="G8599" t="str">
        <f t="shared" si="265"/>
        <v>iiif_url</v>
      </c>
    </row>
    <row r="8600" spans="1:7" x14ac:dyDescent="0.2">
      <c r="A8600" t="s">
        <v>8042</v>
      </c>
      <c r="B8600" t="s">
        <v>8106</v>
      </c>
      <c r="C8600" t="s">
        <v>26</v>
      </c>
      <c r="D8600">
        <v>3736</v>
      </c>
      <c r="E8600">
        <v>1831</v>
      </c>
      <c r="F8600" t="s">
        <v>8136</v>
      </c>
      <c r="G8600" t="str">
        <f t="shared" si="265"/>
        <v>iiif_url</v>
      </c>
    </row>
    <row r="8601" spans="1:7" x14ac:dyDescent="0.2">
      <c r="A8601" t="s">
        <v>8042</v>
      </c>
      <c r="B8601" t="s">
        <v>8106</v>
      </c>
      <c r="C8601" t="s">
        <v>37</v>
      </c>
      <c r="D8601">
        <v>3859</v>
      </c>
      <c r="E8601">
        <v>1876</v>
      </c>
      <c r="F8601" t="s">
        <v>8137</v>
      </c>
      <c r="G8601" t="str">
        <f t="shared" ref="G8601:G8630" si="266">HYPERLINK("https://images.diginfra.net/iiif/NL-HaNA_1.01.02/3779/NL-HaNA_1.01.02_3779_0038.jpg/3584,230,1140,3234/full/0/default.jpg", "iiif_url")</f>
        <v>iiif_url</v>
      </c>
    </row>
    <row r="8602" spans="1:7" x14ac:dyDescent="0.2">
      <c r="A8602" t="s">
        <v>8042</v>
      </c>
      <c r="B8602" t="s">
        <v>8106</v>
      </c>
      <c r="C8602" t="s">
        <v>26</v>
      </c>
      <c r="D8602">
        <v>3734</v>
      </c>
      <c r="E8602">
        <v>1928</v>
      </c>
      <c r="F8602" t="s">
        <v>8138</v>
      </c>
      <c r="G8602" t="str">
        <f t="shared" si="266"/>
        <v>iiif_url</v>
      </c>
    </row>
    <row r="8603" spans="1:7" x14ac:dyDescent="0.2">
      <c r="A8603" t="s">
        <v>8042</v>
      </c>
      <c r="B8603" t="s">
        <v>8106</v>
      </c>
      <c r="C8603" t="s">
        <v>26</v>
      </c>
      <c r="D8603">
        <v>3741</v>
      </c>
      <c r="E8603">
        <v>1974</v>
      </c>
      <c r="F8603" t="s">
        <v>8139</v>
      </c>
      <c r="G8603" t="str">
        <f t="shared" si="266"/>
        <v>iiif_url</v>
      </c>
    </row>
    <row r="8604" spans="1:7" x14ac:dyDescent="0.2">
      <c r="A8604" t="s">
        <v>8042</v>
      </c>
      <c r="B8604" t="s">
        <v>8106</v>
      </c>
      <c r="C8604" t="s">
        <v>37</v>
      </c>
      <c r="D8604">
        <v>3864</v>
      </c>
      <c r="E8604">
        <v>2024</v>
      </c>
      <c r="F8604" t="s">
        <v>8140</v>
      </c>
      <c r="G8604" t="str">
        <f t="shared" si="266"/>
        <v>iiif_url</v>
      </c>
    </row>
    <row r="8605" spans="1:7" x14ac:dyDescent="0.2">
      <c r="A8605" t="s">
        <v>8042</v>
      </c>
      <c r="B8605" t="s">
        <v>8106</v>
      </c>
      <c r="C8605" t="s">
        <v>26</v>
      </c>
      <c r="D8605">
        <v>3736</v>
      </c>
      <c r="E8605">
        <v>2067</v>
      </c>
      <c r="F8605" t="s">
        <v>8141</v>
      </c>
      <c r="G8605" t="str">
        <f t="shared" si="266"/>
        <v>iiif_url</v>
      </c>
    </row>
    <row r="8606" spans="1:7" x14ac:dyDescent="0.2">
      <c r="A8606" t="s">
        <v>8042</v>
      </c>
      <c r="B8606" t="s">
        <v>8106</v>
      </c>
      <c r="C8606" t="s">
        <v>37</v>
      </c>
      <c r="D8606">
        <v>3864</v>
      </c>
      <c r="E8606">
        <v>2117</v>
      </c>
      <c r="F8606" t="s">
        <v>8142</v>
      </c>
      <c r="G8606" t="str">
        <f t="shared" si="266"/>
        <v>iiif_url</v>
      </c>
    </row>
    <row r="8607" spans="1:7" x14ac:dyDescent="0.2">
      <c r="A8607" t="s">
        <v>8042</v>
      </c>
      <c r="B8607" t="s">
        <v>8106</v>
      </c>
      <c r="C8607" t="s">
        <v>26</v>
      </c>
      <c r="D8607">
        <v>3738</v>
      </c>
      <c r="E8607">
        <v>2161</v>
      </c>
      <c r="F8607" t="s">
        <v>8143</v>
      </c>
      <c r="G8607" t="str">
        <f t="shared" si="266"/>
        <v>iiif_url</v>
      </c>
    </row>
    <row r="8608" spans="1:7" x14ac:dyDescent="0.2">
      <c r="A8608" t="s">
        <v>8042</v>
      </c>
      <c r="B8608" t="s">
        <v>8106</v>
      </c>
      <c r="C8608" t="s">
        <v>26</v>
      </c>
      <c r="D8608">
        <v>3864</v>
      </c>
      <c r="E8608">
        <v>2214</v>
      </c>
      <c r="F8608" t="s">
        <v>8144</v>
      </c>
      <c r="G8608" t="str">
        <f t="shared" si="266"/>
        <v>iiif_url</v>
      </c>
    </row>
    <row r="8609" spans="1:7" x14ac:dyDescent="0.2">
      <c r="A8609" t="s">
        <v>8042</v>
      </c>
      <c r="B8609" t="s">
        <v>8106</v>
      </c>
      <c r="C8609" t="s">
        <v>26</v>
      </c>
      <c r="D8609">
        <v>3741</v>
      </c>
      <c r="E8609">
        <v>2262</v>
      </c>
      <c r="F8609" t="s">
        <v>8145</v>
      </c>
      <c r="G8609" t="str">
        <f t="shared" si="266"/>
        <v>iiif_url</v>
      </c>
    </row>
    <row r="8610" spans="1:7" x14ac:dyDescent="0.2">
      <c r="A8610" t="s">
        <v>8042</v>
      </c>
      <c r="B8610" t="s">
        <v>8106</v>
      </c>
      <c r="C8610" t="s">
        <v>26</v>
      </c>
      <c r="D8610">
        <v>3738</v>
      </c>
      <c r="E8610">
        <v>2308</v>
      </c>
      <c r="F8610" t="s">
        <v>2565</v>
      </c>
      <c r="G8610" t="str">
        <f t="shared" si="266"/>
        <v>iiif_url</v>
      </c>
    </row>
    <row r="8611" spans="1:7" x14ac:dyDescent="0.2">
      <c r="A8611" t="s">
        <v>8042</v>
      </c>
      <c r="B8611" t="s">
        <v>8106</v>
      </c>
      <c r="C8611" t="s">
        <v>37</v>
      </c>
      <c r="D8611">
        <v>3864</v>
      </c>
      <c r="E8611">
        <v>2365</v>
      </c>
      <c r="F8611" t="s">
        <v>8146</v>
      </c>
      <c r="G8611" t="str">
        <f t="shared" si="266"/>
        <v>iiif_url</v>
      </c>
    </row>
    <row r="8612" spans="1:7" x14ac:dyDescent="0.2">
      <c r="A8612" t="s">
        <v>8042</v>
      </c>
      <c r="B8612" t="s">
        <v>8106</v>
      </c>
      <c r="C8612" t="s">
        <v>26</v>
      </c>
      <c r="D8612">
        <v>3743</v>
      </c>
      <c r="E8612">
        <v>2399</v>
      </c>
      <c r="F8612" t="s">
        <v>8147</v>
      </c>
      <c r="G8612" t="str">
        <f t="shared" si="266"/>
        <v>iiif_url</v>
      </c>
    </row>
    <row r="8613" spans="1:7" x14ac:dyDescent="0.2">
      <c r="A8613" t="s">
        <v>8042</v>
      </c>
      <c r="B8613" t="s">
        <v>8106</v>
      </c>
      <c r="C8613" t="s">
        <v>26</v>
      </c>
      <c r="D8613">
        <v>3743</v>
      </c>
      <c r="E8613">
        <v>2462</v>
      </c>
      <c r="F8613" t="s">
        <v>8148</v>
      </c>
      <c r="G8613" t="str">
        <f t="shared" si="266"/>
        <v>iiif_url</v>
      </c>
    </row>
    <row r="8614" spans="1:7" x14ac:dyDescent="0.2">
      <c r="A8614" t="s">
        <v>8042</v>
      </c>
      <c r="B8614" t="s">
        <v>8106</v>
      </c>
      <c r="C8614" t="s">
        <v>124</v>
      </c>
      <c r="D8614">
        <v>3701</v>
      </c>
      <c r="E8614">
        <v>2505</v>
      </c>
      <c r="F8614" t="s">
        <v>8149</v>
      </c>
      <c r="G8614" t="str">
        <f t="shared" si="266"/>
        <v>iiif_url</v>
      </c>
    </row>
    <row r="8615" spans="1:7" x14ac:dyDescent="0.2">
      <c r="A8615" t="s">
        <v>8042</v>
      </c>
      <c r="B8615" t="s">
        <v>8106</v>
      </c>
      <c r="C8615" t="s">
        <v>26</v>
      </c>
      <c r="D8615">
        <v>3743</v>
      </c>
      <c r="E8615">
        <v>2551</v>
      </c>
      <c r="F8615" t="s">
        <v>8150</v>
      </c>
      <c r="G8615" t="str">
        <f t="shared" si="266"/>
        <v>iiif_url</v>
      </c>
    </row>
    <row r="8616" spans="1:7" x14ac:dyDescent="0.2">
      <c r="A8616" t="s">
        <v>8042</v>
      </c>
      <c r="B8616" t="s">
        <v>8106</v>
      </c>
      <c r="C8616" t="s">
        <v>26</v>
      </c>
      <c r="D8616">
        <v>3748</v>
      </c>
      <c r="E8616">
        <v>2611</v>
      </c>
      <c r="F8616" t="s">
        <v>8151</v>
      </c>
      <c r="G8616" t="str">
        <f t="shared" si="266"/>
        <v>iiif_url</v>
      </c>
    </row>
    <row r="8617" spans="1:7" x14ac:dyDescent="0.2">
      <c r="A8617" t="s">
        <v>8042</v>
      </c>
      <c r="B8617" t="s">
        <v>8106</v>
      </c>
      <c r="C8617" t="s">
        <v>37</v>
      </c>
      <c r="D8617">
        <v>3871</v>
      </c>
      <c r="E8617">
        <v>2653</v>
      </c>
      <c r="F8617" t="s">
        <v>8152</v>
      </c>
      <c r="G8617" t="str">
        <f t="shared" si="266"/>
        <v>iiif_url</v>
      </c>
    </row>
    <row r="8618" spans="1:7" x14ac:dyDescent="0.2">
      <c r="A8618" t="s">
        <v>8042</v>
      </c>
      <c r="B8618" t="s">
        <v>8106</v>
      </c>
      <c r="C8618" t="s">
        <v>124</v>
      </c>
      <c r="D8618">
        <v>3703</v>
      </c>
      <c r="E8618">
        <v>2698</v>
      </c>
      <c r="F8618" t="s">
        <v>8153</v>
      </c>
      <c r="G8618" t="str">
        <f t="shared" si="266"/>
        <v>iiif_url</v>
      </c>
    </row>
    <row r="8619" spans="1:7" x14ac:dyDescent="0.2">
      <c r="A8619" t="s">
        <v>8042</v>
      </c>
      <c r="B8619" t="s">
        <v>8106</v>
      </c>
      <c r="C8619" t="s">
        <v>26</v>
      </c>
      <c r="D8619">
        <v>3748</v>
      </c>
      <c r="E8619">
        <v>2749</v>
      </c>
      <c r="F8619" t="s">
        <v>8154</v>
      </c>
      <c r="G8619" t="str">
        <f t="shared" si="266"/>
        <v>iiif_url</v>
      </c>
    </row>
    <row r="8620" spans="1:7" x14ac:dyDescent="0.2">
      <c r="A8620" t="s">
        <v>8042</v>
      </c>
      <c r="B8620" t="s">
        <v>8106</v>
      </c>
      <c r="C8620" t="s">
        <v>37</v>
      </c>
      <c r="D8620">
        <v>3869</v>
      </c>
      <c r="E8620">
        <v>2801</v>
      </c>
      <c r="F8620" t="s">
        <v>8155</v>
      </c>
      <c r="G8620" t="str">
        <f t="shared" si="266"/>
        <v>iiif_url</v>
      </c>
    </row>
    <row r="8621" spans="1:7" x14ac:dyDescent="0.2">
      <c r="A8621" t="s">
        <v>8042</v>
      </c>
      <c r="B8621" t="s">
        <v>8106</v>
      </c>
      <c r="C8621" t="s">
        <v>26</v>
      </c>
      <c r="D8621">
        <v>3748</v>
      </c>
      <c r="E8621">
        <v>2842</v>
      </c>
      <c r="F8621" t="s">
        <v>8156</v>
      </c>
      <c r="G8621" t="str">
        <f t="shared" si="266"/>
        <v>iiif_url</v>
      </c>
    </row>
    <row r="8622" spans="1:7" x14ac:dyDescent="0.2">
      <c r="A8622" t="s">
        <v>8042</v>
      </c>
      <c r="B8622" t="s">
        <v>8106</v>
      </c>
      <c r="C8622" t="s">
        <v>26</v>
      </c>
      <c r="D8622">
        <v>3753</v>
      </c>
      <c r="E8622">
        <v>2900</v>
      </c>
      <c r="F8622" t="s">
        <v>4976</v>
      </c>
      <c r="G8622" t="str">
        <f t="shared" si="266"/>
        <v>iiif_url</v>
      </c>
    </row>
    <row r="8623" spans="1:7" x14ac:dyDescent="0.2">
      <c r="A8623" t="s">
        <v>8042</v>
      </c>
      <c r="B8623" t="s">
        <v>8106</v>
      </c>
      <c r="C8623" t="s">
        <v>37</v>
      </c>
      <c r="D8623">
        <v>3874</v>
      </c>
      <c r="E8623">
        <v>2938</v>
      </c>
      <c r="F8623" t="s">
        <v>8157</v>
      </c>
      <c r="G8623" t="str">
        <f t="shared" si="266"/>
        <v>iiif_url</v>
      </c>
    </row>
    <row r="8624" spans="1:7" x14ac:dyDescent="0.2">
      <c r="A8624" t="s">
        <v>8042</v>
      </c>
      <c r="B8624" t="s">
        <v>8106</v>
      </c>
      <c r="C8624" t="s">
        <v>26</v>
      </c>
      <c r="D8624">
        <v>3753</v>
      </c>
      <c r="E8624">
        <v>2992</v>
      </c>
      <c r="F8624" t="s">
        <v>8158</v>
      </c>
      <c r="G8624" t="str">
        <f t="shared" si="266"/>
        <v>iiif_url</v>
      </c>
    </row>
    <row r="8625" spans="1:7" x14ac:dyDescent="0.2">
      <c r="A8625" t="s">
        <v>8042</v>
      </c>
      <c r="B8625" t="s">
        <v>8106</v>
      </c>
      <c r="C8625" t="s">
        <v>26</v>
      </c>
      <c r="D8625">
        <v>3750</v>
      </c>
      <c r="E8625">
        <v>3040</v>
      </c>
      <c r="F8625" t="s">
        <v>8159</v>
      </c>
      <c r="G8625" t="str">
        <f t="shared" si="266"/>
        <v>iiif_url</v>
      </c>
    </row>
    <row r="8626" spans="1:7" x14ac:dyDescent="0.2">
      <c r="A8626" t="s">
        <v>8042</v>
      </c>
      <c r="B8626" t="s">
        <v>8106</v>
      </c>
      <c r="C8626" t="s">
        <v>26</v>
      </c>
      <c r="D8626">
        <v>3753</v>
      </c>
      <c r="E8626">
        <v>3089</v>
      </c>
      <c r="F8626" t="s">
        <v>8160</v>
      </c>
      <c r="G8626" t="str">
        <f t="shared" si="266"/>
        <v>iiif_url</v>
      </c>
    </row>
    <row r="8627" spans="1:7" x14ac:dyDescent="0.2">
      <c r="A8627" t="s">
        <v>8042</v>
      </c>
      <c r="B8627" t="s">
        <v>8106</v>
      </c>
      <c r="C8627" t="s">
        <v>37</v>
      </c>
      <c r="D8627">
        <v>3874</v>
      </c>
      <c r="E8627">
        <v>3139</v>
      </c>
      <c r="F8627" t="s">
        <v>8161</v>
      </c>
      <c r="G8627" t="str">
        <f t="shared" si="266"/>
        <v>iiif_url</v>
      </c>
    </row>
    <row r="8628" spans="1:7" x14ac:dyDescent="0.2">
      <c r="A8628" t="s">
        <v>8042</v>
      </c>
      <c r="B8628" t="s">
        <v>8106</v>
      </c>
      <c r="C8628" t="s">
        <v>26</v>
      </c>
      <c r="D8628">
        <v>3753</v>
      </c>
      <c r="E8628">
        <v>3188</v>
      </c>
      <c r="F8628" t="s">
        <v>8162</v>
      </c>
      <c r="G8628" t="str">
        <f t="shared" si="266"/>
        <v>iiif_url</v>
      </c>
    </row>
    <row r="8629" spans="1:7" x14ac:dyDescent="0.2">
      <c r="A8629" t="s">
        <v>8042</v>
      </c>
      <c r="B8629" t="s">
        <v>8106</v>
      </c>
      <c r="C8629" t="s">
        <v>37</v>
      </c>
      <c r="D8629">
        <v>3871</v>
      </c>
      <c r="E8629">
        <v>3232</v>
      </c>
      <c r="F8629" t="s">
        <v>8163</v>
      </c>
      <c r="G8629" t="str">
        <f t="shared" si="266"/>
        <v>iiif_url</v>
      </c>
    </row>
    <row r="8630" spans="1:7" x14ac:dyDescent="0.2">
      <c r="A8630" t="s">
        <v>8042</v>
      </c>
      <c r="B8630" t="s">
        <v>8106</v>
      </c>
      <c r="C8630" t="s">
        <v>26</v>
      </c>
      <c r="D8630">
        <v>3750</v>
      </c>
      <c r="E8630">
        <v>3284</v>
      </c>
      <c r="F8630" t="s">
        <v>8164</v>
      </c>
      <c r="G8630" t="str">
        <f t="shared" si="266"/>
        <v>iiif_url</v>
      </c>
    </row>
    <row r="8634" spans="1:7" x14ac:dyDescent="0.2">
      <c r="A8634" t="s">
        <v>8165</v>
      </c>
      <c r="B8634" t="s">
        <v>8166</v>
      </c>
      <c r="C8634" t="s">
        <v>26</v>
      </c>
      <c r="D8634">
        <v>540</v>
      </c>
      <c r="E8634">
        <v>349</v>
      </c>
      <c r="F8634" t="s">
        <v>8167</v>
      </c>
      <c r="G8634" t="str">
        <f t="shared" ref="G8634:G8665" si="267">HYPERLINK("https://images.diginfra.net/iiif/NL-HaNA_1.01.02/3779/NL-HaNA_1.01.02_3779_0039.jpg/271,260,1079,3138/full/0/default.jpg", "iiif_url")</f>
        <v>iiif_url</v>
      </c>
    </row>
    <row r="8635" spans="1:7" x14ac:dyDescent="0.2">
      <c r="A8635" t="s">
        <v>8165</v>
      </c>
      <c r="B8635" t="s">
        <v>8166</v>
      </c>
      <c r="C8635" t="s">
        <v>26</v>
      </c>
      <c r="D8635">
        <v>417</v>
      </c>
      <c r="E8635">
        <v>400</v>
      </c>
      <c r="F8635" t="s">
        <v>8168</v>
      </c>
      <c r="G8635" t="str">
        <f t="shared" si="267"/>
        <v>iiif_url</v>
      </c>
    </row>
    <row r="8636" spans="1:7" x14ac:dyDescent="0.2">
      <c r="A8636" t="s">
        <v>8165</v>
      </c>
      <c r="B8636" t="s">
        <v>8166</v>
      </c>
      <c r="C8636" t="s">
        <v>26</v>
      </c>
      <c r="D8636">
        <v>538</v>
      </c>
      <c r="E8636">
        <v>440</v>
      </c>
      <c r="F8636" t="s">
        <v>8169</v>
      </c>
      <c r="G8636" t="str">
        <f t="shared" si="267"/>
        <v>iiif_url</v>
      </c>
    </row>
    <row r="8637" spans="1:7" x14ac:dyDescent="0.2">
      <c r="A8637" t="s">
        <v>8165</v>
      </c>
      <c r="B8637" t="s">
        <v>8166</v>
      </c>
      <c r="C8637" t="s">
        <v>26</v>
      </c>
      <c r="D8637">
        <v>417</v>
      </c>
      <c r="E8637">
        <v>498</v>
      </c>
      <c r="F8637" t="s">
        <v>8170</v>
      </c>
      <c r="G8637" t="str">
        <f t="shared" si="267"/>
        <v>iiif_url</v>
      </c>
    </row>
    <row r="8638" spans="1:7" x14ac:dyDescent="0.2">
      <c r="A8638" t="s">
        <v>8165</v>
      </c>
      <c r="B8638" t="s">
        <v>8166</v>
      </c>
      <c r="C8638" t="s">
        <v>26</v>
      </c>
      <c r="D8638">
        <v>542</v>
      </c>
      <c r="E8638">
        <v>544</v>
      </c>
      <c r="F8638" t="s">
        <v>8171</v>
      </c>
      <c r="G8638" t="str">
        <f t="shared" si="267"/>
        <v>iiif_url</v>
      </c>
    </row>
    <row r="8639" spans="1:7" x14ac:dyDescent="0.2">
      <c r="A8639" t="s">
        <v>8165</v>
      </c>
      <c r="B8639" t="s">
        <v>8166</v>
      </c>
      <c r="C8639" t="s">
        <v>124</v>
      </c>
      <c r="D8639">
        <v>367</v>
      </c>
      <c r="E8639">
        <v>593</v>
      </c>
      <c r="F8639" t="s">
        <v>8172</v>
      </c>
      <c r="G8639" t="str">
        <f t="shared" si="267"/>
        <v>iiif_url</v>
      </c>
    </row>
    <row r="8640" spans="1:7" x14ac:dyDescent="0.2">
      <c r="A8640" t="s">
        <v>8165</v>
      </c>
      <c r="B8640" t="s">
        <v>8166</v>
      </c>
      <c r="C8640" t="s">
        <v>26</v>
      </c>
      <c r="D8640">
        <v>417</v>
      </c>
      <c r="E8640">
        <v>642</v>
      </c>
      <c r="F8640" t="s">
        <v>8173</v>
      </c>
      <c r="G8640" t="str">
        <f t="shared" si="267"/>
        <v>iiif_url</v>
      </c>
    </row>
    <row r="8641" spans="1:7" x14ac:dyDescent="0.2">
      <c r="A8641" t="s">
        <v>8165</v>
      </c>
      <c r="B8641" t="s">
        <v>8166</v>
      </c>
      <c r="C8641" t="s">
        <v>37</v>
      </c>
      <c r="D8641">
        <v>540</v>
      </c>
      <c r="E8641">
        <v>689</v>
      </c>
      <c r="F8641" t="s">
        <v>8174</v>
      </c>
      <c r="G8641" t="str">
        <f t="shared" si="267"/>
        <v>iiif_url</v>
      </c>
    </row>
    <row r="8642" spans="1:7" x14ac:dyDescent="0.2">
      <c r="A8642" t="s">
        <v>8165</v>
      </c>
      <c r="B8642" t="s">
        <v>8166</v>
      </c>
      <c r="C8642" t="s">
        <v>26</v>
      </c>
      <c r="D8642">
        <v>419</v>
      </c>
      <c r="E8642">
        <v>736</v>
      </c>
      <c r="F8642" t="s">
        <v>8175</v>
      </c>
      <c r="G8642" t="str">
        <f t="shared" si="267"/>
        <v>iiif_url</v>
      </c>
    </row>
    <row r="8643" spans="1:7" x14ac:dyDescent="0.2">
      <c r="A8643" t="s">
        <v>8165</v>
      </c>
      <c r="B8643" t="s">
        <v>8166</v>
      </c>
      <c r="C8643" t="s">
        <v>37</v>
      </c>
      <c r="D8643">
        <v>540</v>
      </c>
      <c r="E8643">
        <v>788</v>
      </c>
      <c r="F8643" t="s">
        <v>8176</v>
      </c>
      <c r="G8643" t="str">
        <f t="shared" si="267"/>
        <v>iiif_url</v>
      </c>
    </row>
    <row r="8644" spans="1:7" x14ac:dyDescent="0.2">
      <c r="A8644" t="s">
        <v>8165</v>
      </c>
      <c r="B8644" t="s">
        <v>8166</v>
      </c>
      <c r="C8644" t="s">
        <v>26</v>
      </c>
      <c r="D8644">
        <v>419</v>
      </c>
      <c r="E8644">
        <v>830</v>
      </c>
      <c r="F8644" t="s">
        <v>8177</v>
      </c>
      <c r="G8644" t="str">
        <f t="shared" si="267"/>
        <v>iiif_url</v>
      </c>
    </row>
    <row r="8645" spans="1:7" x14ac:dyDescent="0.2">
      <c r="A8645" t="s">
        <v>8165</v>
      </c>
      <c r="B8645" t="s">
        <v>8166</v>
      </c>
      <c r="C8645" t="s">
        <v>37</v>
      </c>
      <c r="D8645">
        <v>538</v>
      </c>
      <c r="E8645">
        <v>881</v>
      </c>
      <c r="F8645" t="s">
        <v>8178</v>
      </c>
      <c r="G8645" t="str">
        <f t="shared" si="267"/>
        <v>iiif_url</v>
      </c>
    </row>
    <row r="8646" spans="1:7" x14ac:dyDescent="0.2">
      <c r="A8646" t="s">
        <v>8165</v>
      </c>
      <c r="B8646" t="s">
        <v>8166</v>
      </c>
      <c r="C8646" t="s">
        <v>26</v>
      </c>
      <c r="D8646">
        <v>412</v>
      </c>
      <c r="E8646">
        <v>927</v>
      </c>
      <c r="F8646" t="s">
        <v>8179</v>
      </c>
      <c r="G8646" t="str">
        <f t="shared" si="267"/>
        <v>iiif_url</v>
      </c>
    </row>
    <row r="8647" spans="1:7" x14ac:dyDescent="0.2">
      <c r="A8647" t="s">
        <v>8165</v>
      </c>
      <c r="B8647" t="s">
        <v>8166</v>
      </c>
      <c r="C8647" t="s">
        <v>37</v>
      </c>
      <c r="D8647">
        <v>535</v>
      </c>
      <c r="E8647">
        <v>979</v>
      </c>
      <c r="F8647" t="s">
        <v>8180</v>
      </c>
      <c r="G8647" t="str">
        <f t="shared" si="267"/>
        <v>iiif_url</v>
      </c>
    </row>
    <row r="8648" spans="1:7" x14ac:dyDescent="0.2">
      <c r="A8648" t="s">
        <v>8165</v>
      </c>
      <c r="B8648" t="s">
        <v>8166</v>
      </c>
      <c r="C8648" t="s">
        <v>124</v>
      </c>
      <c r="D8648">
        <v>414</v>
      </c>
      <c r="E8648">
        <v>1022</v>
      </c>
      <c r="F8648" t="s">
        <v>8181</v>
      </c>
      <c r="G8648" t="str">
        <f t="shared" si="267"/>
        <v>iiif_url</v>
      </c>
    </row>
    <row r="8649" spans="1:7" x14ac:dyDescent="0.2">
      <c r="A8649" t="s">
        <v>8165</v>
      </c>
      <c r="B8649" t="s">
        <v>8166</v>
      </c>
      <c r="C8649" t="s">
        <v>26</v>
      </c>
      <c r="D8649">
        <v>412</v>
      </c>
      <c r="E8649">
        <v>1074</v>
      </c>
      <c r="F8649" t="s">
        <v>8182</v>
      </c>
      <c r="G8649" t="str">
        <f t="shared" si="267"/>
        <v>iiif_url</v>
      </c>
    </row>
    <row r="8650" spans="1:7" x14ac:dyDescent="0.2">
      <c r="A8650" t="s">
        <v>8165</v>
      </c>
      <c r="B8650" t="s">
        <v>8166</v>
      </c>
      <c r="C8650" t="s">
        <v>124</v>
      </c>
      <c r="D8650">
        <v>369</v>
      </c>
      <c r="E8650">
        <v>1108</v>
      </c>
      <c r="F8650" t="s">
        <v>8183</v>
      </c>
      <c r="G8650" t="str">
        <f t="shared" si="267"/>
        <v>iiif_url</v>
      </c>
    </row>
    <row r="8651" spans="1:7" x14ac:dyDescent="0.2">
      <c r="A8651" t="s">
        <v>8165</v>
      </c>
      <c r="B8651" t="s">
        <v>8166</v>
      </c>
      <c r="C8651" t="s">
        <v>26</v>
      </c>
      <c r="D8651">
        <v>412</v>
      </c>
      <c r="E8651">
        <v>1171</v>
      </c>
      <c r="F8651" t="s">
        <v>8184</v>
      </c>
      <c r="G8651" t="str">
        <f t="shared" si="267"/>
        <v>iiif_url</v>
      </c>
    </row>
    <row r="8652" spans="1:7" x14ac:dyDescent="0.2">
      <c r="A8652" t="s">
        <v>8165</v>
      </c>
      <c r="B8652" t="s">
        <v>8166</v>
      </c>
      <c r="C8652" t="s">
        <v>26</v>
      </c>
      <c r="D8652">
        <v>407</v>
      </c>
      <c r="E8652">
        <v>1219</v>
      </c>
      <c r="F8652" t="s">
        <v>8185</v>
      </c>
      <c r="G8652" t="str">
        <f t="shared" si="267"/>
        <v>iiif_url</v>
      </c>
    </row>
    <row r="8653" spans="1:7" x14ac:dyDescent="0.2">
      <c r="A8653" t="s">
        <v>8165</v>
      </c>
      <c r="B8653" t="s">
        <v>8166</v>
      </c>
      <c r="C8653" t="s">
        <v>26</v>
      </c>
      <c r="D8653">
        <v>407</v>
      </c>
      <c r="E8653">
        <v>1265</v>
      </c>
      <c r="F8653" t="s">
        <v>8186</v>
      </c>
      <c r="G8653" t="str">
        <f t="shared" si="267"/>
        <v>iiif_url</v>
      </c>
    </row>
    <row r="8654" spans="1:7" x14ac:dyDescent="0.2">
      <c r="A8654" t="s">
        <v>8165</v>
      </c>
      <c r="B8654" t="s">
        <v>8166</v>
      </c>
      <c r="C8654" t="s">
        <v>124</v>
      </c>
      <c r="D8654">
        <v>358</v>
      </c>
      <c r="E8654">
        <v>1303</v>
      </c>
      <c r="F8654" t="s">
        <v>8187</v>
      </c>
      <c r="G8654" t="str">
        <f t="shared" si="267"/>
        <v>iiif_url</v>
      </c>
    </row>
    <row r="8655" spans="1:7" x14ac:dyDescent="0.2">
      <c r="A8655" t="s">
        <v>8165</v>
      </c>
      <c r="B8655" t="s">
        <v>8166</v>
      </c>
      <c r="C8655" t="s">
        <v>26</v>
      </c>
      <c r="D8655">
        <v>407</v>
      </c>
      <c r="E8655">
        <v>1358</v>
      </c>
      <c r="F8655" t="s">
        <v>8188</v>
      </c>
      <c r="G8655" t="str">
        <f t="shared" si="267"/>
        <v>iiif_url</v>
      </c>
    </row>
    <row r="8656" spans="1:7" x14ac:dyDescent="0.2">
      <c r="A8656" t="s">
        <v>8165</v>
      </c>
      <c r="B8656" t="s">
        <v>8166</v>
      </c>
      <c r="C8656" t="s">
        <v>26</v>
      </c>
      <c r="D8656">
        <v>407</v>
      </c>
      <c r="E8656">
        <v>1404</v>
      </c>
      <c r="F8656" t="s">
        <v>8189</v>
      </c>
      <c r="G8656" t="str">
        <f t="shared" si="267"/>
        <v>iiif_url</v>
      </c>
    </row>
    <row r="8657" spans="1:7" x14ac:dyDescent="0.2">
      <c r="A8657" t="s">
        <v>8165</v>
      </c>
      <c r="B8657" t="s">
        <v>8166</v>
      </c>
      <c r="C8657" t="s">
        <v>26</v>
      </c>
      <c r="D8657">
        <v>405</v>
      </c>
      <c r="E8657">
        <v>1461</v>
      </c>
      <c r="F8657" t="s">
        <v>8190</v>
      </c>
      <c r="G8657" t="str">
        <f t="shared" si="267"/>
        <v>iiif_url</v>
      </c>
    </row>
    <row r="8658" spans="1:7" x14ac:dyDescent="0.2">
      <c r="A8658" t="s">
        <v>8165</v>
      </c>
      <c r="B8658" t="s">
        <v>8166</v>
      </c>
      <c r="C8658" t="s">
        <v>124</v>
      </c>
      <c r="D8658">
        <v>362</v>
      </c>
      <c r="E8658">
        <v>1497</v>
      </c>
      <c r="F8658" t="s">
        <v>8191</v>
      </c>
      <c r="G8658" t="str">
        <f t="shared" si="267"/>
        <v>iiif_url</v>
      </c>
    </row>
    <row r="8659" spans="1:7" x14ac:dyDescent="0.2">
      <c r="A8659" t="s">
        <v>8165</v>
      </c>
      <c r="B8659" t="s">
        <v>8166</v>
      </c>
      <c r="C8659" t="s">
        <v>26</v>
      </c>
      <c r="D8659">
        <v>400</v>
      </c>
      <c r="E8659">
        <v>1555</v>
      </c>
      <c r="F8659" t="s">
        <v>8192</v>
      </c>
      <c r="G8659" t="str">
        <f t="shared" si="267"/>
        <v>iiif_url</v>
      </c>
    </row>
    <row r="8660" spans="1:7" x14ac:dyDescent="0.2">
      <c r="A8660" t="s">
        <v>8165</v>
      </c>
      <c r="B8660" t="s">
        <v>8166</v>
      </c>
      <c r="C8660" t="s">
        <v>26</v>
      </c>
      <c r="D8660">
        <v>403</v>
      </c>
      <c r="E8660">
        <v>1601</v>
      </c>
      <c r="F8660" t="s">
        <v>8193</v>
      </c>
      <c r="G8660" t="str">
        <f t="shared" si="267"/>
        <v>iiif_url</v>
      </c>
    </row>
    <row r="8661" spans="1:7" x14ac:dyDescent="0.2">
      <c r="A8661" t="s">
        <v>8165</v>
      </c>
      <c r="B8661" t="s">
        <v>8166</v>
      </c>
      <c r="C8661" t="s">
        <v>37</v>
      </c>
      <c r="D8661">
        <v>533</v>
      </c>
      <c r="E8661">
        <v>1652</v>
      </c>
      <c r="F8661" t="s">
        <v>8194</v>
      </c>
      <c r="G8661" t="str">
        <f t="shared" si="267"/>
        <v>iiif_url</v>
      </c>
    </row>
    <row r="8662" spans="1:7" x14ac:dyDescent="0.2">
      <c r="A8662" t="s">
        <v>8165</v>
      </c>
      <c r="B8662" t="s">
        <v>8166</v>
      </c>
      <c r="C8662" t="s">
        <v>26</v>
      </c>
      <c r="D8662">
        <v>398</v>
      </c>
      <c r="E8662">
        <v>1701</v>
      </c>
      <c r="F8662" t="s">
        <v>8195</v>
      </c>
      <c r="G8662" t="str">
        <f t="shared" si="267"/>
        <v>iiif_url</v>
      </c>
    </row>
    <row r="8663" spans="1:7" x14ac:dyDescent="0.2">
      <c r="A8663" t="s">
        <v>8165</v>
      </c>
      <c r="B8663" t="s">
        <v>8166</v>
      </c>
      <c r="C8663" t="s">
        <v>124</v>
      </c>
      <c r="D8663">
        <v>355</v>
      </c>
      <c r="E8663">
        <v>1745</v>
      </c>
      <c r="F8663" t="s">
        <v>8196</v>
      </c>
      <c r="G8663" t="str">
        <f t="shared" si="267"/>
        <v>iiif_url</v>
      </c>
    </row>
    <row r="8664" spans="1:7" x14ac:dyDescent="0.2">
      <c r="A8664" t="s">
        <v>8165</v>
      </c>
      <c r="B8664" t="s">
        <v>8166</v>
      </c>
      <c r="C8664" t="s">
        <v>26</v>
      </c>
      <c r="D8664">
        <v>396</v>
      </c>
      <c r="E8664">
        <v>1797</v>
      </c>
      <c r="F8664" t="s">
        <v>8197</v>
      </c>
      <c r="G8664" t="str">
        <f t="shared" si="267"/>
        <v>iiif_url</v>
      </c>
    </row>
    <row r="8665" spans="1:7" x14ac:dyDescent="0.2">
      <c r="A8665" t="s">
        <v>8165</v>
      </c>
      <c r="B8665" t="s">
        <v>8166</v>
      </c>
      <c r="C8665" t="s">
        <v>11</v>
      </c>
      <c r="D8665">
        <v>758</v>
      </c>
      <c r="E8665">
        <v>1891</v>
      </c>
      <c r="F8665" t="s">
        <v>8198</v>
      </c>
      <c r="G8665" t="str">
        <f t="shared" si="267"/>
        <v>iiif_url</v>
      </c>
    </row>
    <row r="8666" spans="1:7" x14ac:dyDescent="0.2">
      <c r="A8666" t="s">
        <v>8165</v>
      </c>
      <c r="B8666" t="s">
        <v>8166</v>
      </c>
      <c r="C8666" t="s">
        <v>26</v>
      </c>
      <c r="D8666">
        <v>524</v>
      </c>
      <c r="E8666">
        <v>1977</v>
      </c>
      <c r="F8666" t="s">
        <v>8199</v>
      </c>
      <c r="G8666" t="str">
        <f t="shared" ref="G8666:G8696" si="268">HYPERLINK("https://images.diginfra.net/iiif/NL-HaNA_1.01.02/3779/NL-HaNA_1.01.02_3779_0039.jpg/271,260,1079,3138/full/0/default.jpg", "iiif_url")</f>
        <v>iiif_url</v>
      </c>
    </row>
    <row r="8667" spans="1:7" x14ac:dyDescent="0.2">
      <c r="A8667" t="s">
        <v>8165</v>
      </c>
      <c r="B8667" t="s">
        <v>8166</v>
      </c>
      <c r="C8667" t="s">
        <v>124</v>
      </c>
      <c r="D8667">
        <v>353</v>
      </c>
      <c r="E8667">
        <v>1998</v>
      </c>
      <c r="F8667" t="s">
        <v>5806</v>
      </c>
      <c r="G8667" t="str">
        <f t="shared" si="268"/>
        <v>iiif_url</v>
      </c>
    </row>
    <row r="8668" spans="1:7" x14ac:dyDescent="0.2">
      <c r="A8668" t="s">
        <v>8165</v>
      </c>
      <c r="B8668" t="s">
        <v>8166</v>
      </c>
      <c r="C8668" t="s">
        <v>11</v>
      </c>
      <c r="D8668">
        <v>564</v>
      </c>
      <c r="E8668">
        <v>2036</v>
      </c>
      <c r="F8668" t="s">
        <v>8200</v>
      </c>
      <c r="G8668" t="str">
        <f t="shared" si="268"/>
        <v>iiif_url</v>
      </c>
    </row>
    <row r="8669" spans="1:7" x14ac:dyDescent="0.2">
      <c r="A8669" t="s">
        <v>8165</v>
      </c>
      <c r="B8669" t="s">
        <v>8166</v>
      </c>
      <c r="C8669" t="s">
        <v>11</v>
      </c>
      <c r="D8669">
        <v>765</v>
      </c>
      <c r="E8669">
        <v>2043</v>
      </c>
      <c r="F8669" t="s">
        <v>8201</v>
      </c>
      <c r="G8669" t="str">
        <f t="shared" si="268"/>
        <v>iiif_url</v>
      </c>
    </row>
    <row r="8670" spans="1:7" x14ac:dyDescent="0.2">
      <c r="A8670" t="s">
        <v>8165</v>
      </c>
      <c r="B8670" t="s">
        <v>8166</v>
      </c>
      <c r="C8670" t="s">
        <v>124</v>
      </c>
      <c r="D8670">
        <v>346</v>
      </c>
      <c r="E8670">
        <v>2076</v>
      </c>
      <c r="F8670" t="s">
        <v>8202</v>
      </c>
      <c r="G8670" t="str">
        <f t="shared" si="268"/>
        <v>iiif_url</v>
      </c>
    </row>
    <row r="8671" spans="1:7" x14ac:dyDescent="0.2">
      <c r="A8671" t="s">
        <v>8165</v>
      </c>
      <c r="B8671" t="s">
        <v>8166</v>
      </c>
      <c r="C8671" t="s">
        <v>124</v>
      </c>
      <c r="D8671">
        <v>348</v>
      </c>
      <c r="E8671">
        <v>2129</v>
      </c>
      <c r="F8671" t="s">
        <v>8203</v>
      </c>
      <c r="G8671" t="str">
        <f t="shared" si="268"/>
        <v>iiif_url</v>
      </c>
    </row>
    <row r="8672" spans="1:7" x14ac:dyDescent="0.2">
      <c r="A8672" t="s">
        <v>8165</v>
      </c>
      <c r="B8672" t="s">
        <v>8166</v>
      </c>
      <c r="C8672" t="s">
        <v>26</v>
      </c>
      <c r="D8672">
        <v>391</v>
      </c>
      <c r="E8672">
        <v>2176</v>
      </c>
      <c r="F8672" t="s">
        <v>8204</v>
      </c>
      <c r="G8672" t="str">
        <f t="shared" si="268"/>
        <v>iiif_url</v>
      </c>
    </row>
    <row r="8673" spans="1:7" x14ac:dyDescent="0.2">
      <c r="A8673" t="s">
        <v>8165</v>
      </c>
      <c r="B8673" t="s">
        <v>8166</v>
      </c>
      <c r="C8673" t="s">
        <v>26</v>
      </c>
      <c r="D8673">
        <v>396</v>
      </c>
      <c r="E8673">
        <v>2224</v>
      </c>
      <c r="F8673" t="s">
        <v>8205</v>
      </c>
      <c r="G8673" t="str">
        <f t="shared" si="268"/>
        <v>iiif_url</v>
      </c>
    </row>
    <row r="8674" spans="1:7" x14ac:dyDescent="0.2">
      <c r="A8674" t="s">
        <v>8165</v>
      </c>
      <c r="B8674" t="s">
        <v>8166</v>
      </c>
      <c r="C8674" t="s">
        <v>124</v>
      </c>
      <c r="D8674">
        <v>351</v>
      </c>
      <c r="E8674">
        <v>2273</v>
      </c>
      <c r="F8674" t="s">
        <v>8206</v>
      </c>
      <c r="G8674" t="str">
        <f t="shared" si="268"/>
        <v>iiif_url</v>
      </c>
    </row>
    <row r="8675" spans="1:7" x14ac:dyDescent="0.2">
      <c r="A8675" t="s">
        <v>8165</v>
      </c>
      <c r="B8675" t="s">
        <v>8166</v>
      </c>
      <c r="C8675" t="s">
        <v>26</v>
      </c>
      <c r="D8675">
        <v>396</v>
      </c>
      <c r="E8675">
        <v>2319</v>
      </c>
      <c r="F8675" t="s">
        <v>8207</v>
      </c>
      <c r="G8675" t="str">
        <f t="shared" si="268"/>
        <v>iiif_url</v>
      </c>
    </row>
    <row r="8676" spans="1:7" x14ac:dyDescent="0.2">
      <c r="A8676" t="s">
        <v>8165</v>
      </c>
      <c r="B8676" t="s">
        <v>8166</v>
      </c>
      <c r="C8676" t="s">
        <v>124</v>
      </c>
      <c r="D8676">
        <v>343</v>
      </c>
      <c r="E8676">
        <v>2370</v>
      </c>
      <c r="F8676" t="s">
        <v>8208</v>
      </c>
      <c r="G8676" t="str">
        <f t="shared" si="268"/>
        <v>iiif_url</v>
      </c>
    </row>
    <row r="8677" spans="1:7" x14ac:dyDescent="0.2">
      <c r="A8677" t="s">
        <v>8165</v>
      </c>
      <c r="B8677" t="s">
        <v>8166</v>
      </c>
      <c r="C8677" t="s">
        <v>37</v>
      </c>
      <c r="D8677">
        <v>514</v>
      </c>
      <c r="E8677">
        <v>2419</v>
      </c>
      <c r="F8677" t="s">
        <v>8209</v>
      </c>
      <c r="G8677" t="str">
        <f t="shared" si="268"/>
        <v>iiif_url</v>
      </c>
    </row>
    <row r="8678" spans="1:7" x14ac:dyDescent="0.2">
      <c r="A8678" t="s">
        <v>8165</v>
      </c>
      <c r="B8678" t="s">
        <v>8166</v>
      </c>
      <c r="C8678" t="s">
        <v>26</v>
      </c>
      <c r="D8678">
        <v>386</v>
      </c>
      <c r="E8678">
        <v>2478</v>
      </c>
      <c r="F8678" t="s">
        <v>8210</v>
      </c>
      <c r="G8678" t="str">
        <f t="shared" si="268"/>
        <v>iiif_url</v>
      </c>
    </row>
    <row r="8679" spans="1:7" x14ac:dyDescent="0.2">
      <c r="A8679" t="s">
        <v>8165</v>
      </c>
      <c r="B8679" t="s">
        <v>8166</v>
      </c>
      <c r="C8679" t="s">
        <v>37</v>
      </c>
      <c r="D8679">
        <v>516</v>
      </c>
      <c r="E8679">
        <v>2512</v>
      </c>
      <c r="F8679" t="s">
        <v>8211</v>
      </c>
      <c r="G8679" t="str">
        <f t="shared" si="268"/>
        <v>iiif_url</v>
      </c>
    </row>
    <row r="8680" spans="1:7" x14ac:dyDescent="0.2">
      <c r="A8680" t="s">
        <v>8165</v>
      </c>
      <c r="B8680" t="s">
        <v>8166</v>
      </c>
      <c r="C8680" t="s">
        <v>37</v>
      </c>
      <c r="D8680">
        <v>516</v>
      </c>
      <c r="E8680">
        <v>2562</v>
      </c>
      <c r="F8680" t="s">
        <v>8212</v>
      </c>
      <c r="G8680" t="str">
        <f t="shared" si="268"/>
        <v>iiif_url</v>
      </c>
    </row>
    <row r="8681" spans="1:7" x14ac:dyDescent="0.2">
      <c r="A8681" t="s">
        <v>8165</v>
      </c>
      <c r="B8681" t="s">
        <v>8166</v>
      </c>
      <c r="C8681" t="s">
        <v>124</v>
      </c>
      <c r="D8681">
        <v>386</v>
      </c>
      <c r="E8681">
        <v>2608</v>
      </c>
      <c r="F8681" t="s">
        <v>8213</v>
      </c>
      <c r="G8681" t="str">
        <f t="shared" si="268"/>
        <v>iiif_url</v>
      </c>
    </row>
    <row r="8682" spans="1:7" x14ac:dyDescent="0.2">
      <c r="A8682" t="s">
        <v>8165</v>
      </c>
      <c r="B8682" t="s">
        <v>8166</v>
      </c>
      <c r="C8682" t="s">
        <v>124</v>
      </c>
      <c r="D8682">
        <v>339</v>
      </c>
      <c r="E8682">
        <v>2660</v>
      </c>
      <c r="F8682" t="s">
        <v>8214</v>
      </c>
      <c r="G8682" t="str">
        <f t="shared" si="268"/>
        <v>iiif_url</v>
      </c>
    </row>
    <row r="8683" spans="1:7" x14ac:dyDescent="0.2">
      <c r="A8683" t="s">
        <v>8165</v>
      </c>
      <c r="B8683" t="s">
        <v>8166</v>
      </c>
      <c r="C8683" t="s">
        <v>26</v>
      </c>
      <c r="D8683">
        <v>388</v>
      </c>
      <c r="E8683">
        <v>2707</v>
      </c>
      <c r="F8683" t="s">
        <v>8215</v>
      </c>
      <c r="G8683" t="str">
        <f t="shared" si="268"/>
        <v>iiif_url</v>
      </c>
    </row>
    <row r="8684" spans="1:7" x14ac:dyDescent="0.2">
      <c r="A8684" t="s">
        <v>8165</v>
      </c>
      <c r="B8684" t="s">
        <v>8166</v>
      </c>
      <c r="C8684" t="s">
        <v>124</v>
      </c>
      <c r="D8684">
        <v>386</v>
      </c>
      <c r="E8684">
        <v>2762</v>
      </c>
      <c r="F8684" t="s">
        <v>8216</v>
      </c>
      <c r="G8684" t="str">
        <f t="shared" si="268"/>
        <v>iiif_url</v>
      </c>
    </row>
    <row r="8685" spans="1:7" x14ac:dyDescent="0.2">
      <c r="A8685" t="s">
        <v>8165</v>
      </c>
      <c r="B8685" t="s">
        <v>8166</v>
      </c>
      <c r="C8685" t="s">
        <v>124</v>
      </c>
      <c r="D8685">
        <v>348</v>
      </c>
      <c r="E8685">
        <v>2806</v>
      </c>
      <c r="F8685" t="s">
        <v>8217</v>
      </c>
      <c r="G8685" t="str">
        <f t="shared" si="268"/>
        <v>iiif_url</v>
      </c>
    </row>
    <row r="8686" spans="1:7" x14ac:dyDescent="0.2">
      <c r="A8686" t="s">
        <v>8165</v>
      </c>
      <c r="B8686" t="s">
        <v>8166</v>
      </c>
      <c r="C8686" t="s">
        <v>26</v>
      </c>
      <c r="D8686">
        <v>386</v>
      </c>
      <c r="E8686">
        <v>2858</v>
      </c>
      <c r="F8686" t="s">
        <v>8218</v>
      </c>
      <c r="G8686" t="str">
        <f t="shared" si="268"/>
        <v>iiif_url</v>
      </c>
    </row>
    <row r="8687" spans="1:7" x14ac:dyDescent="0.2">
      <c r="A8687" t="s">
        <v>8165</v>
      </c>
      <c r="B8687" t="s">
        <v>8166</v>
      </c>
      <c r="C8687" t="s">
        <v>11</v>
      </c>
      <c r="D8687">
        <v>639</v>
      </c>
      <c r="E8687">
        <v>2863</v>
      </c>
      <c r="F8687" t="s">
        <v>8219</v>
      </c>
      <c r="G8687" t="str">
        <f t="shared" si="268"/>
        <v>iiif_url</v>
      </c>
    </row>
    <row r="8688" spans="1:7" x14ac:dyDescent="0.2">
      <c r="A8688" t="s">
        <v>8165</v>
      </c>
      <c r="B8688" t="s">
        <v>8166</v>
      </c>
      <c r="C8688" t="s">
        <v>37</v>
      </c>
      <c r="D8688">
        <v>512</v>
      </c>
      <c r="E8688">
        <v>2901</v>
      </c>
      <c r="F8688" t="s">
        <v>8220</v>
      </c>
      <c r="G8688" t="str">
        <f t="shared" si="268"/>
        <v>iiif_url</v>
      </c>
    </row>
    <row r="8689" spans="1:7" x14ac:dyDescent="0.2">
      <c r="A8689" t="s">
        <v>8165</v>
      </c>
      <c r="B8689" t="s">
        <v>8166</v>
      </c>
      <c r="C8689" t="s">
        <v>26</v>
      </c>
      <c r="D8689">
        <v>391</v>
      </c>
      <c r="E8689">
        <v>2949</v>
      </c>
      <c r="F8689" t="s">
        <v>8221</v>
      </c>
      <c r="G8689" t="str">
        <f t="shared" si="268"/>
        <v>iiif_url</v>
      </c>
    </row>
    <row r="8690" spans="1:7" x14ac:dyDescent="0.2">
      <c r="A8690" t="s">
        <v>8165</v>
      </c>
      <c r="B8690" t="s">
        <v>8166</v>
      </c>
      <c r="C8690" t="s">
        <v>124</v>
      </c>
      <c r="D8690">
        <v>346</v>
      </c>
      <c r="E8690">
        <v>2998</v>
      </c>
      <c r="F8690" t="s">
        <v>8222</v>
      </c>
      <c r="G8690" t="str">
        <f t="shared" si="268"/>
        <v>iiif_url</v>
      </c>
    </row>
    <row r="8691" spans="1:7" x14ac:dyDescent="0.2">
      <c r="A8691" t="s">
        <v>8165</v>
      </c>
      <c r="B8691" t="s">
        <v>8166</v>
      </c>
      <c r="C8691" t="s">
        <v>26</v>
      </c>
      <c r="D8691">
        <v>391</v>
      </c>
      <c r="E8691">
        <v>3045</v>
      </c>
      <c r="F8691" t="s">
        <v>8223</v>
      </c>
      <c r="G8691" t="str">
        <f t="shared" si="268"/>
        <v>iiif_url</v>
      </c>
    </row>
    <row r="8692" spans="1:7" x14ac:dyDescent="0.2">
      <c r="A8692" t="s">
        <v>8165</v>
      </c>
      <c r="B8692" t="s">
        <v>8166</v>
      </c>
      <c r="C8692" t="s">
        <v>37</v>
      </c>
      <c r="D8692">
        <v>509</v>
      </c>
      <c r="E8692">
        <v>3095</v>
      </c>
      <c r="F8692" t="s">
        <v>8224</v>
      </c>
      <c r="G8692" t="str">
        <f t="shared" si="268"/>
        <v>iiif_url</v>
      </c>
    </row>
    <row r="8693" spans="1:7" x14ac:dyDescent="0.2">
      <c r="A8693" t="s">
        <v>8165</v>
      </c>
      <c r="B8693" t="s">
        <v>8166</v>
      </c>
      <c r="C8693" t="s">
        <v>26</v>
      </c>
      <c r="D8693">
        <v>391</v>
      </c>
      <c r="E8693">
        <v>3147</v>
      </c>
      <c r="F8693" t="s">
        <v>8225</v>
      </c>
      <c r="G8693" t="str">
        <f t="shared" si="268"/>
        <v>iiif_url</v>
      </c>
    </row>
    <row r="8694" spans="1:7" x14ac:dyDescent="0.2">
      <c r="A8694" t="s">
        <v>8165</v>
      </c>
      <c r="B8694" t="s">
        <v>8166</v>
      </c>
      <c r="C8694" t="s">
        <v>124</v>
      </c>
      <c r="D8694">
        <v>336</v>
      </c>
      <c r="E8694">
        <v>3188</v>
      </c>
      <c r="F8694" t="s">
        <v>8226</v>
      </c>
      <c r="G8694" t="str">
        <f t="shared" si="268"/>
        <v>iiif_url</v>
      </c>
    </row>
    <row r="8695" spans="1:7" x14ac:dyDescent="0.2">
      <c r="A8695" t="s">
        <v>8165</v>
      </c>
      <c r="B8695" t="s">
        <v>8166</v>
      </c>
      <c r="C8695" t="s">
        <v>26</v>
      </c>
      <c r="D8695">
        <v>391</v>
      </c>
      <c r="E8695">
        <v>3245</v>
      </c>
      <c r="F8695" t="s">
        <v>8227</v>
      </c>
      <c r="G8695" t="str">
        <f t="shared" si="268"/>
        <v>iiif_url</v>
      </c>
    </row>
    <row r="8696" spans="1:7" x14ac:dyDescent="0.2">
      <c r="A8696" t="s">
        <v>8165</v>
      </c>
      <c r="B8696" t="s">
        <v>8166</v>
      </c>
      <c r="C8696" t="s">
        <v>26</v>
      </c>
      <c r="D8696">
        <v>502</v>
      </c>
      <c r="E8696">
        <v>3253</v>
      </c>
      <c r="F8696" t="s">
        <v>7457</v>
      </c>
      <c r="G8696" t="str">
        <f t="shared" si="268"/>
        <v>iiif_url</v>
      </c>
    </row>
    <row r="8698" spans="1:7" x14ac:dyDescent="0.2">
      <c r="A8698" t="s">
        <v>8165</v>
      </c>
      <c r="B8698" t="s">
        <v>8228</v>
      </c>
      <c r="C8698" t="s">
        <v>11</v>
      </c>
      <c r="D8698">
        <v>1659</v>
      </c>
      <c r="E8698">
        <v>294</v>
      </c>
      <c r="F8698" t="s">
        <v>3395</v>
      </c>
      <c r="G8698" t="str">
        <f t="shared" ref="G8698:G8729" si="269">HYPERLINK("https://images.diginfra.net/iiif/NL-HaNA_1.01.02/3779/NL-HaNA_1.01.02_3779_0039.jpg/1228,270,1126,3123/full/0/default.jpg", "iiif_url")</f>
        <v>iiif_url</v>
      </c>
    </row>
    <row r="8699" spans="1:7" x14ac:dyDescent="0.2">
      <c r="A8699" t="s">
        <v>8165</v>
      </c>
      <c r="B8699" t="s">
        <v>8228</v>
      </c>
      <c r="C8699" t="s">
        <v>11</v>
      </c>
      <c r="D8699">
        <v>1521</v>
      </c>
      <c r="E8699">
        <v>359</v>
      </c>
      <c r="F8699" t="s">
        <v>8229</v>
      </c>
      <c r="G8699" t="str">
        <f t="shared" si="269"/>
        <v>iiif_url</v>
      </c>
    </row>
    <row r="8700" spans="1:7" x14ac:dyDescent="0.2">
      <c r="A8700" t="s">
        <v>8165</v>
      </c>
      <c r="B8700" t="s">
        <v>8228</v>
      </c>
      <c r="C8700" t="s">
        <v>26</v>
      </c>
      <c r="D8700">
        <v>1395</v>
      </c>
      <c r="E8700">
        <v>402</v>
      </c>
      <c r="F8700" t="s">
        <v>8230</v>
      </c>
      <c r="G8700" t="str">
        <f t="shared" si="269"/>
        <v>iiif_url</v>
      </c>
    </row>
    <row r="8701" spans="1:7" x14ac:dyDescent="0.2">
      <c r="A8701" t="s">
        <v>8165</v>
      </c>
      <c r="B8701" t="s">
        <v>8228</v>
      </c>
      <c r="C8701" t="s">
        <v>124</v>
      </c>
      <c r="D8701">
        <v>1345</v>
      </c>
      <c r="E8701">
        <v>450</v>
      </c>
      <c r="F8701" t="s">
        <v>8231</v>
      </c>
      <c r="G8701" t="str">
        <f t="shared" si="269"/>
        <v>iiif_url</v>
      </c>
    </row>
    <row r="8702" spans="1:7" x14ac:dyDescent="0.2">
      <c r="A8702" t="s">
        <v>8165</v>
      </c>
      <c r="B8702" t="s">
        <v>8228</v>
      </c>
      <c r="C8702" t="s">
        <v>26</v>
      </c>
      <c r="D8702">
        <v>1393</v>
      </c>
      <c r="E8702">
        <v>504</v>
      </c>
      <c r="F8702" t="s">
        <v>8232</v>
      </c>
      <c r="G8702" t="str">
        <f t="shared" si="269"/>
        <v>iiif_url</v>
      </c>
    </row>
    <row r="8703" spans="1:7" x14ac:dyDescent="0.2">
      <c r="A8703" t="s">
        <v>8165</v>
      </c>
      <c r="B8703" t="s">
        <v>8228</v>
      </c>
      <c r="C8703" t="s">
        <v>37</v>
      </c>
      <c r="D8703">
        <v>1490</v>
      </c>
      <c r="E8703">
        <v>557</v>
      </c>
      <c r="F8703" t="s">
        <v>8233</v>
      </c>
      <c r="G8703" t="str">
        <f t="shared" si="269"/>
        <v>iiif_url</v>
      </c>
    </row>
    <row r="8704" spans="1:7" x14ac:dyDescent="0.2">
      <c r="A8704" t="s">
        <v>8165</v>
      </c>
      <c r="B8704" t="s">
        <v>8228</v>
      </c>
      <c r="C8704" t="s">
        <v>26</v>
      </c>
      <c r="D8704">
        <v>1390</v>
      </c>
      <c r="E8704">
        <v>604</v>
      </c>
      <c r="F8704" t="s">
        <v>8234</v>
      </c>
      <c r="G8704" t="str">
        <f t="shared" si="269"/>
        <v>iiif_url</v>
      </c>
    </row>
    <row r="8705" spans="1:7" x14ac:dyDescent="0.2">
      <c r="A8705" t="s">
        <v>8165</v>
      </c>
      <c r="B8705" t="s">
        <v>8228</v>
      </c>
      <c r="C8705" t="s">
        <v>124</v>
      </c>
      <c r="D8705">
        <v>1345</v>
      </c>
      <c r="E8705">
        <v>646</v>
      </c>
      <c r="F8705" t="s">
        <v>8235</v>
      </c>
      <c r="G8705" t="str">
        <f t="shared" si="269"/>
        <v>iiif_url</v>
      </c>
    </row>
    <row r="8706" spans="1:7" x14ac:dyDescent="0.2">
      <c r="A8706" t="s">
        <v>8165</v>
      </c>
      <c r="B8706" t="s">
        <v>8228</v>
      </c>
      <c r="C8706" t="s">
        <v>26</v>
      </c>
      <c r="D8706">
        <v>1395</v>
      </c>
      <c r="E8706">
        <v>701</v>
      </c>
      <c r="F8706" t="s">
        <v>8236</v>
      </c>
      <c r="G8706" t="str">
        <f t="shared" si="269"/>
        <v>iiif_url</v>
      </c>
    </row>
    <row r="8707" spans="1:7" x14ac:dyDescent="0.2">
      <c r="A8707" t="s">
        <v>8165</v>
      </c>
      <c r="B8707" t="s">
        <v>8228</v>
      </c>
      <c r="C8707" t="s">
        <v>124</v>
      </c>
      <c r="D8707">
        <v>1348</v>
      </c>
      <c r="E8707">
        <v>747</v>
      </c>
      <c r="F8707" t="s">
        <v>8237</v>
      </c>
      <c r="G8707" t="str">
        <f t="shared" si="269"/>
        <v>iiif_url</v>
      </c>
    </row>
    <row r="8708" spans="1:7" x14ac:dyDescent="0.2">
      <c r="A8708" t="s">
        <v>8165</v>
      </c>
      <c r="B8708" t="s">
        <v>8228</v>
      </c>
      <c r="C8708" t="s">
        <v>124</v>
      </c>
      <c r="D8708">
        <v>1350</v>
      </c>
      <c r="E8708">
        <v>796</v>
      </c>
      <c r="F8708" t="s">
        <v>8238</v>
      </c>
      <c r="G8708" t="str">
        <f t="shared" si="269"/>
        <v>iiif_url</v>
      </c>
    </row>
    <row r="8709" spans="1:7" x14ac:dyDescent="0.2">
      <c r="A8709" t="s">
        <v>8165</v>
      </c>
      <c r="B8709" t="s">
        <v>8228</v>
      </c>
      <c r="C8709" t="s">
        <v>26</v>
      </c>
      <c r="D8709">
        <v>1390</v>
      </c>
      <c r="E8709">
        <v>842</v>
      </c>
      <c r="F8709" t="s">
        <v>8239</v>
      </c>
      <c r="G8709" t="str">
        <f t="shared" si="269"/>
        <v>iiif_url</v>
      </c>
    </row>
    <row r="8710" spans="1:7" x14ac:dyDescent="0.2">
      <c r="A8710" t="s">
        <v>8165</v>
      </c>
      <c r="B8710" t="s">
        <v>8228</v>
      </c>
      <c r="C8710" t="s">
        <v>124</v>
      </c>
      <c r="D8710">
        <v>1348</v>
      </c>
      <c r="E8710">
        <v>887</v>
      </c>
      <c r="F8710" t="s">
        <v>8240</v>
      </c>
      <c r="G8710" t="str">
        <f t="shared" si="269"/>
        <v>iiif_url</v>
      </c>
    </row>
    <row r="8711" spans="1:7" x14ac:dyDescent="0.2">
      <c r="A8711" t="s">
        <v>8165</v>
      </c>
      <c r="B8711" t="s">
        <v>8228</v>
      </c>
      <c r="C8711" t="s">
        <v>26</v>
      </c>
      <c r="D8711">
        <v>1395</v>
      </c>
      <c r="E8711">
        <v>939</v>
      </c>
      <c r="F8711" t="s">
        <v>8241</v>
      </c>
      <c r="G8711" t="str">
        <f t="shared" si="269"/>
        <v>iiif_url</v>
      </c>
    </row>
    <row r="8712" spans="1:7" x14ac:dyDescent="0.2">
      <c r="A8712" t="s">
        <v>8165</v>
      </c>
      <c r="B8712" t="s">
        <v>8228</v>
      </c>
      <c r="C8712" t="s">
        <v>37</v>
      </c>
      <c r="D8712">
        <v>1509</v>
      </c>
      <c r="E8712">
        <v>981</v>
      </c>
      <c r="F8712" t="s">
        <v>8242</v>
      </c>
      <c r="G8712" t="str">
        <f t="shared" si="269"/>
        <v>iiif_url</v>
      </c>
    </row>
    <row r="8713" spans="1:7" x14ac:dyDescent="0.2">
      <c r="A8713" t="s">
        <v>8165</v>
      </c>
      <c r="B8713" t="s">
        <v>8228</v>
      </c>
      <c r="C8713" t="s">
        <v>26</v>
      </c>
      <c r="D8713">
        <v>1390</v>
      </c>
      <c r="E8713">
        <v>1033</v>
      </c>
      <c r="F8713" t="s">
        <v>8243</v>
      </c>
      <c r="G8713" t="str">
        <f t="shared" si="269"/>
        <v>iiif_url</v>
      </c>
    </row>
    <row r="8714" spans="1:7" x14ac:dyDescent="0.2">
      <c r="A8714" t="s">
        <v>8165</v>
      </c>
      <c r="B8714" t="s">
        <v>8228</v>
      </c>
      <c r="C8714" t="s">
        <v>26</v>
      </c>
      <c r="D8714">
        <v>1393</v>
      </c>
      <c r="E8714">
        <v>1082</v>
      </c>
      <c r="F8714" t="s">
        <v>8244</v>
      </c>
      <c r="G8714" t="str">
        <f t="shared" si="269"/>
        <v>iiif_url</v>
      </c>
    </row>
    <row r="8715" spans="1:7" x14ac:dyDescent="0.2">
      <c r="A8715" t="s">
        <v>8165</v>
      </c>
      <c r="B8715" t="s">
        <v>8228</v>
      </c>
      <c r="C8715" t="s">
        <v>124</v>
      </c>
      <c r="D8715">
        <v>1338</v>
      </c>
      <c r="E8715">
        <v>1125</v>
      </c>
      <c r="F8715" t="s">
        <v>8245</v>
      </c>
      <c r="G8715" t="str">
        <f t="shared" si="269"/>
        <v>iiif_url</v>
      </c>
    </row>
    <row r="8716" spans="1:7" x14ac:dyDescent="0.2">
      <c r="A8716" t="s">
        <v>8165</v>
      </c>
      <c r="B8716" t="s">
        <v>8228</v>
      </c>
      <c r="C8716" t="s">
        <v>26</v>
      </c>
      <c r="D8716">
        <v>1383</v>
      </c>
      <c r="E8716">
        <v>1175</v>
      </c>
      <c r="F8716" t="s">
        <v>8246</v>
      </c>
      <c r="G8716" t="str">
        <f t="shared" si="269"/>
        <v>iiif_url</v>
      </c>
    </row>
    <row r="8717" spans="1:7" x14ac:dyDescent="0.2">
      <c r="A8717" t="s">
        <v>8165</v>
      </c>
      <c r="B8717" t="s">
        <v>8228</v>
      </c>
      <c r="C8717" t="s">
        <v>26</v>
      </c>
      <c r="D8717">
        <v>1386</v>
      </c>
      <c r="E8717">
        <v>1230</v>
      </c>
      <c r="F8717" t="s">
        <v>8247</v>
      </c>
      <c r="G8717" t="str">
        <f t="shared" si="269"/>
        <v>iiif_url</v>
      </c>
    </row>
    <row r="8718" spans="1:7" x14ac:dyDescent="0.2">
      <c r="A8718" t="s">
        <v>8165</v>
      </c>
      <c r="B8718" t="s">
        <v>8228</v>
      </c>
      <c r="C8718" t="s">
        <v>37</v>
      </c>
      <c r="D8718">
        <v>1504</v>
      </c>
      <c r="E8718">
        <v>1270</v>
      </c>
      <c r="F8718" t="s">
        <v>8248</v>
      </c>
      <c r="G8718" t="str">
        <f t="shared" si="269"/>
        <v>iiif_url</v>
      </c>
    </row>
    <row r="8719" spans="1:7" x14ac:dyDescent="0.2">
      <c r="A8719" t="s">
        <v>8165</v>
      </c>
      <c r="B8719" t="s">
        <v>8228</v>
      </c>
      <c r="C8719" t="s">
        <v>124</v>
      </c>
      <c r="D8719">
        <v>1343</v>
      </c>
      <c r="E8719">
        <v>1316</v>
      </c>
      <c r="F8719" t="s">
        <v>8249</v>
      </c>
      <c r="G8719" t="str">
        <f t="shared" si="269"/>
        <v>iiif_url</v>
      </c>
    </row>
    <row r="8720" spans="1:7" x14ac:dyDescent="0.2">
      <c r="A8720" t="s">
        <v>8165</v>
      </c>
      <c r="B8720" t="s">
        <v>8228</v>
      </c>
      <c r="C8720" t="s">
        <v>26</v>
      </c>
      <c r="D8720">
        <v>1383</v>
      </c>
      <c r="E8720">
        <v>1368</v>
      </c>
      <c r="F8720" t="s">
        <v>8250</v>
      </c>
      <c r="G8720" t="str">
        <f t="shared" si="269"/>
        <v>iiif_url</v>
      </c>
    </row>
    <row r="8721" spans="1:7" x14ac:dyDescent="0.2">
      <c r="A8721" t="s">
        <v>8165</v>
      </c>
      <c r="B8721" t="s">
        <v>8228</v>
      </c>
      <c r="C8721" t="s">
        <v>26</v>
      </c>
      <c r="D8721">
        <v>1381</v>
      </c>
      <c r="E8721">
        <v>1422</v>
      </c>
      <c r="F8721" t="s">
        <v>8251</v>
      </c>
      <c r="G8721" t="str">
        <f t="shared" si="269"/>
        <v>iiif_url</v>
      </c>
    </row>
    <row r="8722" spans="1:7" x14ac:dyDescent="0.2">
      <c r="A8722" t="s">
        <v>8165</v>
      </c>
      <c r="B8722" t="s">
        <v>8228</v>
      </c>
      <c r="C8722" t="s">
        <v>37</v>
      </c>
      <c r="D8722">
        <v>1504</v>
      </c>
      <c r="E8722">
        <v>1466</v>
      </c>
      <c r="F8722" t="s">
        <v>8252</v>
      </c>
      <c r="G8722" t="str">
        <f t="shared" si="269"/>
        <v>iiif_url</v>
      </c>
    </row>
    <row r="8723" spans="1:7" x14ac:dyDescent="0.2">
      <c r="A8723" t="s">
        <v>8165</v>
      </c>
      <c r="B8723" t="s">
        <v>8228</v>
      </c>
      <c r="C8723" t="s">
        <v>26</v>
      </c>
      <c r="D8723">
        <v>1381</v>
      </c>
      <c r="E8723">
        <v>1516</v>
      </c>
      <c r="F8723" t="s">
        <v>8253</v>
      </c>
      <c r="G8723" t="str">
        <f t="shared" si="269"/>
        <v>iiif_url</v>
      </c>
    </row>
    <row r="8724" spans="1:7" x14ac:dyDescent="0.2">
      <c r="A8724" t="s">
        <v>8165</v>
      </c>
      <c r="B8724" t="s">
        <v>8228</v>
      </c>
      <c r="C8724" t="s">
        <v>37</v>
      </c>
      <c r="D8724">
        <v>1502</v>
      </c>
      <c r="E8724">
        <v>1562</v>
      </c>
      <c r="F8724" t="s">
        <v>8254</v>
      </c>
      <c r="G8724" t="str">
        <f t="shared" si="269"/>
        <v>iiif_url</v>
      </c>
    </row>
    <row r="8725" spans="1:7" x14ac:dyDescent="0.2">
      <c r="A8725" t="s">
        <v>8165</v>
      </c>
      <c r="B8725" t="s">
        <v>8228</v>
      </c>
      <c r="C8725" t="s">
        <v>37</v>
      </c>
      <c r="D8725">
        <v>1502</v>
      </c>
      <c r="E8725">
        <v>1611</v>
      </c>
      <c r="F8725" t="s">
        <v>8255</v>
      </c>
      <c r="G8725" t="str">
        <f t="shared" si="269"/>
        <v>iiif_url</v>
      </c>
    </row>
    <row r="8726" spans="1:7" x14ac:dyDescent="0.2">
      <c r="A8726" t="s">
        <v>8165</v>
      </c>
      <c r="B8726" t="s">
        <v>8228</v>
      </c>
      <c r="C8726" t="s">
        <v>26</v>
      </c>
      <c r="D8726">
        <v>1374</v>
      </c>
      <c r="E8726">
        <v>1663</v>
      </c>
      <c r="F8726" t="s">
        <v>8256</v>
      </c>
      <c r="G8726" t="str">
        <f t="shared" si="269"/>
        <v>iiif_url</v>
      </c>
    </row>
    <row r="8727" spans="1:7" x14ac:dyDescent="0.2">
      <c r="A8727" t="s">
        <v>8165</v>
      </c>
      <c r="B8727" t="s">
        <v>8228</v>
      </c>
      <c r="C8727" t="s">
        <v>26</v>
      </c>
      <c r="D8727">
        <v>1379</v>
      </c>
      <c r="E8727">
        <v>1710</v>
      </c>
      <c r="F8727" t="s">
        <v>8257</v>
      </c>
      <c r="G8727" t="str">
        <f t="shared" si="269"/>
        <v>iiif_url</v>
      </c>
    </row>
    <row r="8728" spans="1:7" x14ac:dyDescent="0.2">
      <c r="A8728" t="s">
        <v>8165</v>
      </c>
      <c r="B8728" t="s">
        <v>8228</v>
      </c>
      <c r="C8728" t="s">
        <v>37</v>
      </c>
      <c r="D8728">
        <v>1504</v>
      </c>
      <c r="E8728">
        <v>1759</v>
      </c>
      <c r="F8728" t="s">
        <v>8258</v>
      </c>
      <c r="G8728" t="str">
        <f t="shared" si="269"/>
        <v>iiif_url</v>
      </c>
    </row>
    <row r="8729" spans="1:7" x14ac:dyDescent="0.2">
      <c r="A8729" t="s">
        <v>8165</v>
      </c>
      <c r="B8729" t="s">
        <v>8228</v>
      </c>
      <c r="C8729" t="s">
        <v>11</v>
      </c>
      <c r="D8729">
        <v>1947</v>
      </c>
      <c r="E8729">
        <v>1775</v>
      </c>
      <c r="F8729" t="s">
        <v>8259</v>
      </c>
      <c r="G8729" t="str">
        <f t="shared" si="269"/>
        <v>iiif_url</v>
      </c>
    </row>
    <row r="8730" spans="1:7" x14ac:dyDescent="0.2">
      <c r="A8730" t="s">
        <v>8165</v>
      </c>
      <c r="B8730" t="s">
        <v>8228</v>
      </c>
      <c r="C8730" t="s">
        <v>37</v>
      </c>
      <c r="D8730">
        <v>1499</v>
      </c>
      <c r="E8730">
        <v>1800</v>
      </c>
      <c r="F8730" t="s">
        <v>8260</v>
      </c>
      <c r="G8730" t="str">
        <f t="shared" ref="G8730:G8760" si="270">HYPERLINK("https://images.diginfra.net/iiif/NL-HaNA_1.01.02/3779/NL-HaNA_1.01.02_3779_0039.jpg/1228,270,1126,3123/full/0/default.jpg", "iiif_url")</f>
        <v>iiif_url</v>
      </c>
    </row>
    <row r="8731" spans="1:7" x14ac:dyDescent="0.2">
      <c r="A8731" t="s">
        <v>8165</v>
      </c>
      <c r="B8731" t="s">
        <v>8228</v>
      </c>
      <c r="C8731" t="s">
        <v>26</v>
      </c>
      <c r="D8731">
        <v>1379</v>
      </c>
      <c r="E8731">
        <v>1851</v>
      </c>
      <c r="F8731" t="s">
        <v>8261</v>
      </c>
      <c r="G8731" t="str">
        <f t="shared" si="270"/>
        <v>iiif_url</v>
      </c>
    </row>
    <row r="8732" spans="1:7" x14ac:dyDescent="0.2">
      <c r="A8732" t="s">
        <v>8165</v>
      </c>
      <c r="B8732" t="s">
        <v>8228</v>
      </c>
      <c r="C8732" t="s">
        <v>26</v>
      </c>
      <c r="D8732">
        <v>1379</v>
      </c>
      <c r="E8732">
        <v>1911</v>
      </c>
      <c r="F8732" t="s">
        <v>8262</v>
      </c>
      <c r="G8732" t="str">
        <f t="shared" si="270"/>
        <v>iiif_url</v>
      </c>
    </row>
    <row r="8733" spans="1:7" x14ac:dyDescent="0.2">
      <c r="A8733" t="s">
        <v>8165</v>
      </c>
      <c r="B8733" t="s">
        <v>8228</v>
      </c>
      <c r="C8733" t="s">
        <v>37</v>
      </c>
      <c r="D8733">
        <v>1497</v>
      </c>
      <c r="E8733">
        <v>1929</v>
      </c>
      <c r="F8733" t="s">
        <v>8263</v>
      </c>
      <c r="G8733" t="str">
        <f t="shared" si="270"/>
        <v>iiif_url</v>
      </c>
    </row>
    <row r="8734" spans="1:7" x14ac:dyDescent="0.2">
      <c r="A8734" t="s">
        <v>8165</v>
      </c>
      <c r="B8734" t="s">
        <v>8228</v>
      </c>
      <c r="C8734" t="s">
        <v>26</v>
      </c>
      <c r="D8734">
        <v>1374</v>
      </c>
      <c r="E8734">
        <v>1998</v>
      </c>
      <c r="F8734" t="s">
        <v>8264</v>
      </c>
      <c r="G8734" t="str">
        <f t="shared" si="270"/>
        <v>iiif_url</v>
      </c>
    </row>
    <row r="8735" spans="1:7" x14ac:dyDescent="0.2">
      <c r="A8735" t="s">
        <v>8165</v>
      </c>
      <c r="B8735" t="s">
        <v>8228</v>
      </c>
      <c r="C8735" t="s">
        <v>37</v>
      </c>
      <c r="D8735">
        <v>1495</v>
      </c>
      <c r="E8735">
        <v>2041</v>
      </c>
      <c r="F8735" t="s">
        <v>8265</v>
      </c>
      <c r="G8735" t="str">
        <f t="shared" si="270"/>
        <v>iiif_url</v>
      </c>
    </row>
    <row r="8736" spans="1:7" x14ac:dyDescent="0.2">
      <c r="A8736" t="s">
        <v>8165</v>
      </c>
      <c r="B8736" t="s">
        <v>8228</v>
      </c>
      <c r="C8736" t="s">
        <v>26</v>
      </c>
      <c r="D8736">
        <v>1371</v>
      </c>
      <c r="E8736">
        <v>2082</v>
      </c>
      <c r="F8736" t="s">
        <v>8266</v>
      </c>
      <c r="G8736" t="str">
        <f t="shared" si="270"/>
        <v>iiif_url</v>
      </c>
    </row>
    <row r="8737" spans="1:7" x14ac:dyDescent="0.2">
      <c r="A8737" t="s">
        <v>8165</v>
      </c>
      <c r="B8737" t="s">
        <v>8228</v>
      </c>
      <c r="C8737" t="s">
        <v>37</v>
      </c>
      <c r="D8737">
        <v>1495</v>
      </c>
      <c r="E8737">
        <v>2132</v>
      </c>
      <c r="F8737" t="s">
        <v>8267</v>
      </c>
      <c r="G8737" t="str">
        <f t="shared" si="270"/>
        <v>iiif_url</v>
      </c>
    </row>
    <row r="8738" spans="1:7" x14ac:dyDescent="0.2">
      <c r="A8738" t="s">
        <v>8165</v>
      </c>
      <c r="B8738" t="s">
        <v>8228</v>
      </c>
      <c r="C8738" t="s">
        <v>26</v>
      </c>
      <c r="D8738">
        <v>1371</v>
      </c>
      <c r="E8738">
        <v>2179</v>
      </c>
      <c r="F8738" t="s">
        <v>8268</v>
      </c>
      <c r="G8738" t="str">
        <f t="shared" si="270"/>
        <v>iiif_url</v>
      </c>
    </row>
    <row r="8739" spans="1:7" x14ac:dyDescent="0.2">
      <c r="A8739" t="s">
        <v>8165</v>
      </c>
      <c r="B8739" t="s">
        <v>8228</v>
      </c>
      <c r="C8739" t="s">
        <v>37</v>
      </c>
      <c r="D8739">
        <v>1495</v>
      </c>
      <c r="E8739">
        <v>2235</v>
      </c>
      <c r="F8739" t="s">
        <v>8269</v>
      </c>
      <c r="G8739" t="str">
        <f t="shared" si="270"/>
        <v>iiif_url</v>
      </c>
    </row>
    <row r="8740" spans="1:7" x14ac:dyDescent="0.2">
      <c r="A8740" t="s">
        <v>8165</v>
      </c>
      <c r="B8740" t="s">
        <v>8228</v>
      </c>
      <c r="C8740" t="s">
        <v>26</v>
      </c>
      <c r="D8740">
        <v>1371</v>
      </c>
      <c r="E8740">
        <v>2282</v>
      </c>
      <c r="F8740" t="s">
        <v>8270</v>
      </c>
      <c r="G8740" t="str">
        <f t="shared" si="270"/>
        <v>iiif_url</v>
      </c>
    </row>
    <row r="8741" spans="1:7" x14ac:dyDescent="0.2">
      <c r="A8741" t="s">
        <v>8165</v>
      </c>
      <c r="B8741" t="s">
        <v>8228</v>
      </c>
      <c r="C8741" t="s">
        <v>26</v>
      </c>
      <c r="D8741">
        <v>1369</v>
      </c>
      <c r="E8741">
        <v>2330</v>
      </c>
      <c r="F8741" t="s">
        <v>8271</v>
      </c>
      <c r="G8741" t="str">
        <f t="shared" si="270"/>
        <v>iiif_url</v>
      </c>
    </row>
    <row r="8742" spans="1:7" x14ac:dyDescent="0.2">
      <c r="A8742" t="s">
        <v>8165</v>
      </c>
      <c r="B8742" t="s">
        <v>8228</v>
      </c>
      <c r="C8742" t="s">
        <v>37</v>
      </c>
      <c r="D8742">
        <v>1492</v>
      </c>
      <c r="E8742">
        <v>2371</v>
      </c>
      <c r="F8742" t="s">
        <v>8272</v>
      </c>
      <c r="G8742" t="str">
        <f t="shared" si="270"/>
        <v>iiif_url</v>
      </c>
    </row>
    <row r="8743" spans="1:7" x14ac:dyDescent="0.2">
      <c r="A8743" t="s">
        <v>8165</v>
      </c>
      <c r="B8743" t="s">
        <v>8228</v>
      </c>
      <c r="C8743" t="s">
        <v>26</v>
      </c>
      <c r="D8743">
        <v>1371</v>
      </c>
      <c r="E8743">
        <v>2421</v>
      </c>
      <c r="F8743" t="s">
        <v>8273</v>
      </c>
      <c r="G8743" t="str">
        <f t="shared" si="270"/>
        <v>iiif_url</v>
      </c>
    </row>
    <row r="8744" spans="1:7" x14ac:dyDescent="0.2">
      <c r="A8744" t="s">
        <v>8165</v>
      </c>
      <c r="B8744" t="s">
        <v>8228</v>
      </c>
      <c r="C8744" t="s">
        <v>37</v>
      </c>
      <c r="D8744">
        <v>1495</v>
      </c>
      <c r="E8744">
        <v>2477</v>
      </c>
      <c r="F8744" t="s">
        <v>8274</v>
      </c>
      <c r="G8744" t="str">
        <f t="shared" si="270"/>
        <v>iiif_url</v>
      </c>
    </row>
    <row r="8745" spans="1:7" x14ac:dyDescent="0.2">
      <c r="A8745" t="s">
        <v>8165</v>
      </c>
      <c r="B8745" t="s">
        <v>8228</v>
      </c>
      <c r="C8745" t="s">
        <v>26</v>
      </c>
      <c r="D8745">
        <v>1367</v>
      </c>
      <c r="E8745">
        <v>2521</v>
      </c>
      <c r="F8745" t="s">
        <v>8275</v>
      </c>
      <c r="G8745" t="str">
        <f t="shared" si="270"/>
        <v>iiif_url</v>
      </c>
    </row>
    <row r="8746" spans="1:7" x14ac:dyDescent="0.2">
      <c r="A8746" t="s">
        <v>8165</v>
      </c>
      <c r="B8746" t="s">
        <v>8228</v>
      </c>
      <c r="C8746" t="s">
        <v>26</v>
      </c>
      <c r="D8746">
        <v>1371</v>
      </c>
      <c r="E8746">
        <v>2573</v>
      </c>
      <c r="F8746" t="s">
        <v>8276</v>
      </c>
      <c r="G8746" t="str">
        <f t="shared" si="270"/>
        <v>iiif_url</v>
      </c>
    </row>
    <row r="8747" spans="1:7" x14ac:dyDescent="0.2">
      <c r="A8747" t="s">
        <v>8165</v>
      </c>
      <c r="B8747" t="s">
        <v>8228</v>
      </c>
      <c r="C8747" t="s">
        <v>37</v>
      </c>
      <c r="D8747">
        <v>1481</v>
      </c>
      <c r="E8747">
        <v>2623</v>
      </c>
      <c r="F8747" t="s">
        <v>8277</v>
      </c>
      <c r="G8747" t="str">
        <f t="shared" si="270"/>
        <v>iiif_url</v>
      </c>
    </row>
    <row r="8748" spans="1:7" x14ac:dyDescent="0.2">
      <c r="A8748" t="s">
        <v>8165</v>
      </c>
      <c r="B8748" t="s">
        <v>8228</v>
      </c>
      <c r="C8748" t="s">
        <v>26</v>
      </c>
      <c r="D8748">
        <v>1369</v>
      </c>
      <c r="E8748">
        <v>2670</v>
      </c>
      <c r="F8748" t="s">
        <v>8278</v>
      </c>
      <c r="G8748" t="str">
        <f t="shared" si="270"/>
        <v>iiif_url</v>
      </c>
    </row>
    <row r="8749" spans="1:7" x14ac:dyDescent="0.2">
      <c r="A8749" t="s">
        <v>8165</v>
      </c>
      <c r="B8749" t="s">
        <v>8228</v>
      </c>
      <c r="C8749" t="s">
        <v>37</v>
      </c>
      <c r="D8749">
        <v>1485</v>
      </c>
      <c r="E8749">
        <v>2712</v>
      </c>
      <c r="F8749" t="s">
        <v>8279</v>
      </c>
      <c r="G8749" t="str">
        <f t="shared" si="270"/>
        <v>iiif_url</v>
      </c>
    </row>
    <row r="8750" spans="1:7" x14ac:dyDescent="0.2">
      <c r="A8750" t="s">
        <v>8165</v>
      </c>
      <c r="B8750" t="s">
        <v>8228</v>
      </c>
      <c r="C8750" t="s">
        <v>26</v>
      </c>
      <c r="D8750">
        <v>1371</v>
      </c>
      <c r="E8750">
        <v>2765</v>
      </c>
      <c r="F8750" t="s">
        <v>8280</v>
      </c>
      <c r="G8750" t="str">
        <f t="shared" si="270"/>
        <v>iiif_url</v>
      </c>
    </row>
    <row r="8751" spans="1:7" x14ac:dyDescent="0.2">
      <c r="A8751" t="s">
        <v>8165</v>
      </c>
      <c r="B8751" t="s">
        <v>8228</v>
      </c>
      <c r="C8751" t="s">
        <v>124</v>
      </c>
      <c r="D8751">
        <v>1319</v>
      </c>
      <c r="E8751">
        <v>2814</v>
      </c>
      <c r="F8751" t="s">
        <v>8281</v>
      </c>
      <c r="G8751" t="str">
        <f t="shared" si="270"/>
        <v>iiif_url</v>
      </c>
    </row>
    <row r="8752" spans="1:7" x14ac:dyDescent="0.2">
      <c r="A8752" t="s">
        <v>8165</v>
      </c>
      <c r="B8752" t="s">
        <v>8228</v>
      </c>
      <c r="C8752" t="s">
        <v>26</v>
      </c>
      <c r="D8752">
        <v>1371</v>
      </c>
      <c r="E8752">
        <v>2863</v>
      </c>
      <c r="F8752" t="s">
        <v>8092</v>
      </c>
      <c r="G8752" t="str">
        <f t="shared" si="270"/>
        <v>iiif_url</v>
      </c>
    </row>
    <row r="8753" spans="1:7" x14ac:dyDescent="0.2">
      <c r="A8753" t="s">
        <v>8165</v>
      </c>
      <c r="B8753" t="s">
        <v>8228</v>
      </c>
      <c r="C8753" t="s">
        <v>124</v>
      </c>
      <c r="D8753">
        <v>1322</v>
      </c>
      <c r="E8753">
        <v>2913</v>
      </c>
      <c r="F8753" t="s">
        <v>8282</v>
      </c>
      <c r="G8753" t="str">
        <f t="shared" si="270"/>
        <v>iiif_url</v>
      </c>
    </row>
    <row r="8754" spans="1:7" x14ac:dyDescent="0.2">
      <c r="A8754" t="s">
        <v>8165</v>
      </c>
      <c r="B8754" t="s">
        <v>8228</v>
      </c>
      <c r="C8754" t="s">
        <v>124</v>
      </c>
      <c r="D8754">
        <v>1326</v>
      </c>
      <c r="E8754">
        <v>2964</v>
      </c>
      <c r="F8754" t="s">
        <v>8283</v>
      </c>
      <c r="G8754" t="str">
        <f t="shared" si="270"/>
        <v>iiif_url</v>
      </c>
    </row>
    <row r="8755" spans="1:7" x14ac:dyDescent="0.2">
      <c r="A8755" t="s">
        <v>8165</v>
      </c>
      <c r="B8755" t="s">
        <v>8228</v>
      </c>
      <c r="C8755" t="s">
        <v>26</v>
      </c>
      <c r="D8755">
        <v>1371</v>
      </c>
      <c r="E8755">
        <v>3024</v>
      </c>
      <c r="F8755" t="s">
        <v>8284</v>
      </c>
      <c r="G8755" t="str">
        <f t="shared" si="270"/>
        <v>iiif_url</v>
      </c>
    </row>
    <row r="8756" spans="1:7" x14ac:dyDescent="0.2">
      <c r="A8756" t="s">
        <v>8165</v>
      </c>
      <c r="B8756" t="s">
        <v>8228</v>
      </c>
      <c r="C8756" t="s">
        <v>124</v>
      </c>
      <c r="D8756">
        <v>1326</v>
      </c>
      <c r="E8756">
        <v>3050</v>
      </c>
      <c r="F8756" t="s">
        <v>8285</v>
      </c>
      <c r="G8756" t="str">
        <f t="shared" si="270"/>
        <v>iiif_url</v>
      </c>
    </row>
    <row r="8757" spans="1:7" x14ac:dyDescent="0.2">
      <c r="A8757" t="s">
        <v>8165</v>
      </c>
      <c r="B8757" t="s">
        <v>8228</v>
      </c>
      <c r="C8757" t="s">
        <v>26</v>
      </c>
      <c r="D8757">
        <v>1376</v>
      </c>
      <c r="E8757">
        <v>3117</v>
      </c>
      <c r="F8757" t="s">
        <v>8286</v>
      </c>
      <c r="G8757" t="str">
        <f t="shared" si="270"/>
        <v>iiif_url</v>
      </c>
    </row>
    <row r="8758" spans="1:7" x14ac:dyDescent="0.2">
      <c r="A8758" t="s">
        <v>8165</v>
      </c>
      <c r="B8758" t="s">
        <v>8228</v>
      </c>
      <c r="C8758" t="s">
        <v>124</v>
      </c>
      <c r="D8758">
        <v>1329</v>
      </c>
      <c r="E8758">
        <v>3146</v>
      </c>
      <c r="F8758" t="s">
        <v>8287</v>
      </c>
      <c r="G8758" t="str">
        <f t="shared" si="270"/>
        <v>iiif_url</v>
      </c>
    </row>
    <row r="8759" spans="1:7" x14ac:dyDescent="0.2">
      <c r="A8759" t="s">
        <v>8165</v>
      </c>
      <c r="B8759" t="s">
        <v>8228</v>
      </c>
      <c r="C8759" t="s">
        <v>26</v>
      </c>
      <c r="D8759">
        <v>1371</v>
      </c>
      <c r="E8759">
        <v>3204</v>
      </c>
      <c r="F8759" t="s">
        <v>8288</v>
      </c>
      <c r="G8759" t="str">
        <f t="shared" si="270"/>
        <v>iiif_url</v>
      </c>
    </row>
    <row r="8760" spans="1:7" x14ac:dyDescent="0.2">
      <c r="A8760" t="s">
        <v>8165</v>
      </c>
      <c r="B8760" t="s">
        <v>8228</v>
      </c>
      <c r="C8760" t="s">
        <v>124</v>
      </c>
      <c r="D8760">
        <v>1329</v>
      </c>
      <c r="E8760">
        <v>3249</v>
      </c>
      <c r="F8760" t="s">
        <v>8289</v>
      </c>
      <c r="G8760" t="str">
        <f t="shared" si="270"/>
        <v>iiif_url</v>
      </c>
    </row>
    <row r="8764" spans="1:7" x14ac:dyDescent="0.2">
      <c r="A8764" t="s">
        <v>8290</v>
      </c>
      <c r="B8764" t="s">
        <v>8291</v>
      </c>
      <c r="C8764" t="s">
        <v>26</v>
      </c>
      <c r="D8764">
        <v>2745</v>
      </c>
      <c r="E8764">
        <v>377</v>
      </c>
      <c r="F8764" t="s">
        <v>8292</v>
      </c>
      <c r="G8764" t="str">
        <f t="shared" ref="G8764:G8795" si="271">HYPERLINK("https://images.diginfra.net/iiif/NL-HaNA_1.01.02/3779/NL-HaNA_1.01.02_3779_0039.jpg/2571,285,1119,3143/full/0/default.jpg", "iiif_url")</f>
        <v>iiif_url</v>
      </c>
    </row>
    <row r="8765" spans="1:7" x14ac:dyDescent="0.2">
      <c r="A8765" t="s">
        <v>8290</v>
      </c>
      <c r="B8765" t="s">
        <v>8291</v>
      </c>
      <c r="C8765" t="s">
        <v>26</v>
      </c>
      <c r="D8765">
        <v>2743</v>
      </c>
      <c r="E8765">
        <v>429</v>
      </c>
      <c r="F8765" t="s">
        <v>8293</v>
      </c>
      <c r="G8765" t="str">
        <f t="shared" si="271"/>
        <v>iiif_url</v>
      </c>
    </row>
    <row r="8766" spans="1:7" x14ac:dyDescent="0.2">
      <c r="A8766" t="s">
        <v>8290</v>
      </c>
      <c r="B8766" t="s">
        <v>8291</v>
      </c>
      <c r="C8766" t="s">
        <v>124</v>
      </c>
      <c r="D8766">
        <v>2698</v>
      </c>
      <c r="E8766">
        <v>479</v>
      </c>
      <c r="F8766" t="s">
        <v>8294</v>
      </c>
      <c r="G8766" t="str">
        <f t="shared" si="271"/>
        <v>iiif_url</v>
      </c>
    </row>
    <row r="8767" spans="1:7" x14ac:dyDescent="0.2">
      <c r="A8767" t="s">
        <v>8290</v>
      </c>
      <c r="B8767" t="s">
        <v>8291</v>
      </c>
      <c r="C8767" t="s">
        <v>26</v>
      </c>
      <c r="D8767">
        <v>2750</v>
      </c>
      <c r="E8767">
        <v>529</v>
      </c>
      <c r="F8767" t="s">
        <v>8295</v>
      </c>
      <c r="G8767" t="str">
        <f t="shared" si="271"/>
        <v>iiif_url</v>
      </c>
    </row>
    <row r="8768" spans="1:7" x14ac:dyDescent="0.2">
      <c r="A8768" t="s">
        <v>8290</v>
      </c>
      <c r="B8768" t="s">
        <v>8291</v>
      </c>
      <c r="C8768" t="s">
        <v>26</v>
      </c>
      <c r="D8768">
        <v>2745</v>
      </c>
      <c r="E8768">
        <v>576</v>
      </c>
      <c r="F8768" t="s">
        <v>8296</v>
      </c>
      <c r="G8768" t="str">
        <f t="shared" si="271"/>
        <v>iiif_url</v>
      </c>
    </row>
    <row r="8769" spans="1:7" x14ac:dyDescent="0.2">
      <c r="A8769" t="s">
        <v>8290</v>
      </c>
      <c r="B8769" t="s">
        <v>8291</v>
      </c>
      <c r="C8769" t="s">
        <v>26</v>
      </c>
      <c r="D8769">
        <v>2748</v>
      </c>
      <c r="E8769">
        <v>630</v>
      </c>
      <c r="F8769" t="s">
        <v>8297</v>
      </c>
      <c r="G8769" t="str">
        <f t="shared" si="271"/>
        <v>iiif_url</v>
      </c>
    </row>
    <row r="8770" spans="1:7" x14ac:dyDescent="0.2">
      <c r="A8770" t="s">
        <v>8290</v>
      </c>
      <c r="B8770" t="s">
        <v>8291</v>
      </c>
      <c r="C8770" t="s">
        <v>26</v>
      </c>
      <c r="D8770">
        <v>2745</v>
      </c>
      <c r="E8770">
        <v>673</v>
      </c>
      <c r="F8770" t="s">
        <v>8298</v>
      </c>
      <c r="G8770" t="str">
        <f t="shared" si="271"/>
        <v>iiif_url</v>
      </c>
    </row>
    <row r="8771" spans="1:7" x14ac:dyDescent="0.2">
      <c r="A8771" t="s">
        <v>8290</v>
      </c>
      <c r="B8771" t="s">
        <v>8291</v>
      </c>
      <c r="C8771" t="s">
        <v>11</v>
      </c>
      <c r="D8771">
        <v>2868</v>
      </c>
      <c r="E8771">
        <v>720</v>
      </c>
      <c r="F8771" t="s">
        <v>8299</v>
      </c>
      <c r="G8771" t="str">
        <f t="shared" si="271"/>
        <v>iiif_url</v>
      </c>
    </row>
    <row r="8772" spans="1:7" x14ac:dyDescent="0.2">
      <c r="A8772" t="s">
        <v>8290</v>
      </c>
      <c r="B8772" t="s">
        <v>8291</v>
      </c>
      <c r="C8772" t="s">
        <v>11</v>
      </c>
      <c r="D8772">
        <v>2864</v>
      </c>
      <c r="E8772">
        <v>769</v>
      </c>
      <c r="F8772" t="s">
        <v>8300</v>
      </c>
      <c r="G8772" t="str">
        <f t="shared" si="271"/>
        <v>iiif_url</v>
      </c>
    </row>
    <row r="8773" spans="1:7" x14ac:dyDescent="0.2">
      <c r="A8773" t="s">
        <v>8290</v>
      </c>
      <c r="B8773" t="s">
        <v>8291</v>
      </c>
      <c r="C8773" t="s">
        <v>26</v>
      </c>
      <c r="D8773">
        <v>2741</v>
      </c>
      <c r="E8773">
        <v>814</v>
      </c>
      <c r="F8773" t="s">
        <v>8301</v>
      </c>
      <c r="G8773" t="str">
        <f t="shared" si="271"/>
        <v>iiif_url</v>
      </c>
    </row>
    <row r="8774" spans="1:7" x14ac:dyDescent="0.2">
      <c r="A8774" t="s">
        <v>8290</v>
      </c>
      <c r="B8774" t="s">
        <v>8291</v>
      </c>
      <c r="C8774" t="s">
        <v>26</v>
      </c>
      <c r="D8774">
        <v>2738</v>
      </c>
      <c r="E8774">
        <v>877</v>
      </c>
      <c r="F8774" t="s">
        <v>8302</v>
      </c>
      <c r="G8774" t="str">
        <f t="shared" si="271"/>
        <v>iiif_url</v>
      </c>
    </row>
    <row r="8775" spans="1:7" x14ac:dyDescent="0.2">
      <c r="A8775" t="s">
        <v>8290</v>
      </c>
      <c r="B8775" t="s">
        <v>8291</v>
      </c>
      <c r="C8775" t="s">
        <v>11</v>
      </c>
      <c r="D8775">
        <v>2873</v>
      </c>
      <c r="E8775">
        <v>873</v>
      </c>
      <c r="F8775" t="s">
        <v>8303</v>
      </c>
      <c r="G8775" t="str">
        <f t="shared" si="271"/>
        <v>iiif_url</v>
      </c>
    </row>
    <row r="8776" spans="1:7" x14ac:dyDescent="0.2">
      <c r="A8776" t="s">
        <v>8290</v>
      </c>
      <c r="B8776" t="s">
        <v>8291</v>
      </c>
      <c r="C8776" t="s">
        <v>37</v>
      </c>
      <c r="D8776">
        <v>2859</v>
      </c>
      <c r="E8776">
        <v>915</v>
      </c>
      <c r="F8776" t="s">
        <v>8304</v>
      </c>
      <c r="G8776" t="str">
        <f t="shared" si="271"/>
        <v>iiif_url</v>
      </c>
    </row>
    <row r="8777" spans="1:7" x14ac:dyDescent="0.2">
      <c r="A8777" t="s">
        <v>8290</v>
      </c>
      <c r="B8777" t="s">
        <v>8291</v>
      </c>
      <c r="C8777" t="s">
        <v>26</v>
      </c>
      <c r="D8777">
        <v>2745</v>
      </c>
      <c r="E8777">
        <v>960</v>
      </c>
      <c r="F8777" t="s">
        <v>8305</v>
      </c>
      <c r="G8777" t="str">
        <f t="shared" si="271"/>
        <v>iiif_url</v>
      </c>
    </row>
    <row r="8778" spans="1:7" x14ac:dyDescent="0.2">
      <c r="A8778" t="s">
        <v>8290</v>
      </c>
      <c r="B8778" t="s">
        <v>8291</v>
      </c>
      <c r="C8778" t="s">
        <v>37</v>
      </c>
      <c r="D8778">
        <v>2859</v>
      </c>
      <c r="E8778">
        <v>1010</v>
      </c>
      <c r="F8778" t="s">
        <v>8306</v>
      </c>
      <c r="G8778" t="str">
        <f t="shared" si="271"/>
        <v>iiif_url</v>
      </c>
    </row>
    <row r="8779" spans="1:7" x14ac:dyDescent="0.2">
      <c r="A8779" t="s">
        <v>8290</v>
      </c>
      <c r="B8779" t="s">
        <v>8291</v>
      </c>
      <c r="C8779" t="s">
        <v>124</v>
      </c>
      <c r="D8779">
        <v>2710</v>
      </c>
      <c r="E8779">
        <v>1057</v>
      </c>
      <c r="F8779" t="s">
        <v>8307</v>
      </c>
      <c r="G8779" t="str">
        <f t="shared" si="271"/>
        <v>iiif_url</v>
      </c>
    </row>
    <row r="8780" spans="1:7" x14ac:dyDescent="0.2">
      <c r="A8780" t="s">
        <v>8290</v>
      </c>
      <c r="B8780" t="s">
        <v>8291</v>
      </c>
      <c r="C8780" t="s">
        <v>26</v>
      </c>
      <c r="D8780">
        <v>2859</v>
      </c>
      <c r="E8780">
        <v>1115</v>
      </c>
      <c r="F8780" t="s">
        <v>8308</v>
      </c>
      <c r="G8780" t="str">
        <f t="shared" si="271"/>
        <v>iiif_url</v>
      </c>
    </row>
    <row r="8781" spans="1:7" x14ac:dyDescent="0.2">
      <c r="A8781" t="s">
        <v>8290</v>
      </c>
      <c r="B8781" t="s">
        <v>8291</v>
      </c>
      <c r="C8781" t="s">
        <v>124</v>
      </c>
      <c r="D8781">
        <v>2731</v>
      </c>
      <c r="E8781">
        <v>1156</v>
      </c>
      <c r="F8781" t="s">
        <v>8309</v>
      </c>
      <c r="G8781" t="str">
        <f t="shared" si="271"/>
        <v>iiif_url</v>
      </c>
    </row>
    <row r="8782" spans="1:7" x14ac:dyDescent="0.2">
      <c r="A8782" t="s">
        <v>8290</v>
      </c>
      <c r="B8782" t="s">
        <v>8291</v>
      </c>
      <c r="C8782" t="s">
        <v>124</v>
      </c>
      <c r="D8782">
        <v>2733</v>
      </c>
      <c r="E8782">
        <v>1210</v>
      </c>
      <c r="F8782" t="s">
        <v>8310</v>
      </c>
      <c r="G8782" t="str">
        <f t="shared" si="271"/>
        <v>iiif_url</v>
      </c>
    </row>
    <row r="8783" spans="1:7" x14ac:dyDescent="0.2">
      <c r="A8783" t="s">
        <v>8290</v>
      </c>
      <c r="B8783" t="s">
        <v>8291</v>
      </c>
      <c r="C8783" t="s">
        <v>26</v>
      </c>
      <c r="D8783">
        <v>2858</v>
      </c>
      <c r="E8783">
        <v>1207</v>
      </c>
      <c r="F8783" t="s">
        <v>8311</v>
      </c>
      <c r="G8783" t="str">
        <f t="shared" si="271"/>
        <v>iiif_url</v>
      </c>
    </row>
    <row r="8784" spans="1:7" x14ac:dyDescent="0.2">
      <c r="A8784" t="s">
        <v>8290</v>
      </c>
      <c r="B8784" t="s">
        <v>8291</v>
      </c>
      <c r="C8784" t="s">
        <v>26</v>
      </c>
      <c r="D8784">
        <v>2857</v>
      </c>
      <c r="E8784">
        <v>1256</v>
      </c>
      <c r="F8784" t="s">
        <v>8312</v>
      </c>
      <c r="G8784" t="str">
        <f t="shared" si="271"/>
        <v>iiif_url</v>
      </c>
    </row>
    <row r="8785" spans="1:7" x14ac:dyDescent="0.2">
      <c r="A8785" t="s">
        <v>8290</v>
      </c>
      <c r="B8785" t="s">
        <v>8291</v>
      </c>
      <c r="C8785" t="s">
        <v>124</v>
      </c>
      <c r="D8785">
        <v>2731</v>
      </c>
      <c r="E8785">
        <v>1297</v>
      </c>
      <c r="F8785" t="s">
        <v>8313</v>
      </c>
      <c r="G8785" t="str">
        <f t="shared" si="271"/>
        <v>iiif_url</v>
      </c>
    </row>
    <row r="8786" spans="1:7" x14ac:dyDescent="0.2">
      <c r="A8786" t="s">
        <v>8290</v>
      </c>
      <c r="B8786" t="s">
        <v>8291</v>
      </c>
      <c r="C8786" t="s">
        <v>26</v>
      </c>
      <c r="D8786">
        <v>2850</v>
      </c>
      <c r="E8786">
        <v>1349</v>
      </c>
      <c r="F8786" t="s">
        <v>8314</v>
      </c>
      <c r="G8786" t="str">
        <f t="shared" si="271"/>
        <v>iiif_url</v>
      </c>
    </row>
    <row r="8787" spans="1:7" x14ac:dyDescent="0.2">
      <c r="A8787" t="s">
        <v>8290</v>
      </c>
      <c r="B8787" t="s">
        <v>8291</v>
      </c>
      <c r="C8787" t="s">
        <v>124</v>
      </c>
      <c r="D8787">
        <v>2731</v>
      </c>
      <c r="E8787">
        <v>1395</v>
      </c>
      <c r="F8787" t="s">
        <v>8315</v>
      </c>
      <c r="G8787" t="str">
        <f t="shared" si="271"/>
        <v>iiif_url</v>
      </c>
    </row>
    <row r="8788" spans="1:7" x14ac:dyDescent="0.2">
      <c r="A8788" t="s">
        <v>8290</v>
      </c>
      <c r="B8788" t="s">
        <v>8291</v>
      </c>
      <c r="C8788" t="s">
        <v>26</v>
      </c>
      <c r="D8788">
        <v>2849</v>
      </c>
      <c r="E8788">
        <v>1444</v>
      </c>
      <c r="F8788" t="s">
        <v>8316</v>
      </c>
      <c r="G8788" t="str">
        <f t="shared" si="271"/>
        <v>iiif_url</v>
      </c>
    </row>
    <row r="8789" spans="1:7" x14ac:dyDescent="0.2">
      <c r="A8789" t="s">
        <v>8290</v>
      </c>
      <c r="B8789" t="s">
        <v>8291</v>
      </c>
      <c r="C8789" t="s">
        <v>37</v>
      </c>
      <c r="D8789">
        <v>2729</v>
      </c>
      <c r="E8789">
        <v>1491</v>
      </c>
      <c r="F8789" t="s">
        <v>8317</v>
      </c>
      <c r="G8789" t="str">
        <f t="shared" si="271"/>
        <v>iiif_url</v>
      </c>
    </row>
    <row r="8790" spans="1:7" x14ac:dyDescent="0.2">
      <c r="A8790" t="s">
        <v>8290</v>
      </c>
      <c r="B8790" t="s">
        <v>8291</v>
      </c>
      <c r="C8790" t="s">
        <v>37</v>
      </c>
      <c r="D8790">
        <v>2726</v>
      </c>
      <c r="E8790">
        <v>1540</v>
      </c>
      <c r="F8790" t="s">
        <v>8318</v>
      </c>
      <c r="G8790" t="str">
        <f t="shared" si="271"/>
        <v>iiif_url</v>
      </c>
    </row>
    <row r="8791" spans="1:7" x14ac:dyDescent="0.2">
      <c r="A8791" t="s">
        <v>8290</v>
      </c>
      <c r="B8791" t="s">
        <v>8291</v>
      </c>
      <c r="C8791" t="s">
        <v>37</v>
      </c>
      <c r="D8791">
        <v>2726</v>
      </c>
      <c r="E8791">
        <v>1589</v>
      </c>
      <c r="F8791" t="s">
        <v>8319</v>
      </c>
      <c r="G8791" t="str">
        <f t="shared" si="271"/>
        <v>iiif_url</v>
      </c>
    </row>
    <row r="8792" spans="1:7" x14ac:dyDescent="0.2">
      <c r="A8792" t="s">
        <v>8290</v>
      </c>
      <c r="B8792" t="s">
        <v>8291</v>
      </c>
      <c r="C8792" t="s">
        <v>26</v>
      </c>
      <c r="D8792">
        <v>2731</v>
      </c>
      <c r="E8792">
        <v>1632</v>
      </c>
      <c r="F8792" t="s">
        <v>8320</v>
      </c>
      <c r="G8792" t="str">
        <f t="shared" si="271"/>
        <v>iiif_url</v>
      </c>
    </row>
    <row r="8793" spans="1:7" x14ac:dyDescent="0.2">
      <c r="A8793" t="s">
        <v>8290</v>
      </c>
      <c r="B8793" t="s">
        <v>8291</v>
      </c>
      <c r="C8793" t="s">
        <v>37</v>
      </c>
      <c r="D8793">
        <v>2852</v>
      </c>
      <c r="E8793">
        <v>1683</v>
      </c>
      <c r="F8793" t="s">
        <v>8321</v>
      </c>
      <c r="G8793" t="str">
        <f t="shared" si="271"/>
        <v>iiif_url</v>
      </c>
    </row>
    <row r="8794" spans="1:7" x14ac:dyDescent="0.2">
      <c r="A8794" t="s">
        <v>8290</v>
      </c>
      <c r="B8794" t="s">
        <v>8291</v>
      </c>
      <c r="C8794" t="s">
        <v>26</v>
      </c>
      <c r="D8794">
        <v>2726</v>
      </c>
      <c r="E8794">
        <v>1729</v>
      </c>
      <c r="F8794" t="s">
        <v>8322</v>
      </c>
      <c r="G8794" t="str">
        <f t="shared" si="271"/>
        <v>iiif_url</v>
      </c>
    </row>
    <row r="8795" spans="1:7" x14ac:dyDescent="0.2">
      <c r="A8795" t="s">
        <v>8290</v>
      </c>
      <c r="B8795" t="s">
        <v>8291</v>
      </c>
      <c r="C8795" t="s">
        <v>37</v>
      </c>
      <c r="D8795">
        <v>2847</v>
      </c>
      <c r="E8795">
        <v>1784</v>
      </c>
      <c r="F8795" t="s">
        <v>8323</v>
      </c>
      <c r="G8795" t="str">
        <f t="shared" si="271"/>
        <v>iiif_url</v>
      </c>
    </row>
    <row r="8796" spans="1:7" x14ac:dyDescent="0.2">
      <c r="A8796" t="s">
        <v>8290</v>
      </c>
      <c r="B8796" t="s">
        <v>8291</v>
      </c>
      <c r="C8796" t="s">
        <v>26</v>
      </c>
      <c r="D8796">
        <v>2726</v>
      </c>
      <c r="E8796">
        <v>1827</v>
      </c>
      <c r="F8796" t="s">
        <v>8324</v>
      </c>
      <c r="G8796" t="str">
        <f t="shared" ref="G8796:G8827" si="272">HYPERLINK("https://images.diginfra.net/iiif/NL-HaNA_1.01.02/3779/NL-HaNA_1.01.02_3779_0039.jpg/2571,285,1119,3143/full/0/default.jpg", "iiif_url")</f>
        <v>iiif_url</v>
      </c>
    </row>
    <row r="8797" spans="1:7" x14ac:dyDescent="0.2">
      <c r="A8797" t="s">
        <v>8290</v>
      </c>
      <c r="B8797" t="s">
        <v>8291</v>
      </c>
      <c r="C8797" t="s">
        <v>26</v>
      </c>
      <c r="D8797">
        <v>2731</v>
      </c>
      <c r="E8797">
        <v>1883</v>
      </c>
      <c r="F8797" t="s">
        <v>1192</v>
      </c>
      <c r="G8797" t="str">
        <f t="shared" si="272"/>
        <v>iiif_url</v>
      </c>
    </row>
    <row r="8798" spans="1:7" x14ac:dyDescent="0.2">
      <c r="A8798" t="s">
        <v>8290</v>
      </c>
      <c r="B8798" t="s">
        <v>8291</v>
      </c>
      <c r="C8798" t="s">
        <v>26</v>
      </c>
      <c r="D8798">
        <v>2845</v>
      </c>
      <c r="E8798">
        <v>1920</v>
      </c>
      <c r="F8798" t="s">
        <v>8325</v>
      </c>
      <c r="G8798" t="str">
        <f t="shared" si="272"/>
        <v>iiif_url</v>
      </c>
    </row>
    <row r="8799" spans="1:7" x14ac:dyDescent="0.2">
      <c r="A8799" t="s">
        <v>8290</v>
      </c>
      <c r="B8799" t="s">
        <v>8291</v>
      </c>
      <c r="C8799" t="s">
        <v>26</v>
      </c>
      <c r="D8799">
        <v>2820</v>
      </c>
      <c r="E8799">
        <v>1974</v>
      </c>
      <c r="F8799" t="s">
        <v>8326</v>
      </c>
      <c r="G8799" t="str">
        <f t="shared" si="272"/>
        <v>iiif_url</v>
      </c>
    </row>
    <row r="8800" spans="1:7" x14ac:dyDescent="0.2">
      <c r="A8800" t="s">
        <v>8290</v>
      </c>
      <c r="B8800" t="s">
        <v>8291</v>
      </c>
      <c r="C8800" t="s">
        <v>26</v>
      </c>
      <c r="D8800">
        <v>2724</v>
      </c>
      <c r="E8800">
        <v>1968</v>
      </c>
      <c r="F8800" t="s">
        <v>8327</v>
      </c>
      <c r="G8800" t="str">
        <f t="shared" si="272"/>
        <v>iiif_url</v>
      </c>
    </row>
    <row r="8801" spans="1:7" x14ac:dyDescent="0.2">
      <c r="A8801" t="s">
        <v>8290</v>
      </c>
      <c r="B8801" t="s">
        <v>8291</v>
      </c>
      <c r="C8801" t="s">
        <v>37</v>
      </c>
      <c r="D8801">
        <v>2847</v>
      </c>
      <c r="E8801">
        <v>2020</v>
      </c>
      <c r="F8801" t="s">
        <v>8328</v>
      </c>
      <c r="G8801" t="str">
        <f t="shared" si="272"/>
        <v>iiif_url</v>
      </c>
    </row>
    <row r="8802" spans="1:7" x14ac:dyDescent="0.2">
      <c r="A8802" t="s">
        <v>8290</v>
      </c>
      <c r="B8802" t="s">
        <v>8291</v>
      </c>
      <c r="C8802" t="s">
        <v>26</v>
      </c>
      <c r="D8802">
        <v>2722</v>
      </c>
      <c r="E8802">
        <v>2062</v>
      </c>
      <c r="F8802" t="s">
        <v>8329</v>
      </c>
      <c r="G8802" t="str">
        <f t="shared" si="272"/>
        <v>iiif_url</v>
      </c>
    </row>
    <row r="8803" spans="1:7" x14ac:dyDescent="0.2">
      <c r="A8803" t="s">
        <v>8290</v>
      </c>
      <c r="B8803" t="s">
        <v>8291</v>
      </c>
      <c r="C8803" t="s">
        <v>26</v>
      </c>
      <c r="D8803">
        <v>2719</v>
      </c>
      <c r="E8803">
        <v>2118</v>
      </c>
      <c r="F8803" t="s">
        <v>8330</v>
      </c>
      <c r="G8803" t="str">
        <f t="shared" si="272"/>
        <v>iiif_url</v>
      </c>
    </row>
    <row r="8804" spans="1:7" x14ac:dyDescent="0.2">
      <c r="A8804" t="s">
        <v>8290</v>
      </c>
      <c r="B8804" t="s">
        <v>8291</v>
      </c>
      <c r="C8804" t="s">
        <v>37</v>
      </c>
      <c r="D8804">
        <v>2845</v>
      </c>
      <c r="E8804">
        <v>2163</v>
      </c>
      <c r="F8804" t="s">
        <v>8331</v>
      </c>
      <c r="G8804" t="str">
        <f t="shared" si="272"/>
        <v>iiif_url</v>
      </c>
    </row>
    <row r="8805" spans="1:7" x14ac:dyDescent="0.2">
      <c r="A8805" t="s">
        <v>8290</v>
      </c>
      <c r="B8805" t="s">
        <v>8291</v>
      </c>
      <c r="C8805" t="s">
        <v>26</v>
      </c>
      <c r="D8805">
        <v>2845</v>
      </c>
      <c r="E8805">
        <v>2211</v>
      </c>
      <c r="F8805" t="s">
        <v>8332</v>
      </c>
      <c r="G8805" t="str">
        <f t="shared" si="272"/>
        <v>iiif_url</v>
      </c>
    </row>
    <row r="8806" spans="1:7" x14ac:dyDescent="0.2">
      <c r="A8806" t="s">
        <v>8290</v>
      </c>
      <c r="B8806" t="s">
        <v>8291</v>
      </c>
      <c r="C8806" t="s">
        <v>26</v>
      </c>
      <c r="D8806">
        <v>2722</v>
      </c>
      <c r="E8806">
        <v>2260</v>
      </c>
      <c r="F8806" t="s">
        <v>8333</v>
      </c>
      <c r="G8806" t="str">
        <f t="shared" si="272"/>
        <v>iiif_url</v>
      </c>
    </row>
    <row r="8807" spans="1:7" x14ac:dyDescent="0.2">
      <c r="A8807" t="s">
        <v>8290</v>
      </c>
      <c r="B8807" t="s">
        <v>8291</v>
      </c>
      <c r="C8807" t="s">
        <v>37</v>
      </c>
      <c r="D8807">
        <v>2840</v>
      </c>
      <c r="E8807">
        <v>2306</v>
      </c>
      <c r="F8807" t="s">
        <v>8334</v>
      </c>
      <c r="G8807" t="str">
        <f t="shared" si="272"/>
        <v>iiif_url</v>
      </c>
    </row>
    <row r="8808" spans="1:7" x14ac:dyDescent="0.2">
      <c r="A8808" t="s">
        <v>8290</v>
      </c>
      <c r="B8808" t="s">
        <v>8291</v>
      </c>
      <c r="C8808" t="s">
        <v>26</v>
      </c>
      <c r="D8808">
        <v>2717</v>
      </c>
      <c r="E8808">
        <v>2353</v>
      </c>
      <c r="F8808" t="s">
        <v>8335</v>
      </c>
      <c r="G8808" t="str">
        <f t="shared" si="272"/>
        <v>iiif_url</v>
      </c>
    </row>
    <row r="8809" spans="1:7" x14ac:dyDescent="0.2">
      <c r="A8809" t="s">
        <v>8290</v>
      </c>
      <c r="B8809" t="s">
        <v>8291</v>
      </c>
      <c r="C8809" t="s">
        <v>124</v>
      </c>
      <c r="D8809">
        <v>2714</v>
      </c>
      <c r="E8809">
        <v>2400</v>
      </c>
      <c r="F8809" t="s">
        <v>8336</v>
      </c>
      <c r="G8809" t="str">
        <f t="shared" si="272"/>
        <v>iiif_url</v>
      </c>
    </row>
    <row r="8810" spans="1:7" x14ac:dyDescent="0.2">
      <c r="A8810" t="s">
        <v>8290</v>
      </c>
      <c r="B8810" t="s">
        <v>8291</v>
      </c>
      <c r="C8810" t="s">
        <v>26</v>
      </c>
      <c r="D8810">
        <v>2717</v>
      </c>
      <c r="E8810">
        <v>2448</v>
      </c>
      <c r="F8810" t="s">
        <v>8337</v>
      </c>
      <c r="G8810" t="str">
        <f t="shared" si="272"/>
        <v>iiif_url</v>
      </c>
    </row>
    <row r="8811" spans="1:7" x14ac:dyDescent="0.2">
      <c r="A8811" t="s">
        <v>8290</v>
      </c>
      <c r="B8811" t="s">
        <v>8291</v>
      </c>
      <c r="C8811" t="s">
        <v>124</v>
      </c>
      <c r="D8811">
        <v>2677</v>
      </c>
      <c r="E8811">
        <v>2498</v>
      </c>
      <c r="F8811" t="s">
        <v>8338</v>
      </c>
      <c r="G8811" t="str">
        <f t="shared" si="272"/>
        <v>iiif_url</v>
      </c>
    </row>
    <row r="8812" spans="1:7" x14ac:dyDescent="0.2">
      <c r="A8812" t="s">
        <v>8290</v>
      </c>
      <c r="B8812" t="s">
        <v>8291</v>
      </c>
      <c r="C8812" t="s">
        <v>26</v>
      </c>
      <c r="D8812">
        <v>2717</v>
      </c>
      <c r="E8812">
        <v>2546</v>
      </c>
      <c r="F8812" t="s">
        <v>8339</v>
      </c>
      <c r="G8812" t="str">
        <f t="shared" si="272"/>
        <v>iiif_url</v>
      </c>
    </row>
    <row r="8813" spans="1:7" x14ac:dyDescent="0.2">
      <c r="A8813" t="s">
        <v>8290</v>
      </c>
      <c r="B8813" t="s">
        <v>8291</v>
      </c>
      <c r="C8813" t="s">
        <v>26</v>
      </c>
      <c r="D8813">
        <v>2714</v>
      </c>
      <c r="E8813">
        <v>2601</v>
      </c>
      <c r="F8813" t="s">
        <v>8340</v>
      </c>
      <c r="G8813" t="str">
        <f t="shared" si="272"/>
        <v>iiif_url</v>
      </c>
    </row>
    <row r="8814" spans="1:7" x14ac:dyDescent="0.2">
      <c r="A8814" t="s">
        <v>8290</v>
      </c>
      <c r="B8814" t="s">
        <v>8291</v>
      </c>
      <c r="C8814" t="s">
        <v>124</v>
      </c>
      <c r="D8814">
        <v>2674</v>
      </c>
      <c r="E8814">
        <v>2645</v>
      </c>
      <c r="F8814" t="s">
        <v>8341</v>
      </c>
      <c r="G8814" t="str">
        <f t="shared" si="272"/>
        <v>iiif_url</v>
      </c>
    </row>
    <row r="8815" spans="1:7" x14ac:dyDescent="0.2">
      <c r="A8815" t="s">
        <v>8290</v>
      </c>
      <c r="B8815" t="s">
        <v>8291</v>
      </c>
      <c r="C8815" t="s">
        <v>26</v>
      </c>
      <c r="D8815">
        <v>2712</v>
      </c>
      <c r="E8815">
        <v>2689</v>
      </c>
      <c r="F8815" t="s">
        <v>8342</v>
      </c>
      <c r="G8815" t="str">
        <f t="shared" si="272"/>
        <v>iiif_url</v>
      </c>
    </row>
    <row r="8816" spans="1:7" x14ac:dyDescent="0.2">
      <c r="A8816" t="s">
        <v>8290</v>
      </c>
      <c r="B8816" t="s">
        <v>8291</v>
      </c>
      <c r="C8816" t="s">
        <v>37</v>
      </c>
      <c r="D8816">
        <v>2835</v>
      </c>
      <c r="E8816">
        <v>2744</v>
      </c>
      <c r="F8816" t="s">
        <v>8343</v>
      </c>
      <c r="G8816" t="str">
        <f t="shared" si="272"/>
        <v>iiif_url</v>
      </c>
    </row>
    <row r="8817" spans="1:7" x14ac:dyDescent="0.2">
      <c r="A8817" t="s">
        <v>8290</v>
      </c>
      <c r="B8817" t="s">
        <v>8291</v>
      </c>
      <c r="C8817" t="s">
        <v>124</v>
      </c>
      <c r="D8817">
        <v>2672</v>
      </c>
      <c r="E8817">
        <v>2794</v>
      </c>
      <c r="F8817" t="s">
        <v>8344</v>
      </c>
      <c r="G8817" t="str">
        <f t="shared" si="272"/>
        <v>iiif_url</v>
      </c>
    </row>
    <row r="8818" spans="1:7" x14ac:dyDescent="0.2">
      <c r="A8818" t="s">
        <v>8290</v>
      </c>
      <c r="B8818" t="s">
        <v>8291</v>
      </c>
      <c r="C8818" t="s">
        <v>26</v>
      </c>
      <c r="D8818">
        <v>2710</v>
      </c>
      <c r="E8818">
        <v>2840</v>
      </c>
      <c r="F8818" t="s">
        <v>8345</v>
      </c>
      <c r="G8818" t="str">
        <f t="shared" si="272"/>
        <v>iiif_url</v>
      </c>
    </row>
    <row r="8819" spans="1:7" x14ac:dyDescent="0.2">
      <c r="A8819" t="s">
        <v>8290</v>
      </c>
      <c r="B8819" t="s">
        <v>8291</v>
      </c>
      <c r="C8819" t="s">
        <v>26</v>
      </c>
      <c r="D8819">
        <v>2707</v>
      </c>
      <c r="E8819">
        <v>2896</v>
      </c>
      <c r="F8819" t="s">
        <v>8346</v>
      </c>
      <c r="G8819" t="str">
        <f t="shared" si="272"/>
        <v>iiif_url</v>
      </c>
    </row>
    <row r="8820" spans="1:7" x14ac:dyDescent="0.2">
      <c r="A8820" t="s">
        <v>8290</v>
      </c>
      <c r="B8820" t="s">
        <v>8291</v>
      </c>
      <c r="C8820" t="s">
        <v>37</v>
      </c>
      <c r="D8820">
        <v>2835</v>
      </c>
      <c r="E8820">
        <v>2935</v>
      </c>
      <c r="F8820" t="s">
        <v>4868</v>
      </c>
      <c r="G8820" t="str">
        <f t="shared" si="272"/>
        <v>iiif_url</v>
      </c>
    </row>
    <row r="8821" spans="1:7" x14ac:dyDescent="0.2">
      <c r="A8821" t="s">
        <v>8290</v>
      </c>
      <c r="B8821" t="s">
        <v>8291</v>
      </c>
      <c r="C8821" t="s">
        <v>26</v>
      </c>
      <c r="D8821">
        <v>2710</v>
      </c>
      <c r="E8821">
        <v>2980</v>
      </c>
      <c r="F8821" t="s">
        <v>8347</v>
      </c>
      <c r="G8821" t="str">
        <f t="shared" si="272"/>
        <v>iiif_url</v>
      </c>
    </row>
    <row r="8822" spans="1:7" x14ac:dyDescent="0.2">
      <c r="A8822" t="s">
        <v>8290</v>
      </c>
      <c r="B8822" t="s">
        <v>8291</v>
      </c>
      <c r="C8822" t="s">
        <v>37</v>
      </c>
      <c r="D8822">
        <v>2833</v>
      </c>
      <c r="E8822">
        <v>3030</v>
      </c>
      <c r="F8822" t="s">
        <v>8348</v>
      </c>
      <c r="G8822" t="str">
        <f t="shared" si="272"/>
        <v>iiif_url</v>
      </c>
    </row>
    <row r="8823" spans="1:7" x14ac:dyDescent="0.2">
      <c r="A8823" t="s">
        <v>8290</v>
      </c>
      <c r="B8823" t="s">
        <v>8291</v>
      </c>
      <c r="C8823" t="s">
        <v>124</v>
      </c>
      <c r="D8823">
        <v>2669</v>
      </c>
      <c r="E8823">
        <v>3077</v>
      </c>
      <c r="F8823" t="s">
        <v>8349</v>
      </c>
      <c r="G8823" t="str">
        <f t="shared" si="272"/>
        <v>iiif_url</v>
      </c>
    </row>
    <row r="8824" spans="1:7" x14ac:dyDescent="0.2">
      <c r="A8824" t="s">
        <v>8290</v>
      </c>
      <c r="B8824" t="s">
        <v>8291</v>
      </c>
      <c r="C8824" t="s">
        <v>26</v>
      </c>
      <c r="D8824">
        <v>2712</v>
      </c>
      <c r="E8824">
        <v>3120</v>
      </c>
      <c r="F8824" t="s">
        <v>8350</v>
      </c>
      <c r="G8824" t="str">
        <f t="shared" si="272"/>
        <v>iiif_url</v>
      </c>
    </row>
    <row r="8825" spans="1:7" x14ac:dyDescent="0.2">
      <c r="A8825" t="s">
        <v>8290</v>
      </c>
      <c r="B8825" t="s">
        <v>8291</v>
      </c>
      <c r="C8825" t="s">
        <v>124</v>
      </c>
      <c r="D8825">
        <v>2665</v>
      </c>
      <c r="E8825">
        <v>3179</v>
      </c>
      <c r="F8825" t="s">
        <v>8351</v>
      </c>
      <c r="G8825" t="str">
        <f t="shared" si="272"/>
        <v>iiif_url</v>
      </c>
    </row>
    <row r="8826" spans="1:7" x14ac:dyDescent="0.2">
      <c r="A8826" t="s">
        <v>8290</v>
      </c>
      <c r="B8826" t="s">
        <v>8291</v>
      </c>
      <c r="C8826" t="s">
        <v>124</v>
      </c>
      <c r="D8826">
        <v>2662</v>
      </c>
      <c r="E8826">
        <v>3223</v>
      </c>
      <c r="F8826" t="s">
        <v>8352</v>
      </c>
      <c r="G8826" t="str">
        <f t="shared" si="272"/>
        <v>iiif_url</v>
      </c>
    </row>
    <row r="8827" spans="1:7" x14ac:dyDescent="0.2">
      <c r="A8827" t="s">
        <v>8290</v>
      </c>
      <c r="B8827" t="s">
        <v>8291</v>
      </c>
      <c r="C8827" t="s">
        <v>26</v>
      </c>
      <c r="D8827">
        <v>2703</v>
      </c>
      <c r="E8827">
        <v>3268</v>
      </c>
      <c r="F8827" t="s">
        <v>8353</v>
      </c>
      <c r="G8827" t="str">
        <f t="shared" si="272"/>
        <v>iiif_url</v>
      </c>
    </row>
    <row r="8829" spans="1:7" x14ac:dyDescent="0.2">
      <c r="A8829" t="s">
        <v>8290</v>
      </c>
      <c r="B8829" t="s">
        <v>8354</v>
      </c>
      <c r="C8829" t="s">
        <v>9</v>
      </c>
      <c r="D8829">
        <v>3444</v>
      </c>
      <c r="E8829">
        <v>334</v>
      </c>
      <c r="F8829" t="s">
        <v>8355</v>
      </c>
      <c r="G8829" t="str">
        <f t="shared" ref="G8829:G8860" si="273">HYPERLINK("https://images.diginfra.net/iiif/NL-HaNA_1.01.02/3779/NL-HaNA_1.01.02_3779_0039.jpg/3545,295,1140,3150/full/0/default.jpg", "iiif_url")</f>
        <v>iiif_url</v>
      </c>
    </row>
    <row r="8830" spans="1:7" x14ac:dyDescent="0.2">
      <c r="A8830" t="s">
        <v>8290</v>
      </c>
      <c r="B8830" t="s">
        <v>8354</v>
      </c>
      <c r="C8830" t="s">
        <v>11</v>
      </c>
      <c r="D8830">
        <v>3860</v>
      </c>
      <c r="E8830">
        <v>348</v>
      </c>
      <c r="F8830" t="s">
        <v>1622</v>
      </c>
      <c r="G8830" t="str">
        <f t="shared" si="273"/>
        <v>iiif_url</v>
      </c>
    </row>
    <row r="8831" spans="1:7" x14ac:dyDescent="0.2">
      <c r="A8831" t="s">
        <v>8290</v>
      </c>
      <c r="B8831" t="s">
        <v>8354</v>
      </c>
      <c r="C8831" t="s">
        <v>11</v>
      </c>
      <c r="D8831">
        <v>3854</v>
      </c>
      <c r="E8831">
        <v>417</v>
      </c>
      <c r="F8831" t="s">
        <v>8356</v>
      </c>
      <c r="G8831" t="str">
        <f t="shared" si="273"/>
        <v>iiif_url</v>
      </c>
    </row>
    <row r="8832" spans="1:7" x14ac:dyDescent="0.2">
      <c r="A8832" t="s">
        <v>8290</v>
      </c>
      <c r="B8832" t="s">
        <v>8354</v>
      </c>
      <c r="C8832" t="s">
        <v>124</v>
      </c>
      <c r="D8832">
        <v>3681</v>
      </c>
      <c r="E8832">
        <v>461</v>
      </c>
      <c r="F8832" t="s">
        <v>8357</v>
      </c>
      <c r="G8832" t="str">
        <f t="shared" si="273"/>
        <v>iiif_url</v>
      </c>
    </row>
    <row r="8833" spans="1:7" x14ac:dyDescent="0.2">
      <c r="A8833" t="s">
        <v>8290</v>
      </c>
      <c r="B8833" t="s">
        <v>8354</v>
      </c>
      <c r="C8833" t="s">
        <v>124</v>
      </c>
      <c r="D8833">
        <v>3688</v>
      </c>
      <c r="E8833">
        <v>506</v>
      </c>
      <c r="F8833" t="s">
        <v>8358</v>
      </c>
      <c r="G8833" t="str">
        <f t="shared" si="273"/>
        <v>iiif_url</v>
      </c>
    </row>
    <row r="8834" spans="1:7" x14ac:dyDescent="0.2">
      <c r="A8834" t="s">
        <v>8290</v>
      </c>
      <c r="B8834" t="s">
        <v>8354</v>
      </c>
      <c r="C8834" t="s">
        <v>11</v>
      </c>
      <c r="D8834">
        <v>4331</v>
      </c>
      <c r="E8834">
        <v>531</v>
      </c>
      <c r="F8834" t="s">
        <v>8359</v>
      </c>
      <c r="G8834" t="str">
        <f t="shared" si="273"/>
        <v>iiif_url</v>
      </c>
    </row>
    <row r="8835" spans="1:7" x14ac:dyDescent="0.2">
      <c r="A8835" t="s">
        <v>8290</v>
      </c>
      <c r="B8835" t="s">
        <v>8354</v>
      </c>
      <c r="C8835" t="s">
        <v>26</v>
      </c>
      <c r="D8835">
        <v>3721</v>
      </c>
      <c r="E8835">
        <v>560</v>
      </c>
      <c r="F8835" t="s">
        <v>8360</v>
      </c>
      <c r="G8835" t="str">
        <f t="shared" si="273"/>
        <v>iiif_url</v>
      </c>
    </row>
    <row r="8836" spans="1:7" x14ac:dyDescent="0.2">
      <c r="A8836" t="s">
        <v>8290</v>
      </c>
      <c r="B8836" t="s">
        <v>8354</v>
      </c>
      <c r="C8836" t="s">
        <v>11</v>
      </c>
      <c r="D8836">
        <v>4079</v>
      </c>
      <c r="E8836">
        <v>658</v>
      </c>
      <c r="F8836" t="s">
        <v>3395</v>
      </c>
      <c r="G8836" t="str">
        <f t="shared" si="273"/>
        <v>iiif_url</v>
      </c>
    </row>
    <row r="8837" spans="1:7" x14ac:dyDescent="0.2">
      <c r="A8837" t="s">
        <v>8290</v>
      </c>
      <c r="B8837" t="s">
        <v>8354</v>
      </c>
      <c r="C8837" t="s">
        <v>11</v>
      </c>
      <c r="D8837">
        <v>4091</v>
      </c>
      <c r="E8837">
        <v>751</v>
      </c>
      <c r="F8837" t="s">
        <v>8361</v>
      </c>
      <c r="G8837" t="str">
        <f t="shared" si="273"/>
        <v>iiif_url</v>
      </c>
    </row>
    <row r="8838" spans="1:7" x14ac:dyDescent="0.2">
      <c r="A8838" t="s">
        <v>8290</v>
      </c>
      <c r="B8838" t="s">
        <v>8354</v>
      </c>
      <c r="C8838" t="s">
        <v>124</v>
      </c>
      <c r="D8838">
        <v>3693</v>
      </c>
      <c r="E8838">
        <v>837</v>
      </c>
      <c r="F8838" t="s">
        <v>8362</v>
      </c>
      <c r="G8838" t="str">
        <f t="shared" si="273"/>
        <v>iiif_url</v>
      </c>
    </row>
    <row r="8839" spans="1:7" x14ac:dyDescent="0.2">
      <c r="A8839" t="s">
        <v>8290</v>
      </c>
      <c r="B8839" t="s">
        <v>8354</v>
      </c>
      <c r="C8839" t="s">
        <v>37</v>
      </c>
      <c r="D8839">
        <v>3769</v>
      </c>
      <c r="E8839">
        <v>896</v>
      </c>
      <c r="F8839" t="s">
        <v>8363</v>
      </c>
      <c r="G8839" t="str">
        <f t="shared" si="273"/>
        <v>iiif_url</v>
      </c>
    </row>
    <row r="8840" spans="1:7" x14ac:dyDescent="0.2">
      <c r="A8840" t="s">
        <v>8290</v>
      </c>
      <c r="B8840" t="s">
        <v>8354</v>
      </c>
      <c r="C8840" t="s">
        <v>26</v>
      </c>
      <c r="D8840">
        <v>3721</v>
      </c>
      <c r="E8840">
        <v>947</v>
      </c>
      <c r="F8840" t="s">
        <v>8364</v>
      </c>
      <c r="G8840" t="str">
        <f t="shared" si="273"/>
        <v>iiif_url</v>
      </c>
    </row>
    <row r="8841" spans="1:7" x14ac:dyDescent="0.2">
      <c r="A8841" t="s">
        <v>8290</v>
      </c>
      <c r="B8841" t="s">
        <v>8354</v>
      </c>
      <c r="C8841" t="s">
        <v>26</v>
      </c>
      <c r="D8841">
        <v>3723</v>
      </c>
      <c r="E8841">
        <v>990</v>
      </c>
      <c r="F8841" t="s">
        <v>8365</v>
      </c>
      <c r="G8841" t="str">
        <f t="shared" si="273"/>
        <v>iiif_url</v>
      </c>
    </row>
    <row r="8842" spans="1:7" x14ac:dyDescent="0.2">
      <c r="A8842" t="s">
        <v>8290</v>
      </c>
      <c r="B8842" t="s">
        <v>8354</v>
      </c>
      <c r="C8842" t="s">
        <v>26</v>
      </c>
      <c r="D8842">
        <v>3723</v>
      </c>
      <c r="E8842">
        <v>1038</v>
      </c>
      <c r="F8842" t="s">
        <v>8366</v>
      </c>
      <c r="G8842" t="str">
        <f t="shared" si="273"/>
        <v>iiif_url</v>
      </c>
    </row>
    <row r="8843" spans="1:7" x14ac:dyDescent="0.2">
      <c r="A8843" t="s">
        <v>8290</v>
      </c>
      <c r="B8843" t="s">
        <v>8354</v>
      </c>
      <c r="C8843" t="s">
        <v>26</v>
      </c>
      <c r="D8843">
        <v>3723</v>
      </c>
      <c r="E8843">
        <v>1089</v>
      </c>
      <c r="F8843" t="s">
        <v>8367</v>
      </c>
      <c r="G8843" t="str">
        <f t="shared" si="273"/>
        <v>iiif_url</v>
      </c>
    </row>
    <row r="8844" spans="1:7" x14ac:dyDescent="0.2">
      <c r="A8844" t="s">
        <v>8290</v>
      </c>
      <c r="B8844" t="s">
        <v>8354</v>
      </c>
      <c r="C8844" t="s">
        <v>11</v>
      </c>
      <c r="D8844">
        <v>4086</v>
      </c>
      <c r="E8844">
        <v>1187</v>
      </c>
      <c r="F8844" t="s">
        <v>8368</v>
      </c>
      <c r="G8844" t="str">
        <f t="shared" si="273"/>
        <v>iiif_url</v>
      </c>
    </row>
    <row r="8845" spans="1:7" x14ac:dyDescent="0.2">
      <c r="A8845" t="s">
        <v>8290</v>
      </c>
      <c r="B8845" t="s">
        <v>8354</v>
      </c>
      <c r="C8845" t="s">
        <v>124</v>
      </c>
      <c r="D8845">
        <v>3674</v>
      </c>
      <c r="E8845">
        <v>1277</v>
      </c>
      <c r="F8845" t="s">
        <v>5806</v>
      </c>
      <c r="G8845" t="str">
        <f t="shared" si="273"/>
        <v>iiif_url</v>
      </c>
    </row>
    <row r="8846" spans="1:7" x14ac:dyDescent="0.2">
      <c r="A8846" t="s">
        <v>8290</v>
      </c>
      <c r="B8846" t="s">
        <v>8354</v>
      </c>
      <c r="C8846" t="s">
        <v>11</v>
      </c>
      <c r="D8846">
        <v>3845</v>
      </c>
      <c r="E8846">
        <v>1271</v>
      </c>
      <c r="F8846" t="s">
        <v>8369</v>
      </c>
      <c r="G8846" t="str">
        <f t="shared" si="273"/>
        <v>iiif_url</v>
      </c>
    </row>
    <row r="8847" spans="1:7" x14ac:dyDescent="0.2">
      <c r="A8847" t="s">
        <v>8290</v>
      </c>
      <c r="B8847" t="s">
        <v>8354</v>
      </c>
      <c r="C8847" t="s">
        <v>37</v>
      </c>
      <c r="D8847">
        <v>3764</v>
      </c>
      <c r="E8847">
        <v>1310</v>
      </c>
      <c r="F8847" t="s">
        <v>12</v>
      </c>
      <c r="G8847" t="str">
        <f t="shared" si="273"/>
        <v>iiif_url</v>
      </c>
    </row>
    <row r="8848" spans="1:7" x14ac:dyDescent="0.2">
      <c r="A8848" t="s">
        <v>8290</v>
      </c>
      <c r="B8848" t="s">
        <v>8354</v>
      </c>
      <c r="C8848" t="s">
        <v>11</v>
      </c>
      <c r="D8848">
        <v>3862</v>
      </c>
      <c r="E8848">
        <v>1329</v>
      </c>
      <c r="F8848" t="s">
        <v>8370</v>
      </c>
      <c r="G8848" t="str">
        <f t="shared" si="273"/>
        <v>iiif_url</v>
      </c>
    </row>
    <row r="8849" spans="1:7" x14ac:dyDescent="0.2">
      <c r="A8849" t="s">
        <v>8290</v>
      </c>
      <c r="B8849" t="s">
        <v>8354</v>
      </c>
      <c r="C8849" t="s">
        <v>26</v>
      </c>
      <c r="D8849">
        <v>3719</v>
      </c>
      <c r="E8849">
        <v>1376</v>
      </c>
      <c r="F8849" t="s">
        <v>8371</v>
      </c>
      <c r="G8849" t="str">
        <f t="shared" si="273"/>
        <v>iiif_url</v>
      </c>
    </row>
    <row r="8850" spans="1:7" x14ac:dyDescent="0.2">
      <c r="A8850" t="s">
        <v>8290</v>
      </c>
      <c r="B8850" t="s">
        <v>8354</v>
      </c>
      <c r="C8850" t="s">
        <v>124</v>
      </c>
      <c r="D8850">
        <v>3667</v>
      </c>
      <c r="E8850">
        <v>1423</v>
      </c>
      <c r="F8850" t="s">
        <v>8372</v>
      </c>
      <c r="G8850" t="str">
        <f t="shared" si="273"/>
        <v>iiif_url</v>
      </c>
    </row>
    <row r="8851" spans="1:7" x14ac:dyDescent="0.2">
      <c r="A8851" t="s">
        <v>8290</v>
      </c>
      <c r="B8851" t="s">
        <v>8354</v>
      </c>
      <c r="C8851" t="s">
        <v>26</v>
      </c>
      <c r="D8851">
        <v>3714</v>
      </c>
      <c r="E8851">
        <v>1469</v>
      </c>
      <c r="F8851" t="s">
        <v>8373</v>
      </c>
      <c r="G8851" t="str">
        <f t="shared" si="273"/>
        <v>iiif_url</v>
      </c>
    </row>
    <row r="8852" spans="1:7" x14ac:dyDescent="0.2">
      <c r="A8852" t="s">
        <v>8290</v>
      </c>
      <c r="B8852" t="s">
        <v>8354</v>
      </c>
      <c r="C8852" t="s">
        <v>11</v>
      </c>
      <c r="D8852">
        <v>3840</v>
      </c>
      <c r="E8852">
        <v>1521</v>
      </c>
      <c r="F8852" t="s">
        <v>8374</v>
      </c>
      <c r="G8852" t="str">
        <f t="shared" si="273"/>
        <v>iiif_url</v>
      </c>
    </row>
    <row r="8853" spans="1:7" x14ac:dyDescent="0.2">
      <c r="A8853" t="s">
        <v>8290</v>
      </c>
      <c r="B8853" t="s">
        <v>8354</v>
      </c>
      <c r="C8853" t="s">
        <v>26</v>
      </c>
      <c r="D8853">
        <v>3716</v>
      </c>
      <c r="E8853">
        <v>1570</v>
      </c>
      <c r="F8853" t="s">
        <v>8375</v>
      </c>
      <c r="G8853" t="str">
        <f t="shared" si="273"/>
        <v>iiif_url</v>
      </c>
    </row>
    <row r="8854" spans="1:7" x14ac:dyDescent="0.2">
      <c r="A8854" t="s">
        <v>8290</v>
      </c>
      <c r="B8854" t="s">
        <v>8354</v>
      </c>
      <c r="C8854" t="s">
        <v>26</v>
      </c>
      <c r="D8854">
        <v>3714</v>
      </c>
      <c r="E8854">
        <v>1618</v>
      </c>
      <c r="F8854" t="s">
        <v>8376</v>
      </c>
      <c r="G8854" t="str">
        <f t="shared" si="273"/>
        <v>iiif_url</v>
      </c>
    </row>
    <row r="8855" spans="1:7" x14ac:dyDescent="0.2">
      <c r="A8855" t="s">
        <v>8290</v>
      </c>
      <c r="B8855" t="s">
        <v>8354</v>
      </c>
      <c r="C8855" t="s">
        <v>11</v>
      </c>
      <c r="D8855">
        <v>3840</v>
      </c>
      <c r="E8855">
        <v>1668</v>
      </c>
      <c r="F8855" t="s">
        <v>8377</v>
      </c>
      <c r="G8855" t="str">
        <f t="shared" si="273"/>
        <v>iiif_url</v>
      </c>
    </row>
    <row r="8856" spans="1:7" x14ac:dyDescent="0.2">
      <c r="A8856" t="s">
        <v>8290</v>
      </c>
      <c r="B8856" t="s">
        <v>8354</v>
      </c>
      <c r="C8856" t="s">
        <v>26</v>
      </c>
      <c r="D8856">
        <v>3712</v>
      </c>
      <c r="E8856">
        <v>1713</v>
      </c>
      <c r="F8856" t="s">
        <v>8378</v>
      </c>
      <c r="G8856" t="str">
        <f t="shared" si="273"/>
        <v>iiif_url</v>
      </c>
    </row>
    <row r="8857" spans="1:7" x14ac:dyDescent="0.2">
      <c r="A8857" t="s">
        <v>8290</v>
      </c>
      <c r="B8857" t="s">
        <v>8354</v>
      </c>
      <c r="C8857" t="s">
        <v>11</v>
      </c>
      <c r="D8857">
        <v>3837</v>
      </c>
      <c r="E8857">
        <v>1759</v>
      </c>
      <c r="F8857" t="s">
        <v>5734</v>
      </c>
      <c r="G8857" t="str">
        <f t="shared" si="273"/>
        <v>iiif_url</v>
      </c>
    </row>
    <row r="8858" spans="1:7" x14ac:dyDescent="0.2">
      <c r="A8858" t="s">
        <v>8290</v>
      </c>
      <c r="B8858" t="s">
        <v>8354</v>
      </c>
      <c r="C8858" t="s">
        <v>26</v>
      </c>
      <c r="D8858">
        <v>3707</v>
      </c>
      <c r="E8858">
        <v>1810</v>
      </c>
      <c r="F8858" t="s">
        <v>8379</v>
      </c>
      <c r="G8858" t="str">
        <f t="shared" si="273"/>
        <v>iiif_url</v>
      </c>
    </row>
    <row r="8859" spans="1:7" x14ac:dyDescent="0.2">
      <c r="A8859" t="s">
        <v>8290</v>
      </c>
      <c r="B8859" t="s">
        <v>8354</v>
      </c>
      <c r="C8859" t="s">
        <v>26</v>
      </c>
      <c r="D8859">
        <v>3705</v>
      </c>
      <c r="E8859">
        <v>1851</v>
      </c>
      <c r="F8859" t="s">
        <v>8380</v>
      </c>
      <c r="G8859" t="str">
        <f t="shared" si="273"/>
        <v>iiif_url</v>
      </c>
    </row>
    <row r="8860" spans="1:7" x14ac:dyDescent="0.2">
      <c r="A8860" t="s">
        <v>8290</v>
      </c>
      <c r="B8860" t="s">
        <v>8354</v>
      </c>
      <c r="C8860" t="s">
        <v>37</v>
      </c>
      <c r="D8860">
        <v>3835</v>
      </c>
      <c r="E8860">
        <v>1908</v>
      </c>
      <c r="F8860" t="s">
        <v>8381</v>
      </c>
      <c r="G8860" t="str">
        <f t="shared" si="273"/>
        <v>iiif_url</v>
      </c>
    </row>
    <row r="8861" spans="1:7" x14ac:dyDescent="0.2">
      <c r="A8861" t="s">
        <v>8290</v>
      </c>
      <c r="B8861" t="s">
        <v>8354</v>
      </c>
      <c r="C8861" t="s">
        <v>26</v>
      </c>
      <c r="D8861">
        <v>3700</v>
      </c>
      <c r="E8861">
        <v>1954</v>
      </c>
      <c r="F8861" t="s">
        <v>8382</v>
      </c>
      <c r="G8861" t="str">
        <f t="shared" ref="G8861:G8891" si="274">HYPERLINK("https://images.diginfra.net/iiif/NL-HaNA_1.01.02/3779/NL-HaNA_1.01.02_3779_0039.jpg/3545,295,1140,3150/full/0/default.jpg", "iiif_url")</f>
        <v>iiif_url</v>
      </c>
    </row>
    <row r="8862" spans="1:7" x14ac:dyDescent="0.2">
      <c r="A8862" t="s">
        <v>8290</v>
      </c>
      <c r="B8862" t="s">
        <v>8354</v>
      </c>
      <c r="C8862" t="s">
        <v>26</v>
      </c>
      <c r="D8862">
        <v>3709</v>
      </c>
      <c r="E8862">
        <v>2000</v>
      </c>
      <c r="F8862" t="s">
        <v>8383</v>
      </c>
      <c r="G8862" t="str">
        <f t="shared" si="274"/>
        <v>iiif_url</v>
      </c>
    </row>
    <row r="8863" spans="1:7" x14ac:dyDescent="0.2">
      <c r="A8863" t="s">
        <v>8290</v>
      </c>
      <c r="B8863" t="s">
        <v>8354</v>
      </c>
      <c r="C8863" t="s">
        <v>26</v>
      </c>
      <c r="D8863">
        <v>3709</v>
      </c>
      <c r="E8863">
        <v>2050</v>
      </c>
      <c r="F8863" t="s">
        <v>8384</v>
      </c>
      <c r="G8863" t="str">
        <f t="shared" si="274"/>
        <v>iiif_url</v>
      </c>
    </row>
    <row r="8864" spans="1:7" x14ac:dyDescent="0.2">
      <c r="A8864" t="s">
        <v>8290</v>
      </c>
      <c r="B8864" t="s">
        <v>8354</v>
      </c>
      <c r="C8864" t="s">
        <v>26</v>
      </c>
      <c r="D8864">
        <v>3705</v>
      </c>
      <c r="E8864">
        <v>2096</v>
      </c>
      <c r="F8864" t="s">
        <v>8385</v>
      </c>
      <c r="G8864" t="str">
        <f t="shared" si="274"/>
        <v>iiif_url</v>
      </c>
    </row>
    <row r="8865" spans="1:7" x14ac:dyDescent="0.2">
      <c r="A8865" t="s">
        <v>8290</v>
      </c>
      <c r="B8865" t="s">
        <v>8354</v>
      </c>
      <c r="C8865" t="s">
        <v>26</v>
      </c>
      <c r="D8865">
        <v>3707</v>
      </c>
      <c r="E8865">
        <v>2145</v>
      </c>
      <c r="F8865" t="s">
        <v>8386</v>
      </c>
      <c r="G8865" t="str">
        <f t="shared" si="274"/>
        <v>iiif_url</v>
      </c>
    </row>
    <row r="8866" spans="1:7" x14ac:dyDescent="0.2">
      <c r="A8866" t="s">
        <v>8290</v>
      </c>
      <c r="B8866" t="s">
        <v>8354</v>
      </c>
      <c r="C8866" t="s">
        <v>37</v>
      </c>
      <c r="D8866">
        <v>3830</v>
      </c>
      <c r="E8866">
        <v>2196</v>
      </c>
      <c r="F8866" t="s">
        <v>8387</v>
      </c>
      <c r="G8866" t="str">
        <f t="shared" si="274"/>
        <v>iiif_url</v>
      </c>
    </row>
    <row r="8867" spans="1:7" x14ac:dyDescent="0.2">
      <c r="A8867" t="s">
        <v>8290</v>
      </c>
      <c r="B8867" t="s">
        <v>8354</v>
      </c>
      <c r="C8867" t="s">
        <v>26</v>
      </c>
      <c r="D8867">
        <v>3705</v>
      </c>
      <c r="E8867">
        <v>2242</v>
      </c>
      <c r="F8867" t="s">
        <v>8388</v>
      </c>
      <c r="G8867" t="str">
        <f t="shared" si="274"/>
        <v>iiif_url</v>
      </c>
    </row>
    <row r="8868" spans="1:7" x14ac:dyDescent="0.2">
      <c r="A8868" t="s">
        <v>8290</v>
      </c>
      <c r="B8868" t="s">
        <v>8354</v>
      </c>
      <c r="C8868" t="s">
        <v>11</v>
      </c>
      <c r="D8868">
        <v>3922</v>
      </c>
      <c r="E8868">
        <v>2254</v>
      </c>
      <c r="F8868" t="s">
        <v>8389</v>
      </c>
      <c r="G8868" t="str">
        <f t="shared" si="274"/>
        <v>iiif_url</v>
      </c>
    </row>
    <row r="8869" spans="1:7" x14ac:dyDescent="0.2">
      <c r="A8869" t="s">
        <v>8290</v>
      </c>
      <c r="B8869" t="s">
        <v>8354</v>
      </c>
      <c r="C8869" t="s">
        <v>37</v>
      </c>
      <c r="D8869">
        <v>3830</v>
      </c>
      <c r="E8869">
        <v>2293</v>
      </c>
      <c r="F8869" t="s">
        <v>8390</v>
      </c>
      <c r="G8869" t="str">
        <f t="shared" si="274"/>
        <v>iiif_url</v>
      </c>
    </row>
    <row r="8870" spans="1:7" x14ac:dyDescent="0.2">
      <c r="A8870" t="s">
        <v>8290</v>
      </c>
      <c r="B8870" t="s">
        <v>8354</v>
      </c>
      <c r="C8870" t="s">
        <v>26</v>
      </c>
      <c r="D8870">
        <v>3705</v>
      </c>
      <c r="E8870">
        <v>2333</v>
      </c>
      <c r="F8870" t="s">
        <v>8391</v>
      </c>
      <c r="G8870" t="str">
        <f t="shared" si="274"/>
        <v>iiif_url</v>
      </c>
    </row>
    <row r="8871" spans="1:7" x14ac:dyDescent="0.2">
      <c r="A8871" t="s">
        <v>8290</v>
      </c>
      <c r="B8871" t="s">
        <v>8354</v>
      </c>
      <c r="C8871" t="s">
        <v>26</v>
      </c>
      <c r="D8871">
        <v>3830</v>
      </c>
      <c r="E8871">
        <v>2387</v>
      </c>
      <c r="F8871" t="s">
        <v>8392</v>
      </c>
      <c r="G8871" t="str">
        <f t="shared" si="274"/>
        <v>iiif_url</v>
      </c>
    </row>
    <row r="8872" spans="1:7" x14ac:dyDescent="0.2">
      <c r="A8872" t="s">
        <v>8290</v>
      </c>
      <c r="B8872" t="s">
        <v>8354</v>
      </c>
      <c r="C8872" t="s">
        <v>26</v>
      </c>
      <c r="D8872">
        <v>3700</v>
      </c>
      <c r="E8872">
        <v>2435</v>
      </c>
      <c r="F8872" t="s">
        <v>8393</v>
      </c>
      <c r="G8872" t="str">
        <f t="shared" si="274"/>
        <v>iiif_url</v>
      </c>
    </row>
    <row r="8873" spans="1:7" x14ac:dyDescent="0.2">
      <c r="A8873" t="s">
        <v>8290</v>
      </c>
      <c r="B8873" t="s">
        <v>8354</v>
      </c>
      <c r="C8873" t="s">
        <v>26</v>
      </c>
      <c r="D8873">
        <v>3705</v>
      </c>
      <c r="E8873">
        <v>2479</v>
      </c>
      <c r="F8873" t="s">
        <v>8394</v>
      </c>
      <c r="G8873" t="str">
        <f t="shared" si="274"/>
        <v>iiif_url</v>
      </c>
    </row>
    <row r="8874" spans="1:7" x14ac:dyDescent="0.2">
      <c r="A8874" t="s">
        <v>8290</v>
      </c>
      <c r="B8874" t="s">
        <v>8354</v>
      </c>
      <c r="C8874" t="s">
        <v>37</v>
      </c>
      <c r="D8874">
        <v>3830</v>
      </c>
      <c r="E8874">
        <v>2530</v>
      </c>
      <c r="F8874" t="s">
        <v>8395</v>
      </c>
      <c r="G8874" t="str">
        <f t="shared" si="274"/>
        <v>iiif_url</v>
      </c>
    </row>
    <row r="8875" spans="1:7" x14ac:dyDescent="0.2">
      <c r="A8875" t="s">
        <v>8290</v>
      </c>
      <c r="B8875" t="s">
        <v>8354</v>
      </c>
      <c r="C8875" t="s">
        <v>26</v>
      </c>
      <c r="D8875">
        <v>3702</v>
      </c>
      <c r="E8875">
        <v>2578</v>
      </c>
      <c r="F8875" t="s">
        <v>8396</v>
      </c>
      <c r="G8875" t="str">
        <f t="shared" si="274"/>
        <v>iiif_url</v>
      </c>
    </row>
    <row r="8876" spans="1:7" x14ac:dyDescent="0.2">
      <c r="A8876" t="s">
        <v>8290</v>
      </c>
      <c r="B8876" t="s">
        <v>8354</v>
      </c>
      <c r="C8876" t="s">
        <v>26</v>
      </c>
      <c r="D8876">
        <v>3702</v>
      </c>
      <c r="E8876">
        <v>2625</v>
      </c>
      <c r="F8876" t="s">
        <v>8397</v>
      </c>
      <c r="G8876" t="str">
        <f t="shared" si="274"/>
        <v>iiif_url</v>
      </c>
    </row>
    <row r="8877" spans="1:7" x14ac:dyDescent="0.2">
      <c r="A8877" t="s">
        <v>8290</v>
      </c>
      <c r="B8877" t="s">
        <v>8354</v>
      </c>
      <c r="C8877" t="s">
        <v>37</v>
      </c>
      <c r="D8877">
        <v>3823</v>
      </c>
      <c r="E8877">
        <v>2677</v>
      </c>
      <c r="F8877" t="s">
        <v>8398</v>
      </c>
      <c r="G8877" t="str">
        <f t="shared" si="274"/>
        <v>iiif_url</v>
      </c>
    </row>
    <row r="8878" spans="1:7" x14ac:dyDescent="0.2">
      <c r="A8878" t="s">
        <v>8290</v>
      </c>
      <c r="B8878" t="s">
        <v>8354</v>
      </c>
      <c r="C8878" t="s">
        <v>26</v>
      </c>
      <c r="D8878">
        <v>3702</v>
      </c>
      <c r="E8878">
        <v>2727</v>
      </c>
      <c r="F8878" t="s">
        <v>8399</v>
      </c>
      <c r="G8878" t="str">
        <f t="shared" si="274"/>
        <v>iiif_url</v>
      </c>
    </row>
    <row r="8879" spans="1:7" x14ac:dyDescent="0.2">
      <c r="A8879" t="s">
        <v>8290</v>
      </c>
      <c r="B8879" t="s">
        <v>8354</v>
      </c>
      <c r="C8879" t="s">
        <v>26</v>
      </c>
      <c r="D8879">
        <v>3702</v>
      </c>
      <c r="E8879">
        <v>2769</v>
      </c>
      <c r="F8879" t="s">
        <v>5699</v>
      </c>
      <c r="G8879" t="str">
        <f t="shared" si="274"/>
        <v>iiif_url</v>
      </c>
    </row>
    <row r="8880" spans="1:7" x14ac:dyDescent="0.2">
      <c r="A8880" t="s">
        <v>8290</v>
      </c>
      <c r="B8880" t="s">
        <v>8354</v>
      </c>
      <c r="C8880" t="s">
        <v>37</v>
      </c>
      <c r="D8880">
        <v>3825</v>
      </c>
      <c r="E8880">
        <v>2813</v>
      </c>
      <c r="F8880" t="s">
        <v>8400</v>
      </c>
      <c r="G8880" t="str">
        <f t="shared" si="274"/>
        <v>iiif_url</v>
      </c>
    </row>
    <row r="8881" spans="1:7" x14ac:dyDescent="0.2">
      <c r="A8881" t="s">
        <v>8290</v>
      </c>
      <c r="B8881" t="s">
        <v>8354</v>
      </c>
      <c r="C8881" t="s">
        <v>26</v>
      </c>
      <c r="D8881">
        <v>3697</v>
      </c>
      <c r="E8881">
        <v>2870</v>
      </c>
      <c r="F8881" t="s">
        <v>8401</v>
      </c>
      <c r="G8881" t="str">
        <f t="shared" si="274"/>
        <v>iiif_url</v>
      </c>
    </row>
    <row r="8882" spans="1:7" x14ac:dyDescent="0.2">
      <c r="A8882" t="s">
        <v>8290</v>
      </c>
      <c r="B8882" t="s">
        <v>8354</v>
      </c>
      <c r="C8882" t="s">
        <v>26</v>
      </c>
      <c r="D8882">
        <v>3695</v>
      </c>
      <c r="E8882">
        <v>2913</v>
      </c>
      <c r="F8882" t="s">
        <v>8402</v>
      </c>
      <c r="G8882" t="str">
        <f t="shared" si="274"/>
        <v>iiif_url</v>
      </c>
    </row>
    <row r="8883" spans="1:7" x14ac:dyDescent="0.2">
      <c r="A8883" t="s">
        <v>8290</v>
      </c>
      <c r="B8883" t="s">
        <v>8354</v>
      </c>
      <c r="C8883" t="s">
        <v>37</v>
      </c>
      <c r="D8883">
        <v>3825</v>
      </c>
      <c r="E8883">
        <v>2964</v>
      </c>
      <c r="F8883" t="s">
        <v>8403</v>
      </c>
      <c r="G8883" t="str">
        <f t="shared" si="274"/>
        <v>iiif_url</v>
      </c>
    </row>
    <row r="8884" spans="1:7" x14ac:dyDescent="0.2">
      <c r="A8884" t="s">
        <v>8290</v>
      </c>
      <c r="B8884" t="s">
        <v>8354</v>
      </c>
      <c r="C8884" t="s">
        <v>26</v>
      </c>
      <c r="D8884">
        <v>3695</v>
      </c>
      <c r="E8884">
        <v>3012</v>
      </c>
      <c r="F8884" t="s">
        <v>8404</v>
      </c>
      <c r="G8884" t="str">
        <f t="shared" si="274"/>
        <v>iiif_url</v>
      </c>
    </row>
    <row r="8885" spans="1:7" x14ac:dyDescent="0.2">
      <c r="A8885" t="s">
        <v>8290</v>
      </c>
      <c r="B8885" t="s">
        <v>8354</v>
      </c>
      <c r="C8885" t="s">
        <v>26</v>
      </c>
      <c r="D8885">
        <v>3693</v>
      </c>
      <c r="E8885">
        <v>3060</v>
      </c>
      <c r="F8885" t="s">
        <v>8405</v>
      </c>
      <c r="G8885" t="str">
        <f t="shared" si="274"/>
        <v>iiif_url</v>
      </c>
    </row>
    <row r="8886" spans="1:7" x14ac:dyDescent="0.2">
      <c r="A8886" t="s">
        <v>8290</v>
      </c>
      <c r="B8886" t="s">
        <v>8354</v>
      </c>
      <c r="C8886" t="s">
        <v>37</v>
      </c>
      <c r="D8886">
        <v>3816</v>
      </c>
      <c r="E8886">
        <v>3107</v>
      </c>
      <c r="F8886" t="s">
        <v>8406</v>
      </c>
      <c r="G8886" t="str">
        <f t="shared" si="274"/>
        <v>iiif_url</v>
      </c>
    </row>
    <row r="8887" spans="1:7" x14ac:dyDescent="0.2">
      <c r="A8887" t="s">
        <v>8290</v>
      </c>
      <c r="B8887" t="s">
        <v>8354</v>
      </c>
      <c r="C8887" t="s">
        <v>26</v>
      </c>
      <c r="D8887">
        <v>3693</v>
      </c>
      <c r="E8887">
        <v>3155</v>
      </c>
      <c r="F8887" t="s">
        <v>8407</v>
      </c>
      <c r="G8887" t="str">
        <f t="shared" si="274"/>
        <v>iiif_url</v>
      </c>
    </row>
    <row r="8888" spans="1:7" x14ac:dyDescent="0.2">
      <c r="A8888" t="s">
        <v>8290</v>
      </c>
      <c r="B8888" t="s">
        <v>8354</v>
      </c>
      <c r="C8888" t="s">
        <v>26</v>
      </c>
      <c r="D8888">
        <v>3688</v>
      </c>
      <c r="E8888">
        <v>3207</v>
      </c>
      <c r="F8888" t="s">
        <v>8408</v>
      </c>
      <c r="G8888" t="str">
        <f t="shared" si="274"/>
        <v>iiif_url</v>
      </c>
    </row>
    <row r="8889" spans="1:7" x14ac:dyDescent="0.2">
      <c r="A8889" t="s">
        <v>8290</v>
      </c>
      <c r="B8889" t="s">
        <v>8354</v>
      </c>
      <c r="C8889" t="s">
        <v>124</v>
      </c>
      <c r="D8889">
        <v>3643</v>
      </c>
      <c r="E8889">
        <v>3252</v>
      </c>
      <c r="F8889" t="s">
        <v>8409</v>
      </c>
      <c r="G8889" t="str">
        <f t="shared" si="274"/>
        <v>iiif_url</v>
      </c>
    </row>
    <row r="8890" spans="1:7" x14ac:dyDescent="0.2">
      <c r="A8890" t="s">
        <v>8290</v>
      </c>
      <c r="B8890" t="s">
        <v>8354</v>
      </c>
      <c r="C8890" t="s">
        <v>26</v>
      </c>
      <c r="D8890">
        <v>3688</v>
      </c>
      <c r="E8890">
        <v>3298</v>
      </c>
      <c r="F8890" t="s">
        <v>8410</v>
      </c>
      <c r="G8890" t="str">
        <f t="shared" si="274"/>
        <v>iiif_url</v>
      </c>
    </row>
    <row r="8891" spans="1:7" x14ac:dyDescent="0.2">
      <c r="A8891" t="s">
        <v>8290</v>
      </c>
      <c r="B8891" t="s">
        <v>8354</v>
      </c>
      <c r="C8891" t="s">
        <v>11</v>
      </c>
      <c r="D8891">
        <v>4330</v>
      </c>
      <c r="E8891">
        <v>3330</v>
      </c>
      <c r="F8891" t="s">
        <v>8411</v>
      </c>
      <c r="G8891" t="str">
        <f t="shared" si="274"/>
        <v>iiif_url</v>
      </c>
    </row>
    <row r="8895" spans="1:7" x14ac:dyDescent="0.2">
      <c r="A8895" t="s">
        <v>8412</v>
      </c>
      <c r="B8895" t="s">
        <v>8413</v>
      </c>
      <c r="C8895" t="s">
        <v>11</v>
      </c>
      <c r="D8895">
        <v>833</v>
      </c>
      <c r="E8895">
        <v>340</v>
      </c>
      <c r="F8895" t="s">
        <v>7573</v>
      </c>
      <c r="G8895" t="str">
        <f t="shared" ref="G8895:G8926" si="275">HYPERLINK("https://images.diginfra.net/iiif/NL-HaNA_1.01.02/3779/NL-HaNA_1.01.02_3779_0040.jpg/248,295,1114,3144/full/0/default.jpg", "iiif_url")</f>
        <v>iiif_url</v>
      </c>
    </row>
    <row r="8896" spans="1:7" x14ac:dyDescent="0.2">
      <c r="A8896" t="s">
        <v>8412</v>
      </c>
      <c r="B8896" t="s">
        <v>8413</v>
      </c>
      <c r="C8896" t="s">
        <v>26</v>
      </c>
      <c r="D8896">
        <v>510</v>
      </c>
      <c r="E8896">
        <v>397</v>
      </c>
      <c r="F8896" t="s">
        <v>8414</v>
      </c>
      <c r="G8896" t="str">
        <f t="shared" si="275"/>
        <v>iiif_url</v>
      </c>
    </row>
    <row r="8897" spans="1:7" x14ac:dyDescent="0.2">
      <c r="A8897" t="s">
        <v>8412</v>
      </c>
      <c r="B8897" t="s">
        <v>8413</v>
      </c>
      <c r="C8897" t="s">
        <v>124</v>
      </c>
      <c r="D8897">
        <v>389</v>
      </c>
      <c r="E8897">
        <v>446</v>
      </c>
      <c r="F8897" t="s">
        <v>8415</v>
      </c>
      <c r="G8897" t="str">
        <f t="shared" si="275"/>
        <v>iiif_url</v>
      </c>
    </row>
    <row r="8898" spans="1:7" x14ac:dyDescent="0.2">
      <c r="A8898" t="s">
        <v>8412</v>
      </c>
      <c r="B8898" t="s">
        <v>8413</v>
      </c>
      <c r="C8898" t="s">
        <v>124</v>
      </c>
      <c r="D8898">
        <v>389</v>
      </c>
      <c r="E8898">
        <v>495</v>
      </c>
      <c r="F8898" t="s">
        <v>8416</v>
      </c>
      <c r="G8898" t="str">
        <f t="shared" si="275"/>
        <v>iiif_url</v>
      </c>
    </row>
    <row r="8899" spans="1:7" x14ac:dyDescent="0.2">
      <c r="A8899" t="s">
        <v>8412</v>
      </c>
      <c r="B8899" t="s">
        <v>8413</v>
      </c>
      <c r="C8899" t="s">
        <v>124</v>
      </c>
      <c r="D8899">
        <v>392</v>
      </c>
      <c r="E8899">
        <v>549</v>
      </c>
      <c r="F8899" t="s">
        <v>8417</v>
      </c>
      <c r="G8899" t="str">
        <f t="shared" si="275"/>
        <v>iiif_url</v>
      </c>
    </row>
    <row r="8900" spans="1:7" x14ac:dyDescent="0.2">
      <c r="A8900" t="s">
        <v>8412</v>
      </c>
      <c r="B8900" t="s">
        <v>8413</v>
      </c>
      <c r="C8900" t="s">
        <v>26</v>
      </c>
      <c r="D8900">
        <v>513</v>
      </c>
      <c r="E8900">
        <v>554</v>
      </c>
      <c r="F8900" t="s">
        <v>8418</v>
      </c>
      <c r="G8900" t="str">
        <f t="shared" si="275"/>
        <v>iiif_url</v>
      </c>
    </row>
    <row r="8901" spans="1:7" x14ac:dyDescent="0.2">
      <c r="A8901" t="s">
        <v>8412</v>
      </c>
      <c r="B8901" t="s">
        <v>8413</v>
      </c>
      <c r="C8901" t="s">
        <v>26</v>
      </c>
      <c r="D8901">
        <v>518</v>
      </c>
      <c r="E8901">
        <v>586</v>
      </c>
      <c r="F8901" t="s">
        <v>8419</v>
      </c>
      <c r="G8901" t="str">
        <f t="shared" si="275"/>
        <v>iiif_url</v>
      </c>
    </row>
    <row r="8902" spans="1:7" x14ac:dyDescent="0.2">
      <c r="A8902" t="s">
        <v>8412</v>
      </c>
      <c r="B8902" t="s">
        <v>8413</v>
      </c>
      <c r="C8902" t="s">
        <v>124</v>
      </c>
      <c r="D8902">
        <v>392</v>
      </c>
      <c r="E8902">
        <v>637</v>
      </c>
      <c r="F8902" t="s">
        <v>8420</v>
      </c>
      <c r="G8902" t="str">
        <f t="shared" si="275"/>
        <v>iiif_url</v>
      </c>
    </row>
    <row r="8903" spans="1:7" x14ac:dyDescent="0.2">
      <c r="A8903" t="s">
        <v>8412</v>
      </c>
      <c r="B8903" t="s">
        <v>8413</v>
      </c>
      <c r="C8903" t="s">
        <v>124</v>
      </c>
      <c r="D8903">
        <v>396</v>
      </c>
      <c r="E8903">
        <v>691</v>
      </c>
      <c r="F8903" t="s">
        <v>8421</v>
      </c>
      <c r="G8903" t="str">
        <f t="shared" si="275"/>
        <v>iiif_url</v>
      </c>
    </row>
    <row r="8904" spans="1:7" x14ac:dyDescent="0.2">
      <c r="A8904" t="s">
        <v>8412</v>
      </c>
      <c r="B8904" t="s">
        <v>8413</v>
      </c>
      <c r="C8904" t="s">
        <v>124</v>
      </c>
      <c r="D8904">
        <v>396</v>
      </c>
      <c r="E8904">
        <v>741</v>
      </c>
      <c r="F8904" t="s">
        <v>8422</v>
      </c>
      <c r="G8904" t="str">
        <f t="shared" si="275"/>
        <v>iiif_url</v>
      </c>
    </row>
    <row r="8905" spans="1:7" x14ac:dyDescent="0.2">
      <c r="A8905" t="s">
        <v>8412</v>
      </c>
      <c r="B8905" t="s">
        <v>8413</v>
      </c>
      <c r="C8905" t="s">
        <v>26</v>
      </c>
      <c r="D8905">
        <v>518</v>
      </c>
      <c r="E8905">
        <v>785</v>
      </c>
      <c r="F8905" t="s">
        <v>8423</v>
      </c>
      <c r="G8905" t="str">
        <f t="shared" si="275"/>
        <v>iiif_url</v>
      </c>
    </row>
    <row r="8906" spans="1:7" x14ac:dyDescent="0.2">
      <c r="A8906" t="s">
        <v>8412</v>
      </c>
      <c r="B8906" t="s">
        <v>8413</v>
      </c>
      <c r="C8906" t="s">
        <v>124</v>
      </c>
      <c r="D8906">
        <v>401</v>
      </c>
      <c r="E8906">
        <v>840</v>
      </c>
      <c r="F8906" t="s">
        <v>8424</v>
      </c>
      <c r="G8906" t="str">
        <f t="shared" si="275"/>
        <v>iiif_url</v>
      </c>
    </row>
    <row r="8907" spans="1:7" x14ac:dyDescent="0.2">
      <c r="A8907" t="s">
        <v>8412</v>
      </c>
      <c r="B8907" t="s">
        <v>8413</v>
      </c>
      <c r="C8907" t="s">
        <v>37</v>
      </c>
      <c r="D8907">
        <v>522</v>
      </c>
      <c r="E8907">
        <v>869</v>
      </c>
      <c r="F8907" t="s">
        <v>8425</v>
      </c>
      <c r="G8907" t="str">
        <f t="shared" si="275"/>
        <v>iiif_url</v>
      </c>
    </row>
    <row r="8908" spans="1:7" x14ac:dyDescent="0.2">
      <c r="A8908" t="s">
        <v>8412</v>
      </c>
      <c r="B8908" t="s">
        <v>8413</v>
      </c>
      <c r="C8908" t="s">
        <v>124</v>
      </c>
      <c r="D8908">
        <v>399</v>
      </c>
      <c r="E8908">
        <v>927</v>
      </c>
      <c r="F8908" t="s">
        <v>8426</v>
      </c>
      <c r="G8908" t="str">
        <f t="shared" si="275"/>
        <v>iiif_url</v>
      </c>
    </row>
    <row r="8909" spans="1:7" x14ac:dyDescent="0.2">
      <c r="A8909" t="s">
        <v>8412</v>
      </c>
      <c r="B8909" t="s">
        <v>8413</v>
      </c>
      <c r="C8909" t="s">
        <v>124</v>
      </c>
      <c r="D8909">
        <v>396</v>
      </c>
      <c r="E8909">
        <v>981</v>
      </c>
      <c r="F8909" t="s">
        <v>8427</v>
      </c>
      <c r="G8909" t="str">
        <f t="shared" si="275"/>
        <v>iiif_url</v>
      </c>
    </row>
    <row r="8910" spans="1:7" x14ac:dyDescent="0.2">
      <c r="A8910" t="s">
        <v>8412</v>
      </c>
      <c r="B8910" t="s">
        <v>8413</v>
      </c>
      <c r="C8910" t="s">
        <v>26</v>
      </c>
      <c r="D8910">
        <v>525</v>
      </c>
      <c r="E8910">
        <v>1020</v>
      </c>
      <c r="F8910" t="s">
        <v>8428</v>
      </c>
      <c r="G8910" t="str">
        <f t="shared" si="275"/>
        <v>iiif_url</v>
      </c>
    </row>
    <row r="8911" spans="1:7" x14ac:dyDescent="0.2">
      <c r="A8911" t="s">
        <v>8412</v>
      </c>
      <c r="B8911" t="s">
        <v>8413</v>
      </c>
      <c r="C8911" t="s">
        <v>124</v>
      </c>
      <c r="D8911">
        <v>401</v>
      </c>
      <c r="E8911">
        <v>1071</v>
      </c>
      <c r="F8911" t="s">
        <v>8429</v>
      </c>
      <c r="G8911" t="str">
        <f t="shared" si="275"/>
        <v>iiif_url</v>
      </c>
    </row>
    <row r="8912" spans="1:7" x14ac:dyDescent="0.2">
      <c r="A8912" t="s">
        <v>8412</v>
      </c>
      <c r="B8912" t="s">
        <v>8413</v>
      </c>
      <c r="C8912" t="s">
        <v>124</v>
      </c>
      <c r="D8912">
        <v>401</v>
      </c>
      <c r="E8912">
        <v>1118</v>
      </c>
      <c r="F8912" t="s">
        <v>8430</v>
      </c>
      <c r="G8912" t="str">
        <f t="shared" si="275"/>
        <v>iiif_url</v>
      </c>
    </row>
    <row r="8913" spans="1:7" x14ac:dyDescent="0.2">
      <c r="A8913" t="s">
        <v>8412</v>
      </c>
      <c r="B8913" t="s">
        <v>8413</v>
      </c>
      <c r="C8913" t="s">
        <v>37</v>
      </c>
      <c r="D8913">
        <v>522</v>
      </c>
      <c r="E8913">
        <v>1157</v>
      </c>
      <c r="F8913" t="s">
        <v>8431</v>
      </c>
      <c r="G8913" t="str">
        <f t="shared" si="275"/>
        <v>iiif_url</v>
      </c>
    </row>
    <row r="8914" spans="1:7" x14ac:dyDescent="0.2">
      <c r="A8914" t="s">
        <v>8412</v>
      </c>
      <c r="B8914" t="s">
        <v>8413</v>
      </c>
      <c r="C8914" t="s">
        <v>124</v>
      </c>
      <c r="D8914">
        <v>404</v>
      </c>
      <c r="E8914">
        <v>1213</v>
      </c>
      <c r="F8914" t="s">
        <v>8432</v>
      </c>
      <c r="G8914" t="str">
        <f t="shared" si="275"/>
        <v>iiif_url</v>
      </c>
    </row>
    <row r="8915" spans="1:7" x14ac:dyDescent="0.2">
      <c r="A8915" t="s">
        <v>8412</v>
      </c>
      <c r="B8915" t="s">
        <v>8413</v>
      </c>
      <c r="C8915" t="s">
        <v>124</v>
      </c>
      <c r="D8915">
        <v>401</v>
      </c>
      <c r="E8915">
        <v>1267</v>
      </c>
      <c r="F8915" t="s">
        <v>8433</v>
      </c>
      <c r="G8915" t="str">
        <f t="shared" si="275"/>
        <v>iiif_url</v>
      </c>
    </row>
    <row r="8916" spans="1:7" x14ac:dyDescent="0.2">
      <c r="A8916" t="s">
        <v>8412</v>
      </c>
      <c r="B8916" t="s">
        <v>8413</v>
      </c>
      <c r="C8916" t="s">
        <v>37</v>
      </c>
      <c r="D8916">
        <v>525</v>
      </c>
      <c r="E8916">
        <v>1299</v>
      </c>
      <c r="F8916" t="s">
        <v>8434</v>
      </c>
      <c r="G8916" t="str">
        <f t="shared" si="275"/>
        <v>iiif_url</v>
      </c>
    </row>
    <row r="8917" spans="1:7" x14ac:dyDescent="0.2">
      <c r="A8917" t="s">
        <v>8412</v>
      </c>
      <c r="B8917" t="s">
        <v>8413</v>
      </c>
      <c r="C8917" t="s">
        <v>124</v>
      </c>
      <c r="D8917">
        <v>406</v>
      </c>
      <c r="E8917">
        <v>1358</v>
      </c>
      <c r="F8917" t="s">
        <v>8435</v>
      </c>
      <c r="G8917" t="str">
        <f t="shared" si="275"/>
        <v>iiif_url</v>
      </c>
    </row>
    <row r="8918" spans="1:7" x14ac:dyDescent="0.2">
      <c r="A8918" t="s">
        <v>8412</v>
      </c>
      <c r="B8918" t="s">
        <v>8413</v>
      </c>
      <c r="C8918" t="s">
        <v>26</v>
      </c>
      <c r="D8918">
        <v>401</v>
      </c>
      <c r="E8918">
        <v>1419</v>
      </c>
      <c r="F8918" t="s">
        <v>2396</v>
      </c>
      <c r="G8918" t="str">
        <f t="shared" si="275"/>
        <v>iiif_url</v>
      </c>
    </row>
    <row r="8919" spans="1:7" x14ac:dyDescent="0.2">
      <c r="A8919" t="s">
        <v>8412</v>
      </c>
      <c r="B8919" t="s">
        <v>8413</v>
      </c>
      <c r="C8919" t="s">
        <v>37</v>
      </c>
      <c r="D8919">
        <v>522</v>
      </c>
      <c r="E8919">
        <v>1438</v>
      </c>
      <c r="F8919" t="s">
        <v>3534</v>
      </c>
      <c r="G8919" t="str">
        <f t="shared" si="275"/>
        <v>iiif_url</v>
      </c>
    </row>
    <row r="8920" spans="1:7" x14ac:dyDescent="0.2">
      <c r="A8920" t="s">
        <v>8412</v>
      </c>
      <c r="B8920" t="s">
        <v>8413</v>
      </c>
      <c r="C8920" t="s">
        <v>124</v>
      </c>
      <c r="D8920">
        <v>401</v>
      </c>
      <c r="E8920">
        <v>1497</v>
      </c>
      <c r="F8920" t="s">
        <v>8436</v>
      </c>
      <c r="G8920" t="str">
        <f t="shared" si="275"/>
        <v>iiif_url</v>
      </c>
    </row>
    <row r="8921" spans="1:7" x14ac:dyDescent="0.2">
      <c r="A8921" t="s">
        <v>8412</v>
      </c>
      <c r="B8921" t="s">
        <v>8413</v>
      </c>
      <c r="C8921" t="s">
        <v>26</v>
      </c>
      <c r="D8921">
        <v>401</v>
      </c>
      <c r="E8921">
        <v>1552</v>
      </c>
      <c r="F8921" t="s">
        <v>8437</v>
      </c>
      <c r="G8921" t="str">
        <f t="shared" si="275"/>
        <v>iiif_url</v>
      </c>
    </row>
    <row r="8922" spans="1:7" x14ac:dyDescent="0.2">
      <c r="A8922" t="s">
        <v>8412</v>
      </c>
      <c r="B8922" t="s">
        <v>8413</v>
      </c>
      <c r="C8922" t="s">
        <v>37</v>
      </c>
      <c r="D8922">
        <v>525</v>
      </c>
      <c r="E8922">
        <v>1596</v>
      </c>
      <c r="F8922" t="s">
        <v>3514</v>
      </c>
      <c r="G8922" t="str">
        <f t="shared" si="275"/>
        <v>iiif_url</v>
      </c>
    </row>
    <row r="8923" spans="1:7" x14ac:dyDescent="0.2">
      <c r="A8923" t="s">
        <v>8412</v>
      </c>
      <c r="B8923" t="s">
        <v>8413</v>
      </c>
      <c r="C8923" t="s">
        <v>26</v>
      </c>
      <c r="D8923">
        <v>406</v>
      </c>
      <c r="E8923">
        <v>1648</v>
      </c>
      <c r="F8923" t="s">
        <v>8438</v>
      </c>
      <c r="G8923" t="str">
        <f t="shared" si="275"/>
        <v>iiif_url</v>
      </c>
    </row>
    <row r="8924" spans="1:7" x14ac:dyDescent="0.2">
      <c r="A8924" t="s">
        <v>8412</v>
      </c>
      <c r="B8924" t="s">
        <v>8413</v>
      </c>
      <c r="C8924" t="s">
        <v>26</v>
      </c>
      <c r="D8924">
        <v>408</v>
      </c>
      <c r="E8924">
        <v>1711</v>
      </c>
      <c r="F8924" t="s">
        <v>8439</v>
      </c>
      <c r="G8924" t="str">
        <f t="shared" si="275"/>
        <v>iiif_url</v>
      </c>
    </row>
    <row r="8925" spans="1:7" x14ac:dyDescent="0.2">
      <c r="A8925" t="s">
        <v>8412</v>
      </c>
      <c r="B8925" t="s">
        <v>8413</v>
      </c>
      <c r="C8925" t="s">
        <v>37</v>
      </c>
      <c r="D8925">
        <v>529</v>
      </c>
      <c r="E8925">
        <v>1734</v>
      </c>
      <c r="F8925" t="s">
        <v>8440</v>
      </c>
      <c r="G8925" t="str">
        <f t="shared" si="275"/>
        <v>iiif_url</v>
      </c>
    </row>
    <row r="8926" spans="1:7" x14ac:dyDescent="0.2">
      <c r="A8926" t="s">
        <v>8412</v>
      </c>
      <c r="B8926" t="s">
        <v>8413</v>
      </c>
      <c r="C8926" t="s">
        <v>26</v>
      </c>
      <c r="D8926">
        <v>406</v>
      </c>
      <c r="E8926">
        <v>1796</v>
      </c>
      <c r="F8926" t="s">
        <v>8441</v>
      </c>
      <c r="G8926" t="str">
        <f t="shared" si="275"/>
        <v>iiif_url</v>
      </c>
    </row>
    <row r="8927" spans="1:7" x14ac:dyDescent="0.2">
      <c r="A8927" t="s">
        <v>8412</v>
      </c>
      <c r="B8927" t="s">
        <v>8413</v>
      </c>
      <c r="C8927" t="s">
        <v>37</v>
      </c>
      <c r="D8927">
        <v>527</v>
      </c>
      <c r="E8927">
        <v>1829</v>
      </c>
      <c r="F8927" t="s">
        <v>8442</v>
      </c>
      <c r="G8927" t="str">
        <f t="shared" ref="G8927:G8958" si="276">HYPERLINK("https://images.diginfra.net/iiif/NL-HaNA_1.01.02/3779/NL-HaNA_1.01.02_3779_0040.jpg/248,295,1114,3144/full/0/default.jpg", "iiif_url")</f>
        <v>iiif_url</v>
      </c>
    </row>
    <row r="8928" spans="1:7" x14ac:dyDescent="0.2">
      <c r="A8928" t="s">
        <v>8412</v>
      </c>
      <c r="B8928" t="s">
        <v>8413</v>
      </c>
      <c r="C8928" t="s">
        <v>26</v>
      </c>
      <c r="D8928">
        <v>406</v>
      </c>
      <c r="E8928">
        <v>1886</v>
      </c>
      <c r="F8928" t="s">
        <v>8443</v>
      </c>
      <c r="G8928" t="str">
        <f t="shared" si="276"/>
        <v>iiif_url</v>
      </c>
    </row>
    <row r="8929" spans="1:7" x14ac:dyDescent="0.2">
      <c r="A8929" t="s">
        <v>8412</v>
      </c>
      <c r="B8929" t="s">
        <v>8413</v>
      </c>
      <c r="C8929" t="s">
        <v>26</v>
      </c>
      <c r="D8929">
        <v>404</v>
      </c>
      <c r="E8929">
        <v>1936</v>
      </c>
      <c r="F8929" t="s">
        <v>8444</v>
      </c>
      <c r="G8929" t="str">
        <f t="shared" si="276"/>
        <v>iiif_url</v>
      </c>
    </row>
    <row r="8930" spans="1:7" x14ac:dyDescent="0.2">
      <c r="A8930" t="s">
        <v>8412</v>
      </c>
      <c r="B8930" t="s">
        <v>8413</v>
      </c>
      <c r="C8930" t="s">
        <v>37</v>
      </c>
      <c r="D8930">
        <v>529</v>
      </c>
      <c r="E8930">
        <v>1976</v>
      </c>
      <c r="F8930" t="s">
        <v>8445</v>
      </c>
      <c r="G8930" t="str">
        <f t="shared" si="276"/>
        <v>iiif_url</v>
      </c>
    </row>
    <row r="8931" spans="1:7" x14ac:dyDescent="0.2">
      <c r="A8931" t="s">
        <v>8412</v>
      </c>
      <c r="B8931" t="s">
        <v>8413</v>
      </c>
      <c r="C8931" t="s">
        <v>26</v>
      </c>
      <c r="D8931">
        <v>406</v>
      </c>
      <c r="E8931">
        <v>2034</v>
      </c>
      <c r="F8931" t="s">
        <v>8446</v>
      </c>
      <c r="G8931" t="str">
        <f t="shared" si="276"/>
        <v>iiif_url</v>
      </c>
    </row>
    <row r="8932" spans="1:7" x14ac:dyDescent="0.2">
      <c r="A8932" t="s">
        <v>8412</v>
      </c>
      <c r="B8932" t="s">
        <v>8413</v>
      </c>
      <c r="C8932" t="s">
        <v>37</v>
      </c>
      <c r="D8932">
        <v>529</v>
      </c>
      <c r="E8932">
        <v>2081</v>
      </c>
      <c r="F8932" t="s">
        <v>8447</v>
      </c>
      <c r="G8932" t="str">
        <f t="shared" si="276"/>
        <v>iiif_url</v>
      </c>
    </row>
    <row r="8933" spans="1:7" x14ac:dyDescent="0.2">
      <c r="A8933" t="s">
        <v>8412</v>
      </c>
      <c r="B8933" t="s">
        <v>8413</v>
      </c>
      <c r="C8933" t="s">
        <v>26</v>
      </c>
      <c r="D8933">
        <v>404</v>
      </c>
      <c r="E8933">
        <v>2132</v>
      </c>
      <c r="F8933" t="s">
        <v>8448</v>
      </c>
      <c r="G8933" t="str">
        <f t="shared" si="276"/>
        <v>iiif_url</v>
      </c>
    </row>
    <row r="8934" spans="1:7" x14ac:dyDescent="0.2">
      <c r="A8934" t="s">
        <v>8412</v>
      </c>
      <c r="B8934" t="s">
        <v>8413</v>
      </c>
      <c r="C8934" t="s">
        <v>26</v>
      </c>
      <c r="D8934">
        <v>520</v>
      </c>
      <c r="E8934">
        <v>2177</v>
      </c>
      <c r="F8934" t="s">
        <v>8449</v>
      </c>
      <c r="G8934" t="str">
        <f t="shared" si="276"/>
        <v>iiif_url</v>
      </c>
    </row>
    <row r="8935" spans="1:7" x14ac:dyDescent="0.2">
      <c r="A8935" t="s">
        <v>8412</v>
      </c>
      <c r="B8935" t="s">
        <v>8413</v>
      </c>
      <c r="C8935" t="s">
        <v>26</v>
      </c>
      <c r="D8935">
        <v>406</v>
      </c>
      <c r="E8935">
        <v>2227</v>
      </c>
      <c r="F8935" t="s">
        <v>8450</v>
      </c>
      <c r="G8935" t="str">
        <f t="shared" si="276"/>
        <v>iiif_url</v>
      </c>
    </row>
    <row r="8936" spans="1:7" x14ac:dyDescent="0.2">
      <c r="A8936" t="s">
        <v>8412</v>
      </c>
      <c r="B8936" t="s">
        <v>8413</v>
      </c>
      <c r="C8936" t="s">
        <v>37</v>
      </c>
      <c r="D8936">
        <v>532</v>
      </c>
      <c r="E8936">
        <v>2262</v>
      </c>
      <c r="F8936" t="s">
        <v>3482</v>
      </c>
      <c r="G8936" t="str">
        <f t="shared" si="276"/>
        <v>iiif_url</v>
      </c>
    </row>
    <row r="8937" spans="1:7" x14ac:dyDescent="0.2">
      <c r="A8937" t="s">
        <v>8412</v>
      </c>
      <c r="B8937" t="s">
        <v>8413</v>
      </c>
      <c r="C8937" t="s">
        <v>26</v>
      </c>
      <c r="D8937">
        <v>404</v>
      </c>
      <c r="E8937">
        <v>2324</v>
      </c>
      <c r="F8937" t="s">
        <v>8451</v>
      </c>
      <c r="G8937" t="str">
        <f t="shared" si="276"/>
        <v>iiif_url</v>
      </c>
    </row>
    <row r="8938" spans="1:7" x14ac:dyDescent="0.2">
      <c r="A8938" t="s">
        <v>8412</v>
      </c>
      <c r="B8938" t="s">
        <v>8413</v>
      </c>
      <c r="C8938" t="s">
        <v>26</v>
      </c>
      <c r="D8938">
        <v>495</v>
      </c>
      <c r="E8938">
        <v>2380</v>
      </c>
      <c r="F8938" t="s">
        <v>8452</v>
      </c>
      <c r="G8938" t="str">
        <f t="shared" si="276"/>
        <v>iiif_url</v>
      </c>
    </row>
    <row r="8939" spans="1:7" x14ac:dyDescent="0.2">
      <c r="A8939" t="s">
        <v>8412</v>
      </c>
      <c r="B8939" t="s">
        <v>8413</v>
      </c>
      <c r="C8939" t="s">
        <v>26</v>
      </c>
      <c r="D8939">
        <v>406</v>
      </c>
      <c r="E8939">
        <v>2389</v>
      </c>
      <c r="F8939" t="s">
        <v>8453</v>
      </c>
      <c r="G8939" t="str">
        <f t="shared" si="276"/>
        <v>iiif_url</v>
      </c>
    </row>
    <row r="8940" spans="1:7" x14ac:dyDescent="0.2">
      <c r="A8940" t="s">
        <v>8412</v>
      </c>
      <c r="B8940" t="s">
        <v>8413</v>
      </c>
      <c r="C8940" t="s">
        <v>37</v>
      </c>
      <c r="D8940">
        <v>527</v>
      </c>
      <c r="E8940">
        <v>2416</v>
      </c>
      <c r="F8940" t="s">
        <v>3683</v>
      </c>
      <c r="G8940" t="str">
        <f t="shared" si="276"/>
        <v>iiif_url</v>
      </c>
    </row>
    <row r="8941" spans="1:7" x14ac:dyDescent="0.2">
      <c r="A8941" t="s">
        <v>8412</v>
      </c>
      <c r="B8941" t="s">
        <v>8413</v>
      </c>
      <c r="C8941" t="s">
        <v>124</v>
      </c>
      <c r="D8941">
        <v>404</v>
      </c>
      <c r="E8941">
        <v>2468</v>
      </c>
      <c r="F8941" t="s">
        <v>8454</v>
      </c>
      <c r="G8941" t="str">
        <f t="shared" si="276"/>
        <v>iiif_url</v>
      </c>
    </row>
    <row r="8942" spans="1:7" x14ac:dyDescent="0.2">
      <c r="A8942" t="s">
        <v>8412</v>
      </c>
      <c r="B8942" t="s">
        <v>8413</v>
      </c>
      <c r="C8942" t="s">
        <v>37</v>
      </c>
      <c r="D8942">
        <v>534</v>
      </c>
      <c r="E8942">
        <v>2517</v>
      </c>
      <c r="F8942" t="s">
        <v>8455</v>
      </c>
      <c r="G8942" t="str">
        <f t="shared" si="276"/>
        <v>iiif_url</v>
      </c>
    </row>
    <row r="8943" spans="1:7" x14ac:dyDescent="0.2">
      <c r="A8943" t="s">
        <v>8412</v>
      </c>
      <c r="B8943" t="s">
        <v>8413</v>
      </c>
      <c r="C8943" t="s">
        <v>124</v>
      </c>
      <c r="D8943">
        <v>408</v>
      </c>
      <c r="E8943">
        <v>2568</v>
      </c>
      <c r="F8943" t="s">
        <v>8456</v>
      </c>
      <c r="G8943" t="str">
        <f t="shared" si="276"/>
        <v>iiif_url</v>
      </c>
    </row>
    <row r="8944" spans="1:7" x14ac:dyDescent="0.2">
      <c r="A8944" t="s">
        <v>8412</v>
      </c>
      <c r="B8944" t="s">
        <v>8413</v>
      </c>
      <c r="C8944" t="s">
        <v>124</v>
      </c>
      <c r="D8944">
        <v>408</v>
      </c>
      <c r="E8944">
        <v>2619</v>
      </c>
      <c r="F8944" t="s">
        <v>8457</v>
      </c>
      <c r="G8944" t="str">
        <f t="shared" si="276"/>
        <v>iiif_url</v>
      </c>
    </row>
    <row r="8945" spans="1:7" x14ac:dyDescent="0.2">
      <c r="A8945" t="s">
        <v>8412</v>
      </c>
      <c r="B8945" t="s">
        <v>8413</v>
      </c>
      <c r="C8945" t="s">
        <v>11</v>
      </c>
      <c r="D8945">
        <v>544</v>
      </c>
      <c r="E8945">
        <v>2657</v>
      </c>
      <c r="F8945" t="s">
        <v>8458</v>
      </c>
      <c r="G8945" t="str">
        <f t="shared" si="276"/>
        <v>iiif_url</v>
      </c>
    </row>
    <row r="8946" spans="1:7" x14ac:dyDescent="0.2">
      <c r="A8946" t="s">
        <v>8412</v>
      </c>
      <c r="B8946" t="s">
        <v>8413</v>
      </c>
      <c r="C8946" t="s">
        <v>124</v>
      </c>
      <c r="D8946">
        <v>408</v>
      </c>
      <c r="E8946">
        <v>2709</v>
      </c>
      <c r="F8946" t="s">
        <v>8459</v>
      </c>
      <c r="G8946" t="str">
        <f t="shared" si="276"/>
        <v>iiif_url</v>
      </c>
    </row>
    <row r="8947" spans="1:7" x14ac:dyDescent="0.2">
      <c r="A8947" t="s">
        <v>8412</v>
      </c>
      <c r="B8947" t="s">
        <v>8413</v>
      </c>
      <c r="C8947" t="s">
        <v>37</v>
      </c>
      <c r="D8947">
        <v>534</v>
      </c>
      <c r="E8947">
        <v>2756</v>
      </c>
      <c r="F8947" t="s">
        <v>8460</v>
      </c>
      <c r="G8947" t="str">
        <f t="shared" si="276"/>
        <v>iiif_url</v>
      </c>
    </row>
    <row r="8948" spans="1:7" x14ac:dyDescent="0.2">
      <c r="A8948" t="s">
        <v>8412</v>
      </c>
      <c r="B8948" t="s">
        <v>8413</v>
      </c>
      <c r="C8948" t="s">
        <v>26</v>
      </c>
      <c r="D8948">
        <v>537</v>
      </c>
      <c r="E8948">
        <v>2803</v>
      </c>
      <c r="F8948" t="s">
        <v>8461</v>
      </c>
      <c r="G8948" t="str">
        <f t="shared" si="276"/>
        <v>iiif_url</v>
      </c>
    </row>
    <row r="8949" spans="1:7" x14ac:dyDescent="0.2">
      <c r="A8949" t="s">
        <v>8412</v>
      </c>
      <c r="B8949" t="s">
        <v>8413</v>
      </c>
      <c r="C8949" t="s">
        <v>124</v>
      </c>
      <c r="D8949">
        <v>408</v>
      </c>
      <c r="E8949">
        <v>2854</v>
      </c>
      <c r="F8949" t="s">
        <v>8462</v>
      </c>
      <c r="G8949" t="str">
        <f t="shared" si="276"/>
        <v>iiif_url</v>
      </c>
    </row>
    <row r="8950" spans="1:7" x14ac:dyDescent="0.2">
      <c r="A8950" t="s">
        <v>8412</v>
      </c>
      <c r="B8950" t="s">
        <v>8413</v>
      </c>
      <c r="C8950" t="s">
        <v>124</v>
      </c>
      <c r="D8950">
        <v>411</v>
      </c>
      <c r="E8950">
        <v>2903</v>
      </c>
      <c r="F8950" t="s">
        <v>8463</v>
      </c>
      <c r="G8950" t="str">
        <f t="shared" si="276"/>
        <v>iiif_url</v>
      </c>
    </row>
    <row r="8951" spans="1:7" x14ac:dyDescent="0.2">
      <c r="A8951" t="s">
        <v>8412</v>
      </c>
      <c r="B8951" t="s">
        <v>8413</v>
      </c>
      <c r="C8951" t="s">
        <v>124</v>
      </c>
      <c r="D8951">
        <v>413</v>
      </c>
      <c r="E8951">
        <v>2953</v>
      </c>
      <c r="F8951" t="s">
        <v>8464</v>
      </c>
      <c r="G8951" t="str">
        <f t="shared" si="276"/>
        <v>iiif_url</v>
      </c>
    </row>
    <row r="8952" spans="1:7" x14ac:dyDescent="0.2">
      <c r="A8952" t="s">
        <v>8412</v>
      </c>
      <c r="B8952" t="s">
        <v>8413</v>
      </c>
      <c r="C8952" t="s">
        <v>124</v>
      </c>
      <c r="D8952">
        <v>413</v>
      </c>
      <c r="E8952">
        <v>3002</v>
      </c>
      <c r="F8952" t="s">
        <v>8465</v>
      </c>
      <c r="G8952" t="str">
        <f t="shared" si="276"/>
        <v>iiif_url</v>
      </c>
    </row>
    <row r="8953" spans="1:7" x14ac:dyDescent="0.2">
      <c r="A8953" t="s">
        <v>8412</v>
      </c>
      <c r="B8953" t="s">
        <v>8413</v>
      </c>
      <c r="C8953" t="s">
        <v>124</v>
      </c>
      <c r="D8953">
        <v>413</v>
      </c>
      <c r="E8953">
        <v>3052</v>
      </c>
      <c r="F8953" t="s">
        <v>8466</v>
      </c>
      <c r="G8953" t="str">
        <f t="shared" si="276"/>
        <v>iiif_url</v>
      </c>
    </row>
    <row r="8954" spans="1:7" x14ac:dyDescent="0.2">
      <c r="A8954" t="s">
        <v>8412</v>
      </c>
      <c r="B8954" t="s">
        <v>8413</v>
      </c>
      <c r="C8954" t="s">
        <v>11</v>
      </c>
      <c r="D8954">
        <v>539</v>
      </c>
      <c r="E8954">
        <v>3096</v>
      </c>
      <c r="F8954" t="s">
        <v>8467</v>
      </c>
      <c r="G8954" t="str">
        <f t="shared" si="276"/>
        <v>iiif_url</v>
      </c>
    </row>
    <row r="8955" spans="1:7" x14ac:dyDescent="0.2">
      <c r="A8955" t="s">
        <v>8412</v>
      </c>
      <c r="B8955" t="s">
        <v>8413</v>
      </c>
      <c r="C8955" t="s">
        <v>11</v>
      </c>
      <c r="D8955">
        <v>539</v>
      </c>
      <c r="E8955">
        <v>3147</v>
      </c>
      <c r="F8955" t="s">
        <v>8468</v>
      </c>
      <c r="G8955" t="str">
        <f t="shared" si="276"/>
        <v>iiif_url</v>
      </c>
    </row>
    <row r="8956" spans="1:7" x14ac:dyDescent="0.2">
      <c r="A8956" t="s">
        <v>8412</v>
      </c>
      <c r="B8956" t="s">
        <v>8413</v>
      </c>
      <c r="C8956" t="s">
        <v>124</v>
      </c>
      <c r="D8956">
        <v>415</v>
      </c>
      <c r="E8956">
        <v>3193</v>
      </c>
      <c r="F8956" t="s">
        <v>8469</v>
      </c>
      <c r="G8956" t="str">
        <f t="shared" si="276"/>
        <v>iiif_url</v>
      </c>
    </row>
    <row r="8957" spans="1:7" x14ac:dyDescent="0.2">
      <c r="A8957" t="s">
        <v>8412</v>
      </c>
      <c r="B8957" t="s">
        <v>8413</v>
      </c>
      <c r="C8957" t="s">
        <v>124</v>
      </c>
      <c r="D8957">
        <v>415</v>
      </c>
      <c r="E8957">
        <v>3242</v>
      </c>
      <c r="F8957" t="s">
        <v>8470</v>
      </c>
      <c r="G8957" t="str">
        <f t="shared" si="276"/>
        <v>iiif_url</v>
      </c>
    </row>
    <row r="8958" spans="1:7" x14ac:dyDescent="0.2">
      <c r="A8958" t="s">
        <v>8412</v>
      </c>
      <c r="B8958" t="s">
        <v>8413</v>
      </c>
      <c r="C8958" t="s">
        <v>37</v>
      </c>
      <c r="D8958">
        <v>534</v>
      </c>
      <c r="E8958">
        <v>3289</v>
      </c>
      <c r="F8958" t="s">
        <v>3522</v>
      </c>
      <c r="G8958" t="str">
        <f t="shared" si="276"/>
        <v>iiif_url</v>
      </c>
    </row>
    <row r="8960" spans="1:7" x14ac:dyDescent="0.2">
      <c r="A8960" t="s">
        <v>8412</v>
      </c>
      <c r="B8960" t="s">
        <v>8471</v>
      </c>
      <c r="C8960" t="s">
        <v>26</v>
      </c>
      <c r="D8960">
        <v>1372</v>
      </c>
      <c r="E8960">
        <v>401</v>
      </c>
      <c r="F8960" t="s">
        <v>8472</v>
      </c>
      <c r="G8960" t="str">
        <f t="shared" ref="G8960:G8991" si="277">HYPERLINK("https://images.diginfra.net/iiif/NL-HaNA_1.01.02/3779/NL-HaNA_1.01.02_3779_0040.jpg/1229,305,1142,3159/full/0/default.jpg", "iiif_url")</f>
        <v>iiif_url</v>
      </c>
    </row>
    <row r="8961" spans="1:7" x14ac:dyDescent="0.2">
      <c r="A8961" t="s">
        <v>8412</v>
      </c>
      <c r="B8961" t="s">
        <v>8471</v>
      </c>
      <c r="C8961" t="s">
        <v>26</v>
      </c>
      <c r="D8961">
        <v>1375</v>
      </c>
      <c r="E8961">
        <v>451</v>
      </c>
      <c r="F8961" t="s">
        <v>8473</v>
      </c>
      <c r="G8961" t="str">
        <f t="shared" si="277"/>
        <v>iiif_url</v>
      </c>
    </row>
    <row r="8962" spans="1:7" x14ac:dyDescent="0.2">
      <c r="A8962" t="s">
        <v>8412</v>
      </c>
      <c r="B8962" t="s">
        <v>8471</v>
      </c>
      <c r="C8962" t="s">
        <v>26</v>
      </c>
      <c r="D8962">
        <v>1372</v>
      </c>
      <c r="E8962">
        <v>504</v>
      </c>
      <c r="F8962" t="s">
        <v>8474</v>
      </c>
      <c r="G8962" t="str">
        <f t="shared" si="277"/>
        <v>iiif_url</v>
      </c>
    </row>
    <row r="8963" spans="1:7" x14ac:dyDescent="0.2">
      <c r="A8963" t="s">
        <v>8412</v>
      </c>
      <c r="B8963" t="s">
        <v>8471</v>
      </c>
      <c r="C8963" t="s">
        <v>26</v>
      </c>
      <c r="D8963">
        <v>1498</v>
      </c>
      <c r="E8963">
        <v>549</v>
      </c>
      <c r="F8963" t="s">
        <v>8475</v>
      </c>
      <c r="G8963" t="str">
        <f t="shared" si="277"/>
        <v>iiif_url</v>
      </c>
    </row>
    <row r="8964" spans="1:7" x14ac:dyDescent="0.2">
      <c r="A8964" t="s">
        <v>8412</v>
      </c>
      <c r="B8964" t="s">
        <v>8471</v>
      </c>
      <c r="C8964" t="s">
        <v>26</v>
      </c>
      <c r="D8964">
        <v>1372</v>
      </c>
      <c r="E8964">
        <v>594</v>
      </c>
      <c r="F8964" t="s">
        <v>8476</v>
      </c>
      <c r="G8964" t="str">
        <f t="shared" si="277"/>
        <v>iiif_url</v>
      </c>
    </row>
    <row r="8965" spans="1:7" x14ac:dyDescent="0.2">
      <c r="A8965" t="s">
        <v>8412</v>
      </c>
      <c r="B8965" t="s">
        <v>8471</v>
      </c>
      <c r="C8965" t="s">
        <v>26</v>
      </c>
      <c r="D8965">
        <v>1375</v>
      </c>
      <c r="E8965">
        <v>645</v>
      </c>
      <c r="F8965" t="s">
        <v>8477</v>
      </c>
      <c r="G8965" t="str">
        <f t="shared" si="277"/>
        <v>iiif_url</v>
      </c>
    </row>
    <row r="8966" spans="1:7" x14ac:dyDescent="0.2">
      <c r="A8966" t="s">
        <v>8412</v>
      </c>
      <c r="B8966" t="s">
        <v>8471</v>
      </c>
      <c r="C8966" t="s">
        <v>37</v>
      </c>
      <c r="D8966">
        <v>1500</v>
      </c>
      <c r="E8966">
        <v>692</v>
      </c>
      <c r="F8966" t="s">
        <v>8180</v>
      </c>
      <c r="G8966" t="str">
        <f t="shared" si="277"/>
        <v>iiif_url</v>
      </c>
    </row>
    <row r="8967" spans="1:7" x14ac:dyDescent="0.2">
      <c r="A8967" t="s">
        <v>8412</v>
      </c>
      <c r="B8967" t="s">
        <v>8471</v>
      </c>
      <c r="C8967" t="s">
        <v>26</v>
      </c>
      <c r="D8967">
        <v>1379</v>
      </c>
      <c r="E8967">
        <v>736</v>
      </c>
      <c r="F8967" t="s">
        <v>8478</v>
      </c>
      <c r="G8967" t="str">
        <f t="shared" si="277"/>
        <v>iiif_url</v>
      </c>
    </row>
    <row r="8968" spans="1:7" x14ac:dyDescent="0.2">
      <c r="A8968" t="s">
        <v>8412</v>
      </c>
      <c r="B8968" t="s">
        <v>8471</v>
      </c>
      <c r="C8968" t="s">
        <v>26</v>
      </c>
      <c r="D8968">
        <v>1382</v>
      </c>
      <c r="E8968">
        <v>790</v>
      </c>
      <c r="F8968" t="s">
        <v>8479</v>
      </c>
      <c r="G8968" t="str">
        <f t="shared" si="277"/>
        <v>iiif_url</v>
      </c>
    </row>
    <row r="8969" spans="1:7" x14ac:dyDescent="0.2">
      <c r="A8969" t="s">
        <v>8412</v>
      </c>
      <c r="B8969" t="s">
        <v>8471</v>
      </c>
      <c r="C8969" t="s">
        <v>37</v>
      </c>
      <c r="D8969">
        <v>1503</v>
      </c>
      <c r="E8969">
        <v>838</v>
      </c>
      <c r="F8969" t="s">
        <v>8480</v>
      </c>
      <c r="G8969" t="str">
        <f t="shared" si="277"/>
        <v>iiif_url</v>
      </c>
    </row>
    <row r="8970" spans="1:7" x14ac:dyDescent="0.2">
      <c r="A8970" t="s">
        <v>8412</v>
      </c>
      <c r="B8970" t="s">
        <v>8471</v>
      </c>
      <c r="C8970" t="s">
        <v>26</v>
      </c>
      <c r="D8970">
        <v>1382</v>
      </c>
      <c r="E8970">
        <v>884</v>
      </c>
      <c r="F8970" t="s">
        <v>8481</v>
      </c>
      <c r="G8970" t="str">
        <f t="shared" si="277"/>
        <v>iiif_url</v>
      </c>
    </row>
    <row r="8971" spans="1:7" x14ac:dyDescent="0.2">
      <c r="A8971" t="s">
        <v>8412</v>
      </c>
      <c r="B8971" t="s">
        <v>8471</v>
      </c>
      <c r="C8971" t="s">
        <v>37</v>
      </c>
      <c r="D8971">
        <v>1493</v>
      </c>
      <c r="E8971">
        <v>931</v>
      </c>
      <c r="F8971" t="s">
        <v>3700</v>
      </c>
      <c r="G8971" t="str">
        <f t="shared" si="277"/>
        <v>iiif_url</v>
      </c>
    </row>
    <row r="8972" spans="1:7" x14ac:dyDescent="0.2">
      <c r="A8972" t="s">
        <v>8412</v>
      </c>
      <c r="B8972" t="s">
        <v>8471</v>
      </c>
      <c r="C8972" t="s">
        <v>26</v>
      </c>
      <c r="D8972">
        <v>1384</v>
      </c>
      <c r="E8972">
        <v>980</v>
      </c>
      <c r="F8972" t="s">
        <v>8482</v>
      </c>
      <c r="G8972" t="str">
        <f t="shared" si="277"/>
        <v>iiif_url</v>
      </c>
    </row>
    <row r="8973" spans="1:7" x14ac:dyDescent="0.2">
      <c r="A8973" t="s">
        <v>8412</v>
      </c>
      <c r="B8973" t="s">
        <v>8471</v>
      </c>
      <c r="C8973" t="s">
        <v>26</v>
      </c>
      <c r="D8973">
        <v>1384</v>
      </c>
      <c r="E8973">
        <v>1028</v>
      </c>
      <c r="F8973" t="s">
        <v>8483</v>
      </c>
      <c r="G8973" t="str">
        <f t="shared" si="277"/>
        <v>iiif_url</v>
      </c>
    </row>
    <row r="8974" spans="1:7" x14ac:dyDescent="0.2">
      <c r="A8974" t="s">
        <v>8412</v>
      </c>
      <c r="B8974" t="s">
        <v>8471</v>
      </c>
      <c r="C8974" t="s">
        <v>26</v>
      </c>
      <c r="D8974">
        <v>1503</v>
      </c>
      <c r="E8974">
        <v>1078</v>
      </c>
      <c r="F8974" t="s">
        <v>8484</v>
      </c>
      <c r="G8974" t="str">
        <f t="shared" si="277"/>
        <v>iiif_url</v>
      </c>
    </row>
    <row r="8975" spans="1:7" x14ac:dyDescent="0.2">
      <c r="A8975" t="s">
        <v>8412</v>
      </c>
      <c r="B8975" t="s">
        <v>8471</v>
      </c>
      <c r="C8975" t="s">
        <v>26</v>
      </c>
      <c r="D8975">
        <v>1389</v>
      </c>
      <c r="E8975">
        <v>1126</v>
      </c>
      <c r="F8975" t="s">
        <v>8485</v>
      </c>
      <c r="G8975" t="str">
        <f t="shared" si="277"/>
        <v>iiif_url</v>
      </c>
    </row>
    <row r="8976" spans="1:7" x14ac:dyDescent="0.2">
      <c r="A8976" t="s">
        <v>8412</v>
      </c>
      <c r="B8976" t="s">
        <v>8471</v>
      </c>
      <c r="C8976" t="s">
        <v>26</v>
      </c>
      <c r="D8976">
        <v>1384</v>
      </c>
      <c r="E8976">
        <v>1176</v>
      </c>
      <c r="F8976" t="s">
        <v>8486</v>
      </c>
      <c r="G8976" t="str">
        <f t="shared" si="277"/>
        <v>iiif_url</v>
      </c>
    </row>
    <row r="8977" spans="1:7" x14ac:dyDescent="0.2">
      <c r="A8977" t="s">
        <v>8412</v>
      </c>
      <c r="B8977" t="s">
        <v>8471</v>
      </c>
      <c r="C8977" t="s">
        <v>37</v>
      </c>
      <c r="D8977">
        <v>1505</v>
      </c>
      <c r="E8977">
        <v>1217</v>
      </c>
      <c r="F8977" t="s">
        <v>8487</v>
      </c>
      <c r="G8977" t="str">
        <f t="shared" si="277"/>
        <v>iiif_url</v>
      </c>
    </row>
    <row r="8978" spans="1:7" x14ac:dyDescent="0.2">
      <c r="A8978" t="s">
        <v>8412</v>
      </c>
      <c r="B8978" t="s">
        <v>8471</v>
      </c>
      <c r="C8978" t="s">
        <v>26</v>
      </c>
      <c r="D8978">
        <v>1384</v>
      </c>
      <c r="E8978">
        <v>1267</v>
      </c>
      <c r="F8978" t="s">
        <v>8488</v>
      </c>
      <c r="G8978" t="str">
        <f t="shared" si="277"/>
        <v>iiif_url</v>
      </c>
    </row>
    <row r="8979" spans="1:7" x14ac:dyDescent="0.2">
      <c r="A8979" t="s">
        <v>8412</v>
      </c>
      <c r="B8979" t="s">
        <v>8471</v>
      </c>
      <c r="C8979" t="s">
        <v>26</v>
      </c>
      <c r="D8979">
        <v>1382</v>
      </c>
      <c r="E8979">
        <v>1318</v>
      </c>
      <c r="F8979" t="s">
        <v>8489</v>
      </c>
      <c r="G8979" t="str">
        <f t="shared" si="277"/>
        <v>iiif_url</v>
      </c>
    </row>
    <row r="8980" spans="1:7" x14ac:dyDescent="0.2">
      <c r="A8980" t="s">
        <v>8412</v>
      </c>
      <c r="B8980" t="s">
        <v>8471</v>
      </c>
      <c r="C8980" t="s">
        <v>37</v>
      </c>
      <c r="D8980">
        <v>1510</v>
      </c>
      <c r="E8980">
        <v>1362</v>
      </c>
      <c r="F8980" t="s">
        <v>8490</v>
      </c>
      <c r="G8980" t="str">
        <f t="shared" si="277"/>
        <v>iiif_url</v>
      </c>
    </row>
    <row r="8981" spans="1:7" x14ac:dyDescent="0.2">
      <c r="A8981" t="s">
        <v>8412</v>
      </c>
      <c r="B8981" t="s">
        <v>8471</v>
      </c>
      <c r="C8981" t="s">
        <v>26</v>
      </c>
      <c r="D8981">
        <v>1384</v>
      </c>
      <c r="E8981">
        <v>1415</v>
      </c>
      <c r="F8981" t="s">
        <v>8491</v>
      </c>
      <c r="G8981" t="str">
        <f t="shared" si="277"/>
        <v>iiif_url</v>
      </c>
    </row>
    <row r="8982" spans="1:7" x14ac:dyDescent="0.2">
      <c r="A8982" t="s">
        <v>8412</v>
      </c>
      <c r="B8982" t="s">
        <v>8471</v>
      </c>
      <c r="C8982" t="s">
        <v>37</v>
      </c>
      <c r="D8982">
        <v>1508</v>
      </c>
      <c r="E8982">
        <v>1462</v>
      </c>
      <c r="F8982" t="s">
        <v>8492</v>
      </c>
      <c r="G8982" t="str">
        <f t="shared" si="277"/>
        <v>iiif_url</v>
      </c>
    </row>
    <row r="8983" spans="1:7" x14ac:dyDescent="0.2">
      <c r="A8983" t="s">
        <v>8412</v>
      </c>
      <c r="B8983" t="s">
        <v>8471</v>
      </c>
      <c r="C8983" t="s">
        <v>26</v>
      </c>
      <c r="D8983">
        <v>1389</v>
      </c>
      <c r="E8983">
        <v>1512</v>
      </c>
      <c r="F8983" t="s">
        <v>8493</v>
      </c>
      <c r="G8983" t="str">
        <f t="shared" si="277"/>
        <v>iiif_url</v>
      </c>
    </row>
    <row r="8984" spans="1:7" x14ac:dyDescent="0.2">
      <c r="A8984" t="s">
        <v>8412</v>
      </c>
      <c r="B8984" t="s">
        <v>8471</v>
      </c>
      <c r="C8984" t="s">
        <v>37</v>
      </c>
      <c r="D8984">
        <v>1512</v>
      </c>
      <c r="E8984">
        <v>1559</v>
      </c>
      <c r="F8984" t="s">
        <v>8494</v>
      </c>
      <c r="G8984" t="str">
        <f t="shared" si="277"/>
        <v>iiif_url</v>
      </c>
    </row>
    <row r="8985" spans="1:7" x14ac:dyDescent="0.2">
      <c r="A8985" t="s">
        <v>8412</v>
      </c>
      <c r="B8985" t="s">
        <v>8471</v>
      </c>
      <c r="C8985" t="s">
        <v>26</v>
      </c>
      <c r="D8985">
        <v>1384</v>
      </c>
      <c r="E8985">
        <v>1603</v>
      </c>
      <c r="F8985" t="s">
        <v>8495</v>
      </c>
      <c r="G8985" t="str">
        <f t="shared" si="277"/>
        <v>iiif_url</v>
      </c>
    </row>
    <row r="8986" spans="1:7" x14ac:dyDescent="0.2">
      <c r="A8986" t="s">
        <v>8412</v>
      </c>
      <c r="B8986" t="s">
        <v>8471</v>
      </c>
      <c r="C8986" t="s">
        <v>37</v>
      </c>
      <c r="D8986">
        <v>1512</v>
      </c>
      <c r="E8986">
        <v>1650</v>
      </c>
      <c r="F8986" t="s">
        <v>8496</v>
      </c>
      <c r="G8986" t="str">
        <f t="shared" si="277"/>
        <v>iiif_url</v>
      </c>
    </row>
    <row r="8987" spans="1:7" x14ac:dyDescent="0.2">
      <c r="A8987" t="s">
        <v>8412</v>
      </c>
      <c r="B8987" t="s">
        <v>8471</v>
      </c>
      <c r="C8987" t="s">
        <v>26</v>
      </c>
      <c r="D8987">
        <v>1389</v>
      </c>
      <c r="E8987">
        <v>1701</v>
      </c>
      <c r="F8987" t="s">
        <v>8497</v>
      </c>
      <c r="G8987" t="str">
        <f t="shared" si="277"/>
        <v>iiif_url</v>
      </c>
    </row>
    <row r="8988" spans="1:7" x14ac:dyDescent="0.2">
      <c r="A8988" t="s">
        <v>8412</v>
      </c>
      <c r="B8988" t="s">
        <v>8471</v>
      </c>
      <c r="C8988" t="s">
        <v>37</v>
      </c>
      <c r="D8988">
        <v>1515</v>
      </c>
      <c r="E8988">
        <v>1745</v>
      </c>
      <c r="F8988" t="s">
        <v>8498</v>
      </c>
      <c r="G8988" t="str">
        <f t="shared" si="277"/>
        <v>iiif_url</v>
      </c>
    </row>
    <row r="8989" spans="1:7" x14ac:dyDescent="0.2">
      <c r="A8989" t="s">
        <v>8412</v>
      </c>
      <c r="B8989" t="s">
        <v>8471</v>
      </c>
      <c r="C8989" t="s">
        <v>26</v>
      </c>
      <c r="D8989">
        <v>1394</v>
      </c>
      <c r="E8989">
        <v>1794</v>
      </c>
      <c r="F8989" t="s">
        <v>8499</v>
      </c>
      <c r="G8989" t="str">
        <f t="shared" si="277"/>
        <v>iiif_url</v>
      </c>
    </row>
    <row r="8990" spans="1:7" x14ac:dyDescent="0.2">
      <c r="A8990" t="s">
        <v>8412</v>
      </c>
      <c r="B8990" t="s">
        <v>8471</v>
      </c>
      <c r="C8990" t="s">
        <v>26</v>
      </c>
      <c r="D8990">
        <v>1391</v>
      </c>
      <c r="E8990">
        <v>1843</v>
      </c>
      <c r="F8990" t="s">
        <v>8500</v>
      </c>
      <c r="G8990" t="str">
        <f t="shared" si="277"/>
        <v>iiif_url</v>
      </c>
    </row>
    <row r="8991" spans="1:7" x14ac:dyDescent="0.2">
      <c r="A8991" t="s">
        <v>8412</v>
      </c>
      <c r="B8991" t="s">
        <v>8471</v>
      </c>
      <c r="C8991" t="s">
        <v>26</v>
      </c>
      <c r="D8991">
        <v>1394</v>
      </c>
      <c r="E8991">
        <v>1903</v>
      </c>
      <c r="F8991" t="s">
        <v>8501</v>
      </c>
      <c r="G8991" t="str">
        <f t="shared" si="277"/>
        <v>iiif_url</v>
      </c>
    </row>
    <row r="8992" spans="1:7" x14ac:dyDescent="0.2">
      <c r="A8992" t="s">
        <v>8412</v>
      </c>
      <c r="B8992" t="s">
        <v>8471</v>
      </c>
      <c r="C8992" t="s">
        <v>37</v>
      </c>
      <c r="D8992">
        <v>1517</v>
      </c>
      <c r="E8992">
        <v>1941</v>
      </c>
      <c r="F8992" t="s">
        <v>8502</v>
      </c>
      <c r="G8992" t="str">
        <f t="shared" ref="G8992:G9020" si="278">HYPERLINK("https://images.diginfra.net/iiif/NL-HaNA_1.01.02/3779/NL-HaNA_1.01.02_3779_0040.jpg/1229,305,1142,3159/full/0/default.jpg", "iiif_url")</f>
        <v>iiif_url</v>
      </c>
    </row>
    <row r="8993" spans="1:7" x14ac:dyDescent="0.2">
      <c r="A8993" t="s">
        <v>8412</v>
      </c>
      <c r="B8993" t="s">
        <v>8471</v>
      </c>
      <c r="C8993" t="s">
        <v>26</v>
      </c>
      <c r="D8993">
        <v>1389</v>
      </c>
      <c r="E8993">
        <v>1987</v>
      </c>
      <c r="F8993" t="s">
        <v>8503</v>
      </c>
      <c r="G8993" t="str">
        <f t="shared" si="278"/>
        <v>iiif_url</v>
      </c>
    </row>
    <row r="8994" spans="1:7" x14ac:dyDescent="0.2">
      <c r="A8994" t="s">
        <v>8412</v>
      </c>
      <c r="B8994" t="s">
        <v>8471</v>
      </c>
      <c r="C8994" t="s">
        <v>26</v>
      </c>
      <c r="D8994">
        <v>1391</v>
      </c>
      <c r="E8994">
        <v>2041</v>
      </c>
      <c r="F8994" t="s">
        <v>8504</v>
      </c>
      <c r="G8994" t="str">
        <f t="shared" si="278"/>
        <v>iiif_url</v>
      </c>
    </row>
    <row r="8995" spans="1:7" x14ac:dyDescent="0.2">
      <c r="A8995" t="s">
        <v>8412</v>
      </c>
      <c r="B8995" t="s">
        <v>8471</v>
      </c>
      <c r="C8995" t="s">
        <v>37</v>
      </c>
      <c r="D8995">
        <v>1508</v>
      </c>
      <c r="E8995">
        <v>2084</v>
      </c>
      <c r="F8995" t="s">
        <v>8505</v>
      </c>
      <c r="G8995" t="str">
        <f t="shared" si="278"/>
        <v>iiif_url</v>
      </c>
    </row>
    <row r="8996" spans="1:7" x14ac:dyDescent="0.2">
      <c r="A8996" t="s">
        <v>8412</v>
      </c>
      <c r="B8996" t="s">
        <v>8471</v>
      </c>
      <c r="C8996" t="s">
        <v>26</v>
      </c>
      <c r="D8996">
        <v>1391</v>
      </c>
      <c r="E8996">
        <v>2134</v>
      </c>
      <c r="F8996" t="s">
        <v>8506</v>
      </c>
      <c r="G8996" t="str">
        <f t="shared" si="278"/>
        <v>iiif_url</v>
      </c>
    </row>
    <row r="8997" spans="1:7" x14ac:dyDescent="0.2">
      <c r="A8997" t="s">
        <v>8412</v>
      </c>
      <c r="B8997" t="s">
        <v>8471</v>
      </c>
      <c r="C8997" t="s">
        <v>26</v>
      </c>
      <c r="D8997">
        <v>1391</v>
      </c>
      <c r="E8997">
        <v>2180</v>
      </c>
      <c r="F8997" t="s">
        <v>8507</v>
      </c>
      <c r="G8997" t="str">
        <f t="shared" si="278"/>
        <v>iiif_url</v>
      </c>
    </row>
    <row r="8998" spans="1:7" x14ac:dyDescent="0.2">
      <c r="A8998" t="s">
        <v>8412</v>
      </c>
      <c r="B8998" t="s">
        <v>8471</v>
      </c>
      <c r="C8998" t="s">
        <v>26</v>
      </c>
      <c r="D8998">
        <v>1398</v>
      </c>
      <c r="E8998">
        <v>2235</v>
      </c>
      <c r="F8998" t="s">
        <v>566</v>
      </c>
      <c r="G8998" t="str">
        <f t="shared" si="278"/>
        <v>iiif_url</v>
      </c>
    </row>
    <row r="8999" spans="1:7" x14ac:dyDescent="0.2">
      <c r="A8999" t="s">
        <v>8412</v>
      </c>
      <c r="B8999" t="s">
        <v>8471</v>
      </c>
      <c r="C8999" t="s">
        <v>37</v>
      </c>
      <c r="D8999">
        <v>1517</v>
      </c>
      <c r="E8999">
        <v>2277</v>
      </c>
      <c r="F8999" t="s">
        <v>8508</v>
      </c>
      <c r="G8999" t="str">
        <f t="shared" si="278"/>
        <v>iiif_url</v>
      </c>
    </row>
    <row r="9000" spans="1:7" x14ac:dyDescent="0.2">
      <c r="A9000" t="s">
        <v>8412</v>
      </c>
      <c r="B9000" t="s">
        <v>8471</v>
      </c>
      <c r="C9000" t="s">
        <v>124</v>
      </c>
      <c r="D9000">
        <v>1389</v>
      </c>
      <c r="E9000">
        <v>2331</v>
      </c>
      <c r="F9000" t="s">
        <v>8509</v>
      </c>
      <c r="G9000" t="str">
        <f t="shared" si="278"/>
        <v>iiif_url</v>
      </c>
    </row>
    <row r="9001" spans="1:7" x14ac:dyDescent="0.2">
      <c r="A9001" t="s">
        <v>8412</v>
      </c>
      <c r="B9001" t="s">
        <v>8471</v>
      </c>
      <c r="C9001" t="s">
        <v>26</v>
      </c>
      <c r="D9001">
        <v>1519</v>
      </c>
      <c r="E9001">
        <v>2363</v>
      </c>
      <c r="F9001" t="s">
        <v>8510</v>
      </c>
      <c r="G9001" t="str">
        <f t="shared" si="278"/>
        <v>iiif_url</v>
      </c>
    </row>
    <row r="9002" spans="1:7" x14ac:dyDescent="0.2">
      <c r="A9002" t="s">
        <v>8412</v>
      </c>
      <c r="B9002" t="s">
        <v>8471</v>
      </c>
      <c r="C9002" t="s">
        <v>26</v>
      </c>
      <c r="D9002">
        <v>1398</v>
      </c>
      <c r="E9002">
        <v>2421</v>
      </c>
      <c r="F9002" t="s">
        <v>8511</v>
      </c>
      <c r="G9002" t="str">
        <f t="shared" si="278"/>
        <v>iiif_url</v>
      </c>
    </row>
    <row r="9003" spans="1:7" x14ac:dyDescent="0.2">
      <c r="A9003" t="s">
        <v>8412</v>
      </c>
      <c r="B9003" t="s">
        <v>8471</v>
      </c>
      <c r="C9003" t="s">
        <v>26</v>
      </c>
      <c r="D9003">
        <v>1396</v>
      </c>
      <c r="E9003">
        <v>2470</v>
      </c>
      <c r="F9003" t="s">
        <v>8512</v>
      </c>
      <c r="G9003" t="str">
        <f t="shared" si="278"/>
        <v>iiif_url</v>
      </c>
    </row>
    <row r="9004" spans="1:7" x14ac:dyDescent="0.2">
      <c r="A9004" t="s">
        <v>8412</v>
      </c>
      <c r="B9004" t="s">
        <v>8471</v>
      </c>
      <c r="C9004" t="s">
        <v>124</v>
      </c>
      <c r="D9004">
        <v>1396</v>
      </c>
      <c r="E9004">
        <v>2520</v>
      </c>
      <c r="F9004" t="s">
        <v>8513</v>
      </c>
      <c r="G9004" t="str">
        <f t="shared" si="278"/>
        <v>iiif_url</v>
      </c>
    </row>
    <row r="9005" spans="1:7" x14ac:dyDescent="0.2">
      <c r="A9005" t="s">
        <v>8412</v>
      </c>
      <c r="B9005" t="s">
        <v>8471</v>
      </c>
      <c r="C9005" t="s">
        <v>124</v>
      </c>
      <c r="D9005">
        <v>1398</v>
      </c>
      <c r="E9005">
        <v>2570</v>
      </c>
      <c r="F9005" t="s">
        <v>8514</v>
      </c>
      <c r="G9005" t="str">
        <f t="shared" si="278"/>
        <v>iiif_url</v>
      </c>
    </row>
    <row r="9006" spans="1:7" x14ac:dyDescent="0.2">
      <c r="A9006" t="s">
        <v>8412</v>
      </c>
      <c r="B9006" t="s">
        <v>8471</v>
      </c>
      <c r="C9006" t="s">
        <v>11</v>
      </c>
      <c r="D9006">
        <v>1522</v>
      </c>
      <c r="E9006">
        <v>2606</v>
      </c>
      <c r="F9006" t="s">
        <v>8515</v>
      </c>
      <c r="G9006" t="str">
        <f t="shared" si="278"/>
        <v>iiif_url</v>
      </c>
    </row>
    <row r="9007" spans="1:7" x14ac:dyDescent="0.2">
      <c r="A9007" t="s">
        <v>8412</v>
      </c>
      <c r="B9007" t="s">
        <v>8471</v>
      </c>
      <c r="C9007" t="s">
        <v>26</v>
      </c>
      <c r="D9007">
        <v>1398</v>
      </c>
      <c r="E9007">
        <v>2659</v>
      </c>
      <c r="F9007" t="s">
        <v>8516</v>
      </c>
      <c r="G9007" t="str">
        <f t="shared" si="278"/>
        <v>iiif_url</v>
      </c>
    </row>
    <row r="9008" spans="1:7" x14ac:dyDescent="0.2">
      <c r="A9008" t="s">
        <v>8412</v>
      </c>
      <c r="B9008" t="s">
        <v>8471</v>
      </c>
      <c r="C9008" t="s">
        <v>26</v>
      </c>
      <c r="D9008">
        <v>1401</v>
      </c>
      <c r="E9008">
        <v>2714</v>
      </c>
      <c r="F9008" t="s">
        <v>3648</v>
      </c>
      <c r="G9008" t="str">
        <f t="shared" si="278"/>
        <v>iiif_url</v>
      </c>
    </row>
    <row r="9009" spans="1:7" x14ac:dyDescent="0.2">
      <c r="A9009" t="s">
        <v>8412</v>
      </c>
      <c r="B9009" t="s">
        <v>8471</v>
      </c>
      <c r="C9009" t="s">
        <v>11</v>
      </c>
      <c r="D9009">
        <v>1522</v>
      </c>
      <c r="E9009">
        <v>2763</v>
      </c>
      <c r="F9009" t="s">
        <v>3482</v>
      </c>
      <c r="G9009" t="str">
        <f t="shared" si="278"/>
        <v>iiif_url</v>
      </c>
    </row>
    <row r="9010" spans="1:7" x14ac:dyDescent="0.2">
      <c r="A9010" t="s">
        <v>8412</v>
      </c>
      <c r="B9010" t="s">
        <v>8471</v>
      </c>
      <c r="C9010" t="s">
        <v>26</v>
      </c>
      <c r="D9010">
        <v>1401</v>
      </c>
      <c r="E9010">
        <v>2808</v>
      </c>
      <c r="F9010" t="s">
        <v>8517</v>
      </c>
      <c r="G9010" t="str">
        <f t="shared" si="278"/>
        <v>iiif_url</v>
      </c>
    </row>
    <row r="9011" spans="1:7" x14ac:dyDescent="0.2">
      <c r="A9011" t="s">
        <v>8412</v>
      </c>
      <c r="B9011" t="s">
        <v>8471</v>
      </c>
      <c r="C9011" t="s">
        <v>26</v>
      </c>
      <c r="D9011">
        <v>1401</v>
      </c>
      <c r="E9011">
        <v>2858</v>
      </c>
      <c r="F9011" t="s">
        <v>8518</v>
      </c>
      <c r="G9011" t="str">
        <f t="shared" si="278"/>
        <v>iiif_url</v>
      </c>
    </row>
    <row r="9012" spans="1:7" x14ac:dyDescent="0.2">
      <c r="A9012" t="s">
        <v>8412</v>
      </c>
      <c r="B9012" t="s">
        <v>8471</v>
      </c>
      <c r="C9012" t="s">
        <v>26</v>
      </c>
      <c r="D9012">
        <v>1405</v>
      </c>
      <c r="E9012">
        <v>2923</v>
      </c>
      <c r="F9012" t="s">
        <v>3661</v>
      </c>
      <c r="G9012" t="str">
        <f t="shared" si="278"/>
        <v>iiif_url</v>
      </c>
    </row>
    <row r="9013" spans="1:7" x14ac:dyDescent="0.2">
      <c r="A9013" t="s">
        <v>8412</v>
      </c>
      <c r="B9013" t="s">
        <v>8471</v>
      </c>
      <c r="C9013" t="s">
        <v>11</v>
      </c>
      <c r="D9013">
        <v>1522</v>
      </c>
      <c r="E9013">
        <v>2956</v>
      </c>
      <c r="F9013" t="s">
        <v>8519</v>
      </c>
      <c r="G9013" t="str">
        <f t="shared" si="278"/>
        <v>iiif_url</v>
      </c>
    </row>
    <row r="9014" spans="1:7" x14ac:dyDescent="0.2">
      <c r="A9014" t="s">
        <v>8412</v>
      </c>
      <c r="B9014" t="s">
        <v>8471</v>
      </c>
      <c r="C9014" t="s">
        <v>26</v>
      </c>
      <c r="D9014">
        <v>1405</v>
      </c>
      <c r="E9014">
        <v>3002</v>
      </c>
      <c r="F9014" t="s">
        <v>8520</v>
      </c>
      <c r="G9014" t="str">
        <f t="shared" si="278"/>
        <v>iiif_url</v>
      </c>
    </row>
    <row r="9015" spans="1:7" x14ac:dyDescent="0.2">
      <c r="A9015" t="s">
        <v>8412</v>
      </c>
      <c r="B9015" t="s">
        <v>8471</v>
      </c>
      <c r="C9015" t="s">
        <v>11</v>
      </c>
      <c r="D9015">
        <v>1524</v>
      </c>
      <c r="E9015">
        <v>3050</v>
      </c>
      <c r="F9015" t="s">
        <v>8521</v>
      </c>
      <c r="G9015" t="str">
        <f t="shared" si="278"/>
        <v>iiif_url</v>
      </c>
    </row>
    <row r="9016" spans="1:7" x14ac:dyDescent="0.2">
      <c r="A9016" t="s">
        <v>8412</v>
      </c>
      <c r="B9016" t="s">
        <v>8471</v>
      </c>
      <c r="C9016" t="s">
        <v>26</v>
      </c>
      <c r="D9016">
        <v>1401</v>
      </c>
      <c r="E9016">
        <v>3099</v>
      </c>
      <c r="F9016" t="s">
        <v>3668</v>
      </c>
      <c r="G9016" t="str">
        <f t="shared" si="278"/>
        <v>iiif_url</v>
      </c>
    </row>
    <row r="9017" spans="1:7" x14ac:dyDescent="0.2">
      <c r="A9017" t="s">
        <v>8412</v>
      </c>
      <c r="B9017" t="s">
        <v>8471</v>
      </c>
      <c r="C9017" t="s">
        <v>26</v>
      </c>
      <c r="D9017">
        <v>1408</v>
      </c>
      <c r="E9017">
        <v>3155</v>
      </c>
      <c r="F9017" t="s">
        <v>8522</v>
      </c>
      <c r="G9017" t="str">
        <f t="shared" si="278"/>
        <v>iiif_url</v>
      </c>
    </row>
    <row r="9018" spans="1:7" x14ac:dyDescent="0.2">
      <c r="A9018" t="s">
        <v>8412</v>
      </c>
      <c r="B9018" t="s">
        <v>8471</v>
      </c>
      <c r="C9018" t="s">
        <v>11</v>
      </c>
      <c r="D9018">
        <v>1526</v>
      </c>
      <c r="E9018">
        <v>3199</v>
      </c>
      <c r="F9018" t="s">
        <v>8523</v>
      </c>
      <c r="G9018" t="str">
        <f t="shared" si="278"/>
        <v>iiif_url</v>
      </c>
    </row>
    <row r="9019" spans="1:7" x14ac:dyDescent="0.2">
      <c r="A9019" t="s">
        <v>8412</v>
      </c>
      <c r="B9019" t="s">
        <v>8471</v>
      </c>
      <c r="C9019" t="s">
        <v>26</v>
      </c>
      <c r="D9019">
        <v>1403</v>
      </c>
      <c r="E9019">
        <v>3244</v>
      </c>
      <c r="F9019" t="s">
        <v>8524</v>
      </c>
      <c r="G9019" t="str">
        <f t="shared" si="278"/>
        <v>iiif_url</v>
      </c>
    </row>
    <row r="9020" spans="1:7" x14ac:dyDescent="0.2">
      <c r="A9020" t="s">
        <v>8412</v>
      </c>
      <c r="B9020" t="s">
        <v>8471</v>
      </c>
      <c r="C9020" t="s">
        <v>26</v>
      </c>
      <c r="D9020">
        <v>1408</v>
      </c>
      <c r="E9020">
        <v>3294</v>
      </c>
      <c r="F9020" t="s">
        <v>8525</v>
      </c>
      <c r="G9020" t="str">
        <f t="shared" si="278"/>
        <v>iiif_url</v>
      </c>
    </row>
    <row r="9024" spans="1:7" x14ac:dyDescent="0.2">
      <c r="A9024" t="s">
        <v>8526</v>
      </c>
      <c r="B9024" t="s">
        <v>8527</v>
      </c>
      <c r="C9024" t="s">
        <v>11</v>
      </c>
      <c r="D9024">
        <v>2849</v>
      </c>
      <c r="E9024">
        <v>364</v>
      </c>
      <c r="F9024" t="s">
        <v>3673</v>
      </c>
      <c r="G9024" t="str">
        <f t="shared" ref="G9024:G9055" si="279">HYPERLINK("https://images.diginfra.net/iiif/NL-HaNA_1.01.02/3779/NL-HaNA_1.01.02_3779_0040.jpg/2599,275,2078,2616/full/0/default.jpg", "iiif_url")</f>
        <v>iiif_url</v>
      </c>
    </row>
    <row r="9025" spans="1:7" x14ac:dyDescent="0.2">
      <c r="A9025" t="s">
        <v>8526</v>
      </c>
      <c r="B9025" t="s">
        <v>8527</v>
      </c>
      <c r="C9025" t="s">
        <v>11</v>
      </c>
      <c r="D9025">
        <v>3834</v>
      </c>
      <c r="E9025">
        <v>368</v>
      </c>
      <c r="F9025" t="s">
        <v>8528</v>
      </c>
      <c r="G9025" t="str">
        <f t="shared" si="279"/>
        <v>iiif_url</v>
      </c>
    </row>
    <row r="9026" spans="1:7" x14ac:dyDescent="0.2">
      <c r="A9026" t="s">
        <v>8526</v>
      </c>
      <c r="B9026" t="s">
        <v>8527</v>
      </c>
      <c r="C9026" t="s">
        <v>11</v>
      </c>
      <c r="D9026">
        <v>2732</v>
      </c>
      <c r="E9026">
        <v>410</v>
      </c>
      <c r="F9026" t="s">
        <v>8529</v>
      </c>
      <c r="G9026" t="str">
        <f t="shared" si="279"/>
        <v>iiif_url</v>
      </c>
    </row>
    <row r="9027" spans="1:7" x14ac:dyDescent="0.2">
      <c r="A9027" t="s">
        <v>8526</v>
      </c>
      <c r="B9027" t="s">
        <v>8527</v>
      </c>
      <c r="C9027" t="s">
        <v>11</v>
      </c>
      <c r="D9027">
        <v>3706</v>
      </c>
      <c r="E9027">
        <v>416</v>
      </c>
      <c r="F9027" t="s">
        <v>8530</v>
      </c>
      <c r="G9027" t="str">
        <f t="shared" si="279"/>
        <v>iiif_url</v>
      </c>
    </row>
    <row r="9028" spans="1:7" x14ac:dyDescent="0.2">
      <c r="A9028" t="s">
        <v>8526</v>
      </c>
      <c r="B9028" t="s">
        <v>8527</v>
      </c>
      <c r="C9028" t="s">
        <v>11</v>
      </c>
      <c r="D9028">
        <v>2851</v>
      </c>
      <c r="E9028">
        <v>454</v>
      </c>
      <c r="F9028" t="s">
        <v>8531</v>
      </c>
      <c r="G9028" t="str">
        <f t="shared" si="279"/>
        <v>iiif_url</v>
      </c>
    </row>
    <row r="9029" spans="1:7" x14ac:dyDescent="0.2">
      <c r="A9029" t="s">
        <v>8526</v>
      </c>
      <c r="B9029" t="s">
        <v>8527</v>
      </c>
      <c r="C9029" t="s">
        <v>11</v>
      </c>
      <c r="D9029">
        <v>3829</v>
      </c>
      <c r="E9029">
        <v>461</v>
      </c>
      <c r="F9029" t="s">
        <v>8532</v>
      </c>
      <c r="G9029" t="str">
        <f t="shared" si="279"/>
        <v>iiif_url</v>
      </c>
    </row>
    <row r="9030" spans="1:7" x14ac:dyDescent="0.2">
      <c r="A9030" t="s">
        <v>8526</v>
      </c>
      <c r="B9030" t="s">
        <v>8527</v>
      </c>
      <c r="C9030" t="s">
        <v>11</v>
      </c>
      <c r="D9030">
        <v>2725</v>
      </c>
      <c r="E9030">
        <v>504</v>
      </c>
      <c r="F9030" t="s">
        <v>8533</v>
      </c>
      <c r="G9030" t="str">
        <f t="shared" si="279"/>
        <v>iiif_url</v>
      </c>
    </row>
    <row r="9031" spans="1:7" x14ac:dyDescent="0.2">
      <c r="A9031" t="s">
        <v>8526</v>
      </c>
      <c r="B9031" t="s">
        <v>8527</v>
      </c>
      <c r="C9031" t="s">
        <v>11</v>
      </c>
      <c r="D9031">
        <v>3701</v>
      </c>
      <c r="E9031">
        <v>511</v>
      </c>
      <c r="F9031" t="s">
        <v>8534</v>
      </c>
      <c r="G9031" t="str">
        <f t="shared" si="279"/>
        <v>iiif_url</v>
      </c>
    </row>
    <row r="9032" spans="1:7" x14ac:dyDescent="0.2">
      <c r="A9032" t="s">
        <v>8526</v>
      </c>
      <c r="B9032" t="s">
        <v>8527</v>
      </c>
      <c r="C9032" t="s">
        <v>11</v>
      </c>
      <c r="D9032">
        <v>2725</v>
      </c>
      <c r="E9032">
        <v>550</v>
      </c>
      <c r="F9032" t="s">
        <v>8535</v>
      </c>
      <c r="G9032" t="str">
        <f t="shared" si="279"/>
        <v>iiif_url</v>
      </c>
    </row>
    <row r="9033" spans="1:7" x14ac:dyDescent="0.2">
      <c r="A9033" t="s">
        <v>8526</v>
      </c>
      <c r="B9033" t="s">
        <v>8527</v>
      </c>
      <c r="C9033" t="s">
        <v>11</v>
      </c>
      <c r="D9033">
        <v>3701</v>
      </c>
      <c r="E9033">
        <v>562</v>
      </c>
      <c r="F9033" t="s">
        <v>8536</v>
      </c>
      <c r="G9033" t="str">
        <f t="shared" si="279"/>
        <v>iiif_url</v>
      </c>
    </row>
    <row r="9034" spans="1:7" x14ac:dyDescent="0.2">
      <c r="A9034" t="s">
        <v>8526</v>
      </c>
      <c r="B9034" t="s">
        <v>8527</v>
      </c>
      <c r="C9034" t="s">
        <v>11</v>
      </c>
      <c r="D9034">
        <v>2725</v>
      </c>
      <c r="E9034">
        <v>603</v>
      </c>
      <c r="F9034" t="s">
        <v>8537</v>
      </c>
      <c r="G9034" t="str">
        <f t="shared" si="279"/>
        <v>iiif_url</v>
      </c>
    </row>
    <row r="9035" spans="1:7" x14ac:dyDescent="0.2">
      <c r="A9035" t="s">
        <v>8526</v>
      </c>
      <c r="B9035" t="s">
        <v>8527</v>
      </c>
      <c r="C9035" t="s">
        <v>11</v>
      </c>
      <c r="D9035">
        <v>3654</v>
      </c>
      <c r="E9035">
        <v>606</v>
      </c>
      <c r="F9035" t="s">
        <v>8538</v>
      </c>
      <c r="G9035" t="str">
        <f t="shared" si="279"/>
        <v>iiif_url</v>
      </c>
    </row>
    <row r="9036" spans="1:7" x14ac:dyDescent="0.2">
      <c r="A9036" t="s">
        <v>8526</v>
      </c>
      <c r="B9036" t="s">
        <v>8527</v>
      </c>
      <c r="C9036" t="s">
        <v>11</v>
      </c>
      <c r="D9036">
        <v>2846</v>
      </c>
      <c r="E9036">
        <v>651</v>
      </c>
      <c r="F9036" t="s">
        <v>8539</v>
      </c>
      <c r="G9036" t="str">
        <f t="shared" si="279"/>
        <v>iiif_url</v>
      </c>
    </row>
    <row r="9037" spans="1:7" x14ac:dyDescent="0.2">
      <c r="A9037" t="s">
        <v>8526</v>
      </c>
      <c r="B9037" t="s">
        <v>8527</v>
      </c>
      <c r="C9037" t="s">
        <v>11</v>
      </c>
      <c r="D9037">
        <v>3656</v>
      </c>
      <c r="E9037">
        <v>653</v>
      </c>
      <c r="F9037" t="s">
        <v>8540</v>
      </c>
      <c r="G9037" t="str">
        <f t="shared" si="279"/>
        <v>iiif_url</v>
      </c>
    </row>
    <row r="9038" spans="1:7" x14ac:dyDescent="0.2">
      <c r="A9038" t="s">
        <v>8526</v>
      </c>
      <c r="B9038" t="s">
        <v>8527</v>
      </c>
      <c r="C9038" t="s">
        <v>11</v>
      </c>
      <c r="D9038">
        <v>2725</v>
      </c>
      <c r="E9038">
        <v>696</v>
      </c>
      <c r="F9038" t="s">
        <v>8541</v>
      </c>
      <c r="G9038" t="str">
        <f t="shared" si="279"/>
        <v>iiif_url</v>
      </c>
    </row>
    <row r="9039" spans="1:7" x14ac:dyDescent="0.2">
      <c r="A9039" t="s">
        <v>8526</v>
      </c>
      <c r="B9039" t="s">
        <v>8527</v>
      </c>
      <c r="C9039" t="s">
        <v>11</v>
      </c>
      <c r="D9039">
        <v>3703</v>
      </c>
      <c r="E9039">
        <v>704</v>
      </c>
      <c r="F9039" t="s">
        <v>8542</v>
      </c>
      <c r="G9039" t="str">
        <f t="shared" si="279"/>
        <v>iiif_url</v>
      </c>
    </row>
    <row r="9040" spans="1:7" x14ac:dyDescent="0.2">
      <c r="A9040" t="s">
        <v>8526</v>
      </c>
      <c r="B9040" t="s">
        <v>8527</v>
      </c>
      <c r="C9040" t="s">
        <v>11</v>
      </c>
      <c r="D9040">
        <v>2846</v>
      </c>
      <c r="E9040">
        <v>745</v>
      </c>
      <c r="F9040" t="s">
        <v>8543</v>
      </c>
      <c r="G9040" t="str">
        <f t="shared" si="279"/>
        <v>iiif_url</v>
      </c>
    </row>
    <row r="9041" spans="1:7" x14ac:dyDescent="0.2">
      <c r="A9041" t="s">
        <v>8526</v>
      </c>
      <c r="B9041" t="s">
        <v>8527</v>
      </c>
      <c r="C9041" t="s">
        <v>11</v>
      </c>
      <c r="D9041">
        <v>3701</v>
      </c>
      <c r="E9041">
        <v>753</v>
      </c>
      <c r="F9041" t="s">
        <v>8544</v>
      </c>
      <c r="G9041" t="str">
        <f t="shared" si="279"/>
        <v>iiif_url</v>
      </c>
    </row>
    <row r="9042" spans="1:7" x14ac:dyDescent="0.2">
      <c r="A9042" t="s">
        <v>8526</v>
      </c>
      <c r="B9042" t="s">
        <v>8527</v>
      </c>
      <c r="C9042" t="s">
        <v>11</v>
      </c>
      <c r="D9042">
        <v>2728</v>
      </c>
      <c r="E9042">
        <v>794</v>
      </c>
      <c r="F9042" t="s">
        <v>8545</v>
      </c>
      <c r="G9042" t="str">
        <f t="shared" si="279"/>
        <v>iiif_url</v>
      </c>
    </row>
    <row r="9043" spans="1:7" x14ac:dyDescent="0.2">
      <c r="A9043" t="s">
        <v>8526</v>
      </c>
      <c r="B9043" t="s">
        <v>8527</v>
      </c>
      <c r="C9043" t="s">
        <v>11</v>
      </c>
      <c r="D9043">
        <v>3703</v>
      </c>
      <c r="E9043">
        <v>802</v>
      </c>
      <c r="F9043" t="s">
        <v>8546</v>
      </c>
      <c r="G9043" t="str">
        <f t="shared" si="279"/>
        <v>iiif_url</v>
      </c>
    </row>
    <row r="9044" spans="1:7" x14ac:dyDescent="0.2">
      <c r="A9044" t="s">
        <v>8526</v>
      </c>
      <c r="B9044" t="s">
        <v>8527</v>
      </c>
      <c r="C9044" t="s">
        <v>11</v>
      </c>
      <c r="D9044">
        <v>2725</v>
      </c>
      <c r="E9044">
        <v>841</v>
      </c>
      <c r="F9044" t="s">
        <v>8547</v>
      </c>
      <c r="G9044" t="str">
        <f t="shared" si="279"/>
        <v>iiif_url</v>
      </c>
    </row>
    <row r="9045" spans="1:7" x14ac:dyDescent="0.2">
      <c r="A9045" t="s">
        <v>8526</v>
      </c>
      <c r="B9045" t="s">
        <v>8527</v>
      </c>
      <c r="C9045" t="s">
        <v>11</v>
      </c>
      <c r="D9045">
        <v>3822</v>
      </c>
      <c r="E9045">
        <v>848</v>
      </c>
      <c r="F9045" t="s">
        <v>8548</v>
      </c>
      <c r="G9045" t="str">
        <f t="shared" si="279"/>
        <v>iiif_url</v>
      </c>
    </row>
    <row r="9046" spans="1:7" x14ac:dyDescent="0.2">
      <c r="A9046" t="s">
        <v>8526</v>
      </c>
      <c r="B9046" t="s">
        <v>8527</v>
      </c>
      <c r="C9046" t="s">
        <v>11</v>
      </c>
      <c r="D9046">
        <v>2723</v>
      </c>
      <c r="E9046">
        <v>888</v>
      </c>
      <c r="F9046" t="s">
        <v>8549</v>
      </c>
      <c r="G9046" t="str">
        <f t="shared" si="279"/>
        <v>iiif_url</v>
      </c>
    </row>
    <row r="9047" spans="1:7" x14ac:dyDescent="0.2">
      <c r="A9047" t="s">
        <v>8526</v>
      </c>
      <c r="B9047" t="s">
        <v>8527</v>
      </c>
      <c r="C9047" t="s">
        <v>11</v>
      </c>
      <c r="D9047">
        <v>3701</v>
      </c>
      <c r="E9047">
        <v>894</v>
      </c>
      <c r="F9047" t="s">
        <v>8550</v>
      </c>
      <c r="G9047" t="str">
        <f t="shared" si="279"/>
        <v>iiif_url</v>
      </c>
    </row>
    <row r="9048" spans="1:7" x14ac:dyDescent="0.2">
      <c r="A9048" t="s">
        <v>8526</v>
      </c>
      <c r="B9048" t="s">
        <v>8527</v>
      </c>
      <c r="C9048" t="s">
        <v>11</v>
      </c>
      <c r="D9048">
        <v>2844</v>
      </c>
      <c r="E9048">
        <v>935</v>
      </c>
      <c r="F9048" t="s">
        <v>8551</v>
      </c>
      <c r="G9048" t="str">
        <f t="shared" si="279"/>
        <v>iiif_url</v>
      </c>
    </row>
    <row r="9049" spans="1:7" x14ac:dyDescent="0.2">
      <c r="A9049" t="s">
        <v>8526</v>
      </c>
      <c r="B9049" t="s">
        <v>8527</v>
      </c>
      <c r="C9049" t="s">
        <v>11</v>
      </c>
      <c r="D9049">
        <v>3701</v>
      </c>
      <c r="E9049">
        <v>944</v>
      </c>
      <c r="F9049" t="s">
        <v>8552</v>
      </c>
      <c r="G9049" t="str">
        <f t="shared" si="279"/>
        <v>iiif_url</v>
      </c>
    </row>
    <row r="9050" spans="1:7" x14ac:dyDescent="0.2">
      <c r="A9050" t="s">
        <v>8526</v>
      </c>
      <c r="B9050" t="s">
        <v>8527</v>
      </c>
      <c r="C9050" t="s">
        <v>11</v>
      </c>
      <c r="D9050">
        <v>2723</v>
      </c>
      <c r="E9050">
        <v>985</v>
      </c>
      <c r="F9050" t="s">
        <v>8553</v>
      </c>
      <c r="G9050" t="str">
        <f t="shared" si="279"/>
        <v>iiif_url</v>
      </c>
    </row>
    <row r="9051" spans="1:7" x14ac:dyDescent="0.2">
      <c r="A9051" t="s">
        <v>8526</v>
      </c>
      <c r="B9051" t="s">
        <v>8527</v>
      </c>
      <c r="C9051" t="s">
        <v>11</v>
      </c>
      <c r="D9051">
        <v>3820</v>
      </c>
      <c r="E9051">
        <v>995</v>
      </c>
      <c r="F9051" t="s">
        <v>8554</v>
      </c>
      <c r="G9051" t="str">
        <f t="shared" si="279"/>
        <v>iiif_url</v>
      </c>
    </row>
    <row r="9052" spans="1:7" x14ac:dyDescent="0.2">
      <c r="A9052" t="s">
        <v>8526</v>
      </c>
      <c r="B9052" t="s">
        <v>8527</v>
      </c>
      <c r="C9052" t="s">
        <v>11</v>
      </c>
      <c r="D9052">
        <v>2849</v>
      </c>
      <c r="E9052">
        <v>1034</v>
      </c>
      <c r="F9052" t="s">
        <v>8555</v>
      </c>
      <c r="G9052" t="str">
        <f t="shared" si="279"/>
        <v>iiif_url</v>
      </c>
    </row>
    <row r="9053" spans="1:7" x14ac:dyDescent="0.2">
      <c r="A9053" t="s">
        <v>8526</v>
      </c>
      <c r="B9053" t="s">
        <v>8527</v>
      </c>
      <c r="C9053" t="s">
        <v>11</v>
      </c>
      <c r="D9053">
        <v>3699</v>
      </c>
      <c r="E9053">
        <v>1037</v>
      </c>
      <c r="F9053" t="s">
        <v>8556</v>
      </c>
      <c r="G9053" t="str">
        <f t="shared" si="279"/>
        <v>iiif_url</v>
      </c>
    </row>
    <row r="9054" spans="1:7" x14ac:dyDescent="0.2">
      <c r="A9054" t="s">
        <v>8526</v>
      </c>
      <c r="B9054" t="s">
        <v>8527</v>
      </c>
      <c r="C9054" t="s">
        <v>11</v>
      </c>
      <c r="D9054">
        <v>2723</v>
      </c>
      <c r="E9054">
        <v>1080</v>
      </c>
      <c r="F9054" t="s">
        <v>8557</v>
      </c>
      <c r="G9054" t="str">
        <f t="shared" si="279"/>
        <v>iiif_url</v>
      </c>
    </row>
    <row r="9055" spans="1:7" x14ac:dyDescent="0.2">
      <c r="A9055" t="s">
        <v>8526</v>
      </c>
      <c r="B9055" t="s">
        <v>8527</v>
      </c>
      <c r="C9055" t="s">
        <v>11</v>
      </c>
      <c r="D9055">
        <v>3703</v>
      </c>
      <c r="E9055">
        <v>1099</v>
      </c>
      <c r="F9055" t="s">
        <v>8558</v>
      </c>
      <c r="G9055" t="str">
        <f t="shared" si="279"/>
        <v>iiif_url</v>
      </c>
    </row>
    <row r="9056" spans="1:7" x14ac:dyDescent="0.2">
      <c r="A9056" t="s">
        <v>8526</v>
      </c>
      <c r="B9056" t="s">
        <v>8527</v>
      </c>
      <c r="C9056" t="s">
        <v>11</v>
      </c>
      <c r="D9056">
        <v>2723</v>
      </c>
      <c r="E9056">
        <v>1130</v>
      </c>
      <c r="F9056" t="s">
        <v>8559</v>
      </c>
      <c r="G9056" t="str">
        <f t="shared" ref="G9056:G9087" si="280">HYPERLINK("https://images.diginfra.net/iiif/NL-HaNA_1.01.02/3779/NL-HaNA_1.01.02_3779_0040.jpg/2599,275,2078,2616/full/0/default.jpg", "iiif_url")</f>
        <v>iiif_url</v>
      </c>
    </row>
    <row r="9057" spans="1:7" x14ac:dyDescent="0.2">
      <c r="A9057" t="s">
        <v>8526</v>
      </c>
      <c r="B9057" t="s">
        <v>8527</v>
      </c>
      <c r="C9057" t="s">
        <v>11</v>
      </c>
      <c r="D9057">
        <v>3817</v>
      </c>
      <c r="E9057">
        <v>1126</v>
      </c>
      <c r="F9057" t="s">
        <v>2681</v>
      </c>
      <c r="G9057" t="str">
        <f t="shared" si="280"/>
        <v>iiif_url</v>
      </c>
    </row>
    <row r="9058" spans="1:7" x14ac:dyDescent="0.2">
      <c r="A9058" t="s">
        <v>8526</v>
      </c>
      <c r="B9058" t="s">
        <v>8527</v>
      </c>
      <c r="C9058" t="s">
        <v>11</v>
      </c>
      <c r="D9058">
        <v>2844</v>
      </c>
      <c r="E9058">
        <v>1173</v>
      </c>
      <c r="F9058" t="s">
        <v>8560</v>
      </c>
      <c r="G9058" t="str">
        <f t="shared" si="280"/>
        <v>iiif_url</v>
      </c>
    </row>
    <row r="9059" spans="1:7" x14ac:dyDescent="0.2">
      <c r="A9059" t="s">
        <v>8526</v>
      </c>
      <c r="B9059" t="s">
        <v>8527</v>
      </c>
      <c r="C9059" t="s">
        <v>11</v>
      </c>
      <c r="D9059">
        <v>3649</v>
      </c>
      <c r="E9059">
        <v>1179</v>
      </c>
      <c r="F9059" t="s">
        <v>8561</v>
      </c>
      <c r="G9059" t="str">
        <f t="shared" si="280"/>
        <v>iiif_url</v>
      </c>
    </row>
    <row r="9060" spans="1:7" x14ac:dyDescent="0.2">
      <c r="A9060" t="s">
        <v>8526</v>
      </c>
      <c r="B9060" t="s">
        <v>8527</v>
      </c>
      <c r="C9060" t="s">
        <v>11</v>
      </c>
      <c r="D9060">
        <v>2721</v>
      </c>
      <c r="E9060">
        <v>1225</v>
      </c>
      <c r="F9060" t="s">
        <v>8562</v>
      </c>
      <c r="G9060" t="str">
        <f t="shared" si="280"/>
        <v>iiif_url</v>
      </c>
    </row>
    <row r="9061" spans="1:7" x14ac:dyDescent="0.2">
      <c r="A9061" t="s">
        <v>8526</v>
      </c>
      <c r="B9061" t="s">
        <v>8527</v>
      </c>
      <c r="C9061" t="s">
        <v>11</v>
      </c>
      <c r="D9061">
        <v>3696</v>
      </c>
      <c r="E9061">
        <v>1229</v>
      </c>
      <c r="F9061" t="s">
        <v>8563</v>
      </c>
      <c r="G9061" t="str">
        <f t="shared" si="280"/>
        <v>iiif_url</v>
      </c>
    </row>
    <row r="9062" spans="1:7" x14ac:dyDescent="0.2">
      <c r="A9062" t="s">
        <v>8526</v>
      </c>
      <c r="B9062" t="s">
        <v>8527</v>
      </c>
      <c r="C9062" t="s">
        <v>11</v>
      </c>
      <c r="D9062">
        <v>2844</v>
      </c>
      <c r="E9062">
        <v>1273</v>
      </c>
      <c r="F9062" t="s">
        <v>8564</v>
      </c>
      <c r="G9062" t="str">
        <f t="shared" si="280"/>
        <v>iiif_url</v>
      </c>
    </row>
    <row r="9063" spans="1:7" x14ac:dyDescent="0.2">
      <c r="A9063" t="s">
        <v>8526</v>
      </c>
      <c r="B9063" t="s">
        <v>8527</v>
      </c>
      <c r="C9063" t="s">
        <v>11</v>
      </c>
      <c r="D9063">
        <v>3694</v>
      </c>
      <c r="E9063">
        <v>1278</v>
      </c>
      <c r="F9063" t="s">
        <v>8565</v>
      </c>
      <c r="G9063" t="str">
        <f t="shared" si="280"/>
        <v>iiif_url</v>
      </c>
    </row>
    <row r="9064" spans="1:7" x14ac:dyDescent="0.2">
      <c r="A9064" t="s">
        <v>8526</v>
      </c>
      <c r="B9064" t="s">
        <v>8527</v>
      </c>
      <c r="C9064" t="s">
        <v>11</v>
      </c>
      <c r="D9064">
        <v>2723</v>
      </c>
      <c r="E9064">
        <v>1321</v>
      </c>
      <c r="F9064" t="s">
        <v>8566</v>
      </c>
      <c r="G9064" t="str">
        <f t="shared" si="280"/>
        <v>iiif_url</v>
      </c>
    </row>
    <row r="9065" spans="1:7" x14ac:dyDescent="0.2">
      <c r="A9065" t="s">
        <v>8526</v>
      </c>
      <c r="B9065" t="s">
        <v>8527</v>
      </c>
      <c r="C9065" t="s">
        <v>11</v>
      </c>
      <c r="D9065">
        <v>3699</v>
      </c>
      <c r="E9065">
        <v>1327</v>
      </c>
      <c r="F9065" t="s">
        <v>8567</v>
      </c>
      <c r="G9065" t="str">
        <f t="shared" si="280"/>
        <v>iiif_url</v>
      </c>
    </row>
    <row r="9066" spans="1:7" x14ac:dyDescent="0.2">
      <c r="A9066" t="s">
        <v>8526</v>
      </c>
      <c r="B9066" t="s">
        <v>8527</v>
      </c>
      <c r="C9066" t="s">
        <v>11</v>
      </c>
      <c r="D9066">
        <v>2846</v>
      </c>
      <c r="E9066">
        <v>1369</v>
      </c>
      <c r="F9066" t="s">
        <v>8568</v>
      </c>
      <c r="G9066" t="str">
        <f t="shared" si="280"/>
        <v>iiif_url</v>
      </c>
    </row>
    <row r="9067" spans="1:7" x14ac:dyDescent="0.2">
      <c r="A9067" t="s">
        <v>8526</v>
      </c>
      <c r="B9067" t="s">
        <v>8527</v>
      </c>
      <c r="C9067" t="s">
        <v>11</v>
      </c>
      <c r="D9067">
        <v>3820</v>
      </c>
      <c r="E9067">
        <v>1375</v>
      </c>
      <c r="F9067" t="s">
        <v>8569</v>
      </c>
      <c r="G9067" t="str">
        <f t="shared" si="280"/>
        <v>iiif_url</v>
      </c>
    </row>
    <row r="9068" spans="1:7" x14ac:dyDescent="0.2">
      <c r="A9068" t="s">
        <v>8526</v>
      </c>
      <c r="B9068" t="s">
        <v>8527</v>
      </c>
      <c r="C9068" t="s">
        <v>11</v>
      </c>
      <c r="D9068">
        <v>2723</v>
      </c>
      <c r="E9068">
        <v>1416</v>
      </c>
      <c r="F9068" t="s">
        <v>8570</v>
      </c>
      <c r="G9068" t="str">
        <f t="shared" si="280"/>
        <v>iiif_url</v>
      </c>
    </row>
    <row r="9069" spans="1:7" x14ac:dyDescent="0.2">
      <c r="A9069" t="s">
        <v>8526</v>
      </c>
      <c r="B9069" t="s">
        <v>8527</v>
      </c>
      <c r="C9069" t="s">
        <v>11</v>
      </c>
      <c r="D9069">
        <v>3701</v>
      </c>
      <c r="E9069">
        <v>1425</v>
      </c>
      <c r="F9069" t="s">
        <v>8571</v>
      </c>
      <c r="G9069" t="str">
        <f t="shared" si="280"/>
        <v>iiif_url</v>
      </c>
    </row>
    <row r="9070" spans="1:7" x14ac:dyDescent="0.2">
      <c r="A9070" t="s">
        <v>8526</v>
      </c>
      <c r="B9070" t="s">
        <v>8527</v>
      </c>
      <c r="C9070" t="s">
        <v>11</v>
      </c>
      <c r="D9070">
        <v>2844</v>
      </c>
      <c r="E9070">
        <v>1466</v>
      </c>
      <c r="F9070" t="s">
        <v>3700</v>
      </c>
      <c r="G9070" t="str">
        <f t="shared" si="280"/>
        <v>iiif_url</v>
      </c>
    </row>
    <row r="9071" spans="1:7" x14ac:dyDescent="0.2">
      <c r="A9071" t="s">
        <v>8526</v>
      </c>
      <c r="B9071" t="s">
        <v>8527</v>
      </c>
      <c r="C9071" t="s">
        <v>11</v>
      </c>
      <c r="D9071">
        <v>3822</v>
      </c>
      <c r="E9071">
        <v>1473</v>
      </c>
      <c r="F9071" t="s">
        <v>8572</v>
      </c>
      <c r="G9071" t="str">
        <f t="shared" si="280"/>
        <v>iiif_url</v>
      </c>
    </row>
    <row r="9072" spans="1:7" x14ac:dyDescent="0.2">
      <c r="A9072" t="s">
        <v>8526</v>
      </c>
      <c r="B9072" t="s">
        <v>8527</v>
      </c>
      <c r="C9072" t="s">
        <v>11</v>
      </c>
      <c r="D9072">
        <v>2725</v>
      </c>
      <c r="E9072">
        <v>1509</v>
      </c>
      <c r="F9072" t="s">
        <v>8573</v>
      </c>
      <c r="G9072" t="str">
        <f t="shared" si="280"/>
        <v>iiif_url</v>
      </c>
    </row>
    <row r="9073" spans="1:7" x14ac:dyDescent="0.2">
      <c r="A9073" t="s">
        <v>8526</v>
      </c>
      <c r="B9073" t="s">
        <v>8527</v>
      </c>
      <c r="C9073" t="s">
        <v>11</v>
      </c>
      <c r="D9073">
        <v>3699</v>
      </c>
      <c r="E9073">
        <v>1521</v>
      </c>
      <c r="F9073" t="s">
        <v>8574</v>
      </c>
      <c r="G9073" t="str">
        <f t="shared" si="280"/>
        <v>iiif_url</v>
      </c>
    </row>
    <row r="9074" spans="1:7" x14ac:dyDescent="0.2">
      <c r="A9074" t="s">
        <v>8526</v>
      </c>
      <c r="B9074" t="s">
        <v>8527</v>
      </c>
      <c r="C9074" t="s">
        <v>11</v>
      </c>
      <c r="D9074">
        <v>2721</v>
      </c>
      <c r="E9074">
        <v>1559</v>
      </c>
      <c r="F9074" t="s">
        <v>8575</v>
      </c>
      <c r="G9074" t="str">
        <f t="shared" si="280"/>
        <v>iiif_url</v>
      </c>
    </row>
    <row r="9075" spans="1:7" x14ac:dyDescent="0.2">
      <c r="A9075" t="s">
        <v>8526</v>
      </c>
      <c r="B9075" t="s">
        <v>8527</v>
      </c>
      <c r="C9075" t="s">
        <v>11</v>
      </c>
      <c r="D9075">
        <v>3699</v>
      </c>
      <c r="E9075">
        <v>1573</v>
      </c>
      <c r="F9075" t="s">
        <v>8576</v>
      </c>
      <c r="G9075" t="str">
        <f t="shared" si="280"/>
        <v>iiif_url</v>
      </c>
    </row>
    <row r="9076" spans="1:7" x14ac:dyDescent="0.2">
      <c r="A9076" t="s">
        <v>8526</v>
      </c>
      <c r="B9076" t="s">
        <v>8527</v>
      </c>
      <c r="C9076" t="s">
        <v>11</v>
      </c>
      <c r="D9076">
        <v>2846</v>
      </c>
      <c r="E9076">
        <v>1608</v>
      </c>
      <c r="F9076" t="s">
        <v>8577</v>
      </c>
      <c r="G9076" t="str">
        <f t="shared" si="280"/>
        <v>iiif_url</v>
      </c>
    </row>
    <row r="9077" spans="1:7" x14ac:dyDescent="0.2">
      <c r="A9077" t="s">
        <v>8526</v>
      </c>
      <c r="B9077" t="s">
        <v>8527</v>
      </c>
      <c r="C9077" t="s">
        <v>11</v>
      </c>
      <c r="D9077">
        <v>3703</v>
      </c>
      <c r="E9077">
        <v>1624</v>
      </c>
      <c r="F9077" t="s">
        <v>8578</v>
      </c>
      <c r="G9077" t="str">
        <f t="shared" si="280"/>
        <v>iiif_url</v>
      </c>
    </row>
    <row r="9078" spans="1:7" x14ac:dyDescent="0.2">
      <c r="A9078" t="s">
        <v>8526</v>
      </c>
      <c r="B9078" t="s">
        <v>8527</v>
      </c>
      <c r="C9078" t="s">
        <v>11</v>
      </c>
      <c r="D9078">
        <v>2725</v>
      </c>
      <c r="E9078">
        <v>1653</v>
      </c>
      <c r="F9078" t="s">
        <v>8579</v>
      </c>
      <c r="G9078" t="str">
        <f t="shared" si="280"/>
        <v>iiif_url</v>
      </c>
    </row>
    <row r="9079" spans="1:7" x14ac:dyDescent="0.2">
      <c r="A9079" t="s">
        <v>8526</v>
      </c>
      <c r="B9079" t="s">
        <v>8527</v>
      </c>
      <c r="C9079" t="s">
        <v>11</v>
      </c>
      <c r="D9079">
        <v>3825</v>
      </c>
      <c r="E9079">
        <v>1662</v>
      </c>
      <c r="F9079" t="s">
        <v>8580</v>
      </c>
      <c r="G9079" t="str">
        <f t="shared" si="280"/>
        <v>iiif_url</v>
      </c>
    </row>
    <row r="9080" spans="1:7" x14ac:dyDescent="0.2">
      <c r="A9080" t="s">
        <v>8526</v>
      </c>
      <c r="B9080" t="s">
        <v>8527</v>
      </c>
      <c r="C9080" t="s">
        <v>11</v>
      </c>
      <c r="D9080">
        <v>2725</v>
      </c>
      <c r="E9080">
        <v>1703</v>
      </c>
      <c r="F9080" t="s">
        <v>8581</v>
      </c>
      <c r="G9080" t="str">
        <f t="shared" si="280"/>
        <v>iiif_url</v>
      </c>
    </row>
    <row r="9081" spans="1:7" x14ac:dyDescent="0.2">
      <c r="A9081" t="s">
        <v>8526</v>
      </c>
      <c r="B9081" t="s">
        <v>8527</v>
      </c>
      <c r="C9081" t="s">
        <v>11</v>
      </c>
      <c r="D9081">
        <v>3827</v>
      </c>
      <c r="E9081">
        <v>1708</v>
      </c>
      <c r="F9081" t="s">
        <v>8582</v>
      </c>
      <c r="G9081" t="str">
        <f t="shared" si="280"/>
        <v>iiif_url</v>
      </c>
    </row>
    <row r="9082" spans="1:7" x14ac:dyDescent="0.2">
      <c r="A9082" t="s">
        <v>8526</v>
      </c>
      <c r="B9082" t="s">
        <v>8527</v>
      </c>
      <c r="C9082" t="s">
        <v>11</v>
      </c>
      <c r="D9082">
        <v>2728</v>
      </c>
      <c r="E9082">
        <v>1753</v>
      </c>
      <c r="F9082" t="s">
        <v>3720</v>
      </c>
      <c r="G9082" t="str">
        <f t="shared" si="280"/>
        <v>iiif_url</v>
      </c>
    </row>
    <row r="9083" spans="1:7" x14ac:dyDescent="0.2">
      <c r="A9083" t="s">
        <v>8526</v>
      </c>
      <c r="B9083" t="s">
        <v>8527</v>
      </c>
      <c r="C9083" t="s">
        <v>11</v>
      </c>
      <c r="D9083">
        <v>3703</v>
      </c>
      <c r="E9083">
        <v>1762</v>
      </c>
      <c r="F9083" t="s">
        <v>8583</v>
      </c>
      <c r="G9083" t="str">
        <f t="shared" si="280"/>
        <v>iiif_url</v>
      </c>
    </row>
    <row r="9084" spans="1:7" x14ac:dyDescent="0.2">
      <c r="A9084" t="s">
        <v>8526</v>
      </c>
      <c r="B9084" t="s">
        <v>8527</v>
      </c>
      <c r="C9084" t="s">
        <v>11</v>
      </c>
      <c r="D9084">
        <v>2851</v>
      </c>
      <c r="E9084">
        <v>1803</v>
      </c>
      <c r="F9084" t="s">
        <v>8584</v>
      </c>
      <c r="G9084" t="str">
        <f t="shared" si="280"/>
        <v>iiif_url</v>
      </c>
    </row>
    <row r="9085" spans="1:7" x14ac:dyDescent="0.2">
      <c r="A9085" t="s">
        <v>8526</v>
      </c>
      <c r="B9085" t="s">
        <v>8527</v>
      </c>
      <c r="C9085" t="s">
        <v>11</v>
      </c>
      <c r="D9085">
        <v>3701</v>
      </c>
      <c r="E9085">
        <v>1814</v>
      </c>
      <c r="F9085" t="s">
        <v>8585</v>
      </c>
      <c r="G9085" t="str">
        <f t="shared" si="280"/>
        <v>iiif_url</v>
      </c>
    </row>
    <row r="9086" spans="1:7" x14ac:dyDescent="0.2">
      <c r="A9086" t="s">
        <v>8526</v>
      </c>
      <c r="B9086" t="s">
        <v>8527</v>
      </c>
      <c r="C9086" t="s">
        <v>11</v>
      </c>
      <c r="D9086">
        <v>2728</v>
      </c>
      <c r="E9086">
        <v>1852</v>
      </c>
      <c r="F9086" t="s">
        <v>8586</v>
      </c>
      <c r="G9086" t="str">
        <f t="shared" si="280"/>
        <v>iiif_url</v>
      </c>
    </row>
    <row r="9087" spans="1:7" x14ac:dyDescent="0.2">
      <c r="A9087" t="s">
        <v>8526</v>
      </c>
      <c r="B9087" t="s">
        <v>8527</v>
      </c>
      <c r="C9087" t="s">
        <v>11</v>
      </c>
      <c r="D9087">
        <v>3827</v>
      </c>
      <c r="E9087">
        <v>1856</v>
      </c>
      <c r="F9087" t="s">
        <v>8587</v>
      </c>
      <c r="G9087" t="str">
        <f t="shared" si="280"/>
        <v>iiif_url</v>
      </c>
    </row>
    <row r="9088" spans="1:7" x14ac:dyDescent="0.2">
      <c r="A9088" t="s">
        <v>8526</v>
      </c>
      <c r="B9088" t="s">
        <v>8527</v>
      </c>
      <c r="C9088" t="s">
        <v>11</v>
      </c>
      <c r="D9088">
        <v>2730</v>
      </c>
      <c r="E9088">
        <v>1895</v>
      </c>
      <c r="F9088" t="s">
        <v>8588</v>
      </c>
      <c r="G9088" t="str">
        <f t="shared" ref="G9088:G9113" si="281">HYPERLINK("https://images.diginfra.net/iiif/NL-HaNA_1.01.02/3779/NL-HaNA_1.01.02_3779_0040.jpg/2599,275,2078,2616/full/0/default.jpg", "iiif_url")</f>
        <v>iiif_url</v>
      </c>
    </row>
    <row r="9089" spans="1:7" x14ac:dyDescent="0.2">
      <c r="A9089" t="s">
        <v>8526</v>
      </c>
      <c r="B9089" t="s">
        <v>8527</v>
      </c>
      <c r="C9089" t="s">
        <v>11</v>
      </c>
      <c r="D9089">
        <v>3706</v>
      </c>
      <c r="E9089">
        <v>1902</v>
      </c>
      <c r="F9089" t="s">
        <v>8589</v>
      </c>
      <c r="G9089" t="str">
        <f t="shared" si="281"/>
        <v>iiif_url</v>
      </c>
    </row>
    <row r="9090" spans="1:7" x14ac:dyDescent="0.2">
      <c r="A9090" t="s">
        <v>8526</v>
      </c>
      <c r="B9090" t="s">
        <v>8527</v>
      </c>
      <c r="C9090" t="s">
        <v>11</v>
      </c>
      <c r="D9090">
        <v>2856</v>
      </c>
      <c r="E9090">
        <v>1940</v>
      </c>
      <c r="F9090" t="s">
        <v>8590</v>
      </c>
      <c r="G9090" t="str">
        <f t="shared" si="281"/>
        <v>iiif_url</v>
      </c>
    </row>
    <row r="9091" spans="1:7" x14ac:dyDescent="0.2">
      <c r="A9091" t="s">
        <v>8526</v>
      </c>
      <c r="B9091" t="s">
        <v>8527</v>
      </c>
      <c r="C9091" t="s">
        <v>11</v>
      </c>
      <c r="D9091">
        <v>3827</v>
      </c>
      <c r="E9091">
        <v>1941</v>
      </c>
      <c r="F9091" t="s">
        <v>8591</v>
      </c>
      <c r="G9091" t="str">
        <f t="shared" si="281"/>
        <v>iiif_url</v>
      </c>
    </row>
    <row r="9092" spans="1:7" x14ac:dyDescent="0.2">
      <c r="A9092" t="s">
        <v>8526</v>
      </c>
      <c r="B9092" t="s">
        <v>8527</v>
      </c>
      <c r="C9092" t="s">
        <v>11</v>
      </c>
      <c r="D9092">
        <v>2725</v>
      </c>
      <c r="E9092">
        <v>1991</v>
      </c>
      <c r="F9092" t="s">
        <v>8592</v>
      </c>
      <c r="G9092" t="str">
        <f t="shared" si="281"/>
        <v>iiif_url</v>
      </c>
    </row>
    <row r="9093" spans="1:7" x14ac:dyDescent="0.2">
      <c r="A9093" t="s">
        <v>8526</v>
      </c>
      <c r="B9093" t="s">
        <v>8527</v>
      </c>
      <c r="C9093" t="s">
        <v>11</v>
      </c>
      <c r="D9093">
        <v>3701</v>
      </c>
      <c r="E9093">
        <v>2000</v>
      </c>
      <c r="F9093" t="s">
        <v>8593</v>
      </c>
      <c r="G9093" t="str">
        <f t="shared" si="281"/>
        <v>iiif_url</v>
      </c>
    </row>
    <row r="9094" spans="1:7" x14ac:dyDescent="0.2">
      <c r="A9094" t="s">
        <v>8526</v>
      </c>
      <c r="B9094" t="s">
        <v>8527</v>
      </c>
      <c r="C9094" t="s">
        <v>11</v>
      </c>
      <c r="D9094">
        <v>2732</v>
      </c>
      <c r="E9094">
        <v>2050</v>
      </c>
      <c r="F9094" t="s">
        <v>8594</v>
      </c>
      <c r="G9094" t="str">
        <f t="shared" si="281"/>
        <v>iiif_url</v>
      </c>
    </row>
    <row r="9095" spans="1:7" x14ac:dyDescent="0.2">
      <c r="A9095" t="s">
        <v>8526</v>
      </c>
      <c r="B9095" t="s">
        <v>8527</v>
      </c>
      <c r="C9095" t="s">
        <v>11</v>
      </c>
      <c r="D9095">
        <v>3703</v>
      </c>
      <c r="E9095">
        <v>2050</v>
      </c>
      <c r="F9095" t="s">
        <v>8595</v>
      </c>
      <c r="G9095" t="str">
        <f t="shared" si="281"/>
        <v>iiif_url</v>
      </c>
    </row>
    <row r="9096" spans="1:7" x14ac:dyDescent="0.2">
      <c r="A9096" t="s">
        <v>8526</v>
      </c>
      <c r="B9096" t="s">
        <v>8527</v>
      </c>
      <c r="C9096" t="s">
        <v>11</v>
      </c>
      <c r="D9096">
        <v>2851</v>
      </c>
      <c r="E9096">
        <v>2086</v>
      </c>
      <c r="F9096" t="s">
        <v>8596</v>
      </c>
      <c r="G9096" t="str">
        <f t="shared" si="281"/>
        <v>iiif_url</v>
      </c>
    </row>
    <row r="9097" spans="1:7" x14ac:dyDescent="0.2">
      <c r="A9097" t="s">
        <v>8526</v>
      </c>
      <c r="B9097" t="s">
        <v>8527</v>
      </c>
      <c r="C9097" t="s">
        <v>11</v>
      </c>
      <c r="D9097">
        <v>3825</v>
      </c>
      <c r="E9097">
        <v>2097</v>
      </c>
      <c r="F9097" t="s">
        <v>8597</v>
      </c>
      <c r="G9097" t="str">
        <f t="shared" si="281"/>
        <v>iiif_url</v>
      </c>
    </row>
    <row r="9098" spans="1:7" x14ac:dyDescent="0.2">
      <c r="A9098" t="s">
        <v>8526</v>
      </c>
      <c r="B9098" t="s">
        <v>8527</v>
      </c>
      <c r="C9098" t="s">
        <v>11</v>
      </c>
      <c r="D9098">
        <v>2730</v>
      </c>
      <c r="E9098">
        <v>2133</v>
      </c>
      <c r="F9098" t="s">
        <v>8598</v>
      </c>
      <c r="G9098" t="str">
        <f t="shared" si="281"/>
        <v>iiif_url</v>
      </c>
    </row>
    <row r="9099" spans="1:7" x14ac:dyDescent="0.2">
      <c r="A9099" t="s">
        <v>8526</v>
      </c>
      <c r="B9099" t="s">
        <v>8527</v>
      </c>
      <c r="C9099" t="s">
        <v>11</v>
      </c>
      <c r="D9099">
        <v>3706</v>
      </c>
      <c r="E9099">
        <v>2141</v>
      </c>
      <c r="F9099" t="s">
        <v>8599</v>
      </c>
      <c r="G9099" t="str">
        <f t="shared" si="281"/>
        <v>iiif_url</v>
      </c>
    </row>
    <row r="9100" spans="1:7" x14ac:dyDescent="0.2">
      <c r="A9100" t="s">
        <v>8526</v>
      </c>
      <c r="B9100" t="s">
        <v>8527</v>
      </c>
      <c r="C9100" t="s">
        <v>11</v>
      </c>
      <c r="D9100">
        <v>2851</v>
      </c>
      <c r="E9100">
        <v>2183</v>
      </c>
      <c r="F9100" t="s">
        <v>8600</v>
      </c>
      <c r="G9100" t="str">
        <f t="shared" si="281"/>
        <v>iiif_url</v>
      </c>
    </row>
    <row r="9101" spans="1:7" x14ac:dyDescent="0.2">
      <c r="A9101" t="s">
        <v>8526</v>
      </c>
      <c r="B9101" t="s">
        <v>8527</v>
      </c>
      <c r="C9101" t="s">
        <v>11</v>
      </c>
      <c r="D9101">
        <v>3703</v>
      </c>
      <c r="E9101">
        <v>2193</v>
      </c>
      <c r="F9101" t="s">
        <v>8601</v>
      </c>
      <c r="G9101" t="str">
        <f t="shared" si="281"/>
        <v>iiif_url</v>
      </c>
    </row>
    <row r="9102" spans="1:7" x14ac:dyDescent="0.2">
      <c r="A9102" t="s">
        <v>8526</v>
      </c>
      <c r="B9102" t="s">
        <v>8527</v>
      </c>
      <c r="C9102" t="s">
        <v>11</v>
      </c>
      <c r="D9102">
        <v>2732</v>
      </c>
      <c r="E9102">
        <v>2233</v>
      </c>
      <c r="F9102" t="s">
        <v>8602</v>
      </c>
      <c r="G9102" t="str">
        <f t="shared" si="281"/>
        <v>iiif_url</v>
      </c>
    </row>
    <row r="9103" spans="1:7" x14ac:dyDescent="0.2">
      <c r="A9103" t="s">
        <v>8526</v>
      </c>
      <c r="B9103" t="s">
        <v>8527</v>
      </c>
      <c r="C9103" t="s">
        <v>11</v>
      </c>
      <c r="D9103">
        <v>3091</v>
      </c>
      <c r="E9103">
        <v>2247</v>
      </c>
      <c r="F9103" t="s">
        <v>285</v>
      </c>
      <c r="G9103" t="str">
        <f t="shared" si="281"/>
        <v>iiif_url</v>
      </c>
    </row>
    <row r="9104" spans="1:7" x14ac:dyDescent="0.2">
      <c r="A9104" t="s">
        <v>8526</v>
      </c>
      <c r="B9104" t="s">
        <v>8527</v>
      </c>
      <c r="C9104" t="s">
        <v>11</v>
      </c>
      <c r="D9104">
        <v>3703</v>
      </c>
      <c r="E9104">
        <v>2245</v>
      </c>
      <c r="F9104" t="s">
        <v>8603</v>
      </c>
      <c r="G9104" t="str">
        <f t="shared" si="281"/>
        <v>iiif_url</v>
      </c>
    </row>
    <row r="9105" spans="1:7" x14ac:dyDescent="0.2">
      <c r="A9105" t="s">
        <v>8526</v>
      </c>
      <c r="B9105" t="s">
        <v>8527</v>
      </c>
      <c r="C9105" t="s">
        <v>11</v>
      </c>
      <c r="D9105">
        <v>2685</v>
      </c>
      <c r="E9105">
        <v>2278</v>
      </c>
      <c r="F9105" t="s">
        <v>8604</v>
      </c>
      <c r="G9105" t="str">
        <f t="shared" si="281"/>
        <v>iiif_url</v>
      </c>
    </row>
    <row r="9106" spans="1:7" x14ac:dyDescent="0.2">
      <c r="A9106" t="s">
        <v>8526</v>
      </c>
      <c r="B9106" t="s">
        <v>8527</v>
      </c>
      <c r="C9106" t="s">
        <v>11</v>
      </c>
      <c r="D9106">
        <v>3661</v>
      </c>
      <c r="E9106">
        <v>2288</v>
      </c>
      <c r="F9106" t="s">
        <v>8605</v>
      </c>
      <c r="G9106" t="str">
        <f t="shared" si="281"/>
        <v>iiif_url</v>
      </c>
    </row>
    <row r="9107" spans="1:7" x14ac:dyDescent="0.2">
      <c r="A9107" t="s">
        <v>8526</v>
      </c>
      <c r="B9107" t="s">
        <v>8527</v>
      </c>
      <c r="C9107" t="s">
        <v>11</v>
      </c>
      <c r="D9107">
        <v>2732</v>
      </c>
      <c r="E9107">
        <v>2327</v>
      </c>
      <c r="F9107" t="s">
        <v>8606</v>
      </c>
      <c r="G9107" t="str">
        <f t="shared" si="281"/>
        <v>iiif_url</v>
      </c>
    </row>
    <row r="9108" spans="1:7" x14ac:dyDescent="0.2">
      <c r="A9108" t="s">
        <v>8526</v>
      </c>
      <c r="B9108" t="s">
        <v>8527</v>
      </c>
      <c r="C9108" t="s">
        <v>11</v>
      </c>
      <c r="D9108">
        <v>3661</v>
      </c>
      <c r="E9108">
        <v>2336</v>
      </c>
      <c r="F9108" t="s">
        <v>8607</v>
      </c>
      <c r="G9108" t="str">
        <f t="shared" si="281"/>
        <v>iiif_url</v>
      </c>
    </row>
    <row r="9109" spans="1:7" x14ac:dyDescent="0.2">
      <c r="A9109" t="s">
        <v>8526</v>
      </c>
      <c r="B9109" t="s">
        <v>8527</v>
      </c>
      <c r="C9109" t="s">
        <v>11</v>
      </c>
      <c r="D9109">
        <v>2732</v>
      </c>
      <c r="E9109">
        <v>2376</v>
      </c>
      <c r="F9109" t="s">
        <v>8608</v>
      </c>
      <c r="G9109" t="str">
        <f t="shared" si="281"/>
        <v>iiif_url</v>
      </c>
    </row>
    <row r="9110" spans="1:7" x14ac:dyDescent="0.2">
      <c r="A9110" t="s">
        <v>8526</v>
      </c>
      <c r="B9110" t="s">
        <v>8527</v>
      </c>
      <c r="C9110" t="s">
        <v>11</v>
      </c>
      <c r="D9110">
        <v>3708</v>
      </c>
      <c r="E9110">
        <v>2390</v>
      </c>
      <c r="F9110" t="s">
        <v>8609</v>
      </c>
      <c r="G9110" t="str">
        <f t="shared" si="281"/>
        <v>iiif_url</v>
      </c>
    </row>
    <row r="9111" spans="1:7" x14ac:dyDescent="0.2">
      <c r="A9111" t="s">
        <v>8526</v>
      </c>
      <c r="B9111" t="s">
        <v>8527</v>
      </c>
      <c r="C9111" t="s">
        <v>124</v>
      </c>
      <c r="D9111">
        <v>3314</v>
      </c>
      <c r="E9111">
        <v>2470</v>
      </c>
      <c r="F9111" t="s">
        <v>8610</v>
      </c>
      <c r="G9111" t="str">
        <f t="shared" si="281"/>
        <v>iiif_url</v>
      </c>
    </row>
    <row r="9112" spans="1:7" x14ac:dyDescent="0.2">
      <c r="A9112" t="s">
        <v>8526</v>
      </c>
      <c r="B9112" t="s">
        <v>8527</v>
      </c>
      <c r="C9112" t="s">
        <v>26</v>
      </c>
      <c r="D9112">
        <v>3450</v>
      </c>
      <c r="E9112">
        <v>2471</v>
      </c>
      <c r="F9112" t="s">
        <v>8611</v>
      </c>
      <c r="G9112" t="str">
        <f t="shared" si="281"/>
        <v>iiif_url</v>
      </c>
    </row>
    <row r="9113" spans="1:7" x14ac:dyDescent="0.2">
      <c r="A9113" t="s">
        <v>8526</v>
      </c>
      <c r="B9113" t="s">
        <v>8527</v>
      </c>
      <c r="C9113" t="s">
        <v>11</v>
      </c>
      <c r="D9113">
        <v>3711</v>
      </c>
      <c r="E9113">
        <v>2477</v>
      </c>
      <c r="F9113" t="s">
        <v>8612</v>
      </c>
      <c r="G9113" t="str">
        <f t="shared" si="281"/>
        <v>iiif_url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Marijn Koolen</cp:lastModifiedBy>
  <dcterms:created xsi:type="dcterms:W3CDTF">2021-08-09T07:32:05Z</dcterms:created>
  <dcterms:modified xsi:type="dcterms:W3CDTF">2021-08-20T15:17:31Z</dcterms:modified>
</cp:coreProperties>
</file>