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NTT  vocabulary\TOP UP\Web Enterprise\"/>
    </mc:Choice>
  </mc:AlternateContent>
  <bookViews>
    <workbookView xWindow="0" yWindow="0" windowWidth="28800" windowHeight="12210" activeTab="3"/>
  </bookViews>
  <sheets>
    <sheet name="Product Backlog" sheetId="5" r:id="rId1"/>
    <sheet name=" Đừng đọc cái này" sheetId="2" r:id="rId2"/>
    <sheet name="Release Planing " sheetId="6" r:id="rId3"/>
    <sheet name="Srpint Backlog" sheetId="7"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6" l="1"/>
  <c r="E5" i="6"/>
  <c r="E18" i="6"/>
  <c r="E14" i="6"/>
  <c r="O9" i="7" l="1"/>
  <c r="N9" i="7"/>
  <c r="O8" i="7"/>
  <c r="N8" i="7"/>
  <c r="O6" i="7"/>
  <c r="N6" i="7"/>
  <c r="O7" i="7"/>
  <c r="N7" i="7"/>
  <c r="O11" i="7" l="1"/>
  <c r="N11" i="7"/>
  <c r="J34" i="2" l="1"/>
  <c r="K34" i="2"/>
  <c r="L34" i="2"/>
  <c r="M34" i="2"/>
  <c r="I34" i="2"/>
  <c r="H34" i="2"/>
  <c r="G34" i="2"/>
  <c r="D34" i="2"/>
  <c r="E34" i="2"/>
  <c r="F34" i="2"/>
  <c r="D33" i="2"/>
  <c r="E33" i="2" s="1"/>
  <c r="F33" i="2" s="1"/>
  <c r="G33" i="2" s="1"/>
  <c r="H33" i="2" s="1"/>
  <c r="H9" i="2"/>
  <c r="C33" i="2"/>
  <c r="E9" i="2"/>
</calcChain>
</file>

<file path=xl/sharedStrings.xml><?xml version="1.0" encoding="utf-8"?>
<sst xmlns="http://schemas.openxmlformats.org/spreadsheetml/2006/main" count="263" uniqueCount="144">
  <si>
    <t>must</t>
  </si>
  <si>
    <t>should</t>
  </si>
  <si>
    <t>Task Name</t>
  </si>
  <si>
    <t>From product backlog name : All staff must agree to Terms and Conditions before they can submit.</t>
  </si>
  <si>
    <t>Front-End Implement</t>
  </si>
  <si>
    <t>Testing</t>
  </si>
  <si>
    <t>Total</t>
  </si>
  <si>
    <t>Sprint Task</t>
  </si>
  <si>
    <t>Name</t>
  </si>
  <si>
    <t>Estimate time (hours)</t>
  </si>
  <si>
    <t>Actual time (hours)</t>
  </si>
  <si>
    <t>Working date</t>
  </si>
  <si>
    <t>Create user account</t>
  </si>
  <si>
    <t>Sprint 1: Feb 22th - Feb 28th 2022  
Sprint goal: Function Register / Login / User Role</t>
  </si>
  <si>
    <t>Tung, Hoang Huy</t>
  </si>
  <si>
    <t>Design Register Page</t>
  </si>
  <si>
    <t>Design Login Page</t>
  </si>
  <si>
    <t>Design ERD, database</t>
  </si>
  <si>
    <t xml:space="preserve">Structure Design </t>
  </si>
  <si>
    <t>Test completed function</t>
  </si>
  <si>
    <t>Hieu</t>
  </si>
  <si>
    <t>Working in progress</t>
  </si>
  <si>
    <t>Status 1</t>
  </si>
  <si>
    <t>Status 2</t>
  </si>
  <si>
    <t>Feb 22nd - Feb 24th</t>
  </si>
  <si>
    <t>Done</t>
  </si>
  <si>
    <t>Finishing date</t>
  </si>
  <si>
    <t>Feb 27th</t>
  </si>
  <si>
    <t>Feb 25th - Feb 27th</t>
  </si>
  <si>
    <t>Feb 28th</t>
  </si>
  <si>
    <t>Tuesday</t>
  </si>
  <si>
    <t>Wednesday</t>
  </si>
  <si>
    <t>Thursday</t>
  </si>
  <si>
    <t>Friday</t>
  </si>
  <si>
    <t>Saturday</t>
  </si>
  <si>
    <t>Sunday</t>
  </si>
  <si>
    <t>Monday</t>
  </si>
  <si>
    <t>Feb-26th</t>
  </si>
  <si>
    <t>Task ID</t>
  </si>
  <si>
    <t>TaskID</t>
  </si>
  <si>
    <t>Back-End Implement</t>
  </si>
  <si>
    <t>Initial Estimate (hour)</t>
  </si>
  <si>
    <t>Day 0</t>
  </si>
  <si>
    <t>Remaining Effort</t>
  </si>
  <si>
    <t>Feb 22th - Feb 28th</t>
  </si>
  <si>
    <t>Tung, Hoang Huy, Ngọc Thien, Quang Huy</t>
  </si>
  <si>
    <t>Quang Huy, Dinh Hieu</t>
  </si>
  <si>
    <t>Idea line</t>
  </si>
  <si>
    <t>Mar 1st</t>
  </si>
  <si>
    <t>Mar 2nd</t>
  </si>
  <si>
    <t>Mar 3th</t>
  </si>
  <si>
    <t>Feb 25nd</t>
  </si>
  <si>
    <t>Feb 26th</t>
  </si>
  <si>
    <t>Feb 24th - Feb 27th</t>
  </si>
  <si>
    <t xml:space="preserve"> </t>
  </si>
  <si>
    <t>Product backlog</t>
  </si>
  <si>
    <t>ID</t>
  </si>
  <si>
    <t>Description</t>
  </si>
  <si>
    <t>Priority</t>
  </si>
  <si>
    <t>Size</t>
  </si>
  <si>
    <t>PBI-2</t>
  </si>
  <si>
    <t>All staff (academic and support) have the opportunity to submit one or more ideas</t>
  </si>
  <si>
    <t>PBI-4</t>
  </si>
  <si>
    <t>All staff can optionally upload documents to support their ideas</t>
  </si>
  <si>
    <t>PBI-5</t>
  </si>
  <si>
    <t>All ideas can be categorised (tagged) from a list of categories at the point when they are submitted</t>
  </si>
  <si>
    <t>PBI-7</t>
  </si>
  <si>
    <t>All staff can see all submitted ideas and can comment on any idea.  They can also give the Thumbs Up or Thumbs Down for any idea, but only once for any idea</t>
  </si>
  <si>
    <t>PBI-13</t>
  </si>
  <si>
    <t xml:space="preserve">Lists of Ideas need to be paginated </t>
  </si>
  <si>
    <t>PBI-14</t>
  </si>
  <si>
    <t>The University QA Manager needs to be able to download all the data after the final closure date in a CSV file for transfer out of the system.  Any uploaded documents need to be downloaded in a ZIP file</t>
  </si>
  <si>
    <t>PBI-16</t>
  </si>
  <si>
    <t>Statistical analysis (e.g. number of ideas per Department) needs to be available</t>
  </si>
  <si>
    <t>PBI-3</t>
  </si>
  <si>
    <t>All staff must agree to Terms and Conditions before they can submit</t>
  </si>
  <si>
    <t>PBI-9</t>
  </si>
  <si>
    <t>All new ideas are disabled after a closure date for new ideas, but comments can continue to be done until a final closure date</t>
  </si>
  <si>
    <t>PBI-10</t>
  </si>
  <si>
    <t>Once an idea is submitted the system emails a notification to the Department’s QA Coordinator</t>
  </si>
  <si>
    <t>PBI-11</t>
  </si>
  <si>
    <t>The author of an idea receives an automatic email notification whenever a comment is submitted to any of their ideas</t>
  </si>
  <si>
    <t>PBI-17</t>
  </si>
  <si>
    <t xml:space="preserve">The interface must be suitable for all devices </t>
  </si>
  <si>
    <t>PBI-1</t>
  </si>
  <si>
    <t>All Departments have a QA coordinator who is responsible for managing the process for their Department, and for encouraging staff to contribute.</t>
  </si>
  <si>
    <t>PBI-6</t>
  </si>
  <si>
    <t>The QA Manager can add additional categories at any time, and can delete categories, but only if they have not been used</t>
  </si>
  <si>
    <t>PBI-8</t>
  </si>
  <si>
    <t>Ideas and comments can be posted anonymously, although the author’s details will be stored in the database so any inappropriate ideas can be investigated</t>
  </si>
  <si>
    <t>PBI-12</t>
  </si>
  <si>
    <t>Lists of Most Popular Ideas (+1 for Thumbs Up, -1 for Thumbs Down), Most Viewed Ideas, Latest Ideas and Latest Comments must be made available to all users</t>
  </si>
  <si>
    <t>PBI-15</t>
  </si>
  <si>
    <t>An administrator is needed to maintain any system data, e.g. closure dates for each academic year, staff details</t>
  </si>
  <si>
    <t>Points</t>
  </si>
  <si>
    <t>could</t>
  </si>
  <si>
    <t>Sprint 1 backlog</t>
  </si>
  <si>
    <t>Sprint Backlog</t>
  </si>
  <si>
    <t>User Story</t>
  </si>
  <si>
    <t>Person in Charge</t>
  </si>
  <si>
    <t>Estimated effort (hours)</t>
  </si>
  <si>
    <t>Back-End: Register function</t>
  </si>
  <si>
    <t>Back-End: Login Function</t>
  </si>
  <si>
    <t>Design Home Page</t>
  </si>
  <si>
    <t>Back-End : Logout Function</t>
  </si>
  <si>
    <t>Huynh Quang Huy</t>
  </si>
  <si>
    <t>Nguyen Le Hoang Huy</t>
  </si>
  <si>
    <t>Ngọc Thien</t>
  </si>
  <si>
    <t>Dinh Hieu</t>
  </si>
  <si>
    <t>Effort-Hour Capacity</t>
  </si>
  <si>
    <t>Person</t>
  </si>
  <si>
    <t>Days Available</t>
  </si>
  <si>
    <t>Hours for Scrum Activity</t>
  </si>
  <si>
    <t>Min Hours per Day</t>
  </si>
  <si>
    <t>Max Hours per Day</t>
  </si>
  <si>
    <t>Min Available Effort-Hours</t>
  </si>
  <si>
    <t>Max Available Effort-Hours</t>
  </si>
  <si>
    <t>SUM</t>
  </si>
  <si>
    <t>Hoang Huy</t>
  </si>
  <si>
    <t>Quang Huy</t>
  </si>
  <si>
    <t>Ngoc Thien</t>
  </si>
  <si>
    <t>Create Admin role</t>
  </si>
  <si>
    <t>Create accounts</t>
  </si>
  <si>
    <t>View accounts</t>
  </si>
  <si>
    <t>Edit accounts</t>
  </si>
  <si>
    <t>Delete accounts</t>
  </si>
  <si>
    <t>Design Admin Page</t>
  </si>
  <si>
    <t xml:space="preserve">Dinh Hieu </t>
  </si>
  <si>
    <t>Sprint tasks</t>
  </si>
  <si>
    <t>Tasks Name</t>
  </si>
  <si>
    <t>Staff function</t>
  </si>
  <si>
    <t xml:space="preserve">Back-End: Create one or more ideas </t>
  </si>
  <si>
    <t xml:space="preserve">Back-End: View one or more ideas </t>
  </si>
  <si>
    <t xml:space="preserve">Back-End: Edit one or more ideas </t>
  </si>
  <si>
    <t xml:space="preserve">Back-End: Delete one or more ideas </t>
  </si>
  <si>
    <t>Design Uploading Ideas Page</t>
  </si>
  <si>
    <t>Admin là Admin</t>
  </si>
  <si>
    <t>QA Codinator chính là maketing Cordinator</t>
  </si>
  <si>
    <t>Cordinator hay nói cách khác trong bài của long là giáo viên , tạo được nơi post idea, tạo deadline đồ đồ đó</t>
  </si>
  <si>
    <t>Role cuối là Staff nha</t>
  </si>
  <si>
    <t xml:space="preserve">Hãy tượng tượng nó giống mô hình CMS </t>
  </si>
  <si>
    <t>QA cordinator theo video thì sẽ tạo phòng lớp , tên phòng lớp , tên khóa học đồ đó, còn đối với mình chỉ cần tạo phòng là dc</t>
  </si>
  <si>
    <t xml:space="preserve">Cordinator là kiểu như giáo viên, giáo viên sẽ tạo deadline hoặc là cái categories, là cái nơi sẽ có tiêu đề, nơi mà học sinh(staff) có thể vào đó và post bài idea lên </t>
  </si>
  <si>
    <t>Role guest bỏ 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</si>
</sst>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4"/>
      <color theme="1"/>
      <name val="SF Pro Display"/>
    </font>
    <font>
      <sz val="11"/>
      <color theme="1"/>
      <name val="Calibri"/>
      <family val="2"/>
      <scheme val="minor"/>
    </font>
    <font>
      <b/>
      <sz val="13"/>
      <color theme="3"/>
      <name val="Calibri"/>
      <family val="2"/>
      <scheme val="minor"/>
    </font>
    <font>
      <b/>
      <sz val="11"/>
      <color rgb="FF3F3F3F"/>
      <name val="Calibri"/>
      <family val="2"/>
      <scheme val="minor"/>
    </font>
    <font>
      <b/>
      <sz val="11"/>
      <color theme="1"/>
      <name val="Calibri"/>
      <family val="2"/>
      <scheme val="minor"/>
    </font>
    <font>
      <sz val="18"/>
      <color theme="3"/>
      <name val="Calibri Light"/>
      <family val="2"/>
      <scheme val="major"/>
    </font>
    <font>
      <b/>
      <sz val="11"/>
      <color theme="0"/>
      <name val="Calibri"/>
      <family val="2"/>
      <scheme val="minor"/>
    </font>
    <font>
      <b/>
      <sz val="26"/>
      <color theme="1"/>
      <name val="Calibri"/>
      <family val="2"/>
      <scheme val="minor"/>
    </font>
    <font>
      <sz val="11"/>
      <color rgb="FF000000"/>
      <name val="Calibri"/>
      <scheme val="minor"/>
    </font>
  </fonts>
  <fills count="20">
    <fill>
      <patternFill patternType="none"/>
    </fill>
    <fill>
      <patternFill patternType="gray125"/>
    </fill>
    <fill>
      <patternFill patternType="solid">
        <fgColor theme="5" tint="0.79998168889431442"/>
        <bgColor indexed="65"/>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theme="0" tint="-0.14999847407452621"/>
        <bgColor theme="0" tint="-0.14999847407452621"/>
      </patternFill>
    </fill>
    <fill>
      <patternFill patternType="solid">
        <fgColor theme="1"/>
        <bgColor theme="1"/>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8" tint="0.79998168889431442"/>
        <bgColor indexed="64"/>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bgColor theme="8"/>
      </patternFill>
    </fill>
    <fill>
      <patternFill patternType="solid">
        <fgColor theme="8" tint="0.79998168889431442"/>
        <bgColor theme="8" tint="0.79998168889431442"/>
      </patternFill>
    </fill>
    <fill>
      <patternFill patternType="solid">
        <fgColor rgb="FFFFFFFF"/>
        <bgColor rgb="FFFFFFFF"/>
      </patternFill>
    </fill>
  </fills>
  <borders count="34">
    <border>
      <left/>
      <right/>
      <top/>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style="thin">
        <color theme="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theme="1"/>
      </left>
      <right style="thin">
        <color theme="1"/>
      </right>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indexed="64"/>
      </top>
      <bottom/>
      <diagonal/>
    </border>
    <border>
      <left style="thin">
        <color indexed="64"/>
      </left>
      <right style="thin">
        <color indexed="64"/>
      </right>
      <top/>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1">
    <xf numFmtId="0" fontId="0" fillId="0" borderId="0"/>
    <xf numFmtId="0" fontId="3" fillId="0" borderId="1" applyNumberFormat="0" applyFill="0" applyAlignment="0" applyProtection="0"/>
    <xf numFmtId="0" fontId="4" fillId="4" borderId="2" applyNumberFormat="0" applyAlignment="0" applyProtection="0"/>
    <xf numFmtId="0" fontId="2" fillId="5" borderId="3" applyNumberFormat="0" applyFont="0" applyAlignment="0" applyProtection="0"/>
    <xf numFmtId="0" fontId="5" fillId="0" borderId="4" applyNumberFormat="0" applyFill="0" applyAlignment="0" applyProtection="0"/>
    <xf numFmtId="0" fontId="2" fillId="6" borderId="0" applyNumberFormat="0" applyBorder="0" applyAlignment="0" applyProtection="0"/>
    <xf numFmtId="0" fontId="2" fillId="7" borderId="0" applyNumberFormat="0" applyBorder="0" applyAlignment="0" applyProtection="0"/>
    <xf numFmtId="0" fontId="6" fillId="0" borderId="0" applyNumberFormat="0" applyFill="0" applyBorder="0" applyAlignment="0" applyProtection="0"/>
    <xf numFmtId="0" fontId="2" fillId="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05">
    <xf numFmtId="0" fontId="0" fillId="0" borderId="0" xfId="0"/>
    <xf numFmtId="0" fontId="1" fillId="0" borderId="0" xfId="0" applyFont="1" applyAlignment="1">
      <alignment horizontal="center" wrapText="1"/>
    </xf>
    <xf numFmtId="0" fontId="0" fillId="0" borderId="0" xfId="0" applyAlignment="1">
      <alignment horizontal="center"/>
    </xf>
    <xf numFmtId="0" fontId="3" fillId="0" borderId="1" xfId="1" applyAlignment="1">
      <alignment horizontal="center"/>
    </xf>
    <xf numFmtId="0" fontId="5" fillId="0" borderId="4" xfId="4" applyAlignment="1">
      <alignment horizontal="center"/>
    </xf>
    <xf numFmtId="0" fontId="5" fillId="2" borderId="4" xfId="4" applyFill="1" applyAlignment="1">
      <alignment horizontal="center"/>
    </xf>
    <xf numFmtId="16" fontId="5" fillId="0" borderId="4" xfId="4" applyNumberFormat="1" applyAlignment="1">
      <alignment horizontal="center"/>
    </xf>
    <xf numFmtId="0" fontId="5" fillId="3" borderId="4" xfId="4" applyFill="1" applyAlignment="1">
      <alignment horizontal="center"/>
    </xf>
    <xf numFmtId="0" fontId="0" fillId="8" borderId="6" xfId="0" applyFont="1" applyFill="1" applyBorder="1" applyAlignment="1">
      <alignment horizontal="center"/>
    </xf>
    <xf numFmtId="0" fontId="0" fillId="0" borderId="7" xfId="0" applyBorder="1"/>
    <xf numFmtId="0" fontId="5" fillId="0" borderId="5" xfId="0" applyFont="1" applyBorder="1" applyAlignment="1">
      <alignment horizontal="center"/>
    </xf>
    <xf numFmtId="0" fontId="4" fillId="4" borderId="2" xfId="2" applyAlignment="1">
      <alignment horizontal="center"/>
    </xf>
    <xf numFmtId="0" fontId="2" fillId="6" borderId="9" xfId="5" applyBorder="1" applyAlignment="1">
      <alignment horizontal="center"/>
    </xf>
    <xf numFmtId="0" fontId="2" fillId="6" borderId="9" xfId="5" applyBorder="1" applyAlignment="1">
      <alignment horizontal="center" vertical="center"/>
    </xf>
    <xf numFmtId="0" fontId="0" fillId="8" borderId="10" xfId="0" applyFont="1" applyFill="1" applyBorder="1" applyAlignment="1">
      <alignment horizontal="center"/>
    </xf>
    <xf numFmtId="0" fontId="2" fillId="6" borderId="11" xfId="5" applyBorder="1"/>
    <xf numFmtId="0" fontId="2" fillId="6" borderId="12" xfId="5" applyBorder="1" applyAlignment="1">
      <alignment horizontal="center"/>
    </xf>
    <xf numFmtId="0" fontId="0" fillId="8" borderId="13" xfId="0" applyFont="1" applyFill="1" applyBorder="1" applyAlignment="1">
      <alignment horizontal="center"/>
    </xf>
    <xf numFmtId="0" fontId="0" fillId="0" borderId="8" xfId="0" applyBorder="1" applyAlignment="1">
      <alignment horizontal="center"/>
    </xf>
    <xf numFmtId="0" fontId="0" fillId="0" borderId="8" xfId="0" applyBorder="1"/>
    <xf numFmtId="0" fontId="2" fillId="7" borderId="8" xfId="6" applyBorder="1" applyAlignment="1">
      <alignment horizontal="center"/>
    </xf>
    <xf numFmtId="0" fontId="0" fillId="5" borderId="8" xfId="3" applyFont="1" applyBorder="1" applyAlignment="1">
      <alignment horizontal="center"/>
    </xf>
    <xf numFmtId="0" fontId="0" fillId="5" borderId="8" xfId="3" applyFont="1" applyBorder="1"/>
    <xf numFmtId="0" fontId="0" fillId="5" borderId="14" xfId="3" applyFont="1" applyBorder="1" applyAlignment="1">
      <alignment horizontal="center"/>
    </xf>
    <xf numFmtId="0" fontId="2" fillId="7" borderId="14" xfId="6" applyBorder="1" applyAlignment="1">
      <alignment horizontal="center"/>
    </xf>
    <xf numFmtId="0" fontId="0" fillId="5" borderId="15" xfId="3" applyFont="1" applyBorder="1" applyAlignment="1">
      <alignment horizontal="center"/>
    </xf>
    <xf numFmtId="0" fontId="2" fillId="7" borderId="15" xfId="6" applyBorder="1" applyAlignment="1">
      <alignment horizontal="center"/>
    </xf>
    <xf numFmtId="0" fontId="2" fillId="6" borderId="11" xfId="5" applyBorder="1" applyAlignment="1">
      <alignment horizontal="center"/>
    </xf>
    <xf numFmtId="16" fontId="2" fillId="6" borderId="12" xfId="5" applyNumberFormat="1" applyBorder="1" applyAlignment="1">
      <alignment horizontal="center"/>
    </xf>
    <xf numFmtId="0" fontId="0" fillId="6" borderId="12" xfId="5" applyFont="1" applyBorder="1" applyAlignment="1">
      <alignment horizontal="center"/>
    </xf>
    <xf numFmtId="0" fontId="0" fillId="0" borderId="8" xfId="0" applyFill="1" applyBorder="1" applyAlignment="1">
      <alignment horizontal="center"/>
    </xf>
    <xf numFmtId="0" fontId="0" fillId="8" borderId="6" xfId="0" applyFont="1" applyFill="1" applyBorder="1"/>
    <xf numFmtId="0" fontId="6" fillId="0" borderId="0" xfId="7"/>
    <xf numFmtId="0" fontId="0" fillId="0" borderId="0" xfId="0" applyAlignment="1">
      <alignment wrapText="1"/>
    </xf>
    <xf numFmtId="0" fontId="7" fillId="9" borderId="16" xfId="0" applyFont="1" applyFill="1" applyBorder="1"/>
    <xf numFmtId="0" fontId="7" fillId="9" borderId="17" xfId="0" applyFont="1" applyFill="1" applyBorder="1" applyAlignment="1">
      <alignment wrapText="1"/>
    </xf>
    <xf numFmtId="0" fontId="7" fillId="9" borderId="17" xfId="0" applyFont="1" applyFill="1" applyBorder="1"/>
    <xf numFmtId="0" fontId="7" fillId="9" borderId="18" xfId="0" applyFont="1" applyFill="1" applyBorder="1"/>
    <xf numFmtId="0" fontId="0" fillId="8" borderId="16" xfId="0" applyFont="1" applyFill="1" applyBorder="1"/>
    <xf numFmtId="0" fontId="0" fillId="8" borderId="17" xfId="0" applyFont="1" applyFill="1" applyBorder="1" applyAlignment="1">
      <alignment wrapText="1"/>
    </xf>
    <xf numFmtId="0" fontId="0" fillId="8" borderId="17" xfId="0" applyFont="1" applyFill="1" applyBorder="1"/>
    <xf numFmtId="0" fontId="0" fillId="8" borderId="18" xfId="0" applyFont="1" applyFill="1" applyBorder="1"/>
    <xf numFmtId="0" fontId="0" fillId="0" borderId="16" xfId="0" applyFont="1" applyBorder="1"/>
    <xf numFmtId="0" fontId="0" fillId="0" borderId="17" xfId="0" applyFont="1" applyBorder="1" applyAlignment="1">
      <alignment wrapText="1"/>
    </xf>
    <xf numFmtId="0" fontId="0" fillId="0" borderId="17" xfId="0" applyFont="1" applyBorder="1"/>
    <xf numFmtId="0" fontId="0" fillId="0" borderId="18" xfId="0" applyFont="1" applyBorder="1"/>
    <xf numFmtId="0" fontId="7" fillId="9" borderId="0" xfId="0" applyFont="1" applyFill="1" applyBorder="1"/>
    <xf numFmtId="0" fontId="0" fillId="0" borderId="19" xfId="0" applyFont="1" applyBorder="1"/>
    <xf numFmtId="0" fontId="0" fillId="0" borderId="20" xfId="0" applyFont="1" applyBorder="1" applyAlignment="1">
      <alignment wrapText="1"/>
    </xf>
    <xf numFmtId="0" fontId="0" fillId="0" borderId="20" xfId="0" applyFont="1" applyBorder="1"/>
    <xf numFmtId="0" fontId="0" fillId="0" borderId="21" xfId="0" applyFont="1" applyBorder="1"/>
    <xf numFmtId="0" fontId="3" fillId="0" borderId="1" xfId="1"/>
    <xf numFmtId="0" fontId="5" fillId="14" borderId="0" xfId="0" applyFont="1" applyFill="1" applyAlignment="1">
      <alignment wrapText="1"/>
    </xf>
    <xf numFmtId="0" fontId="0" fillId="0" borderId="0" xfId="0" applyBorder="1"/>
    <xf numFmtId="0" fontId="0" fillId="0" borderId="0" xfId="0"/>
    <xf numFmtId="0" fontId="2" fillId="15" borderId="8" xfId="9" applyBorder="1"/>
    <xf numFmtId="0" fontId="2" fillId="15" borderId="8" xfId="9" applyBorder="1" applyAlignment="1">
      <alignment wrapText="1"/>
    </xf>
    <xf numFmtId="0" fontId="2" fillId="16" borderId="8" xfId="10" applyBorder="1"/>
    <xf numFmtId="0" fontId="2" fillId="16" borderId="8" xfId="10" applyBorder="1" applyAlignment="1">
      <alignment wrapText="1"/>
    </xf>
    <xf numFmtId="0" fontId="2" fillId="7" borderId="8" xfId="6" applyBorder="1"/>
    <xf numFmtId="0" fontId="2" fillId="7" borderId="8" xfId="6" applyBorder="1" applyAlignment="1">
      <alignment wrapText="1"/>
    </xf>
    <xf numFmtId="0" fontId="2" fillId="2" borderId="8" xfId="8" applyBorder="1"/>
    <xf numFmtId="0" fontId="2" fillId="2" borderId="8" xfId="8" applyBorder="1" applyAlignment="1">
      <alignment wrapText="1"/>
    </xf>
    <xf numFmtId="0" fontId="7" fillId="17" borderId="24" xfId="0" applyFont="1" applyFill="1" applyBorder="1"/>
    <xf numFmtId="0" fontId="7" fillId="17" borderId="25" xfId="0" applyFont="1" applyFill="1" applyBorder="1" applyAlignment="1">
      <alignment wrapText="1"/>
    </xf>
    <xf numFmtId="0" fontId="7" fillId="17" borderId="26" xfId="0" applyFont="1" applyFill="1" applyBorder="1" applyAlignment="1">
      <alignment wrapText="1"/>
    </xf>
    <xf numFmtId="0" fontId="0" fillId="18" borderId="24" xfId="0" applyFont="1" applyFill="1" applyBorder="1"/>
    <xf numFmtId="0" fontId="0" fillId="18" borderId="25" xfId="0" applyFont="1" applyFill="1" applyBorder="1"/>
    <xf numFmtId="0" fontId="0" fillId="18" borderId="26" xfId="0" applyFont="1" applyFill="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29" xfId="0" applyFont="1" applyBorder="1"/>
    <xf numFmtId="0" fontId="9" fillId="19" borderId="30" xfId="0" applyFont="1" applyFill="1" applyBorder="1" applyAlignment="1">
      <alignment vertical="center"/>
    </xf>
    <xf numFmtId="0" fontId="2" fillId="7" borderId="8" xfId="6" applyBorder="1" applyAlignment="1">
      <alignment horizontal="center" vertical="center"/>
    </xf>
    <xf numFmtId="0" fontId="2" fillId="7" borderId="8" xfId="6" applyBorder="1" applyAlignment="1">
      <alignment horizontal="center" vertical="center" wrapText="1"/>
    </xf>
    <xf numFmtId="0" fontId="2" fillId="7" borderId="0" xfId="6" applyBorder="1" applyAlignment="1">
      <alignment horizontal="center" vertical="center" wrapText="1"/>
    </xf>
    <xf numFmtId="0" fontId="0" fillId="8" borderId="8" xfId="0" applyFont="1" applyFill="1" applyBorder="1"/>
    <xf numFmtId="0" fontId="0" fillId="0" borderId="8" xfId="0" applyFont="1" applyBorder="1"/>
    <xf numFmtId="0" fontId="0" fillId="0" borderId="0" xfId="0"/>
    <xf numFmtId="0" fontId="8" fillId="11" borderId="15" xfId="0" applyFont="1" applyFill="1" applyBorder="1" applyAlignment="1">
      <alignment horizontal="center"/>
    </xf>
    <xf numFmtId="0" fontId="8" fillId="12" borderId="15" xfId="0" applyFont="1" applyFill="1" applyBorder="1" applyAlignment="1">
      <alignment horizontal="center"/>
    </xf>
    <xf numFmtId="0" fontId="8" fillId="13" borderId="15" xfId="0" applyFont="1" applyFill="1" applyBorder="1" applyAlignment="1">
      <alignment horizontal="center"/>
    </xf>
    <xf numFmtId="0" fontId="8" fillId="10" borderId="22" xfId="0" applyFont="1" applyFill="1" applyBorder="1" applyAlignment="1">
      <alignment horizontal="center" vertical="center"/>
    </xf>
    <xf numFmtId="0" fontId="8" fillId="10" borderId="0" xfId="0" applyFont="1" applyFill="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11"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2" fillId="7" borderId="12" xfId="6" applyBorder="1" applyAlignment="1">
      <alignment horizontal="center" vertical="center"/>
    </xf>
    <xf numFmtId="0" fontId="2" fillId="7" borderId="12" xfId="6" applyBorder="1" applyAlignment="1">
      <alignment horizontal="center" vertical="center" wrapText="1"/>
    </xf>
    <xf numFmtId="0" fontId="0" fillId="7" borderId="8" xfId="6" applyFont="1" applyBorder="1"/>
  </cellXfs>
  <cellStyles count="11">
    <cellStyle name="20% - Accent1" xfId="5" builtinId="30"/>
    <cellStyle name="20% - Accent2" xfId="8" builtinId="34"/>
    <cellStyle name="20% - Accent3" xfId="9" builtinId="38"/>
    <cellStyle name="20% - Accent4" xfId="10" builtinId="42"/>
    <cellStyle name="20% - Accent6" xfId="6" builtinId="50"/>
    <cellStyle name="Heading 2" xfId="1" builtinId="17"/>
    <cellStyle name="Normal" xfId="0" builtinId="0"/>
    <cellStyle name="Note" xfId="3" builtinId="10"/>
    <cellStyle name="Output" xfId="2" builtinId="21"/>
    <cellStyle name="Title" xfId="7" builtinId="15"/>
    <cellStyle name="Total" xfId="4" builtinId="25"/>
  </cellStyles>
  <dxfs count="7">
    <dxf>
      <fill>
        <patternFill patternType="solid">
          <fgColor indexed="64"/>
          <bgColor rgb="FFC6EFCE"/>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Đừng đọc cái này'!$B$33</c:f>
              <c:strCache>
                <c:ptCount val="1"/>
                <c:pt idx="0">
                  <c:v>Remaining Effort</c:v>
                </c:pt>
              </c:strCache>
            </c:strRef>
          </c:tx>
          <c:spPr>
            <a:ln w="28575" cap="rnd">
              <a:solidFill>
                <a:schemeClr val="accent1"/>
              </a:solidFill>
              <a:round/>
            </a:ln>
            <a:effectLst/>
          </c:spPr>
          <c:marker>
            <c:symbol val="none"/>
          </c:marker>
          <c:val>
            <c:numRef>
              <c:f>' Đừng đọc cái này'!$C$33:$M$33</c:f>
              <c:numCache>
                <c:formatCode>General</c:formatCode>
                <c:ptCount val="11"/>
                <c:pt idx="0">
                  <c:v>61</c:v>
                </c:pt>
                <c:pt idx="1">
                  <c:v>53</c:v>
                </c:pt>
                <c:pt idx="2">
                  <c:v>41</c:v>
                </c:pt>
                <c:pt idx="3">
                  <c:v>28</c:v>
                </c:pt>
                <c:pt idx="4">
                  <c:v>15</c:v>
                </c:pt>
                <c:pt idx="5">
                  <c:v>3</c:v>
                </c:pt>
              </c:numCache>
            </c:numRef>
          </c:val>
          <c:smooth val="0"/>
          <c:extLst>
            <c:ext xmlns:c16="http://schemas.microsoft.com/office/drawing/2014/chart" uri="{C3380CC4-5D6E-409C-BE32-E72D297353CC}">
              <c16:uniqueId val="{00000000-D644-44E8-8DC8-1EC1874A935A}"/>
            </c:ext>
          </c:extLst>
        </c:ser>
        <c:ser>
          <c:idx val="1"/>
          <c:order val="1"/>
          <c:tx>
            <c:strRef>
              <c:f>' Đừng đọc cái này'!$B$34</c:f>
              <c:strCache>
                <c:ptCount val="1"/>
                <c:pt idx="0">
                  <c:v>Idea line</c:v>
                </c:pt>
              </c:strCache>
            </c:strRef>
          </c:tx>
          <c:spPr>
            <a:ln w="28575" cap="rnd">
              <a:solidFill>
                <a:schemeClr val="accent2"/>
              </a:solidFill>
              <a:round/>
            </a:ln>
            <a:effectLst/>
          </c:spPr>
          <c:marker>
            <c:symbol val="none"/>
          </c:marker>
          <c:val>
            <c:numRef>
              <c:f>' Đừng đọc cái này'!$C$34:$M$34</c:f>
              <c:numCache>
                <c:formatCode>General</c:formatCode>
                <c:ptCount val="11"/>
                <c:pt idx="0">
                  <c:v>61</c:v>
                </c:pt>
                <c:pt idx="1">
                  <c:v>54.9</c:v>
                </c:pt>
                <c:pt idx="2">
                  <c:v>48.8</c:v>
                </c:pt>
                <c:pt idx="3">
                  <c:v>42.7</c:v>
                </c:pt>
                <c:pt idx="4">
                  <c:v>36.6</c:v>
                </c:pt>
                <c:pt idx="5">
                  <c:v>30.5</c:v>
                </c:pt>
                <c:pt idx="6">
                  <c:v>24.400000000000006</c:v>
                </c:pt>
                <c:pt idx="7">
                  <c:v>18.300000000000004</c:v>
                </c:pt>
                <c:pt idx="8">
                  <c:v>12.200000000000003</c:v>
                </c:pt>
                <c:pt idx="9">
                  <c:v>6.1000000000000014</c:v>
                </c:pt>
                <c:pt idx="10">
                  <c:v>0</c:v>
                </c:pt>
              </c:numCache>
            </c:numRef>
          </c:val>
          <c:smooth val="0"/>
          <c:extLst>
            <c:ext xmlns:c16="http://schemas.microsoft.com/office/drawing/2014/chart" uri="{C3380CC4-5D6E-409C-BE32-E72D297353CC}">
              <c16:uniqueId val="{00000001-D644-44E8-8DC8-1EC1874A935A}"/>
            </c:ext>
          </c:extLst>
        </c:ser>
        <c:dLbls>
          <c:showLegendKey val="0"/>
          <c:showVal val="0"/>
          <c:showCatName val="0"/>
          <c:showSerName val="0"/>
          <c:showPercent val="0"/>
          <c:showBubbleSize val="0"/>
        </c:dLbls>
        <c:smooth val="0"/>
        <c:axId val="518565488"/>
        <c:axId val="518564656"/>
      </c:lineChart>
      <c:catAx>
        <c:axId val="518565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64656"/>
        <c:crosses val="autoZero"/>
        <c:auto val="1"/>
        <c:lblAlgn val="ctr"/>
        <c:lblOffset val="100"/>
        <c:noMultiLvlLbl val="0"/>
      </c:catAx>
      <c:valAx>
        <c:axId val="518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65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2028264</xdr:colOff>
      <xdr:row>36</xdr:row>
      <xdr:rowOff>118782</xdr:rowOff>
    </xdr:from>
    <xdr:to>
      <xdr:col>6</xdr:col>
      <xdr:colOff>246529</xdr:colOff>
      <xdr:row>51</xdr:row>
      <xdr:rowOff>4482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3:J9" totalsRowShown="0" headerRowDxfId="6" headerRowCellStyle="Total">
  <autoFilter ref="B3:J9"/>
  <tableColumns count="9">
    <tableColumn id="1" name="Task Name"/>
    <tableColumn id="2" name="Sprint Task"/>
    <tableColumn id="3" name="Name"/>
    <tableColumn id="4" name="Estimate time (hours)" dataDxfId="5"/>
    <tableColumn id="5" name="Working date" dataDxfId="4" dataCellStyle="Total"/>
    <tableColumn id="6" name="Status 1" dataDxfId="3" dataCellStyle="Total"/>
    <tableColumn id="7" name="Actual time (hours)" dataDxfId="2"/>
    <tableColumn id="8" name="Finishing date" dataDxfId="1" dataCellStyle="Total"/>
    <tableColumn id="9" name="Status 2" dataDxfId="0" dataCellStyle="Total"/>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H10" sqref="H10"/>
    </sheetView>
  </sheetViews>
  <sheetFormatPr defaultRowHeight="15" x14ac:dyDescent="0.25"/>
  <cols>
    <col min="1" max="1" width="3" customWidth="1"/>
    <col min="3" max="3" width="56.28515625" style="33" customWidth="1"/>
    <col min="4" max="4" width="8.85546875" customWidth="1"/>
  </cols>
  <sheetData>
    <row r="1" spans="1:5" ht="23.25" x14ac:dyDescent="0.35">
      <c r="A1" s="32" t="s">
        <v>55</v>
      </c>
    </row>
    <row r="2" spans="1:5" ht="5.0999999999999996" customHeight="1" x14ac:dyDescent="0.25">
      <c r="D2" s="53"/>
    </row>
    <row r="3" spans="1:5" x14ac:dyDescent="0.25">
      <c r="B3" s="34" t="s">
        <v>56</v>
      </c>
      <c r="C3" s="35" t="s">
        <v>57</v>
      </c>
      <c r="D3" s="36" t="s">
        <v>58</v>
      </c>
      <c r="E3" s="37" t="s">
        <v>59</v>
      </c>
    </row>
    <row r="4" spans="1:5" ht="30" x14ac:dyDescent="0.25">
      <c r="B4" s="38" t="s">
        <v>64</v>
      </c>
      <c r="C4" s="39" t="s">
        <v>65</v>
      </c>
      <c r="D4" s="40" t="s">
        <v>0</v>
      </c>
      <c r="E4" s="41">
        <v>0.5</v>
      </c>
    </row>
    <row r="5" spans="1:5" ht="30" x14ac:dyDescent="0.25">
      <c r="B5" s="38" t="s">
        <v>60</v>
      </c>
      <c r="C5" s="39" t="s">
        <v>61</v>
      </c>
      <c r="D5" s="40" t="s">
        <v>0</v>
      </c>
      <c r="E5" s="41">
        <v>20</v>
      </c>
    </row>
    <row r="6" spans="1:5" ht="30" x14ac:dyDescent="0.25">
      <c r="B6" s="42" t="s">
        <v>74</v>
      </c>
      <c r="C6" s="43" t="s">
        <v>75</v>
      </c>
      <c r="D6" s="44" t="s">
        <v>0</v>
      </c>
      <c r="E6" s="45">
        <v>2</v>
      </c>
    </row>
    <row r="7" spans="1:5" x14ac:dyDescent="0.25">
      <c r="B7" s="38" t="s">
        <v>68</v>
      </c>
      <c r="C7" s="39" t="s">
        <v>69</v>
      </c>
      <c r="D7" s="40" t="s">
        <v>0</v>
      </c>
      <c r="E7" s="41">
        <v>0.5</v>
      </c>
    </row>
    <row r="8" spans="1:5" ht="45" x14ac:dyDescent="0.25">
      <c r="B8" s="38" t="s">
        <v>84</v>
      </c>
      <c r="C8" s="39" t="s">
        <v>85</v>
      </c>
      <c r="D8" s="40" t="s">
        <v>0</v>
      </c>
      <c r="E8" s="41">
        <v>1</v>
      </c>
    </row>
    <row r="9" spans="1:5" ht="30" x14ac:dyDescent="0.25">
      <c r="B9" s="38" t="s">
        <v>92</v>
      </c>
      <c r="C9" s="39" t="s">
        <v>93</v>
      </c>
      <c r="D9" s="40" t="s">
        <v>0</v>
      </c>
      <c r="E9" s="41">
        <v>8</v>
      </c>
    </row>
    <row r="10" spans="1:5" ht="60" x14ac:dyDescent="0.25">
      <c r="B10" s="42" t="s">
        <v>70</v>
      </c>
      <c r="C10" s="43" t="s">
        <v>71</v>
      </c>
      <c r="D10" s="44" t="s">
        <v>1</v>
      </c>
      <c r="E10" s="45">
        <v>20</v>
      </c>
    </row>
    <row r="11" spans="1:5" ht="30" x14ac:dyDescent="0.25">
      <c r="B11" s="42" t="s">
        <v>62</v>
      </c>
      <c r="C11" s="43" t="s">
        <v>63</v>
      </c>
      <c r="D11" s="44" t="s">
        <v>1</v>
      </c>
      <c r="E11" s="45">
        <v>8</v>
      </c>
    </row>
    <row r="12" spans="1:5" ht="45" x14ac:dyDescent="0.25">
      <c r="B12" s="42" t="s">
        <v>66</v>
      </c>
      <c r="C12" s="43" t="s">
        <v>67</v>
      </c>
      <c r="D12" s="44" t="s">
        <v>1</v>
      </c>
      <c r="E12" s="45">
        <v>2</v>
      </c>
    </row>
    <row r="13" spans="1:5" ht="30" x14ac:dyDescent="0.25">
      <c r="B13" s="42" t="s">
        <v>78</v>
      </c>
      <c r="C13" s="43" t="s">
        <v>79</v>
      </c>
      <c r="D13" s="44" t="s">
        <v>95</v>
      </c>
      <c r="E13" s="45">
        <v>5</v>
      </c>
    </row>
    <row r="14" spans="1:5" x14ac:dyDescent="0.25">
      <c r="B14" s="42" t="s">
        <v>82</v>
      </c>
      <c r="C14" s="43" t="s">
        <v>83</v>
      </c>
      <c r="D14" s="44" t="s">
        <v>95</v>
      </c>
      <c r="E14" s="45">
        <v>13</v>
      </c>
    </row>
    <row r="15" spans="1:5" ht="45" x14ac:dyDescent="0.25">
      <c r="B15" s="42" t="s">
        <v>90</v>
      </c>
      <c r="C15" s="43" t="s">
        <v>91</v>
      </c>
      <c r="D15" s="44" t="s">
        <v>95</v>
      </c>
      <c r="E15" s="45">
        <v>1</v>
      </c>
    </row>
    <row r="16" spans="1:5" ht="30" x14ac:dyDescent="0.25">
      <c r="B16" s="38" t="s">
        <v>72</v>
      </c>
      <c r="C16" s="39" t="s">
        <v>73</v>
      </c>
      <c r="D16" s="40" t="s">
        <v>95</v>
      </c>
      <c r="E16" s="41">
        <v>20</v>
      </c>
    </row>
    <row r="17" spans="2:5" ht="45" x14ac:dyDescent="0.25">
      <c r="B17" s="38" t="s">
        <v>76</v>
      </c>
      <c r="C17" s="39" t="s">
        <v>77</v>
      </c>
      <c r="D17" s="40" t="s">
        <v>95</v>
      </c>
      <c r="E17" s="41">
        <v>2</v>
      </c>
    </row>
    <row r="18" spans="2:5" ht="45" x14ac:dyDescent="0.25">
      <c r="B18" s="38" t="s">
        <v>88</v>
      </c>
      <c r="C18" s="39" t="s">
        <v>89</v>
      </c>
      <c r="D18" s="40" t="s">
        <v>95</v>
      </c>
      <c r="E18" s="41">
        <v>8</v>
      </c>
    </row>
    <row r="19" spans="2:5" ht="45" x14ac:dyDescent="0.25">
      <c r="B19" s="38" t="s">
        <v>80</v>
      </c>
      <c r="C19" s="39" t="s">
        <v>81</v>
      </c>
      <c r="D19" s="40" t="s">
        <v>95</v>
      </c>
      <c r="E19" s="41">
        <v>5</v>
      </c>
    </row>
    <row r="20" spans="2:5" ht="45" x14ac:dyDescent="0.25">
      <c r="B20" s="47" t="s">
        <v>86</v>
      </c>
      <c r="C20" s="48" t="s">
        <v>87</v>
      </c>
      <c r="D20" s="49" t="s">
        <v>95</v>
      </c>
      <c r="E20" s="50">
        <v>1</v>
      </c>
    </row>
  </sheetData>
  <sortState ref="B4:E20">
    <sortCondition ref="D4:D20" customList="must,should,could"/>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C1" zoomScale="85" zoomScaleNormal="85" workbookViewId="0">
      <selection activeCell="D39" sqref="D39"/>
    </sheetView>
  </sheetViews>
  <sheetFormatPr defaultRowHeight="15" x14ac:dyDescent="0.25"/>
  <cols>
    <col min="1" max="1" width="35.140625" customWidth="1"/>
    <col min="2" max="2" width="40.7109375" customWidth="1"/>
    <col min="3" max="3" width="28.28515625" customWidth="1"/>
    <col min="4" max="4" width="46" customWidth="1"/>
    <col min="5" max="5" width="25.85546875" customWidth="1"/>
    <col min="6" max="6" width="23.42578125" customWidth="1"/>
    <col min="7" max="7" width="28.85546875" customWidth="1"/>
    <col min="8" max="8" width="30.28515625" customWidth="1"/>
    <col min="9" max="9" width="19.28515625" customWidth="1"/>
    <col min="10" max="10" width="26" customWidth="1"/>
    <col min="11" max="11" width="14.5703125" customWidth="1"/>
    <col min="12" max="12" width="16" customWidth="1"/>
    <col min="13" max="13" width="15" customWidth="1"/>
  </cols>
  <sheetData>
    <row r="1" spans="1:10" ht="60" customHeight="1" x14ac:dyDescent="0.3">
      <c r="D1" s="1" t="s">
        <v>13</v>
      </c>
    </row>
    <row r="2" spans="1:10" ht="25.5" customHeight="1" x14ac:dyDescent="0.3">
      <c r="A2" t="s">
        <v>3</v>
      </c>
      <c r="G2" s="1"/>
    </row>
    <row r="3" spans="1:10" ht="18" thickBot="1" x14ac:dyDescent="0.35">
      <c r="A3" s="10" t="s">
        <v>38</v>
      </c>
      <c r="B3" t="s">
        <v>2</v>
      </c>
      <c r="C3" s="3" t="s">
        <v>7</v>
      </c>
      <c r="D3" s="3" t="s">
        <v>8</v>
      </c>
      <c r="E3" s="3" t="s">
        <v>9</v>
      </c>
      <c r="F3" s="4" t="s">
        <v>11</v>
      </c>
      <c r="G3" s="4" t="s">
        <v>22</v>
      </c>
      <c r="H3" s="3" t="s">
        <v>10</v>
      </c>
      <c r="I3" s="4" t="s">
        <v>26</v>
      </c>
      <c r="J3" s="4" t="s">
        <v>23</v>
      </c>
    </row>
    <row r="4" spans="1:10" ht="15.75" thickBot="1" x14ac:dyDescent="0.3">
      <c r="A4" s="11">
        <v>1</v>
      </c>
      <c r="B4" t="s">
        <v>18</v>
      </c>
      <c r="C4" t="s">
        <v>17</v>
      </c>
      <c r="D4" t="s">
        <v>14</v>
      </c>
      <c r="E4" s="2">
        <v>20</v>
      </c>
      <c r="F4" s="4" t="s">
        <v>24</v>
      </c>
      <c r="G4" s="5" t="s">
        <v>21</v>
      </c>
      <c r="H4" s="2">
        <v>16</v>
      </c>
      <c r="I4" s="4" t="s">
        <v>51</v>
      </c>
      <c r="J4" s="7" t="s">
        <v>25</v>
      </c>
    </row>
    <row r="5" spans="1:10" ht="16.5" thickTop="1" thickBot="1" x14ac:dyDescent="0.3">
      <c r="A5" s="11">
        <v>2</v>
      </c>
      <c r="B5" t="s">
        <v>40</v>
      </c>
      <c r="C5" t="s">
        <v>12</v>
      </c>
      <c r="D5" t="s">
        <v>45</v>
      </c>
      <c r="E5" s="2">
        <v>20</v>
      </c>
      <c r="F5" s="4" t="s">
        <v>44</v>
      </c>
      <c r="G5" s="5" t="s">
        <v>21</v>
      </c>
      <c r="H5" s="2">
        <v>25</v>
      </c>
      <c r="I5" s="4" t="s">
        <v>29</v>
      </c>
      <c r="J5" s="7" t="s">
        <v>25</v>
      </c>
    </row>
    <row r="6" spans="1:10" ht="16.5" thickTop="1" thickBot="1" x14ac:dyDescent="0.3">
      <c r="A6" s="11">
        <v>3</v>
      </c>
      <c r="B6" t="s">
        <v>4</v>
      </c>
      <c r="C6" t="s">
        <v>15</v>
      </c>
      <c r="D6" t="s">
        <v>46</v>
      </c>
      <c r="E6" s="2">
        <v>8</v>
      </c>
      <c r="F6" s="6" t="s">
        <v>28</v>
      </c>
      <c r="G6" s="5" t="s">
        <v>21</v>
      </c>
      <c r="H6" s="2">
        <v>12</v>
      </c>
      <c r="I6" s="4" t="s">
        <v>52</v>
      </c>
      <c r="J6" s="7" t="s">
        <v>25</v>
      </c>
    </row>
    <row r="7" spans="1:10" ht="16.5" thickTop="1" thickBot="1" x14ac:dyDescent="0.3">
      <c r="A7" s="11">
        <v>4</v>
      </c>
      <c r="C7" s="9" t="s">
        <v>16</v>
      </c>
      <c r="D7" t="s">
        <v>46</v>
      </c>
      <c r="E7" s="2">
        <v>8</v>
      </c>
      <c r="F7" s="4" t="s">
        <v>53</v>
      </c>
      <c r="G7" s="5" t="s">
        <v>21</v>
      </c>
      <c r="H7" s="2">
        <v>10</v>
      </c>
      <c r="I7" s="4" t="s">
        <v>27</v>
      </c>
      <c r="J7" s="7" t="s">
        <v>25</v>
      </c>
    </row>
    <row r="8" spans="1:10" ht="16.5" thickTop="1" thickBot="1" x14ac:dyDescent="0.3">
      <c r="A8" s="11">
        <v>5</v>
      </c>
      <c r="B8" t="s">
        <v>5</v>
      </c>
      <c r="C8" t="s">
        <v>19</v>
      </c>
      <c r="D8" t="s">
        <v>20</v>
      </c>
      <c r="E8" s="2">
        <v>5</v>
      </c>
      <c r="F8" s="4" t="s">
        <v>29</v>
      </c>
      <c r="G8" s="5" t="s">
        <v>21</v>
      </c>
      <c r="H8" s="2">
        <v>9</v>
      </c>
      <c r="I8" s="4" t="s">
        <v>29</v>
      </c>
      <c r="J8" s="7" t="s">
        <v>25</v>
      </c>
    </row>
    <row r="9" spans="1:10" ht="15.75" thickTop="1" x14ac:dyDescent="0.25">
      <c r="A9" s="11">
        <v>6</v>
      </c>
      <c r="B9" t="s">
        <v>6</v>
      </c>
      <c r="C9" t="s">
        <v>6</v>
      </c>
      <c r="E9" s="2">
        <f>SUM(E4:E8)</f>
        <v>61</v>
      </c>
      <c r="F9" s="2"/>
      <c r="G9" s="2"/>
      <c r="H9" s="2">
        <f>SUM(H4:H8)</f>
        <v>72</v>
      </c>
      <c r="I9" s="2"/>
      <c r="J9" s="2"/>
    </row>
    <row r="26" spans="2:13" x14ac:dyDescent="0.25">
      <c r="B26" s="15"/>
      <c r="C26" s="12" t="s">
        <v>41</v>
      </c>
      <c r="D26" s="27" t="s">
        <v>30</v>
      </c>
      <c r="E26" s="27" t="s">
        <v>31</v>
      </c>
      <c r="F26" s="27" t="s">
        <v>32</v>
      </c>
      <c r="G26" s="27" t="s">
        <v>33</v>
      </c>
      <c r="H26" s="27" t="s">
        <v>34</v>
      </c>
      <c r="I26" s="27" t="s">
        <v>35</v>
      </c>
      <c r="J26" s="27" t="s">
        <v>36</v>
      </c>
      <c r="K26" s="27" t="s">
        <v>30</v>
      </c>
      <c r="L26" s="27" t="s">
        <v>31</v>
      </c>
      <c r="M26" s="27" t="s">
        <v>32</v>
      </c>
    </row>
    <row r="27" spans="2:13" x14ac:dyDescent="0.25">
      <c r="B27" s="16" t="s">
        <v>39</v>
      </c>
      <c r="C27" s="13" t="s">
        <v>42</v>
      </c>
      <c r="D27" s="28">
        <v>44614</v>
      </c>
      <c r="E27" s="28">
        <v>44615</v>
      </c>
      <c r="F27" s="28">
        <v>44616</v>
      </c>
      <c r="G27" s="28">
        <v>44617</v>
      </c>
      <c r="H27" s="16" t="s">
        <v>37</v>
      </c>
      <c r="I27" s="16" t="s">
        <v>27</v>
      </c>
      <c r="J27" s="16" t="s">
        <v>29</v>
      </c>
      <c r="K27" s="29" t="s">
        <v>48</v>
      </c>
      <c r="L27" s="29" t="s">
        <v>49</v>
      </c>
      <c r="M27" s="29" t="s">
        <v>50</v>
      </c>
    </row>
    <row r="28" spans="2:13" x14ac:dyDescent="0.25">
      <c r="B28" s="14">
        <v>1</v>
      </c>
      <c r="C28" s="2">
        <v>20</v>
      </c>
      <c r="D28" s="18">
        <v>4</v>
      </c>
      <c r="E28" s="18">
        <v>4</v>
      </c>
      <c r="F28" s="30">
        <v>4</v>
      </c>
      <c r="G28" s="30">
        <v>4</v>
      </c>
      <c r="H28" s="18"/>
      <c r="I28" s="18"/>
      <c r="J28" s="18"/>
      <c r="K28" s="19"/>
      <c r="L28" s="19"/>
      <c r="M28" s="19"/>
    </row>
    <row r="29" spans="2:13" x14ac:dyDescent="0.25">
      <c r="B29" s="8">
        <v>2</v>
      </c>
      <c r="C29" s="2">
        <v>20</v>
      </c>
      <c r="D29" s="18">
        <v>4</v>
      </c>
      <c r="E29" s="18">
        <v>4</v>
      </c>
      <c r="F29" s="18">
        <v>3</v>
      </c>
      <c r="G29" s="18">
        <v>3</v>
      </c>
      <c r="H29" s="18">
        <v>4</v>
      </c>
      <c r="I29" s="18">
        <v>4</v>
      </c>
      <c r="J29" s="18">
        <v>3</v>
      </c>
      <c r="K29" s="19"/>
      <c r="L29" s="19"/>
      <c r="M29" s="19"/>
    </row>
    <row r="30" spans="2:13" x14ac:dyDescent="0.25">
      <c r="B30" s="8">
        <v>3</v>
      </c>
      <c r="C30" s="2">
        <v>8</v>
      </c>
      <c r="D30" s="18"/>
      <c r="E30" s="18">
        <v>4</v>
      </c>
      <c r="F30" s="18">
        <v>3</v>
      </c>
      <c r="G30" s="18">
        <v>3</v>
      </c>
      <c r="H30" s="18">
        <v>2</v>
      </c>
      <c r="I30" s="18"/>
      <c r="J30" s="18"/>
      <c r="K30" s="19"/>
      <c r="L30" s="19"/>
      <c r="M30" s="19"/>
    </row>
    <row r="31" spans="2:13" x14ac:dyDescent="0.25">
      <c r="B31" s="8">
        <v>4</v>
      </c>
      <c r="C31" s="2">
        <v>8</v>
      </c>
      <c r="D31" s="18"/>
      <c r="E31" s="18"/>
      <c r="F31" s="18">
        <v>3</v>
      </c>
      <c r="G31" s="18">
        <v>3</v>
      </c>
      <c r="H31" s="18">
        <v>3</v>
      </c>
      <c r="I31" s="18">
        <v>1</v>
      </c>
      <c r="J31" s="18"/>
      <c r="K31" s="19"/>
      <c r="L31" s="19"/>
      <c r="M31" s="19"/>
    </row>
    <row r="32" spans="2:13" x14ac:dyDescent="0.25">
      <c r="B32" s="17">
        <v>5</v>
      </c>
      <c r="C32" s="2">
        <v>5</v>
      </c>
      <c r="D32" s="18"/>
      <c r="E32" s="18"/>
      <c r="F32" s="18"/>
      <c r="G32" s="18"/>
      <c r="H32" s="18">
        <v>3</v>
      </c>
      <c r="I32" s="18">
        <v>3</v>
      </c>
      <c r="J32" s="18">
        <v>3</v>
      </c>
      <c r="K32" s="19"/>
      <c r="L32" s="19"/>
      <c r="M32" s="19"/>
    </row>
    <row r="33" spans="2:13" x14ac:dyDescent="0.25">
      <c r="B33" s="21" t="s">
        <v>43</v>
      </c>
      <c r="C33" s="23">
        <f>SUM(C28:C32)</f>
        <v>61</v>
      </c>
      <c r="D33" s="21">
        <f>C33-SUM(D28:D32)</f>
        <v>53</v>
      </c>
      <c r="E33" s="25">
        <f>D33-SUM(E28:E32)</f>
        <v>41</v>
      </c>
      <c r="F33" s="21">
        <f>E33-SUM(F28:F32)</f>
        <v>28</v>
      </c>
      <c r="G33" s="21">
        <f>F33-SUM(G28:G32)</f>
        <v>15</v>
      </c>
      <c r="H33" s="21">
        <f>G33-SUM(H29:H32)</f>
        <v>3</v>
      </c>
      <c r="I33" s="21"/>
      <c r="J33" s="21"/>
      <c r="K33" s="22"/>
      <c r="L33" s="22"/>
      <c r="M33" s="22"/>
    </row>
    <row r="34" spans="2:13" x14ac:dyDescent="0.25">
      <c r="B34" s="20" t="s">
        <v>47</v>
      </c>
      <c r="C34" s="24">
        <v>61</v>
      </c>
      <c r="D34" s="20">
        <f>C34-(C34/10*1)</f>
        <v>54.9</v>
      </c>
      <c r="E34" s="26">
        <f>C34-(C34/10*2)</f>
        <v>48.8</v>
      </c>
      <c r="F34" s="20">
        <f>C34-(C34/10*3)</f>
        <v>42.7</v>
      </c>
      <c r="G34" s="20">
        <f>C34-(C34/10*4)</f>
        <v>36.6</v>
      </c>
      <c r="H34" s="20">
        <f>C34-(C34/10*5)</f>
        <v>30.5</v>
      </c>
      <c r="I34" s="20">
        <f>C34-(C34/10*6)</f>
        <v>24.400000000000006</v>
      </c>
      <c r="J34" s="20">
        <f>C34-(C34/10*7)</f>
        <v>18.300000000000004</v>
      </c>
      <c r="K34" s="20">
        <f>C34-(C34/10*8)</f>
        <v>12.200000000000003</v>
      </c>
      <c r="L34" s="20">
        <f>C34-(C34/10*9)</f>
        <v>6.1000000000000014</v>
      </c>
      <c r="M34" s="20">
        <f>C34-(C34/10*10)</f>
        <v>0</v>
      </c>
    </row>
    <row r="46" spans="2:13" x14ac:dyDescent="0.25">
      <c r="J46" t="s">
        <v>54</v>
      </c>
    </row>
  </sheetData>
  <conditionalFormatting sqref="A4:A9">
    <cfRule type="colorScale" priority="1">
      <colorScale>
        <cfvo type="min"/>
        <cfvo type="max"/>
        <color rgb="FFFCFCFF"/>
        <color rgb="FFF8696B"/>
      </colorScale>
    </cfRule>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1"/>
  <sheetViews>
    <sheetView workbookViewId="0">
      <selection activeCell="G15" sqref="G15"/>
    </sheetView>
  </sheetViews>
  <sheetFormatPr defaultRowHeight="15" x14ac:dyDescent="0.25"/>
  <cols>
    <col min="1" max="1" width="9.140625" customWidth="1"/>
    <col min="2" max="2" width="93.140625" customWidth="1"/>
    <col min="3" max="3" width="19.28515625" customWidth="1"/>
    <col min="6" max="6" width="9.140625" customWidth="1"/>
  </cols>
  <sheetData>
    <row r="4" spans="1:10" x14ac:dyDescent="0.25">
      <c r="A4" s="34" t="s">
        <v>56</v>
      </c>
      <c r="B4" s="35" t="s">
        <v>57</v>
      </c>
      <c r="C4" s="36" t="s">
        <v>58</v>
      </c>
      <c r="D4" s="37" t="s">
        <v>59</v>
      </c>
      <c r="E4" s="46" t="s">
        <v>94</v>
      </c>
    </row>
    <row r="5" spans="1:10" x14ac:dyDescent="0.25">
      <c r="A5" s="59" t="s">
        <v>60</v>
      </c>
      <c r="B5" s="59" t="s">
        <v>61</v>
      </c>
      <c r="C5" s="59" t="s">
        <v>0</v>
      </c>
      <c r="D5" s="59">
        <v>20</v>
      </c>
      <c r="E5" s="85">
        <f>SUM(D5:D9)</f>
        <v>31</v>
      </c>
    </row>
    <row r="6" spans="1:10" ht="15" customHeight="1" x14ac:dyDescent="0.25">
      <c r="A6" s="59" t="s">
        <v>64</v>
      </c>
      <c r="B6" s="59" t="s">
        <v>65</v>
      </c>
      <c r="C6" s="59" t="s">
        <v>0</v>
      </c>
      <c r="D6" s="59">
        <v>0.5</v>
      </c>
      <c r="E6" s="86"/>
    </row>
    <row r="7" spans="1:10" ht="15" customHeight="1" x14ac:dyDescent="0.25">
      <c r="A7" s="59" t="s">
        <v>68</v>
      </c>
      <c r="B7" s="59" t="s">
        <v>69</v>
      </c>
      <c r="C7" s="59" t="s">
        <v>0</v>
      </c>
      <c r="D7" s="59">
        <v>0.5</v>
      </c>
      <c r="E7" s="86"/>
    </row>
    <row r="8" spans="1:10" ht="15" customHeight="1" x14ac:dyDescent="0.25">
      <c r="A8" s="59" t="s">
        <v>74</v>
      </c>
      <c r="B8" s="59" t="s">
        <v>75</v>
      </c>
      <c r="C8" s="59" t="s">
        <v>0</v>
      </c>
      <c r="D8" s="59">
        <v>2</v>
      </c>
      <c r="E8" s="86"/>
    </row>
    <row r="9" spans="1:10" ht="45" customHeight="1" x14ac:dyDescent="0.25">
      <c r="A9" s="59" t="s">
        <v>92</v>
      </c>
      <c r="B9" s="60" t="s">
        <v>93</v>
      </c>
      <c r="C9" s="104" t="s">
        <v>0</v>
      </c>
      <c r="D9" s="59">
        <v>8</v>
      </c>
      <c r="E9" s="86"/>
    </row>
    <row r="10" spans="1:10" ht="45" customHeight="1" x14ac:dyDescent="0.25">
      <c r="A10" s="57" t="s">
        <v>70</v>
      </c>
      <c r="B10" s="58" t="s">
        <v>71</v>
      </c>
      <c r="C10" s="57" t="s">
        <v>1</v>
      </c>
      <c r="D10" s="57">
        <v>20</v>
      </c>
      <c r="E10" s="86"/>
      <c r="J10" s="81"/>
    </row>
    <row r="11" spans="1:10" ht="15" customHeight="1" x14ac:dyDescent="0.25">
      <c r="A11" s="57" t="s">
        <v>62</v>
      </c>
      <c r="B11" s="58" t="s">
        <v>63</v>
      </c>
      <c r="C11" s="57" t="s">
        <v>1</v>
      </c>
      <c r="D11" s="57">
        <v>8</v>
      </c>
      <c r="E11" s="82">
        <f>SUM(D10:D15)</f>
        <v>34</v>
      </c>
      <c r="J11" s="81"/>
    </row>
    <row r="12" spans="1:10" ht="15" customHeight="1" x14ac:dyDescent="0.25">
      <c r="A12" s="57" t="s">
        <v>66</v>
      </c>
      <c r="B12" s="58" t="s">
        <v>67</v>
      </c>
      <c r="C12" s="57" t="s">
        <v>1</v>
      </c>
      <c r="D12" s="57">
        <v>2</v>
      </c>
      <c r="E12" s="82"/>
      <c r="J12" s="81"/>
    </row>
    <row r="13" spans="1:10" ht="30" x14ac:dyDescent="0.25">
      <c r="A13" s="57" t="s">
        <v>84</v>
      </c>
      <c r="B13" s="58" t="s">
        <v>85</v>
      </c>
      <c r="C13" s="57" t="s">
        <v>1</v>
      </c>
      <c r="D13" s="57">
        <v>1</v>
      </c>
      <c r="E13" s="82"/>
      <c r="J13" s="81"/>
    </row>
    <row r="14" spans="1:10" ht="30" x14ac:dyDescent="0.25">
      <c r="A14" s="57" t="s">
        <v>76</v>
      </c>
      <c r="B14" s="58" t="s">
        <v>77</v>
      </c>
      <c r="C14" s="57" t="s">
        <v>1</v>
      </c>
      <c r="D14" s="57">
        <v>2</v>
      </c>
      <c r="E14" s="83">
        <f>SUM(D16:D19)</f>
        <v>39</v>
      </c>
    </row>
    <row r="15" spans="1:10" ht="30" x14ac:dyDescent="0.25">
      <c r="A15" s="57" t="s">
        <v>86</v>
      </c>
      <c r="B15" s="58" t="s">
        <v>87</v>
      </c>
      <c r="C15" s="57" t="s">
        <v>1</v>
      </c>
      <c r="D15" s="57">
        <v>1</v>
      </c>
      <c r="E15" s="83"/>
    </row>
    <row r="16" spans="1:10" x14ac:dyDescent="0.25">
      <c r="A16" s="61" t="s">
        <v>78</v>
      </c>
      <c r="B16" s="62" t="s">
        <v>79</v>
      </c>
      <c r="C16" s="61" t="s">
        <v>95</v>
      </c>
      <c r="D16" s="61">
        <v>5</v>
      </c>
      <c r="E16" s="83"/>
    </row>
    <row r="17" spans="1:5" x14ac:dyDescent="0.25">
      <c r="A17" s="61" t="s">
        <v>82</v>
      </c>
      <c r="B17" s="62" t="s">
        <v>83</v>
      </c>
      <c r="C17" s="61" t="s">
        <v>95</v>
      </c>
      <c r="D17" s="61">
        <v>13</v>
      </c>
      <c r="E17" s="83"/>
    </row>
    <row r="18" spans="1:5" ht="30" x14ac:dyDescent="0.25">
      <c r="A18" s="61" t="s">
        <v>90</v>
      </c>
      <c r="B18" s="62" t="s">
        <v>91</v>
      </c>
      <c r="C18" s="61" t="s">
        <v>95</v>
      </c>
      <c r="D18" s="61">
        <v>1</v>
      </c>
      <c r="E18" s="84">
        <f>SUM(D20:D21)</f>
        <v>13</v>
      </c>
    </row>
    <row r="19" spans="1:5" x14ac:dyDescent="0.25">
      <c r="A19" s="61" t="s">
        <v>72</v>
      </c>
      <c r="B19" s="62" t="s">
        <v>73</v>
      </c>
      <c r="C19" s="61" t="s">
        <v>95</v>
      </c>
      <c r="D19" s="61">
        <v>20</v>
      </c>
      <c r="E19" s="84"/>
    </row>
    <row r="20" spans="1:5" ht="30" x14ac:dyDescent="0.25">
      <c r="A20" s="55" t="s">
        <v>88</v>
      </c>
      <c r="B20" s="56" t="s">
        <v>89</v>
      </c>
      <c r="C20" s="55" t="s">
        <v>95</v>
      </c>
      <c r="D20" s="55">
        <v>8</v>
      </c>
      <c r="E20" s="84"/>
    </row>
    <row r="21" spans="1:5" ht="30" x14ac:dyDescent="0.25">
      <c r="A21" s="55" t="s">
        <v>80</v>
      </c>
      <c r="B21" s="56" t="s">
        <v>81</v>
      </c>
      <c r="C21" s="55" t="s">
        <v>95</v>
      </c>
      <c r="D21" s="55">
        <v>5</v>
      </c>
      <c r="E21" s="84"/>
    </row>
  </sheetData>
  <sortState ref="A5:E21">
    <sortCondition ref="C5:C21" customList="must,should,could"/>
  </sortState>
  <mergeCells count="5">
    <mergeCell ref="J10:J13"/>
    <mergeCell ref="E11:E13"/>
    <mergeCell ref="E14:E17"/>
    <mergeCell ref="E18:E21"/>
    <mergeCell ref="E5: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topLeftCell="C1" zoomScale="70" zoomScaleNormal="70" workbookViewId="0">
      <selection activeCell="G10" sqref="G10"/>
    </sheetView>
  </sheetViews>
  <sheetFormatPr defaultRowHeight="15" x14ac:dyDescent="0.25"/>
  <cols>
    <col min="2" max="2" width="23.42578125" customWidth="1"/>
    <col min="3" max="3" width="81.5703125" customWidth="1"/>
    <col min="4" max="4" width="28.85546875" style="54" customWidth="1"/>
    <col min="5" max="5" width="54.140625" customWidth="1"/>
    <col min="6" max="6" width="28.140625" customWidth="1"/>
    <col min="7" max="7" width="16.140625" customWidth="1"/>
    <col min="8" max="8" width="11.5703125" customWidth="1"/>
    <col min="9" max="9" width="13.42578125" customWidth="1"/>
  </cols>
  <sheetData>
    <row r="1" spans="1:15" ht="23.25" x14ac:dyDescent="0.35">
      <c r="A1" s="32" t="s">
        <v>96</v>
      </c>
    </row>
    <row r="3" spans="1:15" ht="18" thickBot="1" x14ac:dyDescent="0.35">
      <c r="I3" s="51" t="s">
        <v>109</v>
      </c>
      <c r="J3" s="51"/>
      <c r="K3" s="51"/>
    </row>
    <row r="4" spans="1:15" ht="15.75" thickTop="1" x14ac:dyDescent="0.25"/>
    <row r="5" spans="1:15" ht="60" x14ac:dyDescent="0.25">
      <c r="I5" s="63" t="s">
        <v>110</v>
      </c>
      <c r="J5" s="64" t="s">
        <v>111</v>
      </c>
      <c r="K5" s="64" t="s">
        <v>112</v>
      </c>
      <c r="L5" s="64" t="s">
        <v>113</v>
      </c>
      <c r="M5" s="64" t="s">
        <v>114</v>
      </c>
      <c r="N5" s="64" t="s">
        <v>115</v>
      </c>
      <c r="O5" s="65" t="s">
        <v>116</v>
      </c>
    </row>
    <row r="6" spans="1:15" x14ac:dyDescent="0.25">
      <c r="I6" s="69" t="s">
        <v>119</v>
      </c>
      <c r="J6" s="70">
        <v>13</v>
      </c>
      <c r="K6" s="70">
        <v>16</v>
      </c>
      <c r="L6" s="70">
        <v>6</v>
      </c>
      <c r="M6" s="70">
        <v>9</v>
      </c>
      <c r="N6" s="70">
        <f>J6*L6 - K6</f>
        <v>62</v>
      </c>
      <c r="O6" s="71">
        <f>J6*M6-K6</f>
        <v>101</v>
      </c>
    </row>
    <row r="7" spans="1:15" x14ac:dyDescent="0.25">
      <c r="I7" s="66" t="s">
        <v>118</v>
      </c>
      <c r="J7" s="67">
        <v>12</v>
      </c>
      <c r="K7" s="67">
        <v>16</v>
      </c>
      <c r="L7" s="67">
        <v>4</v>
      </c>
      <c r="M7" s="67">
        <v>8</v>
      </c>
      <c r="N7" s="67">
        <f>J7*L7 - K7</f>
        <v>32</v>
      </c>
      <c r="O7" s="68">
        <f>J7*M7-K7</f>
        <v>80</v>
      </c>
    </row>
    <row r="8" spans="1:15" x14ac:dyDescent="0.25">
      <c r="I8" s="66" t="s">
        <v>120</v>
      </c>
      <c r="J8" s="67">
        <v>9</v>
      </c>
      <c r="K8" s="67">
        <v>16</v>
      </c>
      <c r="L8" s="67">
        <v>3</v>
      </c>
      <c r="M8" s="67">
        <v>5</v>
      </c>
      <c r="N8" s="67">
        <f>J8*L8 - K8</f>
        <v>11</v>
      </c>
      <c r="O8" s="68">
        <f>J8*M8-K8</f>
        <v>29</v>
      </c>
    </row>
    <row r="9" spans="1:15" x14ac:dyDescent="0.25">
      <c r="I9" s="69" t="s">
        <v>108</v>
      </c>
      <c r="J9" s="70">
        <v>9</v>
      </c>
      <c r="K9" s="70">
        <v>16</v>
      </c>
      <c r="L9" s="70">
        <v>3</v>
      </c>
      <c r="M9" s="70">
        <v>5</v>
      </c>
      <c r="N9" s="70">
        <f>J9*L9 - K9</f>
        <v>11</v>
      </c>
      <c r="O9" s="71">
        <f>J9*M9-K9</f>
        <v>29</v>
      </c>
    </row>
    <row r="10" spans="1:15" x14ac:dyDescent="0.25">
      <c r="I10" s="66"/>
      <c r="J10" s="67"/>
      <c r="K10" s="67"/>
      <c r="L10" s="67"/>
      <c r="M10" s="67"/>
      <c r="N10" s="67"/>
      <c r="O10" s="68"/>
    </row>
    <row r="11" spans="1:15" x14ac:dyDescent="0.25">
      <c r="I11" s="72" t="s">
        <v>117</v>
      </c>
      <c r="J11" s="73"/>
      <c r="K11" s="73"/>
      <c r="L11" s="73"/>
      <c r="M11" s="73"/>
      <c r="N11" s="73">
        <f>SUM(N6:N10)</f>
        <v>116</v>
      </c>
      <c r="O11" s="74">
        <f>SUM(O6:O10)</f>
        <v>239</v>
      </c>
    </row>
    <row r="12" spans="1:15" ht="18" thickBot="1" x14ac:dyDescent="0.35">
      <c r="B12" s="51" t="s">
        <v>97</v>
      </c>
      <c r="C12" s="51"/>
      <c r="D12" s="51"/>
      <c r="E12" s="51"/>
    </row>
    <row r="13" spans="1:15" ht="15.75" thickTop="1" x14ac:dyDescent="0.25"/>
    <row r="14" spans="1:15" ht="30" x14ac:dyDescent="0.25">
      <c r="B14" s="52" t="s">
        <v>56</v>
      </c>
      <c r="C14" s="52" t="s">
        <v>98</v>
      </c>
      <c r="D14" s="52" t="s">
        <v>129</v>
      </c>
      <c r="E14" s="52" t="s">
        <v>128</v>
      </c>
      <c r="F14" s="52" t="s">
        <v>99</v>
      </c>
      <c r="G14" s="52" t="s">
        <v>100</v>
      </c>
    </row>
    <row r="15" spans="1:15" x14ac:dyDescent="0.25">
      <c r="B15" s="52"/>
      <c r="C15" s="52"/>
      <c r="D15" s="52"/>
      <c r="E15" s="52"/>
      <c r="F15" s="52"/>
      <c r="G15" s="52"/>
    </row>
    <row r="16" spans="1:15" x14ac:dyDescent="0.25">
      <c r="B16" s="90" t="s">
        <v>74</v>
      </c>
      <c r="C16" s="92" t="s">
        <v>75</v>
      </c>
      <c r="D16" s="95" t="s">
        <v>130</v>
      </c>
      <c r="E16" s="79" t="s">
        <v>17</v>
      </c>
      <c r="F16" s="19" t="s">
        <v>106</v>
      </c>
      <c r="G16" s="19"/>
    </row>
    <row r="17" spans="2:9" x14ac:dyDescent="0.25">
      <c r="B17" s="91"/>
      <c r="C17" s="93"/>
      <c r="D17" s="95"/>
      <c r="E17" s="79" t="s">
        <v>102</v>
      </c>
      <c r="F17" s="19" t="s">
        <v>105</v>
      </c>
      <c r="G17" s="19"/>
    </row>
    <row r="18" spans="2:9" x14ac:dyDescent="0.25">
      <c r="B18" s="91"/>
      <c r="C18" s="93"/>
      <c r="D18" s="95"/>
      <c r="E18" s="79" t="s">
        <v>104</v>
      </c>
      <c r="F18" s="19" t="s">
        <v>107</v>
      </c>
      <c r="G18" s="19"/>
    </row>
    <row r="19" spans="2:9" x14ac:dyDescent="0.25">
      <c r="B19" s="91"/>
      <c r="C19" s="93"/>
      <c r="D19" s="95"/>
      <c r="E19" s="80" t="s">
        <v>101</v>
      </c>
      <c r="F19" s="19" t="s">
        <v>105</v>
      </c>
      <c r="G19" s="19"/>
      <c r="I19" t="s">
        <v>136</v>
      </c>
    </row>
    <row r="20" spans="2:9" x14ac:dyDescent="0.25">
      <c r="B20" s="91"/>
      <c r="C20" s="93"/>
      <c r="D20" s="95"/>
      <c r="E20" s="79" t="s">
        <v>15</v>
      </c>
      <c r="F20" s="19" t="s">
        <v>107</v>
      </c>
      <c r="G20" s="19"/>
      <c r="I20" t="s">
        <v>137</v>
      </c>
    </row>
    <row r="21" spans="2:9" x14ac:dyDescent="0.25">
      <c r="B21" s="91"/>
      <c r="C21" s="93"/>
      <c r="D21" s="95"/>
      <c r="E21" s="80" t="s">
        <v>16</v>
      </c>
      <c r="F21" s="19" t="s">
        <v>108</v>
      </c>
      <c r="G21" s="19"/>
      <c r="I21" t="s">
        <v>138</v>
      </c>
    </row>
    <row r="22" spans="2:9" x14ac:dyDescent="0.25">
      <c r="B22" s="91"/>
      <c r="C22" s="93"/>
      <c r="D22" s="95"/>
      <c r="E22" s="79" t="s">
        <v>103</v>
      </c>
      <c r="F22" s="19" t="s">
        <v>105</v>
      </c>
      <c r="G22" s="19"/>
      <c r="I22" t="s">
        <v>139</v>
      </c>
    </row>
    <row r="23" spans="2:9" x14ac:dyDescent="0.25">
      <c r="B23" s="87"/>
      <c r="C23" s="94"/>
      <c r="D23" s="95"/>
      <c r="E23" s="79" t="s">
        <v>19</v>
      </c>
      <c r="F23" s="19" t="s">
        <v>108</v>
      </c>
      <c r="G23" s="19"/>
    </row>
    <row r="24" spans="2:9" x14ac:dyDescent="0.25">
      <c r="B24" s="87" t="s">
        <v>60</v>
      </c>
      <c r="C24" s="89" t="s">
        <v>61</v>
      </c>
      <c r="D24" s="96" t="s">
        <v>130</v>
      </c>
      <c r="E24" s="79" t="s">
        <v>17</v>
      </c>
      <c r="F24" s="19" t="s">
        <v>106</v>
      </c>
      <c r="G24" s="19"/>
      <c r="I24" t="s">
        <v>140</v>
      </c>
    </row>
    <row r="25" spans="2:9" x14ac:dyDescent="0.25">
      <c r="B25" s="88"/>
      <c r="C25" s="89"/>
      <c r="D25" s="97"/>
      <c r="E25" s="79" t="s">
        <v>131</v>
      </c>
      <c r="F25" s="19" t="s">
        <v>106</v>
      </c>
      <c r="G25" s="19"/>
      <c r="I25" t="s">
        <v>141</v>
      </c>
    </row>
    <row r="26" spans="2:9" x14ac:dyDescent="0.25">
      <c r="B26" s="88"/>
      <c r="C26" s="89"/>
      <c r="D26" s="97"/>
      <c r="E26" s="79" t="s">
        <v>132</v>
      </c>
      <c r="F26" s="19" t="s">
        <v>105</v>
      </c>
      <c r="G26" s="19"/>
      <c r="I26" t="s">
        <v>142</v>
      </c>
    </row>
    <row r="27" spans="2:9" x14ac:dyDescent="0.25">
      <c r="B27" s="88"/>
      <c r="C27" s="89"/>
      <c r="D27" s="97"/>
      <c r="E27" s="79" t="s">
        <v>133</v>
      </c>
      <c r="F27" s="19" t="s">
        <v>105</v>
      </c>
      <c r="G27" s="19"/>
      <c r="I27" t="s">
        <v>143</v>
      </c>
    </row>
    <row r="28" spans="2:9" x14ac:dyDescent="0.25">
      <c r="B28" s="88"/>
      <c r="C28" s="89"/>
      <c r="D28" s="97"/>
      <c r="E28" s="79" t="s">
        <v>134</v>
      </c>
      <c r="F28" s="19" t="s">
        <v>107</v>
      </c>
      <c r="G28" s="19"/>
    </row>
    <row r="29" spans="2:9" x14ac:dyDescent="0.25">
      <c r="B29" s="88"/>
      <c r="C29" s="89"/>
      <c r="D29" s="97"/>
      <c r="E29" s="79" t="s">
        <v>135</v>
      </c>
      <c r="F29" s="19" t="s">
        <v>108</v>
      </c>
      <c r="G29" s="19"/>
    </row>
    <row r="30" spans="2:9" x14ac:dyDescent="0.25">
      <c r="B30" s="88"/>
      <c r="C30" s="89"/>
      <c r="D30" s="97"/>
      <c r="E30" s="99"/>
      <c r="F30" s="19"/>
      <c r="G30" s="19"/>
    </row>
    <row r="31" spans="2:9" x14ac:dyDescent="0.25">
      <c r="B31" s="88"/>
      <c r="C31" s="89"/>
      <c r="D31" s="97"/>
      <c r="E31" s="100"/>
      <c r="F31" s="19"/>
      <c r="G31" s="19"/>
    </row>
    <row r="32" spans="2:9" x14ac:dyDescent="0.25">
      <c r="B32" s="88"/>
      <c r="C32" s="89"/>
      <c r="D32" s="97"/>
      <c r="E32" s="100"/>
      <c r="F32" s="19"/>
      <c r="G32" s="19"/>
    </row>
    <row r="33" spans="2:7" x14ac:dyDescent="0.25">
      <c r="B33" s="88"/>
      <c r="C33" s="89"/>
      <c r="D33" s="97"/>
      <c r="E33" s="100"/>
      <c r="F33" s="19"/>
      <c r="G33" s="19"/>
    </row>
    <row r="34" spans="2:7" x14ac:dyDescent="0.25">
      <c r="B34" s="88"/>
      <c r="C34" s="89"/>
      <c r="D34" s="98"/>
      <c r="E34" s="101"/>
      <c r="F34" s="19"/>
      <c r="G34" s="19"/>
    </row>
    <row r="35" spans="2:7" ht="30" x14ac:dyDescent="0.25">
      <c r="B35" s="102" t="s">
        <v>92</v>
      </c>
      <c r="C35" s="103" t="s">
        <v>93</v>
      </c>
      <c r="D35" s="78"/>
      <c r="E35" s="31" t="s">
        <v>17</v>
      </c>
      <c r="F35" s="19" t="s">
        <v>106</v>
      </c>
      <c r="G35" s="19"/>
    </row>
    <row r="36" spans="2:7" x14ac:dyDescent="0.25">
      <c r="B36" s="76"/>
      <c r="C36" s="77"/>
      <c r="D36" s="78"/>
      <c r="E36" s="75" t="s">
        <v>121</v>
      </c>
      <c r="F36" s="19" t="s">
        <v>105</v>
      </c>
      <c r="G36" s="19"/>
    </row>
    <row r="37" spans="2:7" ht="30" customHeight="1" x14ac:dyDescent="0.25">
      <c r="B37" s="76"/>
      <c r="C37" s="77"/>
      <c r="D37" s="78"/>
      <c r="E37" s="75" t="s">
        <v>122</v>
      </c>
      <c r="F37" s="19" t="s">
        <v>120</v>
      </c>
      <c r="G37" s="19"/>
    </row>
    <row r="38" spans="2:7" x14ac:dyDescent="0.25">
      <c r="B38" s="76"/>
      <c r="C38" s="77"/>
      <c r="D38" s="78"/>
      <c r="E38" s="75" t="s">
        <v>123</v>
      </c>
      <c r="F38" s="19" t="s">
        <v>127</v>
      </c>
      <c r="G38" s="19"/>
    </row>
    <row r="39" spans="2:7" x14ac:dyDescent="0.25">
      <c r="B39" s="76"/>
      <c r="C39" s="77"/>
      <c r="D39" s="78"/>
      <c r="E39" s="75" t="s">
        <v>124</v>
      </c>
      <c r="F39" s="19" t="s">
        <v>106</v>
      </c>
      <c r="G39" s="19"/>
    </row>
    <row r="40" spans="2:7" x14ac:dyDescent="0.25">
      <c r="B40" s="76"/>
      <c r="C40" s="77"/>
      <c r="D40" s="78"/>
      <c r="E40" s="75" t="s">
        <v>125</v>
      </c>
      <c r="F40" s="19" t="s">
        <v>120</v>
      </c>
      <c r="G40" s="19"/>
    </row>
    <row r="41" spans="2:7" x14ac:dyDescent="0.25">
      <c r="B41" s="76"/>
      <c r="C41" s="77"/>
      <c r="D41" s="77"/>
      <c r="E41" s="19" t="s">
        <v>126</v>
      </c>
      <c r="F41" s="19" t="s">
        <v>105</v>
      </c>
      <c r="G41" s="19"/>
    </row>
    <row r="42" spans="2:7" x14ac:dyDescent="0.25">
      <c r="B42" s="76" t="s">
        <v>68</v>
      </c>
      <c r="C42" s="76" t="s">
        <v>69</v>
      </c>
      <c r="D42" s="76"/>
      <c r="E42" s="19"/>
      <c r="F42" s="19"/>
      <c r="G42" s="19"/>
    </row>
  </sheetData>
  <sortState ref="I6:O9">
    <sortCondition descending="1" ref="L6"/>
  </sortState>
  <mergeCells count="7">
    <mergeCell ref="E30:E34"/>
    <mergeCell ref="B24:B34"/>
    <mergeCell ref="C24:C34"/>
    <mergeCell ref="B16:B23"/>
    <mergeCell ref="C16:C23"/>
    <mergeCell ref="D16:D23"/>
    <mergeCell ref="D24:D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 Đừng đọc cái này</vt:lpstr>
      <vt:lpstr>Release Planing </vt:lpstr>
      <vt:lpstr>Srpint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2022-02-18T15:31:22Z</dcterms:created>
  <dcterms:modified xsi:type="dcterms:W3CDTF">2022-03-03T11:48:54Z</dcterms:modified>
</cp:coreProperties>
</file>