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MSI\Desktop\"/>
    </mc:Choice>
  </mc:AlternateContent>
  <xr:revisionPtr revIDLastSave="0" documentId="13_ncr:1_{1ECFD3CD-9BDD-4BD7-BEF3-15E24AD2B61B}" xr6:coauthVersionLast="47" xr6:coauthVersionMax="47" xr10:uidLastSave="{00000000-0000-0000-0000-000000000000}"/>
  <bookViews>
    <workbookView xWindow="-108" yWindow="-108" windowWidth="23256" windowHeight="12456" tabRatio="930" xr2:uid="{00000000-000D-0000-FFFF-FFFF00000000}"/>
  </bookViews>
  <sheets>
    <sheet name="1" sheetId="20" r:id="rId1"/>
    <sheet name="2" sheetId="19" r:id="rId2"/>
    <sheet name="3" sheetId="11" r:id="rId3"/>
    <sheet name="4" sheetId="5" r:id="rId4"/>
    <sheet name="5" sheetId="3" r:id="rId5"/>
    <sheet name="6" sheetId="2" r:id="rId6"/>
    <sheet name="7" sheetId="4" r:id="rId7"/>
    <sheet name="8" sheetId="6" r:id="rId8"/>
    <sheet name="9" sheetId="9" r:id="rId9"/>
    <sheet name="10" sheetId="17" r:id="rId10"/>
  </sheets>
  <definedNames>
    <definedName name="_xlnm._FilterDatabase" localSheetId="9" hidden="1">'10'!$A$1:$I$485</definedName>
    <definedName name="_xlnm._FilterDatabase" localSheetId="1" hidden="1">'2'!$A$4:$B$4</definedName>
    <definedName name="_xlnm._FilterDatabase" localSheetId="2" hidden="1">'3'!$A$5:$D$25</definedName>
    <definedName name="_xlnm._FilterDatabase" localSheetId="6" hidden="1">'7'!$H$1:$I$1</definedName>
    <definedName name="_xlcn.WorksheetConnection_WFMtest.xlsxTable11" hidden="1">Table1</definedName>
    <definedName name="EastAndWest">#REF!,#REF!</definedName>
    <definedName name="NorthAndSouth">#REF!,#REF!</definedName>
    <definedName name="PeopleLists">#REF!,#REF!</definedName>
    <definedName name="split" localSheetId="0">#REF!</definedName>
    <definedName name="split" localSheetId="9">#REF!</definedName>
    <definedName name="split" localSheetId="1">#REF!</definedName>
    <definedName name="split">#REF!</definedName>
    <definedName name="UserChoice" localSheetId="0">#REF!</definedName>
    <definedName name="UserChoice" localSheetId="9">#REF!</definedName>
    <definedName name="UserChoice" localSheetId="1">#REF!</definedName>
    <definedName name="UserChoice">#REF!</definedName>
    <definedName name="validation">#REF!</definedName>
    <definedName name="Yes_No">#REF!</definedName>
  </definedNames>
  <calcPr calcId="191029"/>
  <pivotCaches>
    <pivotCache cacheId="0" r:id="rId11"/>
    <pivotCache cacheId="1"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WFM test.xlsx!Table1"/>
        </x15:modelTables>
      </x15:dataModel>
    </ext>
  </extLst>
</workbook>
</file>

<file path=xl/calcChain.xml><?xml version="1.0" encoding="utf-8"?>
<calcChain xmlns="http://schemas.openxmlformats.org/spreadsheetml/2006/main">
  <c r="B30" i="3" l="1"/>
  <c r="Y21" i="17"/>
  <c r="Y22" i="17"/>
  <c r="Y23" i="17"/>
  <c r="Y24" i="17"/>
  <c r="Y25" i="17"/>
  <c r="Y26" i="17"/>
  <c r="Y27" i="17"/>
  <c r="Y28" i="17"/>
  <c r="Y29" i="17"/>
  <c r="Y30" i="17"/>
  <c r="Y31" i="17"/>
  <c r="Y32" i="17"/>
  <c r="Y33" i="17"/>
  <c r="Y34" i="17"/>
  <c r="Y35" i="17"/>
  <c r="Y36" i="17"/>
  <c r="Y37" i="17"/>
  <c r="Y38" i="17"/>
  <c r="Y39" i="17"/>
  <c r="Y40" i="17"/>
  <c r="Y41" i="17"/>
  <c r="Y42" i="17"/>
  <c r="Y43" i="17"/>
  <c r="Y44" i="17"/>
  <c r="Y45" i="17"/>
  <c r="Y46" i="17"/>
  <c r="Y20" i="17"/>
  <c r="X21" i="17"/>
  <c r="X22" i="17"/>
  <c r="X23" i="17"/>
  <c r="X24" i="17"/>
  <c r="X25" i="17"/>
  <c r="X26" i="17"/>
  <c r="X27" i="17"/>
  <c r="X28" i="17"/>
  <c r="X29" i="17"/>
  <c r="X30" i="17"/>
  <c r="X31" i="17"/>
  <c r="X32" i="17"/>
  <c r="X33" i="17"/>
  <c r="X34" i="17"/>
  <c r="X35" i="17"/>
  <c r="X36" i="17"/>
  <c r="X37" i="17"/>
  <c r="X38" i="17"/>
  <c r="X39" i="17"/>
  <c r="X40" i="17"/>
  <c r="X41" i="17"/>
  <c r="X42" i="17"/>
  <c r="X43" i="17"/>
  <c r="X44" i="17"/>
  <c r="X45" i="17"/>
  <c r="X46" i="17"/>
  <c r="X20" i="17"/>
  <c r="W21" i="17"/>
  <c r="W22" i="17"/>
  <c r="W23" i="17"/>
  <c r="W24" i="17"/>
  <c r="W25" i="17"/>
  <c r="W26" i="17"/>
  <c r="W27" i="17"/>
  <c r="W28" i="17"/>
  <c r="W29" i="17"/>
  <c r="W30" i="17"/>
  <c r="W31" i="17"/>
  <c r="W32" i="17"/>
  <c r="W33" i="17"/>
  <c r="W34" i="17"/>
  <c r="W35" i="17"/>
  <c r="W36" i="17"/>
  <c r="W37" i="17"/>
  <c r="W38" i="17"/>
  <c r="W39" i="17"/>
  <c r="W40" i="17"/>
  <c r="W41" i="17"/>
  <c r="W42" i="17"/>
  <c r="W43" i="17"/>
  <c r="W44" i="17"/>
  <c r="W45" i="17"/>
  <c r="W46" i="17"/>
  <c r="W20" i="17"/>
  <c r="D2"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07" i="17"/>
  <c r="D208" i="17"/>
  <c r="D209" i="17"/>
  <c r="D210" i="17"/>
  <c r="D211" i="17"/>
  <c r="D212" i="17"/>
  <c r="D213" i="17"/>
  <c r="D214" i="17"/>
  <c r="D215" i="17"/>
  <c r="D216" i="17"/>
  <c r="D217" i="17"/>
  <c r="D218" i="17"/>
  <c r="D219" i="17"/>
  <c r="D220" i="17"/>
  <c r="D221" i="17"/>
  <c r="D222" i="17"/>
  <c r="D223" i="17"/>
  <c r="D224" i="17"/>
  <c r="D225" i="17"/>
  <c r="D226" i="17"/>
  <c r="D227" i="17"/>
  <c r="D228" i="17"/>
  <c r="D229" i="17"/>
  <c r="D230" i="17"/>
  <c r="D231" i="17"/>
  <c r="D232" i="17"/>
  <c r="D233" i="17"/>
  <c r="D234" i="17"/>
  <c r="D235" i="17"/>
  <c r="D236" i="17"/>
  <c r="D237" i="17"/>
  <c r="D238" i="17"/>
  <c r="D239" i="17"/>
  <c r="D240" i="17"/>
  <c r="D241" i="17"/>
  <c r="D242" i="17"/>
  <c r="D243" i="17"/>
  <c r="D244" i="17"/>
  <c r="D245" i="17"/>
  <c r="D246" i="17"/>
  <c r="D247" i="17"/>
  <c r="D248" i="17"/>
  <c r="D249" i="17"/>
  <c r="D250" i="17"/>
  <c r="D251" i="17"/>
  <c r="D252" i="17"/>
  <c r="D253" i="17"/>
  <c r="D254" i="17"/>
  <c r="D255" i="17"/>
  <c r="D256" i="17"/>
  <c r="D257" i="17"/>
  <c r="D258" i="17"/>
  <c r="D259" i="17"/>
  <c r="D260" i="17"/>
  <c r="D261" i="17"/>
  <c r="D262" i="17"/>
  <c r="D263" i="17"/>
  <c r="D264" i="17"/>
  <c r="D265" i="17"/>
  <c r="D266" i="17"/>
  <c r="D267" i="17"/>
  <c r="D268" i="17"/>
  <c r="D269" i="17"/>
  <c r="D270" i="17"/>
  <c r="D271" i="17"/>
  <c r="D272" i="17"/>
  <c r="D273" i="17"/>
  <c r="D274" i="17"/>
  <c r="D275" i="17"/>
  <c r="D276" i="17"/>
  <c r="D277" i="17"/>
  <c r="D278" i="17"/>
  <c r="D279" i="17"/>
  <c r="D280" i="17"/>
  <c r="D281" i="17"/>
  <c r="D282" i="17"/>
  <c r="D283" i="17"/>
  <c r="D284" i="17"/>
  <c r="D285" i="17"/>
  <c r="D286" i="17"/>
  <c r="D287" i="17"/>
  <c r="D288" i="17"/>
  <c r="D289" i="17"/>
  <c r="D290" i="17"/>
  <c r="D291" i="17"/>
  <c r="D292" i="17"/>
  <c r="D293" i="17"/>
  <c r="D294" i="17"/>
  <c r="D295" i="17"/>
  <c r="D296" i="17"/>
  <c r="D297" i="17"/>
  <c r="D298" i="17"/>
  <c r="D299" i="17"/>
  <c r="D300" i="17"/>
  <c r="D301" i="17"/>
  <c r="D302" i="17"/>
  <c r="D303" i="17"/>
  <c r="D304" i="17"/>
  <c r="D305" i="17"/>
  <c r="D306" i="17"/>
  <c r="D307" i="17"/>
  <c r="D308" i="17"/>
  <c r="D309" i="17"/>
  <c r="D310" i="17"/>
  <c r="D311" i="17"/>
  <c r="D312" i="17"/>
  <c r="D313" i="17"/>
  <c r="D314" i="17"/>
  <c r="D315" i="17"/>
  <c r="D316" i="17"/>
  <c r="D317" i="17"/>
  <c r="D318" i="17"/>
  <c r="D319" i="17"/>
  <c r="D320" i="17"/>
  <c r="D321" i="17"/>
  <c r="D322" i="17"/>
  <c r="D323" i="17"/>
  <c r="D324" i="17"/>
  <c r="D325" i="17"/>
  <c r="D326" i="17"/>
  <c r="D327" i="17"/>
  <c r="D328" i="17"/>
  <c r="D329" i="17"/>
  <c r="D330" i="17"/>
  <c r="D331" i="17"/>
  <c r="D332" i="17"/>
  <c r="D333" i="17"/>
  <c r="D334" i="17"/>
  <c r="D335" i="17"/>
  <c r="D336" i="17"/>
  <c r="D337" i="17"/>
  <c r="D338" i="17"/>
  <c r="D339" i="17"/>
  <c r="D340" i="17"/>
  <c r="D341" i="17"/>
  <c r="D342" i="17"/>
  <c r="D343" i="17"/>
  <c r="D344" i="17"/>
  <c r="D345" i="17"/>
  <c r="D346" i="17"/>
  <c r="D347" i="17"/>
  <c r="D348" i="17"/>
  <c r="D349" i="17"/>
  <c r="D350" i="17"/>
  <c r="D351" i="17"/>
  <c r="D352" i="17"/>
  <c r="D353" i="17"/>
  <c r="D354" i="17"/>
  <c r="D355" i="17"/>
  <c r="D356" i="17"/>
  <c r="D357" i="17"/>
  <c r="D358" i="17"/>
  <c r="D359" i="17"/>
  <c r="D360" i="17"/>
  <c r="D361" i="17"/>
  <c r="D362" i="17"/>
  <c r="D363" i="17"/>
  <c r="D364" i="17"/>
  <c r="D365" i="17"/>
  <c r="D366" i="17"/>
  <c r="D367" i="17"/>
  <c r="D368" i="17"/>
  <c r="D369" i="17"/>
  <c r="D370" i="17"/>
  <c r="D371" i="17"/>
  <c r="D372" i="17"/>
  <c r="D373" i="17"/>
  <c r="D374" i="17"/>
  <c r="D375" i="17"/>
  <c r="D376" i="17"/>
  <c r="D377" i="17"/>
  <c r="D378" i="17"/>
  <c r="D379" i="17"/>
  <c r="D380" i="17"/>
  <c r="D381" i="17"/>
  <c r="D382" i="17"/>
  <c r="D383" i="17"/>
  <c r="D384" i="17"/>
  <c r="D385" i="17"/>
  <c r="D386" i="17"/>
  <c r="D387" i="17"/>
  <c r="D388" i="17"/>
  <c r="D389" i="17"/>
  <c r="D390" i="17"/>
  <c r="D391" i="17"/>
  <c r="D392" i="17"/>
  <c r="D393" i="17"/>
  <c r="D394" i="17"/>
  <c r="D395" i="17"/>
  <c r="D396" i="17"/>
  <c r="D397" i="17"/>
  <c r="D398" i="17"/>
  <c r="D399" i="17"/>
  <c r="D400" i="17"/>
  <c r="D401" i="17"/>
  <c r="D402" i="17"/>
  <c r="D403" i="17"/>
  <c r="D404" i="17"/>
  <c r="D405" i="17"/>
  <c r="D406" i="17"/>
  <c r="D407" i="17"/>
  <c r="D408" i="17"/>
  <c r="D409" i="17"/>
  <c r="D410" i="17"/>
  <c r="D411" i="17"/>
  <c r="D412" i="17"/>
  <c r="D413" i="17"/>
  <c r="D414" i="17"/>
  <c r="D415" i="17"/>
  <c r="D416" i="17"/>
  <c r="D417" i="17"/>
  <c r="D418" i="17"/>
  <c r="D419" i="17"/>
  <c r="D420" i="17"/>
  <c r="D421" i="17"/>
  <c r="D422" i="17"/>
  <c r="D423" i="17"/>
  <c r="D424" i="17"/>
  <c r="D425" i="17"/>
  <c r="D426" i="17"/>
  <c r="D427" i="17"/>
  <c r="D428" i="17"/>
  <c r="D429" i="17"/>
  <c r="D430" i="17"/>
  <c r="D431" i="17"/>
  <c r="D432" i="17"/>
  <c r="D433" i="17"/>
  <c r="D434" i="17"/>
  <c r="D435" i="17"/>
  <c r="D436" i="17"/>
  <c r="D437" i="17"/>
  <c r="D438" i="17"/>
  <c r="D439" i="17"/>
  <c r="D440" i="17"/>
  <c r="D441" i="17"/>
  <c r="D442" i="17"/>
  <c r="D443" i="17"/>
  <c r="D444" i="17"/>
  <c r="D445" i="17"/>
  <c r="D446" i="17"/>
  <c r="D447" i="17"/>
  <c r="D448" i="17"/>
  <c r="D449" i="17"/>
  <c r="D450" i="17"/>
  <c r="D451" i="17"/>
  <c r="D452" i="17"/>
  <c r="D453" i="17"/>
  <c r="D454" i="17"/>
  <c r="D455" i="17"/>
  <c r="D456" i="17"/>
  <c r="D457" i="17"/>
  <c r="D458" i="17"/>
  <c r="D459" i="17"/>
  <c r="D460" i="17"/>
  <c r="D461" i="17"/>
  <c r="D462" i="17"/>
  <c r="D463" i="17"/>
  <c r="D464" i="17"/>
  <c r="D465" i="17"/>
  <c r="D466" i="17"/>
  <c r="D467" i="17"/>
  <c r="D468" i="17"/>
  <c r="D469" i="17"/>
  <c r="D470" i="17"/>
  <c r="D471" i="17"/>
  <c r="D472" i="17"/>
  <c r="D473" i="17"/>
  <c r="D474" i="17"/>
  <c r="D475" i="17"/>
  <c r="D476" i="17"/>
  <c r="D477" i="17"/>
  <c r="D478" i="17"/>
  <c r="D479" i="17"/>
  <c r="D480" i="17"/>
  <c r="D481" i="17"/>
  <c r="D482" i="17"/>
  <c r="D483" i="17"/>
  <c r="D484" i="17"/>
  <c r="D485" i="17"/>
  <c r="D3" i="17"/>
  <c r="T21" i="17"/>
  <c r="T22" i="17"/>
  <c r="T23" i="17"/>
  <c r="T24" i="17"/>
  <c r="T25" i="17"/>
  <c r="T26" i="17"/>
  <c r="T27" i="17"/>
  <c r="T28" i="17"/>
  <c r="T29" i="17"/>
  <c r="T30" i="17"/>
  <c r="T31" i="17"/>
  <c r="T32" i="17"/>
  <c r="T33" i="17"/>
  <c r="T34" i="17"/>
  <c r="T35" i="17"/>
  <c r="T36" i="17"/>
  <c r="T37" i="17"/>
  <c r="T38" i="17"/>
  <c r="T39" i="17"/>
  <c r="T40" i="17"/>
  <c r="T41" i="17"/>
  <c r="T42" i="17"/>
  <c r="T43" i="17"/>
  <c r="T44" i="17"/>
  <c r="T45" i="17"/>
  <c r="T46" i="17"/>
  <c r="S21" i="17"/>
  <c r="S22" i="17"/>
  <c r="S23" i="17"/>
  <c r="S24" i="17"/>
  <c r="S25" i="17"/>
  <c r="S26" i="17"/>
  <c r="S27" i="17"/>
  <c r="S28" i="17"/>
  <c r="S29" i="17"/>
  <c r="S30" i="17"/>
  <c r="S31" i="17"/>
  <c r="S32" i="17"/>
  <c r="S33" i="17"/>
  <c r="S34" i="17"/>
  <c r="S35" i="17"/>
  <c r="S36" i="17"/>
  <c r="S37" i="17"/>
  <c r="S38" i="17"/>
  <c r="S39" i="17"/>
  <c r="S40" i="17"/>
  <c r="S41" i="17"/>
  <c r="S42" i="17"/>
  <c r="S43" i="17"/>
  <c r="S44" i="17"/>
  <c r="S45" i="17"/>
  <c r="S46" i="17"/>
  <c r="S20" i="17"/>
  <c r="T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P20" i="17"/>
  <c r="Q20" i="17"/>
  <c r="O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20" i="17"/>
  <c r="N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20" i="17"/>
  <c r="C25" i="2"/>
  <c r="D25" i="2"/>
  <c r="E25" i="2"/>
  <c r="F25" i="2"/>
  <c r="G25" i="2"/>
  <c r="H25" i="2"/>
  <c r="I25" i="2"/>
  <c r="J25" i="2"/>
  <c r="K25" i="2"/>
  <c r="L25" i="2"/>
  <c r="B25" i="2"/>
  <c r="C24" i="2"/>
  <c r="D24" i="2"/>
  <c r="E24" i="2"/>
  <c r="F24" i="2"/>
  <c r="G24" i="2"/>
  <c r="H24" i="2"/>
  <c r="I24" i="2"/>
  <c r="J24" i="2"/>
  <c r="K24" i="2"/>
  <c r="L24" i="2"/>
  <c r="B24" i="2"/>
  <c r="C22" i="2"/>
  <c r="D22" i="2"/>
  <c r="E22" i="2"/>
  <c r="F22" i="2"/>
  <c r="G22" i="2"/>
  <c r="H22" i="2"/>
  <c r="I22" i="2"/>
  <c r="J22" i="2"/>
  <c r="K22" i="2"/>
  <c r="L22" i="2"/>
  <c r="B22" i="2"/>
  <c r="C21" i="2"/>
  <c r="D21" i="2"/>
  <c r="E21" i="2"/>
  <c r="F21" i="2"/>
  <c r="G21" i="2"/>
  <c r="H21" i="2"/>
  <c r="I21" i="2"/>
  <c r="J21" i="2"/>
  <c r="K21" i="2"/>
  <c r="L21" i="2"/>
  <c r="B21" i="2"/>
  <c r="D23" i="2"/>
  <c r="E23" i="2"/>
  <c r="F23" i="2"/>
  <c r="G23" i="2"/>
  <c r="H23" i="2"/>
  <c r="I23" i="2"/>
  <c r="J23" i="2"/>
  <c r="K23" i="2"/>
  <c r="L23" i="2"/>
  <c r="C23" i="2"/>
  <c r="B23" i="2"/>
  <c r="E8" i="19"/>
  <c r="H6" i="11" l="1"/>
  <c r="AE21" i="17"/>
  <c r="AD21" i="17" s="1"/>
  <c r="AE22" i="17"/>
  <c r="AD22" i="17" s="1"/>
  <c r="AE23" i="17"/>
  <c r="AD23" i="17" s="1"/>
  <c r="AE24" i="17"/>
  <c r="AD24" i="17" s="1"/>
  <c r="AE25" i="17"/>
  <c r="AD25" i="17" s="1"/>
  <c r="AE26" i="17"/>
  <c r="AD26" i="17" s="1"/>
  <c r="AE27" i="17"/>
  <c r="AD27" i="17" s="1"/>
  <c r="AE28" i="17"/>
  <c r="AD28" i="17" s="1"/>
  <c r="AE29" i="17"/>
  <c r="AD29" i="17" s="1"/>
  <c r="AE30" i="17"/>
  <c r="AD30" i="17" s="1"/>
  <c r="AE31" i="17"/>
  <c r="AD31" i="17" s="1"/>
  <c r="AE32" i="17"/>
  <c r="AD32" i="17" s="1"/>
  <c r="AE33" i="17"/>
  <c r="AD33" i="17" s="1"/>
  <c r="AE34" i="17"/>
  <c r="AD34" i="17" s="1"/>
  <c r="AE35" i="17"/>
  <c r="AD35" i="17" s="1"/>
  <c r="AE36" i="17"/>
  <c r="AD36" i="17" s="1"/>
  <c r="AE37" i="17"/>
  <c r="AD37" i="17" s="1"/>
  <c r="AE38" i="17"/>
  <c r="AD38" i="17" s="1"/>
  <c r="AE39" i="17"/>
  <c r="AD39" i="17" s="1"/>
  <c r="AE40" i="17"/>
  <c r="AD40" i="17" s="1"/>
  <c r="AE41" i="17"/>
  <c r="AD41" i="17" s="1"/>
  <c r="AE42" i="17"/>
  <c r="AD42" i="17" s="1"/>
  <c r="AE43" i="17"/>
  <c r="AD43" i="17" s="1"/>
  <c r="AE44" i="17"/>
  <c r="AD44" i="17" s="1"/>
  <c r="AE45" i="17"/>
  <c r="AD45" i="17" s="1"/>
  <c r="AE46" i="17"/>
  <c r="AD46" i="17" s="1"/>
  <c r="AE20" i="17"/>
  <c r="AD20" i="17" s="1"/>
  <c r="F8" i="19"/>
  <c r="E9" i="19"/>
  <c r="E10" i="19"/>
  <c r="E11" i="19"/>
  <c r="E12" i="19"/>
  <c r="E13" i="19"/>
  <c r="E14" i="19"/>
  <c r="E15" i="19"/>
  <c r="E16" i="19"/>
  <c r="E17" i="19"/>
  <c r="E18" i="19"/>
  <c r="G9" i="19"/>
  <c r="G10" i="19"/>
  <c r="G11" i="19"/>
  <c r="G12" i="19"/>
  <c r="G13" i="19"/>
  <c r="G14" i="19"/>
  <c r="G15" i="19"/>
  <c r="G16" i="19"/>
  <c r="G17" i="19"/>
  <c r="G18" i="19"/>
  <c r="G8" i="19"/>
  <c r="F9" i="19"/>
  <c r="F10" i="19"/>
  <c r="F11" i="19"/>
  <c r="F12" i="19"/>
  <c r="F13" i="19"/>
  <c r="F14" i="19"/>
  <c r="F15" i="19"/>
  <c r="F16" i="19"/>
  <c r="F17" i="19"/>
  <c r="F18" i="19"/>
  <c r="D5" i="4"/>
  <c r="H7" i="11"/>
  <c r="H8" i="11"/>
  <c r="H9" i="11"/>
  <c r="H10" i="11"/>
  <c r="H11" i="11"/>
  <c r="H12" i="11"/>
  <c r="H13" i="11"/>
  <c r="H14" i="11"/>
  <c r="D3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43" i="20"/>
  <c r="E43" i="20"/>
  <c r="F43" i="20"/>
  <c r="G43" i="20"/>
  <c r="D42" i="20"/>
  <c r="E42" i="20"/>
  <c r="F42" i="20"/>
  <c r="G42" i="20"/>
  <c r="C42" i="20"/>
  <c r="C43" i="20"/>
  <c r="D41" i="20"/>
  <c r="E41" i="20"/>
  <c r="F41" i="20"/>
  <c r="G41" i="20"/>
  <c r="C41" i="20"/>
  <c r="E40" i="20"/>
  <c r="F40" i="20"/>
  <c r="G40" i="20"/>
  <c r="D40" i="20"/>
  <c r="C40" i="20"/>
  <c r="H26" i="20"/>
  <c r="H27" i="20"/>
  <c r="H28" i="20"/>
  <c r="H21" i="20"/>
  <c r="H22" i="20"/>
  <c r="H23" i="20"/>
  <c r="H25" i="20"/>
  <c r="H20" i="20"/>
  <c r="H16" i="20"/>
  <c r="H17" i="20"/>
  <c r="H18" i="20"/>
  <c r="H15" i="20"/>
  <c r="H11" i="20"/>
  <c r="H12" i="20"/>
  <c r="H13" i="20"/>
  <c r="H10" i="20"/>
  <c r="C32" i="20" s="1"/>
  <c r="H42" i="20" l="1"/>
  <c r="C33" i="20"/>
  <c r="H41" i="20"/>
  <c r="H40" i="20"/>
  <c r="C34" i="20"/>
  <c r="C35" i="20"/>
  <c r="H43" i="20"/>
  <c r="C36" i="2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WFM test.xlsx!Table1" type="102" refreshedVersion="8" minRefreshableVersion="5">
    <extLst>
      <ext xmlns:x15="http://schemas.microsoft.com/office/spreadsheetml/2010/11/main" uri="{DE250136-89BD-433C-8126-D09CA5730AF9}">
        <x15:connection id="Table1">
          <x15:rangePr sourceName="_xlcn.WorksheetConnection_WFMtest.xlsxTable11"/>
        </x15:connection>
      </ext>
    </extLst>
  </connection>
</connections>
</file>

<file path=xl/sharedStrings.xml><?xml version="1.0" encoding="utf-8"?>
<sst xmlns="http://schemas.openxmlformats.org/spreadsheetml/2006/main" count="3996" uniqueCount="363">
  <si>
    <t>Section 1</t>
  </si>
  <si>
    <t>Region</t>
  </si>
  <si>
    <t>AHT</t>
  </si>
  <si>
    <t>Service level</t>
  </si>
  <si>
    <t>Occupancy</t>
  </si>
  <si>
    <t>ASA</t>
  </si>
  <si>
    <t>Abandoned %</t>
  </si>
  <si>
    <t>Site</t>
  </si>
  <si>
    <t>US</t>
  </si>
  <si>
    <t>Corpus North</t>
  </si>
  <si>
    <t>Galax</t>
  </si>
  <si>
    <t>Mexico</t>
  </si>
  <si>
    <t>Hermosillo</t>
  </si>
  <si>
    <t>Provo</t>
  </si>
  <si>
    <t>Philippines</t>
  </si>
  <si>
    <t>Silver City</t>
  </si>
  <si>
    <t>Stuart</t>
  </si>
  <si>
    <t>Eastwood</t>
  </si>
  <si>
    <t>Winter Haven</t>
  </si>
  <si>
    <t>Streator</t>
  </si>
  <si>
    <t>Q Plaza</t>
  </si>
  <si>
    <t>Lawrence</t>
  </si>
  <si>
    <t>Section 2</t>
  </si>
  <si>
    <t>Section 3</t>
  </si>
  <si>
    <t>ID</t>
  </si>
  <si>
    <t>Agent Name</t>
  </si>
  <si>
    <t>Number of Transactions</t>
  </si>
  <si>
    <t>Average Sales</t>
  </si>
  <si>
    <t>Aranza, Carmi</t>
  </si>
  <si>
    <t>Auro, Ma Romina</t>
  </si>
  <si>
    <t>Dimamay, Emmanuel</t>
  </si>
  <si>
    <t>Feliciano, Mitchell</t>
  </si>
  <si>
    <t>Magtiza, Lyn</t>
  </si>
  <si>
    <t>De Asis, Bernard</t>
  </si>
  <si>
    <t>Gallero, Jerika</t>
  </si>
  <si>
    <t>Mamaril, Michelle</t>
  </si>
  <si>
    <t>Villar, Kris </t>
  </si>
  <si>
    <t>Banal, Jay</t>
  </si>
  <si>
    <t>Francisco, Mildred</t>
  </si>
  <si>
    <t>Patulot, Melody</t>
  </si>
  <si>
    <t>Pongyan, Ma</t>
  </si>
  <si>
    <t>Torres, Ma. Celia</t>
  </si>
  <si>
    <t>Belen, Richard</t>
  </si>
  <si>
    <t>Picache, Jennifer</t>
  </si>
  <si>
    <t>Reyes, Cherry</t>
  </si>
  <si>
    <t>Zarate, Ma Eliza</t>
  </si>
  <si>
    <t>Alfonso, Aina</t>
  </si>
  <si>
    <t>Gomez, Grace</t>
  </si>
  <si>
    <t>Magbanua, Romela</t>
  </si>
  <si>
    <t>Number of Transaction</t>
  </si>
  <si>
    <t>Sales Per Transaction</t>
  </si>
  <si>
    <t>Total Sales</t>
  </si>
  <si>
    <t>Cruz,Alvin</t>
  </si>
  <si>
    <t>Dumagco, Eden</t>
  </si>
  <si>
    <t>Garcia, Arnel</t>
  </si>
  <si>
    <t>Ignacio, Azelisa</t>
  </si>
  <si>
    <t>Geneblazo, Argen</t>
  </si>
  <si>
    <t>Penero, Jasper</t>
  </si>
  <si>
    <t>Tayoyo,Rosesiel</t>
  </si>
  <si>
    <t>Halasan, Shiela Joy</t>
  </si>
  <si>
    <t>Rodriguez, Jonas</t>
  </si>
  <si>
    <t>Date</t>
  </si>
  <si>
    <t>Split/Skill</t>
  </si>
  <si>
    <t>Skill</t>
  </si>
  <si>
    <t>ACD Calls</t>
  </si>
  <si>
    <t>Aban Calls</t>
  </si>
  <si>
    <t>CALLSOFFERED</t>
  </si>
  <si>
    <t>ACCEPTABLE</t>
  </si>
  <si>
    <t>ACD Time</t>
  </si>
  <si>
    <t>ACW Time</t>
  </si>
  <si>
    <t>Hold Time</t>
  </si>
  <si>
    <t>Avail Time</t>
  </si>
  <si>
    <t>Staffed Time</t>
  </si>
  <si>
    <t>ANSTIME</t>
  </si>
  <si>
    <t>HM_ENG_MBB_SRV_1435</t>
  </si>
  <si>
    <t>QPL_ASW_SER_IC_E2003</t>
  </si>
  <si>
    <t>Qplaza</t>
  </si>
  <si>
    <t>SC_VM_TECH_E_1472</t>
  </si>
  <si>
    <t>SC_VM_SRV_E_1470</t>
  </si>
  <si>
    <t>SC_MBB_SRV_E_1467</t>
  </si>
  <si>
    <t>SC_AW_SRV_E_1465</t>
  </si>
  <si>
    <t>VMU SC ASW RESOLUTIO</t>
  </si>
  <si>
    <t>VMU SC VM RESOLUTION</t>
  </si>
  <si>
    <t>VMU_HM_VM_TECH_1451S</t>
  </si>
  <si>
    <t>HM_VM_TECH_E_1449</t>
  </si>
  <si>
    <t>HM_VM_SRV_S_1447</t>
  </si>
  <si>
    <t>HM_ENG_VM_SRV_1445</t>
  </si>
  <si>
    <t>HM_SP_BB_SRV_1440</t>
  </si>
  <si>
    <t>HM_ENG_BB_SRV_1439</t>
  </si>
  <si>
    <t>HM_SP_MBB_SRV_1436</t>
  </si>
  <si>
    <t>QPL_ASW_RESOLU_E2006</t>
  </si>
  <si>
    <t>VMU HM ASW RESOLUTIO</t>
  </si>
  <si>
    <t>VMU HM VM RESOLUTION</t>
  </si>
  <si>
    <t>VMU_HM_MBB_SER_1428S</t>
  </si>
  <si>
    <t>VMU_SC_DEALER_1427E</t>
  </si>
  <si>
    <t>VMU_SC_DEALER_1426E</t>
  </si>
  <si>
    <t>VMU_SC_MBB_SER_1384E</t>
  </si>
  <si>
    <t>VMU_SC_TEC_1381E</t>
  </si>
  <si>
    <t>VMU_SC_SER_1379E</t>
  </si>
  <si>
    <t>VMU_SC_AWL_SER_1367E</t>
  </si>
  <si>
    <t>VMU_SC_AWL_ELI_1365E</t>
  </si>
  <si>
    <t>VMU_SC_AWL_ACT_1363E</t>
  </si>
  <si>
    <t>VMU_HM_BB_SER_1354S</t>
  </si>
  <si>
    <t>VMU_HM_BB_SER_1353E</t>
  </si>
  <si>
    <t>VMU_HM_MBB_SER_1349E</t>
  </si>
  <si>
    <t>VMU_HM_TEC_SUP_1347S</t>
  </si>
  <si>
    <t>VMU_HM_TEC_SUP_1346E</t>
  </si>
  <si>
    <t>Desired Outcome</t>
  </si>
  <si>
    <t>Service Level</t>
  </si>
  <si>
    <t>Number Of Calls</t>
  </si>
  <si>
    <t>LOB</t>
  </si>
  <si>
    <t>VMU</t>
  </si>
  <si>
    <t>Blanco, Charissa Mae</t>
  </si>
  <si>
    <t>Rizal</t>
  </si>
  <si>
    <t>ASW</t>
  </si>
  <si>
    <t>Demafiles, Alvin</t>
  </si>
  <si>
    <t>Magallanes, Jovito</t>
  </si>
  <si>
    <t>ResQ</t>
  </si>
  <si>
    <t>ReSQ</t>
  </si>
  <si>
    <t>Victor, Georgina Elaine</t>
  </si>
  <si>
    <t>Ortigas</t>
  </si>
  <si>
    <t>Bacalso, John Ryan</t>
  </si>
  <si>
    <t>Lacida, Michelle Ian</t>
  </si>
  <si>
    <t>Almonte, Angelica Leana</t>
  </si>
  <si>
    <t>Bodota, Marissa</t>
  </si>
  <si>
    <t>Durante, Carla Francesca</t>
  </si>
  <si>
    <t>Navarro, Casiano</t>
  </si>
  <si>
    <t xml:space="preserve">Bautista, Louie Ruiz D. </t>
  </si>
  <si>
    <t>Dago-oc, Joylen</t>
  </si>
  <si>
    <t>Leynes, Arlene</t>
  </si>
  <si>
    <t>Anarna, Jon Paulo</t>
  </si>
  <si>
    <t>Conchada, Remegio</t>
  </si>
  <si>
    <t>Escanlar Jr., Ramon</t>
  </si>
  <si>
    <t>Silvia, Rhoda</t>
  </si>
  <si>
    <t xml:space="preserve">Baens, Jan Michael B. </t>
  </si>
  <si>
    <t>Guiriba, Rommel</t>
  </si>
  <si>
    <t>Monday</t>
  </si>
  <si>
    <t>Tuesday</t>
  </si>
  <si>
    <t>Wednesday</t>
  </si>
  <si>
    <t>Thursday</t>
  </si>
  <si>
    <t>Friday</t>
  </si>
  <si>
    <t>Created on</t>
  </si>
  <si>
    <t>Updated on</t>
  </si>
  <si>
    <t>Branch</t>
  </si>
  <si>
    <t>Industry</t>
  </si>
  <si>
    <t>Priority</t>
  </si>
  <si>
    <t>Customer CSAT</t>
  </si>
  <si>
    <t>Status</t>
  </si>
  <si>
    <t>01/02/2021</t>
  </si>
  <si>
    <t>04/19/2021</t>
  </si>
  <si>
    <t>Đồng Nai</t>
  </si>
  <si>
    <t>efm</t>
  </si>
  <si>
    <t>medium</t>
  </si>
  <si>
    <t>Unsolved</t>
  </si>
  <si>
    <t>Reference information:</t>
  </si>
  <si>
    <t>- Data Date Range: 01/01/2021 - 31/03/2021</t>
  </si>
  <si>
    <t>- Proceed time = Updated On - Created On</t>
  </si>
  <si>
    <t>01/04/2021</t>
  </si>
  <si>
    <t>Nha Trang</t>
  </si>
  <si>
    <t>1</t>
  </si>
  <si>
    <t>Solved</t>
  </si>
  <si>
    <t>- CSAT = Average score of tickets which is rated.</t>
  </si>
  <si>
    <t>01/06/2021</t>
  </si>
  <si>
    <t>- Candidate can add more columns</t>
  </si>
  <si>
    <t>01/25/2021</t>
  </si>
  <si>
    <t>Đồng Tháp</t>
  </si>
  <si>
    <t>Cần Thơ</t>
  </si>
  <si>
    <t>Need to report:</t>
  </si>
  <si>
    <t>HCM</t>
  </si>
  <si>
    <t>- Total tickets of provinces monthly, which is classified by status.</t>
  </si>
  <si>
    <t>01/07/2021</t>
  </si>
  <si>
    <t>Hà Nội</t>
  </si>
  <si>
    <t>- Average proceed time of Solved tickets each branch.</t>
  </si>
  <si>
    <t>01/05/2021</t>
  </si>
  <si>
    <t>- Average CSAT each branch</t>
  </si>
  <si>
    <t>03/23/2021</t>
  </si>
  <si>
    <t>Bắc Ninh</t>
  </si>
  <si>
    <t>***Refer to Section 2 for the Desired Outcome.</t>
  </si>
  <si>
    <t>Lào Cai</t>
  </si>
  <si>
    <t>01/26/2021</t>
  </si>
  <si>
    <t>01/09/2021</t>
  </si>
  <si>
    <t>01/11/2021</t>
  </si>
  <si>
    <t>Bạc Liêu</t>
  </si>
  <si>
    <t>Jan</t>
  </si>
  <si>
    <t>Feb</t>
  </si>
  <si>
    <t>Mar</t>
  </si>
  <si>
    <t>01/14/2021</t>
  </si>
  <si>
    <t>Open</t>
  </si>
  <si>
    <t>CSAT</t>
  </si>
  <si>
    <t>Đà Nẵng</t>
  </si>
  <si>
    <t>01/08/2021</t>
  </si>
  <si>
    <t>Huế</t>
  </si>
  <si>
    <t>Hải Dương</t>
  </si>
  <si>
    <t>Tiền Giang</t>
  </si>
  <si>
    <t>Bình Dương</t>
  </si>
  <si>
    <t>Vũng Tàu</t>
  </si>
  <si>
    <t>Hưng Yên</t>
  </si>
  <si>
    <t>01/29/2021</t>
  </si>
  <si>
    <t>02/19/2021</t>
  </si>
  <si>
    <t>Hải Phòng</t>
  </si>
  <si>
    <t>Kiên Giang</t>
  </si>
  <si>
    <t>Tây Ninh</t>
  </si>
  <si>
    <t>Bình Định</t>
  </si>
  <si>
    <t>01/22/2021</t>
  </si>
  <si>
    <t>01/16/2021</t>
  </si>
  <si>
    <t>(blank)</t>
  </si>
  <si>
    <t>Tuyên Quang</t>
  </si>
  <si>
    <t>Gia Lai</t>
  </si>
  <si>
    <t>02/08/2021</t>
  </si>
  <si>
    <t>Lâm Đồng</t>
  </si>
  <si>
    <t>Thanh Hóa</t>
  </si>
  <si>
    <t>Đăk Lăk</t>
  </si>
  <si>
    <t>Nam Định</t>
  </si>
  <si>
    <t>Tây Nguyên</t>
  </si>
  <si>
    <t>Nghệ An</t>
  </si>
  <si>
    <t>01/18/2021</t>
  </si>
  <si>
    <t>01/12/2021</t>
  </si>
  <si>
    <t>01/13/2021</t>
  </si>
  <si>
    <t>02/20/2021</t>
  </si>
  <si>
    <t>01/17/2021</t>
  </si>
  <si>
    <t>02/25/2021</t>
  </si>
  <si>
    <t>01/21/2021</t>
  </si>
  <si>
    <t>01/15/2021</t>
  </si>
  <si>
    <t>01/19/2021</t>
  </si>
  <si>
    <t>01/28/2021</t>
  </si>
  <si>
    <t>01/20/2021</t>
  </si>
  <si>
    <t>01/27/2021</t>
  </si>
  <si>
    <t>01/23/2021</t>
  </si>
  <si>
    <t>02/01/2021</t>
  </si>
  <si>
    <t>02/02/2021</t>
  </si>
  <si>
    <t>02/18/2021</t>
  </si>
  <si>
    <t>02/22/2021</t>
  </si>
  <si>
    <t>02/03/2021</t>
  </si>
  <si>
    <t>02/06/2021</t>
  </si>
  <si>
    <t>03/04/2021</t>
  </si>
  <si>
    <t>02/23/2021</t>
  </si>
  <si>
    <t>03/11/2021</t>
  </si>
  <si>
    <t>01/30/2021</t>
  </si>
  <si>
    <t>02/24/2021</t>
  </si>
  <si>
    <t>03/01/2021</t>
  </si>
  <si>
    <t>02/04/2021</t>
  </si>
  <si>
    <t>02/11/2021</t>
  </si>
  <si>
    <t>02/05/2021</t>
  </si>
  <si>
    <t>02/17/2021</t>
  </si>
  <si>
    <t>03/17/2021</t>
  </si>
  <si>
    <t>02/26/2021</t>
  </si>
  <si>
    <t>03/03/2021</t>
  </si>
  <si>
    <t>03/05/2021</t>
  </si>
  <si>
    <t>03/10/2021</t>
  </si>
  <si>
    <t>02/09/2021</t>
  </si>
  <si>
    <t>03/08/2021</t>
  </si>
  <si>
    <t>03/16/2021</t>
  </si>
  <si>
    <t>03/02/2021</t>
  </si>
  <si>
    <t>02/27/2021</t>
  </si>
  <si>
    <t>03/09/2021</t>
  </si>
  <si>
    <t>03/19/2021</t>
  </si>
  <si>
    <t>02/28/2021</t>
  </si>
  <si>
    <t>03/26/2021</t>
  </si>
  <si>
    <t>03/13/2021</t>
  </si>
  <si>
    <t>06/09/2021</t>
  </si>
  <si>
    <t>03/06/2021</t>
  </si>
  <si>
    <t>03/07/2021</t>
  </si>
  <si>
    <t>03/18/2021</t>
  </si>
  <si>
    <t>03/12/2021</t>
  </si>
  <si>
    <t>04/27/2021</t>
  </si>
  <si>
    <t>03/15/2021</t>
  </si>
  <si>
    <t>05/25/2021</t>
  </si>
  <si>
    <t>03/27/2021</t>
  </si>
  <si>
    <t>03/30/2021</t>
  </si>
  <si>
    <t>03/29/2021</t>
  </si>
  <si>
    <t>04/14/2021</t>
  </si>
  <si>
    <t>03/25/2021</t>
  </si>
  <si>
    <t>03/24/2021</t>
  </si>
  <si>
    <t>03/22/2021</t>
  </si>
  <si>
    <t>04/05/2021</t>
  </si>
  <si>
    <t>03/20/2021</t>
  </si>
  <si>
    <t>05/20/2021</t>
  </si>
  <si>
    <t>04/03/2021</t>
  </si>
  <si>
    <t>04/02/2021</t>
  </si>
  <si>
    <t>03/31/2021</t>
  </si>
  <si>
    <t>04/15/2021</t>
  </si>
  <si>
    <t>04/16/2021</t>
  </si>
  <si>
    <t>04/06/2021</t>
  </si>
  <si>
    <t>04/20/2021</t>
  </si>
  <si>
    <t>04/01/2021</t>
  </si>
  <si>
    <r>
      <t>Instruction:</t>
    </r>
    <r>
      <rPr>
        <sz val="11"/>
        <color theme="1"/>
        <rFont val="Calibri"/>
        <family val="2"/>
        <scheme val="minor"/>
      </rPr>
      <t xml:space="preserve"> Identify how many calls are taken for each site per LOB in Section 1. Use Section 2 as your Workplace. Refer to Section 3 for the Desired Outcome.</t>
    </r>
  </si>
  <si>
    <r>
      <t>Instruction:</t>
    </r>
    <r>
      <rPr>
        <sz val="11"/>
        <color theme="1"/>
        <rFont val="Calibri"/>
        <family val="2"/>
        <scheme val="minor"/>
      </rPr>
      <t xml:space="preserve"> Show the relationship between Acceptable Calls, Calls Offered, ACD Calls and Service Level using graphs on section 2. Explain your analysis.</t>
    </r>
  </si>
  <si>
    <r>
      <t>Instruction:</t>
    </r>
    <r>
      <rPr>
        <sz val="11"/>
        <color theme="1"/>
        <rFont val="Calibri"/>
        <family val="2"/>
        <scheme val="minor"/>
      </rPr>
      <t xml:space="preserve"> Convert the following data into a data table. Create a pivot table with a data model sourced from your table on Section 2 with a slicer for the Site (refer to the desired outcome on section 2). Convert your pivot table into OLAP formulas on section 3. Make sure that your OLAP formulas are connected to your Slicer.</t>
    </r>
  </si>
  <si>
    <r>
      <t>Instruction:</t>
    </r>
    <r>
      <rPr>
        <sz val="11"/>
        <color theme="1"/>
        <rFont val="Calibri"/>
        <family val="2"/>
        <scheme val="minor"/>
      </rPr>
      <t xml:space="preserve"> Create a Pivot table in Section 3 using the raw data found in Section 1. Design your pivot with headings similar to the image shown on Section 2.</t>
    </r>
  </si>
  <si>
    <t xml:space="preserve"> </t>
  </si>
  <si>
    <r>
      <t>Instruction:</t>
    </r>
    <r>
      <rPr>
        <sz val="11"/>
        <color theme="1"/>
        <rFont val="Calibri"/>
        <family val="2"/>
        <scheme val="minor"/>
      </rPr>
      <t xml:space="preserve"> Find the Average Sales of all these employees in Section 1. Your Answer in Section 2 should match those in Section 3.</t>
    </r>
  </si>
  <si>
    <t>Table A</t>
  </si>
  <si>
    <t>Table B</t>
  </si>
  <si>
    <t>Artists Name</t>
  </si>
  <si>
    <t>Score</t>
  </si>
  <si>
    <t>Michaelangelo</t>
  </si>
  <si>
    <t>90%-99%</t>
  </si>
  <si>
    <t>Rafael</t>
  </si>
  <si>
    <t>80%-89%</t>
  </si>
  <si>
    <t>Donnatello</t>
  </si>
  <si>
    <t>70%-79%</t>
  </si>
  <si>
    <t>Leonardo</t>
  </si>
  <si>
    <t>60%-69%</t>
  </si>
  <si>
    <t>Picasso</t>
  </si>
  <si>
    <t>50%-59%</t>
  </si>
  <si>
    <t>Van Gogh</t>
  </si>
  <si>
    <t>40%-49%</t>
  </si>
  <si>
    <t>Da Vinci</t>
  </si>
  <si>
    <t>30%-39%</t>
  </si>
  <si>
    <t>Luna</t>
  </si>
  <si>
    <t>20%-29%</t>
  </si>
  <si>
    <t>10%-19%</t>
  </si>
  <si>
    <t>Gene</t>
  </si>
  <si>
    <t>0%-9%</t>
  </si>
  <si>
    <t>100%-110%</t>
  </si>
  <si>
    <r>
      <t>Instruction:</t>
    </r>
    <r>
      <rPr>
        <sz val="11"/>
        <color theme="1"/>
        <rFont val="Calibri"/>
        <family val="2"/>
        <scheme val="minor"/>
      </rPr>
      <t xml:space="preserve"> Using Table A. Get the # of People within the specific range on table B using a formula; Using the color Scheme of Table B. Use conditional formating for the data on Table A. Refer to Section 2 for the Desired Outcome.</t>
    </r>
  </si>
  <si>
    <t>1. Finding the daily average</t>
  </si>
  <si>
    <t xml:space="preserve">2. Finding which Color of Shirt is the Top Seller per week and MTD based on the average # of Shirts sold per day </t>
  </si>
  <si>
    <t xml:space="preserve">3. Finding the sum of # of shirts sold at the end of the month using the most applicable formula. </t>
  </si>
  <si>
    <t>Refer to Section 2 for the Desired Outcome.</t>
  </si>
  <si>
    <t>Week 1</t>
  </si>
  <si>
    <t>Tshirts</t>
  </si>
  <si>
    <t>Daily Average</t>
  </si>
  <si>
    <t>Green</t>
  </si>
  <si>
    <t>Blue</t>
  </si>
  <si>
    <t>Yellow</t>
  </si>
  <si>
    <t>Red</t>
  </si>
  <si>
    <t>Week 2</t>
  </si>
  <si>
    <t>Week 3</t>
  </si>
  <si>
    <t>Week 4</t>
  </si>
  <si>
    <t>Top Tshirt</t>
  </si>
  <si>
    <t>MTD</t>
  </si>
  <si>
    <r>
      <t>Instruction:</t>
    </r>
    <r>
      <rPr>
        <sz val="11"/>
        <color theme="1"/>
        <rFont val="Calibri"/>
        <family val="2"/>
        <scheme val="minor"/>
      </rPr>
      <t xml:space="preserve"> </t>
    </r>
  </si>
  <si>
    <r>
      <t>Instruction:</t>
    </r>
    <r>
      <rPr>
        <sz val="11"/>
        <color theme="1"/>
        <rFont val="Calibri"/>
        <family val="2"/>
        <scheme val="minor"/>
      </rPr>
      <t xml:space="preserve"> Fill out Section 2 (by formula) using Section 1 as Reference Point. Refer to Section 3 for Outcome.</t>
    </r>
  </si>
  <si>
    <r>
      <rPr>
        <b/>
        <sz val="11"/>
        <color theme="1"/>
        <rFont val="Calibri"/>
        <family val="2"/>
        <scheme val="minor"/>
      </rPr>
      <t>Instruction:</t>
    </r>
    <r>
      <rPr>
        <sz val="11"/>
        <color theme="1"/>
        <rFont val="Calibri"/>
        <family val="2"/>
        <scheme val="minor"/>
      </rPr>
      <t xml:space="preserve"> Using only 1 Array formula in cell D5, fill in all cells D5:D35 with the total sales for each employee, also Show total Sales . Format each data into Japanese YEN currency.</t>
    </r>
  </si>
  <si>
    <t>Grand Total</t>
  </si>
  <si>
    <t>Row Labels</t>
  </si>
  <si>
    <t>Sum of CALLSOFFERED</t>
  </si>
  <si>
    <t>Sum of ACD Calls</t>
  </si>
  <si>
    <t>Sum of Aban Calls</t>
  </si>
  <si>
    <t>Site/Skill</t>
  </si>
  <si>
    <t>Call Offered</t>
  </si>
  <si>
    <t>ACD_Calls</t>
  </si>
  <si>
    <t>Aban_Calls</t>
  </si>
  <si>
    <t>FROM</t>
  </si>
  <si>
    <t>TO</t>
  </si>
  <si>
    <t>TOTAL CSAT</t>
  </si>
  <si>
    <t>According to the data table, It is clear to see that the more the rate of acceptable calls per calls offered is high, the more service level is high.
Because with the high acceptable calls, It can be seen as success in completing introduction of services to potential customers.</t>
  </si>
  <si>
    <t>Aba %</t>
  </si>
  <si>
    <t>Level Service</t>
  </si>
  <si>
    <t>Sum</t>
  </si>
  <si>
    <t>Average</t>
  </si>
  <si>
    <t>Running Total</t>
  </si>
  <si>
    <t>Count</t>
  </si>
  <si>
    <t>Proceed Time</t>
  </si>
  <si>
    <t>VLOOKUP AND AVERAGE FUNCTION</t>
  </si>
  <si>
    <t>PIVOT TABLLE</t>
  </si>
  <si>
    <t>INDEX AND MATCH FUNCTION</t>
  </si>
  <si>
    <t>SUMPRODUCT, AVERAGEIFS, IF FUNCTION</t>
  </si>
  <si>
    <t>SUMPRODUCT FUNCTION</t>
  </si>
  <si>
    <t>SUMIFS FUNCTION</t>
  </si>
  <si>
    <t>CONDITIONAL FROMATTING AND COUNTIFS FUNCTION</t>
  </si>
  <si>
    <t xml:space="preserve">PIVOT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</si>
</sst>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11]#,##0"/>
    <numFmt numFmtId="165" formatCode="0.0"/>
    <numFmt numFmtId="166" formatCode="&quot;$&quot;#,##0.00"/>
    <numFmt numFmtId="172" formatCode="[$-1010000]d/m/yyyy;@"/>
  </numFmts>
  <fonts count="22">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font>
    <font>
      <sz val="11"/>
      <color rgb="FF9C0006"/>
      <name val="Calibri"/>
      <family val="2"/>
    </font>
    <font>
      <sz val="11"/>
      <color rgb="FF9C5700"/>
      <name val="Calibri"/>
      <family val="2"/>
    </font>
    <font>
      <sz val="11"/>
      <color theme="1"/>
      <name val="Calibri"/>
      <family val="2"/>
      <scheme val="minor"/>
    </font>
    <font>
      <b/>
      <sz val="11"/>
      <color theme="1"/>
      <name val="Calibri"/>
      <family val="2"/>
      <scheme val="minor"/>
    </font>
    <font>
      <sz val="11"/>
      <color theme="1"/>
      <name val="Calibri"/>
      <family val="2"/>
      <charset val="128"/>
      <scheme val="minor"/>
    </font>
    <font>
      <sz val="10"/>
      <name val="Arial"/>
      <family val="2"/>
      <charset val="1"/>
    </font>
    <font>
      <sz val="11"/>
      <color theme="0"/>
      <name val="Calibri"/>
      <family val="2"/>
      <scheme val="minor"/>
    </font>
    <font>
      <sz val="11"/>
      <name val="Calibri"/>
      <family val="2"/>
      <scheme val="minor"/>
    </font>
    <font>
      <b/>
      <sz val="11"/>
      <name val="Calibri"/>
      <family val="2"/>
      <scheme val="minor"/>
    </font>
    <font>
      <sz val="11"/>
      <color rgb="FF006100"/>
      <name val="Calibri"/>
      <family val="2"/>
      <scheme val="minor"/>
    </font>
    <font>
      <sz val="11"/>
      <color rgb="FF9C5700"/>
      <name val="Calibri"/>
      <family val="2"/>
      <scheme val="minor"/>
    </font>
    <font>
      <sz val="11"/>
      <color rgb="FF9C0006"/>
      <name val="Calibri"/>
      <family val="2"/>
      <scheme val="minor"/>
    </font>
    <font>
      <sz val="10"/>
      <color theme="1"/>
      <name val="Calibri"/>
      <family val="2"/>
      <scheme val="minor"/>
    </font>
    <font>
      <sz val="11"/>
      <color theme="1"/>
      <name val="Calibri"/>
      <family val="2"/>
    </font>
    <font>
      <b/>
      <sz val="13"/>
      <color theme="1"/>
      <name val="Calibri"/>
      <family val="2"/>
      <scheme val="minor"/>
    </font>
    <font>
      <b/>
      <sz val="15"/>
      <color theme="1"/>
      <name val="Calibri"/>
      <family val="2"/>
      <scheme val="minor"/>
    </font>
    <font>
      <b/>
      <sz val="15"/>
      <name val="Calibri"/>
      <family val="2"/>
      <scheme val="minor"/>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2D050"/>
        <bgColor indexed="64"/>
      </patternFill>
    </fill>
    <fill>
      <patternFill patternType="solid">
        <fgColor theme="1"/>
        <bgColor indexed="64"/>
      </patternFill>
    </fill>
    <fill>
      <patternFill patternType="solid">
        <fgColor rgb="FFFFFF00"/>
        <bgColor indexed="64"/>
      </patternFill>
    </fill>
    <fill>
      <patternFill patternType="solid">
        <fgColor rgb="FF92D050"/>
        <bgColor rgb="FF92D050"/>
      </patternFill>
    </fill>
    <fill>
      <patternFill patternType="solid">
        <fgColor theme="1"/>
        <bgColor theme="1"/>
      </patternFill>
    </fill>
    <fill>
      <patternFill patternType="solid">
        <fgColor theme="0"/>
        <bgColor indexed="64"/>
      </patternFill>
    </fill>
    <fill>
      <patternFill patternType="solid">
        <fgColor theme="4" tint="0.79998168889431442"/>
        <bgColor indexed="64"/>
      </patternFill>
    </fill>
    <fill>
      <patternFill patternType="solid">
        <fgColor rgb="FF0C0C0C"/>
        <bgColor rgb="FF0C0C0C"/>
      </patternFill>
    </fill>
    <fill>
      <patternFill patternType="solid">
        <fgColor theme="0"/>
        <bgColor theme="0"/>
      </patternFill>
    </fill>
    <fill>
      <patternFill patternType="solid">
        <fgColor rgb="FFDBE5F1"/>
        <bgColor rgb="FFDBE5F1"/>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hair">
        <color theme="4" tint="-0.499984740745262"/>
      </left>
      <right style="hair">
        <color theme="4" tint="-0.499984740745262"/>
      </right>
      <top style="hair">
        <color theme="4" tint="-0.499984740745262"/>
      </top>
      <bottom style="hair">
        <color theme="4" tint="-0.499984740745262"/>
      </bottom>
      <diagonal/>
    </border>
    <border>
      <left style="hair">
        <color rgb="FF244061"/>
      </left>
      <right style="hair">
        <color rgb="FF244061"/>
      </right>
      <top style="hair">
        <color rgb="FF244061"/>
      </top>
      <bottom style="hair">
        <color rgb="FF244061"/>
      </bottom>
      <diagonal/>
    </border>
  </borders>
  <cellStyleXfs count="11">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xf numFmtId="0" fontId="7" fillId="0" borderId="0"/>
    <xf numFmtId="9" fontId="7" fillId="0" borderId="0" applyFont="0" applyFill="0" applyBorder="0" applyAlignment="0" applyProtection="0"/>
    <xf numFmtId="0" fontId="9" fillId="0" borderId="0">
      <alignment vertical="center"/>
    </xf>
    <xf numFmtId="38" fontId="9" fillId="0" borderId="0" applyFont="0" applyFill="0" applyBorder="0" applyAlignment="0" applyProtection="0">
      <alignment vertical="center"/>
    </xf>
    <xf numFmtId="9" fontId="9" fillId="0" borderId="0" applyFont="0" applyFill="0" applyBorder="0" applyAlignment="0" applyProtection="0">
      <alignment vertical="center"/>
    </xf>
    <xf numFmtId="0" fontId="10" fillId="0" borderId="0"/>
    <xf numFmtId="9" fontId="18" fillId="0" borderId="0" applyFont="0" applyFill="0" applyBorder="0" applyAlignment="0" applyProtection="0"/>
  </cellStyleXfs>
  <cellXfs count="117">
    <xf numFmtId="0" fontId="0" fillId="0" borderId="0" xfId="0"/>
    <xf numFmtId="0" fontId="7" fillId="0" borderId="0" xfId="4"/>
    <xf numFmtId="0" fontId="8" fillId="0" borderId="0" xfId="4" applyFont="1"/>
    <xf numFmtId="20" fontId="7" fillId="0" borderId="0" xfId="4" applyNumberFormat="1" applyAlignment="1">
      <alignment horizontal="left" vertical="center"/>
    </xf>
    <xf numFmtId="0" fontId="7" fillId="0" borderId="0" xfId="4" applyAlignment="1">
      <alignment vertical="center"/>
    </xf>
    <xf numFmtId="0" fontId="12" fillId="0" borderId="0" xfId="9" applyFont="1" applyAlignment="1">
      <alignment vertical="center"/>
    </xf>
    <xf numFmtId="0" fontId="12" fillId="0" borderId="0" xfId="9" applyFont="1" applyAlignment="1">
      <alignment horizontal="center" vertical="center"/>
    </xf>
    <xf numFmtId="0" fontId="12" fillId="0" borderId="0" xfId="9" applyFont="1" applyAlignment="1">
      <alignment horizontal="left" vertical="center"/>
    </xf>
    <xf numFmtId="0" fontId="12" fillId="0" borderId="0" xfId="9" quotePrefix="1" applyFont="1" applyAlignment="1">
      <alignment vertical="center"/>
    </xf>
    <xf numFmtId="0" fontId="12" fillId="0" borderId="0" xfId="9" quotePrefix="1" applyFont="1" applyAlignment="1">
      <alignment horizontal="left" vertical="center"/>
    </xf>
    <xf numFmtId="0" fontId="13" fillId="5" borderId="2" xfId="9" applyFont="1" applyFill="1" applyBorder="1" applyAlignment="1">
      <alignment horizontal="center" vertical="center"/>
    </xf>
    <xf numFmtId="0" fontId="12" fillId="5" borderId="2" xfId="9" applyFont="1" applyFill="1" applyBorder="1" applyAlignment="1">
      <alignment horizontal="center" vertical="center"/>
    </xf>
    <xf numFmtId="0" fontId="12" fillId="0" borderId="2" xfId="9" applyFont="1" applyBorder="1" applyAlignment="1">
      <alignment horizontal="center" vertical="center"/>
    </xf>
    <xf numFmtId="165" fontId="12" fillId="0" borderId="2" xfId="9" applyNumberFormat="1" applyFont="1" applyBorder="1" applyAlignment="1">
      <alignment horizontal="center" vertical="center"/>
    </xf>
    <xf numFmtId="0" fontId="13" fillId="5" borderId="2" xfId="9" applyFont="1" applyFill="1" applyBorder="1" applyAlignment="1">
      <alignment vertical="center"/>
    </xf>
    <xf numFmtId="0" fontId="8" fillId="0" borderId="0" xfId="4" applyFont="1" applyAlignment="1">
      <alignment vertical="center"/>
    </xf>
    <xf numFmtId="10" fontId="7" fillId="0" borderId="0" xfId="4" applyNumberFormat="1" applyAlignment="1">
      <alignment vertical="center"/>
    </xf>
    <xf numFmtId="0" fontId="11" fillId="6" borderId="0" xfId="4" applyFont="1" applyFill="1" applyAlignment="1">
      <alignment vertical="center"/>
    </xf>
    <xf numFmtId="10" fontId="11" fillId="6" borderId="0" xfId="4" applyNumberFormat="1" applyFont="1" applyFill="1" applyAlignment="1">
      <alignment vertical="center"/>
    </xf>
    <xf numFmtId="18" fontId="7" fillId="0" borderId="0" xfId="4" applyNumberFormat="1" applyAlignment="1">
      <alignment vertical="center"/>
    </xf>
    <xf numFmtId="9" fontId="7" fillId="0" borderId="0" xfId="5" applyFont="1" applyAlignment="1">
      <alignment vertical="center"/>
    </xf>
    <xf numFmtId="0" fontId="11" fillId="6" borderId="0" xfId="4" applyFont="1" applyFill="1" applyAlignment="1">
      <alignment horizontal="center" vertical="center"/>
    </xf>
    <xf numFmtId="14" fontId="7" fillId="0" borderId="0" xfId="4" applyNumberFormat="1" applyAlignment="1">
      <alignment vertical="center"/>
    </xf>
    <xf numFmtId="0" fontId="11" fillId="6" borderId="1" xfId="4" applyFont="1" applyFill="1" applyBorder="1" applyAlignment="1">
      <alignment horizontal="center" vertical="center"/>
    </xf>
    <xf numFmtId="10" fontId="7" fillId="7" borderId="0" xfId="4" applyNumberFormat="1" applyFill="1" applyAlignment="1">
      <alignment vertical="center"/>
    </xf>
    <xf numFmtId="0" fontId="7" fillId="7" borderId="0" xfId="4" applyFill="1" applyAlignment="1">
      <alignment vertical="center"/>
    </xf>
    <xf numFmtId="0" fontId="7" fillId="0" borderId="0" xfId="4" applyAlignment="1">
      <alignment horizontal="left" vertical="center"/>
    </xf>
    <xf numFmtId="164" fontId="7" fillId="7" borderId="0" xfId="4" applyNumberFormat="1" applyFill="1" applyAlignment="1">
      <alignment vertical="center"/>
    </xf>
    <xf numFmtId="2" fontId="7" fillId="0" borderId="0" xfId="4" applyNumberFormat="1" applyAlignment="1">
      <alignment vertical="center"/>
    </xf>
    <xf numFmtId="9" fontId="7" fillId="0" borderId="0" xfId="5" quotePrefix="1" applyFont="1" applyAlignment="1">
      <alignment vertical="center"/>
    </xf>
    <xf numFmtId="0" fontId="11" fillId="6" borderId="1" xfId="4" applyFont="1" applyFill="1" applyBorder="1" applyAlignment="1">
      <alignment vertical="center"/>
    </xf>
    <xf numFmtId="0" fontId="12" fillId="0" borderId="0" xfId="4" applyFont="1" applyAlignment="1">
      <alignment vertical="center"/>
    </xf>
    <xf numFmtId="1" fontId="7" fillId="0" borderId="0" xfId="4" applyNumberFormat="1" applyAlignment="1">
      <alignment vertical="center"/>
    </xf>
    <xf numFmtId="2" fontId="7" fillId="0" borderId="0" xfId="4" applyNumberFormat="1" applyAlignment="1">
      <alignment horizontal="center" vertical="center"/>
    </xf>
    <xf numFmtId="0" fontId="11" fillId="9" borderId="0" xfId="4" applyFont="1" applyFill="1" applyAlignment="1">
      <alignment vertical="center"/>
    </xf>
    <xf numFmtId="10" fontId="11" fillId="9" borderId="0" xfId="4" applyNumberFormat="1" applyFont="1" applyFill="1" applyAlignment="1">
      <alignment vertical="center"/>
    </xf>
    <xf numFmtId="0" fontId="11" fillId="0" borderId="0" xfId="4" applyFont="1" applyAlignment="1">
      <alignment vertical="center"/>
    </xf>
    <xf numFmtId="9" fontId="14" fillId="2" borderId="6" xfId="1" applyNumberFormat="1" applyFont="1" applyBorder="1" applyAlignment="1">
      <alignment horizontal="center" vertical="center"/>
    </xf>
    <xf numFmtId="0" fontId="14" fillId="2" borderId="6" xfId="1" applyFont="1" applyBorder="1" applyAlignment="1">
      <alignment horizontal="center" vertical="center"/>
    </xf>
    <xf numFmtId="0" fontId="15" fillId="4" borderId="6" xfId="3" applyFont="1" applyBorder="1" applyAlignment="1">
      <alignment horizontal="center" vertical="center"/>
    </xf>
    <xf numFmtId="0" fontId="16" fillId="3" borderId="6" xfId="2" applyFont="1" applyBorder="1" applyAlignment="1">
      <alignment horizontal="center" vertical="center"/>
    </xf>
    <xf numFmtId="0" fontId="7" fillId="0" borderId="0" xfId="4" applyAlignment="1">
      <alignment horizontal="center" vertical="center"/>
    </xf>
    <xf numFmtId="0" fontId="7" fillId="11" borderId="6" xfId="4" applyFill="1" applyBorder="1"/>
    <xf numFmtId="9" fontId="7" fillId="0" borderId="0" xfId="4" applyNumberFormat="1"/>
    <xf numFmtId="0" fontId="7" fillId="0" borderId="6" xfId="4" applyBorder="1"/>
    <xf numFmtId="10" fontId="7" fillId="11" borderId="6" xfId="4" applyNumberFormat="1" applyFill="1" applyBorder="1" applyAlignment="1">
      <alignment horizontal="center" vertical="center"/>
    </xf>
    <xf numFmtId="10" fontId="4" fillId="2" borderId="6" xfId="1" applyNumberFormat="1" applyBorder="1" applyAlignment="1">
      <alignment horizontal="center" vertical="center"/>
    </xf>
    <xf numFmtId="10" fontId="6" fillId="4" borderId="6" xfId="3" applyNumberFormat="1" applyBorder="1" applyAlignment="1">
      <alignment horizontal="center" vertical="center"/>
    </xf>
    <xf numFmtId="10" fontId="5" fillId="3" borderId="6" xfId="2" applyNumberFormat="1" applyBorder="1" applyAlignment="1">
      <alignment horizontal="center" vertical="center"/>
    </xf>
    <xf numFmtId="0" fontId="11" fillId="12" borderId="0" xfId="4" applyFont="1" applyFill="1" applyAlignment="1">
      <alignment horizontal="center" vertical="center"/>
    </xf>
    <xf numFmtId="0" fontId="11" fillId="13" borderId="0" xfId="4" applyFont="1" applyFill="1" applyAlignment="1">
      <alignment horizontal="center" vertical="center"/>
    </xf>
    <xf numFmtId="0" fontId="7" fillId="0" borderId="7" xfId="4" applyBorder="1" applyAlignment="1">
      <alignment vertical="center"/>
    </xf>
    <xf numFmtId="0" fontId="7" fillId="0" borderId="7" xfId="4" applyBorder="1" applyAlignment="1">
      <alignment horizontal="center" vertical="center"/>
    </xf>
    <xf numFmtId="0" fontId="7" fillId="14" borderId="7" xfId="4" applyFill="1" applyBorder="1" applyAlignment="1">
      <alignment horizontal="center" vertical="center"/>
    </xf>
    <xf numFmtId="0" fontId="7" fillId="13" borderId="0" xfId="4" applyFill="1" applyAlignment="1">
      <alignment horizontal="center" vertical="center"/>
    </xf>
    <xf numFmtId="0" fontId="3" fillId="0" borderId="0" xfId="4" applyFont="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166" fontId="7" fillId="0" borderId="0" xfId="4" applyNumberFormat="1" applyAlignment="1">
      <alignment vertical="center"/>
    </xf>
    <xf numFmtId="14" fontId="0" fillId="0" borderId="0" xfId="0" applyNumberFormat="1" applyAlignment="1">
      <alignment horizontal="left"/>
    </xf>
    <xf numFmtId="0" fontId="2" fillId="0" borderId="0" xfId="4" applyFont="1" applyAlignment="1">
      <alignment horizontal="center" vertical="center"/>
    </xf>
    <xf numFmtId="0" fontId="17" fillId="0" borderId="0" xfId="4" applyFont="1" applyAlignment="1">
      <alignment horizontal="center" vertical="center"/>
    </xf>
    <xf numFmtId="0" fontId="17" fillId="0" borderId="0" xfId="4" applyFont="1"/>
    <xf numFmtId="9" fontId="17" fillId="0" borderId="0" xfId="4" applyNumberFormat="1" applyFont="1" applyAlignment="1">
      <alignment horizontal="center" vertical="center"/>
    </xf>
    <xf numFmtId="1" fontId="12" fillId="0" borderId="0" xfId="9" applyNumberFormat="1" applyFont="1" applyAlignment="1">
      <alignment vertical="center"/>
    </xf>
    <xf numFmtId="10" fontId="0" fillId="0" borderId="0" xfId="0" applyNumberFormat="1"/>
    <xf numFmtId="9" fontId="7" fillId="0" borderId="0" xfId="10" quotePrefix="1" applyFont="1" applyAlignment="1">
      <alignment vertical="center"/>
    </xf>
    <xf numFmtId="0" fontId="8" fillId="0" borderId="0" xfId="4" applyFont="1" applyAlignment="1">
      <alignment horizontal="left" vertical="center"/>
    </xf>
    <xf numFmtId="0" fontId="7" fillId="0" borderId="0" xfId="4" applyAlignment="1">
      <alignment vertical="center"/>
    </xf>
    <xf numFmtId="0" fontId="7" fillId="0" borderId="0" xfId="4" applyAlignment="1">
      <alignment horizontal="left" vertical="center"/>
    </xf>
    <xf numFmtId="0" fontId="8" fillId="8" borderId="0" xfId="4" applyFont="1" applyFill="1" applyAlignment="1">
      <alignment horizontal="center" vertical="center"/>
    </xf>
    <xf numFmtId="0" fontId="12" fillId="0" borderId="0" xfId="4" applyFont="1" applyAlignment="1">
      <alignment vertical="center"/>
    </xf>
    <xf numFmtId="0" fontId="12" fillId="5" borderId="0" xfId="4" applyFont="1" applyFill="1" applyAlignment="1">
      <alignment horizontal="center"/>
    </xf>
    <xf numFmtId="0" fontId="7" fillId="5" borderId="0" xfId="4" applyFill="1" applyAlignment="1">
      <alignment horizontal="center"/>
    </xf>
    <xf numFmtId="0" fontId="11" fillId="10" borderId="0" xfId="4" applyFont="1" applyFill="1" applyAlignment="1">
      <alignment horizontal="center"/>
    </xf>
    <xf numFmtId="0" fontId="12" fillId="5" borderId="0" xfId="4" applyFont="1" applyFill="1" applyAlignment="1">
      <alignment horizontal="center" vertical="center"/>
    </xf>
    <xf numFmtId="0" fontId="11" fillId="9" borderId="0" xfId="4" applyFont="1" applyFill="1" applyAlignment="1">
      <alignment horizontal="center" vertical="center"/>
    </xf>
    <xf numFmtId="0" fontId="8" fillId="5" borderId="0" xfId="4" applyFont="1" applyFill="1" applyAlignment="1">
      <alignment horizontal="center" vertical="center"/>
    </xf>
    <xf numFmtId="2" fontId="12" fillId="7" borderId="0" xfId="4" applyNumberFormat="1" applyFont="1" applyFill="1" applyAlignment="1">
      <alignment horizontal="center" vertical="center"/>
    </xf>
    <xf numFmtId="2" fontId="12" fillId="0" borderId="0" xfId="4" applyNumberFormat="1" applyFont="1" applyAlignment="1">
      <alignment horizontal="center" vertical="center"/>
    </xf>
    <xf numFmtId="0" fontId="7" fillId="5" borderId="0" xfId="4" applyFill="1" applyAlignment="1">
      <alignment horizontal="center" vertical="center"/>
    </xf>
    <xf numFmtId="0" fontId="11" fillId="6" borderId="1" xfId="4" applyFont="1" applyFill="1" applyBorder="1" applyAlignment="1">
      <alignment horizontal="center" vertical="center"/>
    </xf>
    <xf numFmtId="0" fontId="11" fillId="6" borderId="0" xfId="4" applyFont="1" applyFill="1" applyAlignment="1">
      <alignment horizontal="center" vertical="center"/>
    </xf>
    <xf numFmtId="0" fontId="2" fillId="0" borderId="0" xfId="4" applyFont="1" applyAlignment="1">
      <alignment vertical="top" wrapText="1"/>
    </xf>
    <xf numFmtId="0" fontId="13" fillId="5" borderId="2" xfId="9" applyFont="1" applyFill="1" applyBorder="1" applyAlignment="1">
      <alignment horizontal="center" vertical="center"/>
    </xf>
    <xf numFmtId="9" fontId="7" fillId="0" borderId="0" xfId="10" applyFont="1" applyAlignment="1">
      <alignment vertical="center"/>
    </xf>
    <xf numFmtId="2" fontId="7" fillId="7" borderId="0" xfId="4" applyNumberFormat="1" applyFill="1" applyAlignment="1">
      <alignment vertical="center"/>
    </xf>
    <xf numFmtId="9" fontId="7" fillId="7" borderId="0" xfId="10" applyFont="1" applyFill="1" applyAlignment="1">
      <alignment vertical="center"/>
    </xf>
    <xf numFmtId="0" fontId="0" fillId="0" borderId="0" xfId="0" applyNumberFormat="1"/>
    <xf numFmtId="172" fontId="12" fillId="0" borderId="5" xfId="9" applyNumberFormat="1" applyFont="1" applyBorder="1" applyAlignment="1" applyProtection="1">
      <alignment horizontal="left" vertical="center"/>
      <protection locked="0"/>
    </xf>
    <xf numFmtId="1" fontId="13" fillId="0" borderId="5" xfId="9" applyNumberFormat="1" applyFont="1" applyBorder="1" applyAlignment="1" applyProtection="1">
      <alignment vertical="center"/>
      <protection locked="0"/>
    </xf>
    <xf numFmtId="0" fontId="13" fillId="0" borderId="5" xfId="9" applyFont="1" applyBorder="1" applyAlignment="1" applyProtection="1">
      <alignment vertical="center"/>
      <protection locked="0"/>
    </xf>
    <xf numFmtId="0" fontId="13" fillId="0" borderId="4" xfId="9" applyFont="1" applyBorder="1" applyAlignment="1" applyProtection="1">
      <alignment vertical="center"/>
      <protection locked="0"/>
    </xf>
    <xf numFmtId="1" fontId="12" fillId="0" borderId="5" xfId="9" applyNumberFormat="1" applyFont="1" applyBorder="1" applyAlignment="1" applyProtection="1">
      <alignment vertical="center"/>
      <protection locked="0"/>
    </xf>
    <xf numFmtId="0" fontId="12" fillId="0" borderId="5" xfId="9" applyFont="1" applyBorder="1" applyAlignment="1" applyProtection="1">
      <alignment vertical="center"/>
      <protection locked="0"/>
    </xf>
    <xf numFmtId="0" fontId="12" fillId="0" borderId="4" xfId="9" applyFont="1" applyBorder="1" applyAlignment="1" applyProtection="1">
      <alignment vertical="center"/>
      <protection locked="0"/>
    </xf>
    <xf numFmtId="0" fontId="7" fillId="0" borderId="5" xfId="9" applyFont="1" applyBorder="1" applyAlignment="1" applyProtection="1">
      <alignment vertical="center"/>
      <protection locked="0"/>
    </xf>
    <xf numFmtId="172" fontId="12" fillId="0" borderId="5" xfId="9" applyNumberFormat="1" applyFont="1" applyBorder="1" applyAlignment="1" applyProtection="1">
      <alignment horizontal="right" vertical="center"/>
      <protection locked="0"/>
    </xf>
    <xf numFmtId="1" fontId="12" fillId="0" borderId="3" xfId="9" applyNumberFormat="1" applyFont="1" applyBorder="1" applyAlignment="1" applyProtection="1">
      <alignment vertical="center"/>
      <protection locked="0"/>
    </xf>
    <xf numFmtId="172" fontId="12" fillId="0" borderId="3" xfId="9" applyNumberFormat="1" applyFont="1" applyBorder="1" applyAlignment="1" applyProtection="1">
      <alignment horizontal="left" vertical="center"/>
      <protection locked="0"/>
    </xf>
    <xf numFmtId="0" fontId="12" fillId="0" borderId="3" xfId="9" applyFont="1" applyBorder="1" applyAlignment="1" applyProtection="1">
      <alignment vertical="center"/>
      <protection locked="0"/>
    </xf>
    <xf numFmtId="0" fontId="12" fillId="0" borderId="2" xfId="9" applyFont="1" applyBorder="1" applyAlignment="1" applyProtection="1">
      <alignment vertical="center"/>
      <protection locked="0"/>
    </xf>
    <xf numFmtId="0" fontId="12" fillId="0" borderId="5" xfId="9" applyNumberFormat="1" applyFont="1" applyBorder="1" applyAlignment="1" applyProtection="1">
      <alignment vertical="center"/>
      <protection locked="0"/>
    </xf>
    <xf numFmtId="0" fontId="12" fillId="0" borderId="3" xfId="9" applyNumberFormat="1" applyFont="1" applyBorder="1" applyAlignment="1" applyProtection="1">
      <alignment vertical="center"/>
      <protection locked="0"/>
    </xf>
    <xf numFmtId="0" fontId="12" fillId="5" borderId="0" xfId="9" applyFont="1" applyFill="1" applyBorder="1" applyAlignment="1">
      <alignment horizontal="center" vertical="center"/>
    </xf>
    <xf numFmtId="165" fontId="12" fillId="0" borderId="0" xfId="9" applyNumberFormat="1" applyFont="1" applyBorder="1" applyAlignment="1">
      <alignment horizontal="center" vertical="center"/>
    </xf>
    <xf numFmtId="0" fontId="13" fillId="5" borderId="0" xfId="9" applyFont="1" applyFill="1" applyBorder="1" applyAlignment="1">
      <alignment horizontal="center" vertical="center"/>
    </xf>
    <xf numFmtId="172" fontId="13" fillId="0" borderId="5" xfId="9" applyNumberFormat="1" applyFont="1" applyBorder="1" applyAlignment="1" applyProtection="1">
      <alignment horizontal="left" vertical="center"/>
      <protection locked="0"/>
    </xf>
    <xf numFmtId="172" fontId="12" fillId="0" borderId="0" xfId="9" applyNumberFormat="1" applyFont="1" applyAlignment="1" applyProtection="1">
      <alignment horizontal="left" vertical="center"/>
      <protection locked="0"/>
    </xf>
    <xf numFmtId="2" fontId="13" fillId="0" borderId="5" xfId="9" applyNumberFormat="1" applyFont="1" applyBorder="1" applyAlignment="1" applyProtection="1">
      <alignment horizontal="left" vertical="center"/>
      <protection locked="0"/>
    </xf>
    <xf numFmtId="2" fontId="12" fillId="0" borderId="5" xfId="9" applyNumberFormat="1" applyFont="1" applyBorder="1" applyAlignment="1" applyProtection="1">
      <alignment horizontal="left" vertical="center"/>
      <protection locked="0"/>
    </xf>
    <xf numFmtId="2" fontId="12" fillId="0" borderId="0" xfId="9" applyNumberFormat="1" applyFont="1" applyAlignment="1">
      <alignment horizontal="left" vertical="center"/>
    </xf>
    <xf numFmtId="0" fontId="19" fillId="0" borderId="0" xfId="4" applyFont="1" applyAlignment="1">
      <alignment vertical="center"/>
    </xf>
    <xf numFmtId="0" fontId="19" fillId="0" borderId="0" xfId="4" applyFont="1"/>
    <xf numFmtId="0" fontId="20" fillId="0" borderId="0" xfId="4" applyFont="1" applyAlignment="1">
      <alignment vertical="center"/>
    </xf>
    <xf numFmtId="0" fontId="21" fillId="0" borderId="0" xfId="9" applyFont="1" applyAlignment="1">
      <alignment horizontal="left" vertical="center"/>
    </xf>
  </cellXfs>
  <cellStyles count="11">
    <cellStyle name="Bad" xfId="2" builtinId="27"/>
    <cellStyle name="Comma [0] 2" xfId="7" xr:uid="{00000000-0005-0000-0000-000001000000}"/>
    <cellStyle name="Good" xfId="1" builtinId="26"/>
    <cellStyle name="Neutral" xfId="3" builtinId="28"/>
    <cellStyle name="Normal" xfId="0" builtinId="0"/>
    <cellStyle name="Normal 2" xfId="4" xr:uid="{00000000-0005-0000-0000-000005000000}"/>
    <cellStyle name="Normal 2 2" xfId="9" xr:uid="{00000000-0005-0000-0000-000006000000}"/>
    <cellStyle name="Normal 3" xfId="6" xr:uid="{00000000-0005-0000-0000-000007000000}"/>
    <cellStyle name="Percent" xfId="10" builtinId="5"/>
    <cellStyle name="Percent 2" xfId="5" xr:uid="{00000000-0005-0000-0000-000008000000}"/>
    <cellStyle name="Percent 3" xfId="8" xr:uid="{00000000-0005-0000-0000-000009000000}"/>
  </cellStyles>
  <dxfs count="9">
    <dxf>
      <fill>
        <patternFill>
          <bgColor rgb="FFFF8B8B"/>
        </patternFill>
      </fill>
    </dxf>
    <dxf>
      <fill>
        <patternFill>
          <bgColor rgb="FFF3DA47"/>
        </patternFill>
      </fill>
    </dxf>
    <dxf>
      <fill>
        <patternFill>
          <bgColor rgb="FFACDA74"/>
        </patternFill>
      </fill>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colors>
    <mruColors>
      <color rgb="FFACDA74"/>
      <color rgb="FFEDF7E1"/>
      <color rgb="FFF3DA47"/>
      <color rgb="FFFF8B8B"/>
      <color rgb="FFD7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1"/>
          <c:tx>
            <c:strRef>
              <c:f>'9'!$C$4</c:f>
              <c:strCache>
                <c:ptCount val="1"/>
                <c:pt idx="0">
                  <c:v>ACD Calls</c:v>
                </c:pt>
              </c:strCache>
            </c:strRef>
          </c:tx>
          <c:spPr>
            <a:solidFill>
              <a:schemeClr val="accent2"/>
            </a:solidFill>
            <a:ln>
              <a:noFill/>
            </a:ln>
            <a:effectLst/>
          </c:spPr>
          <c:cat>
            <c:numRef>
              <c:f>'9'!$A$5:$A$36</c:f>
              <c:numCache>
                <c:formatCode>h:mm\ AM/PM</c:formatCode>
                <c:ptCount val="32"/>
                <c:pt idx="0">
                  <c:v>4.1666666666666664E-2</c:v>
                </c:pt>
                <c:pt idx="1">
                  <c:v>6.25E-2</c:v>
                </c:pt>
                <c:pt idx="2">
                  <c:v>8.3333333333333398E-2</c:v>
                </c:pt>
                <c:pt idx="3">
                  <c:v>0.104166666666667</c:v>
                </c:pt>
                <c:pt idx="4">
                  <c:v>0.125</c:v>
                </c:pt>
                <c:pt idx="5">
                  <c:v>0.14583333333333401</c:v>
                </c:pt>
                <c:pt idx="6">
                  <c:v>0.16666666666666699</c:v>
                </c:pt>
                <c:pt idx="7">
                  <c:v>0.1875</c:v>
                </c:pt>
                <c:pt idx="8">
                  <c:v>0.20833333333333401</c:v>
                </c:pt>
                <c:pt idx="9">
                  <c:v>0.22916666666666699</c:v>
                </c:pt>
                <c:pt idx="10">
                  <c:v>0.25</c:v>
                </c:pt>
                <c:pt idx="11">
                  <c:v>0.27083333333333398</c:v>
                </c:pt>
                <c:pt idx="12">
                  <c:v>0.29166666666666702</c:v>
                </c:pt>
                <c:pt idx="13">
                  <c:v>0.3125</c:v>
                </c:pt>
                <c:pt idx="14">
                  <c:v>0.33333333333333398</c:v>
                </c:pt>
                <c:pt idx="15">
                  <c:v>0.35416666666666702</c:v>
                </c:pt>
                <c:pt idx="16">
                  <c:v>0.375</c:v>
                </c:pt>
                <c:pt idx="17">
                  <c:v>0.39583333333333398</c:v>
                </c:pt>
                <c:pt idx="18">
                  <c:v>0.41666666666666702</c:v>
                </c:pt>
                <c:pt idx="19">
                  <c:v>0.4375</c:v>
                </c:pt>
                <c:pt idx="20">
                  <c:v>0.45833333333333398</c:v>
                </c:pt>
                <c:pt idx="21">
                  <c:v>0.47916666666666702</c:v>
                </c:pt>
                <c:pt idx="22">
                  <c:v>0.5</c:v>
                </c:pt>
                <c:pt idx="23">
                  <c:v>0.52083333333333404</c:v>
                </c:pt>
                <c:pt idx="24">
                  <c:v>0.54166666666666696</c:v>
                </c:pt>
                <c:pt idx="25">
                  <c:v>0.5625</c:v>
                </c:pt>
                <c:pt idx="26">
                  <c:v>0.58333333333333404</c:v>
                </c:pt>
                <c:pt idx="27">
                  <c:v>0.60416666666666696</c:v>
                </c:pt>
                <c:pt idx="28">
                  <c:v>0.625</c:v>
                </c:pt>
                <c:pt idx="29">
                  <c:v>0.64583333333333404</c:v>
                </c:pt>
                <c:pt idx="30">
                  <c:v>0.66666666666666696</c:v>
                </c:pt>
                <c:pt idx="31">
                  <c:v>0.6875</c:v>
                </c:pt>
              </c:numCache>
            </c:numRef>
          </c:cat>
          <c:val>
            <c:numRef>
              <c:f>'9'!$C$5:$C$36</c:f>
              <c:numCache>
                <c:formatCode>General</c:formatCode>
                <c:ptCount val="32"/>
                <c:pt idx="0">
                  <c:v>567</c:v>
                </c:pt>
                <c:pt idx="1">
                  <c:v>9410</c:v>
                </c:pt>
                <c:pt idx="2">
                  <c:v>2150</c:v>
                </c:pt>
                <c:pt idx="3">
                  <c:v>3779</c:v>
                </c:pt>
                <c:pt idx="4">
                  <c:v>2333</c:v>
                </c:pt>
                <c:pt idx="5">
                  <c:v>7789</c:v>
                </c:pt>
                <c:pt idx="6">
                  <c:v>5</c:v>
                </c:pt>
                <c:pt idx="7">
                  <c:v>85</c:v>
                </c:pt>
                <c:pt idx="8">
                  <c:v>278</c:v>
                </c:pt>
                <c:pt idx="9">
                  <c:v>2925</c:v>
                </c:pt>
                <c:pt idx="10">
                  <c:v>0</c:v>
                </c:pt>
                <c:pt idx="11">
                  <c:v>862</c:v>
                </c:pt>
                <c:pt idx="12">
                  <c:v>15</c:v>
                </c:pt>
                <c:pt idx="13">
                  <c:v>197</c:v>
                </c:pt>
                <c:pt idx="14">
                  <c:v>154</c:v>
                </c:pt>
                <c:pt idx="15">
                  <c:v>129</c:v>
                </c:pt>
                <c:pt idx="16">
                  <c:v>0</c:v>
                </c:pt>
                <c:pt idx="17">
                  <c:v>148</c:v>
                </c:pt>
                <c:pt idx="18">
                  <c:v>6</c:v>
                </c:pt>
                <c:pt idx="19">
                  <c:v>7</c:v>
                </c:pt>
                <c:pt idx="20">
                  <c:v>1533</c:v>
                </c:pt>
                <c:pt idx="21">
                  <c:v>1</c:v>
                </c:pt>
                <c:pt idx="22">
                  <c:v>332</c:v>
                </c:pt>
                <c:pt idx="23">
                  <c:v>0</c:v>
                </c:pt>
                <c:pt idx="24">
                  <c:v>0</c:v>
                </c:pt>
                <c:pt idx="25">
                  <c:v>0</c:v>
                </c:pt>
                <c:pt idx="26">
                  <c:v>0</c:v>
                </c:pt>
                <c:pt idx="27">
                  <c:v>0</c:v>
                </c:pt>
                <c:pt idx="28">
                  <c:v>7</c:v>
                </c:pt>
                <c:pt idx="29">
                  <c:v>2</c:v>
                </c:pt>
                <c:pt idx="30">
                  <c:v>0</c:v>
                </c:pt>
                <c:pt idx="31">
                  <c:v>451</c:v>
                </c:pt>
              </c:numCache>
            </c:numRef>
          </c:val>
          <c:extLst>
            <c:ext xmlns:c16="http://schemas.microsoft.com/office/drawing/2014/chart" uri="{C3380CC4-5D6E-409C-BE32-E72D297353CC}">
              <c16:uniqueId val="{00000001-F487-4F14-BF04-24A135D9CE15}"/>
            </c:ext>
          </c:extLst>
        </c:ser>
        <c:ser>
          <c:idx val="3"/>
          <c:order val="3"/>
          <c:tx>
            <c:strRef>
              <c:f>'9'!$E$4</c:f>
              <c:strCache>
                <c:ptCount val="1"/>
                <c:pt idx="0">
                  <c:v>CALLSOFFERED</c:v>
                </c:pt>
              </c:strCache>
            </c:strRef>
          </c:tx>
          <c:spPr>
            <a:solidFill>
              <a:schemeClr val="accent4"/>
            </a:solidFill>
            <a:ln>
              <a:noFill/>
            </a:ln>
            <a:effectLst/>
          </c:spPr>
          <c:cat>
            <c:numRef>
              <c:f>'9'!$A$5:$A$36</c:f>
              <c:numCache>
                <c:formatCode>h:mm\ AM/PM</c:formatCode>
                <c:ptCount val="32"/>
                <c:pt idx="0">
                  <c:v>4.1666666666666664E-2</c:v>
                </c:pt>
                <c:pt idx="1">
                  <c:v>6.25E-2</c:v>
                </c:pt>
                <c:pt idx="2">
                  <c:v>8.3333333333333398E-2</c:v>
                </c:pt>
                <c:pt idx="3">
                  <c:v>0.104166666666667</c:v>
                </c:pt>
                <c:pt idx="4">
                  <c:v>0.125</c:v>
                </c:pt>
                <c:pt idx="5">
                  <c:v>0.14583333333333401</c:v>
                </c:pt>
                <c:pt idx="6">
                  <c:v>0.16666666666666699</c:v>
                </c:pt>
                <c:pt idx="7">
                  <c:v>0.1875</c:v>
                </c:pt>
                <c:pt idx="8">
                  <c:v>0.20833333333333401</c:v>
                </c:pt>
                <c:pt idx="9">
                  <c:v>0.22916666666666699</c:v>
                </c:pt>
                <c:pt idx="10">
                  <c:v>0.25</c:v>
                </c:pt>
                <c:pt idx="11">
                  <c:v>0.27083333333333398</c:v>
                </c:pt>
                <c:pt idx="12">
                  <c:v>0.29166666666666702</c:v>
                </c:pt>
                <c:pt idx="13">
                  <c:v>0.3125</c:v>
                </c:pt>
                <c:pt idx="14">
                  <c:v>0.33333333333333398</c:v>
                </c:pt>
                <c:pt idx="15">
                  <c:v>0.35416666666666702</c:v>
                </c:pt>
                <c:pt idx="16">
                  <c:v>0.375</c:v>
                </c:pt>
                <c:pt idx="17">
                  <c:v>0.39583333333333398</c:v>
                </c:pt>
                <c:pt idx="18">
                  <c:v>0.41666666666666702</c:v>
                </c:pt>
                <c:pt idx="19">
                  <c:v>0.4375</c:v>
                </c:pt>
                <c:pt idx="20">
                  <c:v>0.45833333333333398</c:v>
                </c:pt>
                <c:pt idx="21">
                  <c:v>0.47916666666666702</c:v>
                </c:pt>
                <c:pt idx="22">
                  <c:v>0.5</c:v>
                </c:pt>
                <c:pt idx="23">
                  <c:v>0.52083333333333404</c:v>
                </c:pt>
                <c:pt idx="24">
                  <c:v>0.54166666666666696</c:v>
                </c:pt>
                <c:pt idx="25">
                  <c:v>0.5625</c:v>
                </c:pt>
                <c:pt idx="26">
                  <c:v>0.58333333333333404</c:v>
                </c:pt>
                <c:pt idx="27">
                  <c:v>0.60416666666666696</c:v>
                </c:pt>
                <c:pt idx="28">
                  <c:v>0.625</c:v>
                </c:pt>
                <c:pt idx="29">
                  <c:v>0.64583333333333404</c:v>
                </c:pt>
                <c:pt idx="30">
                  <c:v>0.66666666666666696</c:v>
                </c:pt>
                <c:pt idx="31">
                  <c:v>0.6875</c:v>
                </c:pt>
              </c:numCache>
            </c:numRef>
          </c:cat>
          <c:val>
            <c:numRef>
              <c:f>'9'!$E$5:$E$36</c:f>
              <c:numCache>
                <c:formatCode>General</c:formatCode>
                <c:ptCount val="32"/>
                <c:pt idx="0">
                  <c:v>578</c:v>
                </c:pt>
                <c:pt idx="1">
                  <c:v>9572</c:v>
                </c:pt>
                <c:pt idx="2">
                  <c:v>2150</c:v>
                </c:pt>
                <c:pt idx="3">
                  <c:v>3794</c:v>
                </c:pt>
                <c:pt idx="4">
                  <c:v>2378</c:v>
                </c:pt>
                <c:pt idx="5">
                  <c:v>7901</c:v>
                </c:pt>
                <c:pt idx="6">
                  <c:v>5</c:v>
                </c:pt>
                <c:pt idx="7">
                  <c:v>85</c:v>
                </c:pt>
                <c:pt idx="8">
                  <c:v>278</c:v>
                </c:pt>
                <c:pt idx="9">
                  <c:v>2951</c:v>
                </c:pt>
                <c:pt idx="10">
                  <c:v>0</c:v>
                </c:pt>
                <c:pt idx="11">
                  <c:v>869</c:v>
                </c:pt>
                <c:pt idx="12">
                  <c:v>15</c:v>
                </c:pt>
                <c:pt idx="13">
                  <c:v>200</c:v>
                </c:pt>
                <c:pt idx="14">
                  <c:v>159</c:v>
                </c:pt>
                <c:pt idx="15">
                  <c:v>133</c:v>
                </c:pt>
                <c:pt idx="16">
                  <c:v>0</c:v>
                </c:pt>
                <c:pt idx="17">
                  <c:v>166</c:v>
                </c:pt>
                <c:pt idx="18">
                  <c:v>6</c:v>
                </c:pt>
                <c:pt idx="19">
                  <c:v>11</c:v>
                </c:pt>
                <c:pt idx="20">
                  <c:v>1547</c:v>
                </c:pt>
                <c:pt idx="21">
                  <c:v>1</c:v>
                </c:pt>
                <c:pt idx="22">
                  <c:v>332</c:v>
                </c:pt>
                <c:pt idx="23">
                  <c:v>0</c:v>
                </c:pt>
                <c:pt idx="24">
                  <c:v>0</c:v>
                </c:pt>
                <c:pt idx="25">
                  <c:v>0</c:v>
                </c:pt>
                <c:pt idx="26">
                  <c:v>0</c:v>
                </c:pt>
                <c:pt idx="27">
                  <c:v>0</c:v>
                </c:pt>
                <c:pt idx="28">
                  <c:v>7</c:v>
                </c:pt>
                <c:pt idx="29">
                  <c:v>2</c:v>
                </c:pt>
                <c:pt idx="30">
                  <c:v>0</c:v>
                </c:pt>
                <c:pt idx="31">
                  <c:v>453</c:v>
                </c:pt>
              </c:numCache>
            </c:numRef>
          </c:val>
          <c:extLst>
            <c:ext xmlns:c16="http://schemas.microsoft.com/office/drawing/2014/chart" uri="{C3380CC4-5D6E-409C-BE32-E72D297353CC}">
              <c16:uniqueId val="{00000003-F487-4F14-BF04-24A135D9CE15}"/>
            </c:ext>
          </c:extLst>
        </c:ser>
        <c:ser>
          <c:idx val="4"/>
          <c:order val="4"/>
          <c:tx>
            <c:strRef>
              <c:f>'9'!$F$4</c:f>
              <c:strCache>
                <c:ptCount val="1"/>
                <c:pt idx="0">
                  <c:v>ACCEPTABLE</c:v>
                </c:pt>
              </c:strCache>
            </c:strRef>
          </c:tx>
          <c:spPr>
            <a:solidFill>
              <a:schemeClr val="accent5"/>
            </a:solidFill>
            <a:ln>
              <a:noFill/>
            </a:ln>
            <a:effectLst/>
          </c:spPr>
          <c:cat>
            <c:numRef>
              <c:f>'9'!$A$5:$A$36</c:f>
              <c:numCache>
                <c:formatCode>h:mm\ AM/PM</c:formatCode>
                <c:ptCount val="32"/>
                <c:pt idx="0">
                  <c:v>4.1666666666666664E-2</c:v>
                </c:pt>
                <c:pt idx="1">
                  <c:v>6.25E-2</c:v>
                </c:pt>
                <c:pt idx="2">
                  <c:v>8.3333333333333398E-2</c:v>
                </c:pt>
                <c:pt idx="3">
                  <c:v>0.104166666666667</c:v>
                </c:pt>
                <c:pt idx="4">
                  <c:v>0.125</c:v>
                </c:pt>
                <c:pt idx="5">
                  <c:v>0.14583333333333401</c:v>
                </c:pt>
                <c:pt idx="6">
                  <c:v>0.16666666666666699</c:v>
                </c:pt>
                <c:pt idx="7">
                  <c:v>0.1875</c:v>
                </c:pt>
                <c:pt idx="8">
                  <c:v>0.20833333333333401</c:v>
                </c:pt>
                <c:pt idx="9">
                  <c:v>0.22916666666666699</c:v>
                </c:pt>
                <c:pt idx="10">
                  <c:v>0.25</c:v>
                </c:pt>
                <c:pt idx="11">
                  <c:v>0.27083333333333398</c:v>
                </c:pt>
                <c:pt idx="12">
                  <c:v>0.29166666666666702</c:v>
                </c:pt>
                <c:pt idx="13">
                  <c:v>0.3125</c:v>
                </c:pt>
                <c:pt idx="14">
                  <c:v>0.33333333333333398</c:v>
                </c:pt>
                <c:pt idx="15">
                  <c:v>0.35416666666666702</c:v>
                </c:pt>
                <c:pt idx="16">
                  <c:v>0.375</c:v>
                </c:pt>
                <c:pt idx="17">
                  <c:v>0.39583333333333398</c:v>
                </c:pt>
                <c:pt idx="18">
                  <c:v>0.41666666666666702</c:v>
                </c:pt>
                <c:pt idx="19">
                  <c:v>0.4375</c:v>
                </c:pt>
                <c:pt idx="20">
                  <c:v>0.45833333333333398</c:v>
                </c:pt>
                <c:pt idx="21">
                  <c:v>0.47916666666666702</c:v>
                </c:pt>
                <c:pt idx="22">
                  <c:v>0.5</c:v>
                </c:pt>
                <c:pt idx="23">
                  <c:v>0.52083333333333404</c:v>
                </c:pt>
                <c:pt idx="24">
                  <c:v>0.54166666666666696</c:v>
                </c:pt>
                <c:pt idx="25">
                  <c:v>0.5625</c:v>
                </c:pt>
                <c:pt idx="26">
                  <c:v>0.58333333333333404</c:v>
                </c:pt>
                <c:pt idx="27">
                  <c:v>0.60416666666666696</c:v>
                </c:pt>
                <c:pt idx="28">
                  <c:v>0.625</c:v>
                </c:pt>
                <c:pt idx="29">
                  <c:v>0.64583333333333404</c:v>
                </c:pt>
                <c:pt idx="30">
                  <c:v>0.66666666666666696</c:v>
                </c:pt>
                <c:pt idx="31">
                  <c:v>0.6875</c:v>
                </c:pt>
              </c:numCache>
            </c:numRef>
          </c:cat>
          <c:val>
            <c:numRef>
              <c:f>'9'!$F$5:$F$36</c:f>
              <c:numCache>
                <c:formatCode>General</c:formatCode>
                <c:ptCount val="32"/>
                <c:pt idx="0">
                  <c:v>515</c:v>
                </c:pt>
                <c:pt idx="1">
                  <c:v>8953</c:v>
                </c:pt>
                <c:pt idx="2">
                  <c:v>2149</c:v>
                </c:pt>
                <c:pt idx="3">
                  <c:v>3729</c:v>
                </c:pt>
                <c:pt idx="4">
                  <c:v>2161</c:v>
                </c:pt>
                <c:pt idx="5">
                  <c:v>7541</c:v>
                </c:pt>
                <c:pt idx="6">
                  <c:v>5</c:v>
                </c:pt>
                <c:pt idx="7">
                  <c:v>84</c:v>
                </c:pt>
                <c:pt idx="8">
                  <c:v>278</c:v>
                </c:pt>
                <c:pt idx="9">
                  <c:v>2925</c:v>
                </c:pt>
                <c:pt idx="10">
                  <c:v>0</c:v>
                </c:pt>
                <c:pt idx="11">
                  <c:v>842</c:v>
                </c:pt>
                <c:pt idx="12">
                  <c:v>15</c:v>
                </c:pt>
                <c:pt idx="13">
                  <c:v>189</c:v>
                </c:pt>
                <c:pt idx="14">
                  <c:v>143</c:v>
                </c:pt>
                <c:pt idx="15">
                  <c:v>125</c:v>
                </c:pt>
                <c:pt idx="16">
                  <c:v>0</c:v>
                </c:pt>
                <c:pt idx="17">
                  <c:v>125</c:v>
                </c:pt>
                <c:pt idx="18">
                  <c:v>6</c:v>
                </c:pt>
                <c:pt idx="19">
                  <c:v>2</c:v>
                </c:pt>
                <c:pt idx="20">
                  <c:v>1523</c:v>
                </c:pt>
                <c:pt idx="21">
                  <c:v>1</c:v>
                </c:pt>
                <c:pt idx="22">
                  <c:v>332</c:v>
                </c:pt>
                <c:pt idx="23">
                  <c:v>0</c:v>
                </c:pt>
                <c:pt idx="24">
                  <c:v>0</c:v>
                </c:pt>
                <c:pt idx="25">
                  <c:v>0</c:v>
                </c:pt>
                <c:pt idx="26">
                  <c:v>0</c:v>
                </c:pt>
                <c:pt idx="27">
                  <c:v>0</c:v>
                </c:pt>
                <c:pt idx="28">
                  <c:v>6</c:v>
                </c:pt>
                <c:pt idx="29">
                  <c:v>2</c:v>
                </c:pt>
                <c:pt idx="30">
                  <c:v>0</c:v>
                </c:pt>
                <c:pt idx="31">
                  <c:v>450</c:v>
                </c:pt>
              </c:numCache>
            </c:numRef>
          </c:val>
          <c:extLst>
            <c:ext xmlns:c16="http://schemas.microsoft.com/office/drawing/2014/chart" uri="{C3380CC4-5D6E-409C-BE32-E72D297353CC}">
              <c16:uniqueId val="{00000004-F487-4F14-BF04-24A135D9CE15}"/>
            </c:ext>
          </c:extLst>
        </c:ser>
        <c:dLbls>
          <c:showLegendKey val="0"/>
          <c:showVal val="0"/>
          <c:showCatName val="0"/>
          <c:showSerName val="0"/>
          <c:showPercent val="0"/>
          <c:showBubbleSize val="0"/>
        </c:dLbls>
        <c:axId val="1111260735"/>
        <c:axId val="1119005535"/>
      </c:areaChart>
      <c:lineChart>
        <c:grouping val="stacked"/>
        <c:varyColors val="0"/>
        <c:ser>
          <c:idx val="11"/>
          <c:order val="11"/>
          <c:tx>
            <c:strRef>
              <c:f>'9'!$M$4</c:f>
              <c:strCache>
                <c:ptCount val="1"/>
                <c:pt idx="0">
                  <c:v>Service Level</c:v>
                </c:pt>
              </c:strCache>
            </c:strRef>
          </c:tx>
          <c:spPr>
            <a:ln w="28575" cap="rnd">
              <a:solidFill>
                <a:schemeClr val="accent6">
                  <a:lumMod val="60000"/>
                </a:schemeClr>
              </a:solidFill>
              <a:round/>
            </a:ln>
            <a:effectLst/>
          </c:spPr>
          <c:marker>
            <c:symbol val="none"/>
          </c:marker>
          <c:cat>
            <c:numRef>
              <c:f>'9'!$A$5:$A$36</c:f>
              <c:numCache>
                <c:formatCode>h:mm\ AM/PM</c:formatCode>
                <c:ptCount val="32"/>
                <c:pt idx="0">
                  <c:v>4.1666666666666664E-2</c:v>
                </c:pt>
                <c:pt idx="1">
                  <c:v>6.25E-2</c:v>
                </c:pt>
                <c:pt idx="2">
                  <c:v>8.3333333333333398E-2</c:v>
                </c:pt>
                <c:pt idx="3">
                  <c:v>0.104166666666667</c:v>
                </c:pt>
                <c:pt idx="4">
                  <c:v>0.125</c:v>
                </c:pt>
                <c:pt idx="5">
                  <c:v>0.14583333333333401</c:v>
                </c:pt>
                <c:pt idx="6">
                  <c:v>0.16666666666666699</c:v>
                </c:pt>
                <c:pt idx="7">
                  <c:v>0.1875</c:v>
                </c:pt>
                <c:pt idx="8">
                  <c:v>0.20833333333333401</c:v>
                </c:pt>
                <c:pt idx="9">
                  <c:v>0.22916666666666699</c:v>
                </c:pt>
                <c:pt idx="10">
                  <c:v>0.25</c:v>
                </c:pt>
                <c:pt idx="11">
                  <c:v>0.27083333333333398</c:v>
                </c:pt>
                <c:pt idx="12">
                  <c:v>0.29166666666666702</c:v>
                </c:pt>
                <c:pt idx="13">
                  <c:v>0.3125</c:v>
                </c:pt>
                <c:pt idx="14">
                  <c:v>0.33333333333333398</c:v>
                </c:pt>
                <c:pt idx="15">
                  <c:v>0.35416666666666702</c:v>
                </c:pt>
                <c:pt idx="16">
                  <c:v>0.375</c:v>
                </c:pt>
                <c:pt idx="17">
                  <c:v>0.39583333333333398</c:v>
                </c:pt>
                <c:pt idx="18">
                  <c:v>0.41666666666666702</c:v>
                </c:pt>
                <c:pt idx="19">
                  <c:v>0.4375</c:v>
                </c:pt>
                <c:pt idx="20">
                  <c:v>0.45833333333333398</c:v>
                </c:pt>
                <c:pt idx="21">
                  <c:v>0.47916666666666702</c:v>
                </c:pt>
                <c:pt idx="22">
                  <c:v>0.5</c:v>
                </c:pt>
                <c:pt idx="23">
                  <c:v>0.52083333333333404</c:v>
                </c:pt>
                <c:pt idx="24">
                  <c:v>0.54166666666666696</c:v>
                </c:pt>
                <c:pt idx="25">
                  <c:v>0.5625</c:v>
                </c:pt>
                <c:pt idx="26">
                  <c:v>0.58333333333333404</c:v>
                </c:pt>
                <c:pt idx="27">
                  <c:v>0.60416666666666696</c:v>
                </c:pt>
                <c:pt idx="28">
                  <c:v>0.625</c:v>
                </c:pt>
                <c:pt idx="29">
                  <c:v>0.64583333333333404</c:v>
                </c:pt>
                <c:pt idx="30">
                  <c:v>0.66666666666666696</c:v>
                </c:pt>
                <c:pt idx="31">
                  <c:v>0.6875</c:v>
                </c:pt>
              </c:numCache>
            </c:numRef>
          </c:cat>
          <c:val>
            <c:numRef>
              <c:f>'9'!$M$5:$M$36</c:f>
              <c:numCache>
                <c:formatCode>0%</c:formatCode>
                <c:ptCount val="32"/>
                <c:pt idx="0">
                  <c:v>0.89100346020761245</c:v>
                </c:pt>
                <c:pt idx="1">
                  <c:v>0.93533221897200169</c:v>
                </c:pt>
                <c:pt idx="2">
                  <c:v>0.99953488372093025</c:v>
                </c:pt>
                <c:pt idx="3">
                  <c:v>0.98286768581971529</c:v>
                </c:pt>
                <c:pt idx="4">
                  <c:v>0.90874684608915057</c:v>
                </c:pt>
                <c:pt idx="5">
                  <c:v>0.95443614732312365</c:v>
                </c:pt>
                <c:pt idx="6">
                  <c:v>1</c:v>
                </c:pt>
                <c:pt idx="7">
                  <c:v>0.9882352941176471</c:v>
                </c:pt>
                <c:pt idx="8">
                  <c:v>1</c:v>
                </c:pt>
                <c:pt idx="9">
                  <c:v>0.99118942731277537</c:v>
                </c:pt>
                <c:pt idx="10">
                  <c:v>0</c:v>
                </c:pt>
                <c:pt idx="11">
                  <c:v>0.96892980437284237</c:v>
                </c:pt>
                <c:pt idx="12">
                  <c:v>1</c:v>
                </c:pt>
                <c:pt idx="13">
                  <c:v>0.94499999999999995</c:v>
                </c:pt>
                <c:pt idx="14">
                  <c:v>0.89937106918238996</c:v>
                </c:pt>
                <c:pt idx="15">
                  <c:v>0.93984962406015038</c:v>
                </c:pt>
                <c:pt idx="16">
                  <c:v>0</c:v>
                </c:pt>
                <c:pt idx="17">
                  <c:v>0.75301204819277112</c:v>
                </c:pt>
                <c:pt idx="18">
                  <c:v>1</c:v>
                </c:pt>
                <c:pt idx="19">
                  <c:v>0.18181818181818182</c:v>
                </c:pt>
                <c:pt idx="20">
                  <c:v>0.98448610213316101</c:v>
                </c:pt>
                <c:pt idx="21">
                  <c:v>1</c:v>
                </c:pt>
                <c:pt idx="22">
                  <c:v>1</c:v>
                </c:pt>
                <c:pt idx="23">
                  <c:v>0</c:v>
                </c:pt>
                <c:pt idx="24">
                  <c:v>0</c:v>
                </c:pt>
                <c:pt idx="25">
                  <c:v>0</c:v>
                </c:pt>
                <c:pt idx="26">
                  <c:v>0</c:v>
                </c:pt>
                <c:pt idx="27">
                  <c:v>0</c:v>
                </c:pt>
                <c:pt idx="28">
                  <c:v>0.8571428571428571</c:v>
                </c:pt>
                <c:pt idx="29">
                  <c:v>1</c:v>
                </c:pt>
                <c:pt idx="30">
                  <c:v>0</c:v>
                </c:pt>
                <c:pt idx="31">
                  <c:v>0.99337748344370858</c:v>
                </c:pt>
              </c:numCache>
            </c:numRef>
          </c:val>
          <c:smooth val="0"/>
          <c:extLst>
            <c:ext xmlns:c16="http://schemas.microsoft.com/office/drawing/2014/chart" uri="{C3380CC4-5D6E-409C-BE32-E72D297353CC}">
              <c16:uniqueId val="{0000000B-F487-4F14-BF04-24A135D9CE15}"/>
            </c:ext>
          </c:extLst>
        </c:ser>
        <c:dLbls>
          <c:showLegendKey val="0"/>
          <c:showVal val="0"/>
          <c:showCatName val="0"/>
          <c:showSerName val="0"/>
          <c:showPercent val="0"/>
          <c:showBubbleSize val="0"/>
        </c:dLbls>
        <c:marker val="1"/>
        <c:smooth val="0"/>
        <c:axId val="1256728111"/>
        <c:axId val="1256433327"/>
        <c:extLst>
          <c:ext xmlns:c15="http://schemas.microsoft.com/office/drawing/2012/chart" uri="{02D57815-91ED-43cb-92C2-25804820EDAC}">
            <c15:filteredLineSeries>
              <c15:ser>
                <c:idx val="0"/>
                <c:order val="0"/>
                <c:tx>
                  <c:strRef>
                    <c:extLst>
                      <c:ext uri="{02D57815-91ED-43cb-92C2-25804820EDAC}">
                        <c15:formulaRef>
                          <c15:sqref>'9'!$B$4</c15:sqref>
                        </c15:formulaRef>
                      </c:ext>
                    </c:extLst>
                    <c:strCache>
                      <c:ptCount val="1"/>
                      <c:pt idx="0">
                        <c:v>Split/Skill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'9'!$A$5:$A$36</c15:sqref>
                        </c15:formulaRef>
                      </c:ext>
                    </c:extLst>
                    <c:numCache>
                      <c:formatCode>h:mm\ AM/PM</c:formatCode>
                      <c:ptCount val="32"/>
                      <c:pt idx="0">
                        <c:v>4.1666666666666664E-2</c:v>
                      </c:pt>
                      <c:pt idx="1">
                        <c:v>6.25E-2</c:v>
                      </c:pt>
                      <c:pt idx="2">
                        <c:v>8.3333333333333398E-2</c:v>
                      </c:pt>
                      <c:pt idx="3">
                        <c:v>0.104166666666667</c:v>
                      </c:pt>
                      <c:pt idx="4">
                        <c:v>0.125</c:v>
                      </c:pt>
                      <c:pt idx="5">
                        <c:v>0.14583333333333401</c:v>
                      </c:pt>
                      <c:pt idx="6">
                        <c:v>0.16666666666666699</c:v>
                      </c:pt>
                      <c:pt idx="7">
                        <c:v>0.1875</c:v>
                      </c:pt>
                      <c:pt idx="8">
                        <c:v>0.20833333333333401</c:v>
                      </c:pt>
                      <c:pt idx="9">
                        <c:v>0.22916666666666699</c:v>
                      </c:pt>
                      <c:pt idx="10">
                        <c:v>0.25</c:v>
                      </c:pt>
                      <c:pt idx="11">
                        <c:v>0.27083333333333398</c:v>
                      </c:pt>
                      <c:pt idx="12">
                        <c:v>0.29166666666666702</c:v>
                      </c:pt>
                      <c:pt idx="13">
                        <c:v>0.3125</c:v>
                      </c:pt>
                      <c:pt idx="14">
                        <c:v>0.33333333333333398</c:v>
                      </c:pt>
                      <c:pt idx="15">
                        <c:v>0.35416666666666702</c:v>
                      </c:pt>
                      <c:pt idx="16">
                        <c:v>0.375</c:v>
                      </c:pt>
                      <c:pt idx="17">
                        <c:v>0.39583333333333398</c:v>
                      </c:pt>
                      <c:pt idx="18">
                        <c:v>0.41666666666666702</c:v>
                      </c:pt>
                      <c:pt idx="19">
                        <c:v>0.4375</c:v>
                      </c:pt>
                      <c:pt idx="20">
                        <c:v>0.45833333333333398</c:v>
                      </c:pt>
                      <c:pt idx="21">
                        <c:v>0.47916666666666702</c:v>
                      </c:pt>
                      <c:pt idx="22">
                        <c:v>0.5</c:v>
                      </c:pt>
                      <c:pt idx="23">
                        <c:v>0.52083333333333404</c:v>
                      </c:pt>
                      <c:pt idx="24">
                        <c:v>0.54166666666666696</c:v>
                      </c:pt>
                      <c:pt idx="25">
                        <c:v>0.5625</c:v>
                      </c:pt>
                      <c:pt idx="26">
                        <c:v>0.58333333333333404</c:v>
                      </c:pt>
                      <c:pt idx="27">
                        <c:v>0.60416666666666696</c:v>
                      </c:pt>
                      <c:pt idx="28">
                        <c:v>0.625</c:v>
                      </c:pt>
                      <c:pt idx="29">
                        <c:v>0.64583333333333404</c:v>
                      </c:pt>
                      <c:pt idx="30">
                        <c:v>0.66666666666666696</c:v>
                      </c:pt>
                      <c:pt idx="31">
                        <c:v>0.6875</c:v>
                      </c:pt>
                    </c:numCache>
                  </c:numRef>
                </c:cat>
                <c:val>
                  <c:numRef>
                    <c:extLst>
                      <c:ext uri="{02D57815-91ED-43cb-92C2-25804820EDAC}">
                        <c15:formulaRef>
                          <c15:sqref>'9'!$B$5:$B$36</c15:sqref>
                        </c15:formulaRef>
                      </c:ext>
                    </c:extLst>
                    <c:numCache>
                      <c:formatCode>General</c:formatCode>
                      <c:ptCount val="32"/>
                      <c:pt idx="0">
                        <c:v>1435</c:v>
                      </c:pt>
                      <c:pt idx="1">
                        <c:v>2003</c:v>
                      </c:pt>
                      <c:pt idx="2">
                        <c:v>1472</c:v>
                      </c:pt>
                      <c:pt idx="3">
                        <c:v>1470</c:v>
                      </c:pt>
                      <c:pt idx="4">
                        <c:v>1467</c:v>
                      </c:pt>
                      <c:pt idx="5">
                        <c:v>1465</c:v>
                      </c:pt>
                      <c:pt idx="6">
                        <c:v>1461</c:v>
                      </c:pt>
                      <c:pt idx="7">
                        <c:v>1460</c:v>
                      </c:pt>
                      <c:pt idx="8">
                        <c:v>1451</c:v>
                      </c:pt>
                      <c:pt idx="9">
                        <c:v>1449</c:v>
                      </c:pt>
                      <c:pt idx="10">
                        <c:v>1447</c:v>
                      </c:pt>
                      <c:pt idx="11">
                        <c:v>1445</c:v>
                      </c:pt>
                      <c:pt idx="12">
                        <c:v>1440</c:v>
                      </c:pt>
                      <c:pt idx="13">
                        <c:v>1439</c:v>
                      </c:pt>
                      <c:pt idx="14">
                        <c:v>1436</c:v>
                      </c:pt>
                      <c:pt idx="15">
                        <c:v>2006</c:v>
                      </c:pt>
                      <c:pt idx="16">
                        <c:v>1434</c:v>
                      </c:pt>
                      <c:pt idx="17">
                        <c:v>1433</c:v>
                      </c:pt>
                      <c:pt idx="18">
                        <c:v>1428</c:v>
                      </c:pt>
                      <c:pt idx="19">
                        <c:v>1427</c:v>
                      </c:pt>
                      <c:pt idx="20">
                        <c:v>1426</c:v>
                      </c:pt>
                      <c:pt idx="21">
                        <c:v>1384</c:v>
                      </c:pt>
                      <c:pt idx="22">
                        <c:v>1381</c:v>
                      </c:pt>
                      <c:pt idx="23">
                        <c:v>1379</c:v>
                      </c:pt>
                      <c:pt idx="24">
                        <c:v>1367</c:v>
                      </c:pt>
                      <c:pt idx="25">
                        <c:v>1365</c:v>
                      </c:pt>
                      <c:pt idx="26">
                        <c:v>1363</c:v>
                      </c:pt>
                      <c:pt idx="27">
                        <c:v>1354</c:v>
                      </c:pt>
                      <c:pt idx="28">
                        <c:v>1353</c:v>
                      </c:pt>
                      <c:pt idx="29">
                        <c:v>1349</c:v>
                      </c:pt>
                      <c:pt idx="30">
                        <c:v>1347</c:v>
                      </c:pt>
                      <c:pt idx="31">
                        <c:v>1346</c:v>
                      </c:pt>
                    </c:numCache>
                  </c:numRef>
                </c:val>
                <c:smooth val="0"/>
                <c:extLst>
                  <c:ext xmlns:c16="http://schemas.microsoft.com/office/drawing/2014/chart" uri="{C3380CC4-5D6E-409C-BE32-E72D297353CC}">
                    <c16:uniqueId val="{00000000-F487-4F14-BF04-24A135D9CE15}"/>
                  </c:ext>
                </c:extLst>
              </c15:ser>
            </c15:filteredLineSeries>
            <c15:filteredLineSeries>
              <c15:ser>
                <c:idx val="2"/>
                <c:order val="2"/>
                <c:tx>
                  <c:strRef>
                    <c:extLst>
                      <c:ext xmlns:c15="http://schemas.microsoft.com/office/drawing/2012/chart" uri="{02D57815-91ED-43cb-92C2-25804820EDAC}">
                        <c15:formulaRef>
                          <c15:sqref>'9'!$D$4</c15:sqref>
                        </c15:formulaRef>
                      </c:ext>
                    </c:extLst>
                    <c:strCache>
                      <c:ptCount val="1"/>
                      <c:pt idx="0">
                        <c:v>Aban Calls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c:ext xmlns:c15="http://schemas.microsoft.com/office/drawing/2012/chart" uri="{02D57815-91ED-43cb-92C2-25804820EDAC}">
                        <c15:formulaRef>
                          <c15:sqref>'9'!$A$5:$A$36</c15:sqref>
                        </c15:formulaRef>
                      </c:ext>
                    </c:extLst>
                    <c:numCache>
                      <c:formatCode>h:mm\ AM/PM</c:formatCode>
                      <c:ptCount val="32"/>
                      <c:pt idx="0">
                        <c:v>4.1666666666666664E-2</c:v>
                      </c:pt>
                      <c:pt idx="1">
                        <c:v>6.25E-2</c:v>
                      </c:pt>
                      <c:pt idx="2">
                        <c:v>8.3333333333333398E-2</c:v>
                      </c:pt>
                      <c:pt idx="3">
                        <c:v>0.104166666666667</c:v>
                      </c:pt>
                      <c:pt idx="4">
                        <c:v>0.125</c:v>
                      </c:pt>
                      <c:pt idx="5">
                        <c:v>0.14583333333333401</c:v>
                      </c:pt>
                      <c:pt idx="6">
                        <c:v>0.16666666666666699</c:v>
                      </c:pt>
                      <c:pt idx="7">
                        <c:v>0.1875</c:v>
                      </c:pt>
                      <c:pt idx="8">
                        <c:v>0.20833333333333401</c:v>
                      </c:pt>
                      <c:pt idx="9">
                        <c:v>0.22916666666666699</c:v>
                      </c:pt>
                      <c:pt idx="10">
                        <c:v>0.25</c:v>
                      </c:pt>
                      <c:pt idx="11">
                        <c:v>0.27083333333333398</c:v>
                      </c:pt>
                      <c:pt idx="12">
                        <c:v>0.29166666666666702</c:v>
                      </c:pt>
                      <c:pt idx="13">
                        <c:v>0.3125</c:v>
                      </c:pt>
                      <c:pt idx="14">
                        <c:v>0.33333333333333398</c:v>
                      </c:pt>
                      <c:pt idx="15">
                        <c:v>0.35416666666666702</c:v>
                      </c:pt>
                      <c:pt idx="16">
                        <c:v>0.375</c:v>
                      </c:pt>
                      <c:pt idx="17">
                        <c:v>0.39583333333333398</c:v>
                      </c:pt>
                      <c:pt idx="18">
                        <c:v>0.41666666666666702</c:v>
                      </c:pt>
                      <c:pt idx="19">
                        <c:v>0.4375</c:v>
                      </c:pt>
                      <c:pt idx="20">
                        <c:v>0.45833333333333398</c:v>
                      </c:pt>
                      <c:pt idx="21">
                        <c:v>0.47916666666666702</c:v>
                      </c:pt>
                      <c:pt idx="22">
                        <c:v>0.5</c:v>
                      </c:pt>
                      <c:pt idx="23">
                        <c:v>0.52083333333333404</c:v>
                      </c:pt>
                      <c:pt idx="24">
                        <c:v>0.54166666666666696</c:v>
                      </c:pt>
                      <c:pt idx="25">
                        <c:v>0.5625</c:v>
                      </c:pt>
                      <c:pt idx="26">
                        <c:v>0.58333333333333404</c:v>
                      </c:pt>
                      <c:pt idx="27">
                        <c:v>0.60416666666666696</c:v>
                      </c:pt>
                      <c:pt idx="28">
                        <c:v>0.625</c:v>
                      </c:pt>
                      <c:pt idx="29">
                        <c:v>0.64583333333333404</c:v>
                      </c:pt>
                      <c:pt idx="30">
                        <c:v>0.66666666666666696</c:v>
                      </c:pt>
                      <c:pt idx="31">
                        <c:v>0.6875</c:v>
                      </c:pt>
                    </c:numCache>
                  </c:numRef>
                </c:cat>
                <c:val>
                  <c:numRef>
                    <c:extLst>
                      <c:ext xmlns:c15="http://schemas.microsoft.com/office/drawing/2012/chart" uri="{02D57815-91ED-43cb-92C2-25804820EDAC}">
                        <c15:formulaRef>
                          <c15:sqref>'9'!$D$5:$D$36</c15:sqref>
                        </c15:formulaRef>
                      </c:ext>
                    </c:extLst>
                    <c:numCache>
                      <c:formatCode>General</c:formatCode>
                      <c:ptCount val="32"/>
                      <c:pt idx="0">
                        <c:v>11</c:v>
                      </c:pt>
                      <c:pt idx="1">
                        <c:v>162</c:v>
                      </c:pt>
                      <c:pt idx="2">
                        <c:v>0</c:v>
                      </c:pt>
                      <c:pt idx="3">
                        <c:v>15</c:v>
                      </c:pt>
                      <c:pt idx="4">
                        <c:v>45</c:v>
                      </c:pt>
                      <c:pt idx="5">
                        <c:v>112</c:v>
                      </c:pt>
                      <c:pt idx="6">
                        <c:v>0</c:v>
                      </c:pt>
                      <c:pt idx="7">
                        <c:v>0</c:v>
                      </c:pt>
                      <c:pt idx="8">
                        <c:v>0</c:v>
                      </c:pt>
                      <c:pt idx="9">
                        <c:v>26</c:v>
                      </c:pt>
                      <c:pt idx="10">
                        <c:v>0</c:v>
                      </c:pt>
                      <c:pt idx="11">
                        <c:v>7</c:v>
                      </c:pt>
                      <c:pt idx="12">
                        <c:v>0</c:v>
                      </c:pt>
                      <c:pt idx="13">
                        <c:v>3</c:v>
                      </c:pt>
                      <c:pt idx="14">
                        <c:v>5</c:v>
                      </c:pt>
                      <c:pt idx="15">
                        <c:v>4</c:v>
                      </c:pt>
                      <c:pt idx="16">
                        <c:v>0</c:v>
                      </c:pt>
                      <c:pt idx="17">
                        <c:v>18</c:v>
                      </c:pt>
                      <c:pt idx="18">
                        <c:v>0</c:v>
                      </c:pt>
                      <c:pt idx="19">
                        <c:v>4</c:v>
                      </c:pt>
                      <c:pt idx="20">
                        <c:v>14</c:v>
                      </c:pt>
                      <c:pt idx="21">
                        <c:v>0</c:v>
                      </c:pt>
                      <c:pt idx="22">
                        <c:v>0</c:v>
                      </c:pt>
                      <c:pt idx="23">
                        <c:v>0</c:v>
                      </c:pt>
                      <c:pt idx="24">
                        <c:v>0</c:v>
                      </c:pt>
                      <c:pt idx="25">
                        <c:v>0</c:v>
                      </c:pt>
                      <c:pt idx="26">
                        <c:v>0</c:v>
                      </c:pt>
                      <c:pt idx="27">
                        <c:v>0</c:v>
                      </c:pt>
                      <c:pt idx="28">
                        <c:v>0</c:v>
                      </c:pt>
                      <c:pt idx="29">
                        <c:v>0</c:v>
                      </c:pt>
                      <c:pt idx="30">
                        <c:v>0</c:v>
                      </c:pt>
                      <c:pt idx="31">
                        <c:v>2</c:v>
                      </c:pt>
                    </c:numCache>
                  </c:numRef>
                </c:val>
                <c:smooth val="0"/>
                <c:extLst>
                  <c:ext xmlns:c16="http://schemas.microsoft.com/office/drawing/2014/chart" uri="{C3380CC4-5D6E-409C-BE32-E72D297353CC}">
                    <c16:uniqueId val="{00000002-F487-4F14-BF04-24A135D9CE15}"/>
                  </c:ext>
                </c:extLst>
              </c15:ser>
            </c15:filteredLineSeries>
            <c15:filteredLineSeries>
              <c15:ser>
                <c:idx val="5"/>
                <c:order val="5"/>
                <c:tx>
                  <c:strRef>
                    <c:extLst>
                      <c:ext xmlns:c15="http://schemas.microsoft.com/office/drawing/2012/chart" uri="{02D57815-91ED-43cb-92C2-25804820EDAC}">
                        <c15:formulaRef>
                          <c15:sqref>'9'!$G$4</c15:sqref>
                        </c15:formulaRef>
                      </c:ext>
                    </c:extLst>
                    <c:strCache>
                      <c:ptCount val="1"/>
                      <c:pt idx="0">
                        <c:v>ACD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c:ext xmlns:c15="http://schemas.microsoft.com/office/drawing/2012/chart" uri="{02D57815-91ED-43cb-92C2-25804820EDAC}">
                        <c15:formulaRef>
                          <c15:sqref>'9'!$A$5:$A$36</c15:sqref>
                        </c15:formulaRef>
                      </c:ext>
                    </c:extLst>
                    <c:numCache>
                      <c:formatCode>h:mm\ AM/PM</c:formatCode>
                      <c:ptCount val="32"/>
                      <c:pt idx="0">
                        <c:v>4.1666666666666664E-2</c:v>
                      </c:pt>
                      <c:pt idx="1">
                        <c:v>6.25E-2</c:v>
                      </c:pt>
                      <c:pt idx="2">
                        <c:v>8.3333333333333398E-2</c:v>
                      </c:pt>
                      <c:pt idx="3">
                        <c:v>0.104166666666667</c:v>
                      </c:pt>
                      <c:pt idx="4">
                        <c:v>0.125</c:v>
                      </c:pt>
                      <c:pt idx="5">
                        <c:v>0.14583333333333401</c:v>
                      </c:pt>
                      <c:pt idx="6">
                        <c:v>0.16666666666666699</c:v>
                      </c:pt>
                      <c:pt idx="7">
                        <c:v>0.1875</c:v>
                      </c:pt>
                      <c:pt idx="8">
                        <c:v>0.20833333333333401</c:v>
                      </c:pt>
                      <c:pt idx="9">
                        <c:v>0.22916666666666699</c:v>
                      </c:pt>
                      <c:pt idx="10">
                        <c:v>0.25</c:v>
                      </c:pt>
                      <c:pt idx="11">
                        <c:v>0.27083333333333398</c:v>
                      </c:pt>
                      <c:pt idx="12">
                        <c:v>0.29166666666666702</c:v>
                      </c:pt>
                      <c:pt idx="13">
                        <c:v>0.3125</c:v>
                      </c:pt>
                      <c:pt idx="14">
                        <c:v>0.33333333333333398</c:v>
                      </c:pt>
                      <c:pt idx="15">
                        <c:v>0.35416666666666702</c:v>
                      </c:pt>
                      <c:pt idx="16">
                        <c:v>0.375</c:v>
                      </c:pt>
                      <c:pt idx="17">
                        <c:v>0.39583333333333398</c:v>
                      </c:pt>
                      <c:pt idx="18">
                        <c:v>0.41666666666666702</c:v>
                      </c:pt>
                      <c:pt idx="19">
                        <c:v>0.4375</c:v>
                      </c:pt>
                      <c:pt idx="20">
                        <c:v>0.45833333333333398</c:v>
                      </c:pt>
                      <c:pt idx="21">
                        <c:v>0.47916666666666702</c:v>
                      </c:pt>
                      <c:pt idx="22">
                        <c:v>0.5</c:v>
                      </c:pt>
                      <c:pt idx="23">
                        <c:v>0.52083333333333404</c:v>
                      </c:pt>
                      <c:pt idx="24">
                        <c:v>0.54166666666666696</c:v>
                      </c:pt>
                      <c:pt idx="25">
                        <c:v>0.5625</c:v>
                      </c:pt>
                      <c:pt idx="26">
                        <c:v>0.58333333333333404</c:v>
                      </c:pt>
                      <c:pt idx="27">
                        <c:v>0.60416666666666696</c:v>
                      </c:pt>
                      <c:pt idx="28">
                        <c:v>0.625</c:v>
                      </c:pt>
                      <c:pt idx="29">
                        <c:v>0.64583333333333404</c:v>
                      </c:pt>
                      <c:pt idx="30">
                        <c:v>0.66666666666666696</c:v>
                      </c:pt>
                      <c:pt idx="31">
                        <c:v>0.6875</c:v>
                      </c:pt>
                    </c:numCache>
                  </c:numRef>
                </c:cat>
                <c:val>
                  <c:numRef>
                    <c:extLst>
                      <c:ext xmlns:c15="http://schemas.microsoft.com/office/drawing/2012/chart" uri="{02D57815-91ED-43cb-92C2-25804820EDAC}">
                        <c15:formulaRef>
                          <c15:sqref>'9'!$G$5:$G$36</c15:sqref>
                        </c15:formulaRef>
                      </c:ext>
                    </c:extLst>
                    <c:numCache>
                      <c:formatCode>General</c:formatCode>
                      <c:ptCount val="32"/>
                      <c:pt idx="0">
                        <c:v>348712</c:v>
                      </c:pt>
                      <c:pt idx="1">
                        <c:v>2721209</c:v>
                      </c:pt>
                      <c:pt idx="2">
                        <c:v>1436423</c:v>
                      </c:pt>
                      <c:pt idx="3">
                        <c:v>1159019</c:v>
                      </c:pt>
                      <c:pt idx="4">
                        <c:v>1546298</c:v>
                      </c:pt>
                      <c:pt idx="5">
                        <c:v>1971873</c:v>
                      </c:pt>
                      <c:pt idx="6">
                        <c:v>1335</c:v>
                      </c:pt>
                      <c:pt idx="7">
                        <c:v>30748</c:v>
                      </c:pt>
                      <c:pt idx="8">
                        <c:v>201729</c:v>
                      </c:pt>
                      <c:pt idx="9">
                        <c:v>1859633</c:v>
                      </c:pt>
                      <c:pt idx="10">
                        <c:v>0</c:v>
                      </c:pt>
                      <c:pt idx="11">
                        <c:v>226065</c:v>
                      </c:pt>
                      <c:pt idx="12">
                        <c:v>3393</c:v>
                      </c:pt>
                      <c:pt idx="13">
                        <c:v>65135</c:v>
                      </c:pt>
                      <c:pt idx="14">
                        <c:v>102316</c:v>
                      </c:pt>
                      <c:pt idx="15">
                        <c:v>29789</c:v>
                      </c:pt>
                      <c:pt idx="16">
                        <c:v>0</c:v>
                      </c:pt>
                      <c:pt idx="17">
                        <c:v>52035</c:v>
                      </c:pt>
                      <c:pt idx="18">
                        <c:v>2078</c:v>
                      </c:pt>
                      <c:pt idx="19">
                        <c:v>3037</c:v>
                      </c:pt>
                      <c:pt idx="20">
                        <c:v>371149</c:v>
                      </c:pt>
                      <c:pt idx="21">
                        <c:v>269</c:v>
                      </c:pt>
                      <c:pt idx="22">
                        <c:v>201792</c:v>
                      </c:pt>
                      <c:pt idx="23">
                        <c:v>0</c:v>
                      </c:pt>
                      <c:pt idx="24">
                        <c:v>0</c:v>
                      </c:pt>
                      <c:pt idx="25">
                        <c:v>0</c:v>
                      </c:pt>
                      <c:pt idx="26">
                        <c:v>0</c:v>
                      </c:pt>
                      <c:pt idx="27">
                        <c:v>0</c:v>
                      </c:pt>
                      <c:pt idx="28">
                        <c:v>2987</c:v>
                      </c:pt>
                      <c:pt idx="29">
                        <c:v>1946</c:v>
                      </c:pt>
                      <c:pt idx="30">
                        <c:v>0</c:v>
                      </c:pt>
                      <c:pt idx="31">
                        <c:v>266909</c:v>
                      </c:pt>
                    </c:numCache>
                  </c:numRef>
                </c:val>
                <c:smooth val="0"/>
                <c:extLst>
                  <c:ext xmlns:c16="http://schemas.microsoft.com/office/drawing/2014/chart" uri="{C3380CC4-5D6E-409C-BE32-E72D297353CC}">
                    <c16:uniqueId val="{00000005-F487-4F14-BF04-24A135D9CE15}"/>
                  </c:ext>
                </c:extLst>
              </c15:ser>
            </c15:filteredLineSeries>
            <c15:filteredLineSeries>
              <c15:ser>
                <c:idx val="6"/>
                <c:order val="6"/>
                <c:tx>
                  <c:strRef>
                    <c:extLst>
                      <c:ext xmlns:c15="http://schemas.microsoft.com/office/drawing/2012/chart" uri="{02D57815-91ED-43cb-92C2-25804820EDAC}">
                        <c15:formulaRef>
                          <c15:sqref>'9'!$H$4</c15:sqref>
                        </c15:formulaRef>
                      </c:ext>
                    </c:extLst>
                    <c:strCache>
                      <c:ptCount val="1"/>
                      <c:pt idx="0">
                        <c:v>ACW Time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extLst>
                      <c:ext xmlns:c15="http://schemas.microsoft.com/office/drawing/2012/chart" uri="{02D57815-91ED-43cb-92C2-25804820EDAC}">
                        <c15:formulaRef>
                          <c15:sqref>'9'!$A$5:$A$36</c15:sqref>
                        </c15:formulaRef>
                      </c:ext>
                    </c:extLst>
                    <c:numCache>
                      <c:formatCode>h:mm\ AM/PM</c:formatCode>
                      <c:ptCount val="32"/>
                      <c:pt idx="0">
                        <c:v>4.1666666666666664E-2</c:v>
                      </c:pt>
                      <c:pt idx="1">
                        <c:v>6.25E-2</c:v>
                      </c:pt>
                      <c:pt idx="2">
                        <c:v>8.3333333333333398E-2</c:v>
                      </c:pt>
                      <c:pt idx="3">
                        <c:v>0.104166666666667</c:v>
                      </c:pt>
                      <c:pt idx="4">
                        <c:v>0.125</c:v>
                      </c:pt>
                      <c:pt idx="5">
                        <c:v>0.14583333333333401</c:v>
                      </c:pt>
                      <c:pt idx="6">
                        <c:v>0.16666666666666699</c:v>
                      </c:pt>
                      <c:pt idx="7">
                        <c:v>0.1875</c:v>
                      </c:pt>
                      <c:pt idx="8">
                        <c:v>0.20833333333333401</c:v>
                      </c:pt>
                      <c:pt idx="9">
                        <c:v>0.22916666666666699</c:v>
                      </c:pt>
                      <c:pt idx="10">
                        <c:v>0.25</c:v>
                      </c:pt>
                      <c:pt idx="11">
                        <c:v>0.27083333333333398</c:v>
                      </c:pt>
                      <c:pt idx="12">
                        <c:v>0.29166666666666702</c:v>
                      </c:pt>
                      <c:pt idx="13">
                        <c:v>0.3125</c:v>
                      </c:pt>
                      <c:pt idx="14">
                        <c:v>0.33333333333333398</c:v>
                      </c:pt>
                      <c:pt idx="15">
                        <c:v>0.35416666666666702</c:v>
                      </c:pt>
                      <c:pt idx="16">
                        <c:v>0.375</c:v>
                      </c:pt>
                      <c:pt idx="17">
                        <c:v>0.39583333333333398</c:v>
                      </c:pt>
                      <c:pt idx="18">
                        <c:v>0.41666666666666702</c:v>
                      </c:pt>
                      <c:pt idx="19">
                        <c:v>0.4375</c:v>
                      </c:pt>
                      <c:pt idx="20">
                        <c:v>0.45833333333333398</c:v>
                      </c:pt>
                      <c:pt idx="21">
                        <c:v>0.47916666666666702</c:v>
                      </c:pt>
                      <c:pt idx="22">
                        <c:v>0.5</c:v>
                      </c:pt>
                      <c:pt idx="23">
                        <c:v>0.52083333333333404</c:v>
                      </c:pt>
                      <c:pt idx="24">
                        <c:v>0.54166666666666696</c:v>
                      </c:pt>
                      <c:pt idx="25">
                        <c:v>0.5625</c:v>
                      </c:pt>
                      <c:pt idx="26">
                        <c:v>0.58333333333333404</c:v>
                      </c:pt>
                      <c:pt idx="27">
                        <c:v>0.60416666666666696</c:v>
                      </c:pt>
                      <c:pt idx="28">
                        <c:v>0.625</c:v>
                      </c:pt>
                      <c:pt idx="29">
                        <c:v>0.64583333333333404</c:v>
                      </c:pt>
                      <c:pt idx="30">
                        <c:v>0.66666666666666696</c:v>
                      </c:pt>
                      <c:pt idx="31">
                        <c:v>0.6875</c:v>
                      </c:pt>
                    </c:numCache>
                  </c:numRef>
                </c:cat>
                <c:val>
                  <c:numRef>
                    <c:extLst>
                      <c:ext xmlns:c15="http://schemas.microsoft.com/office/drawing/2012/chart" uri="{02D57815-91ED-43cb-92C2-25804820EDAC}">
                        <c15:formulaRef>
                          <c15:sqref>'9'!$H$5:$H$36</c15:sqref>
                        </c15:formulaRef>
                      </c:ext>
                    </c:extLst>
                    <c:numCache>
                      <c:formatCode>General</c:formatCode>
                      <c:ptCount val="32"/>
                      <c:pt idx="0">
                        <c:v>7</c:v>
                      </c:pt>
                      <c:pt idx="1">
                        <c:v>108</c:v>
                      </c:pt>
                      <c:pt idx="2">
                        <c:v>1004</c:v>
                      </c:pt>
                      <c:pt idx="3">
                        <c:v>7918</c:v>
                      </c:pt>
                      <c:pt idx="4">
                        <c:v>11995</c:v>
                      </c:pt>
                      <c:pt idx="5">
                        <c:v>17654</c:v>
                      </c:pt>
                      <c:pt idx="6">
                        <c:v>18</c:v>
                      </c:pt>
                      <c:pt idx="7">
                        <c:v>0</c:v>
                      </c:pt>
                      <c:pt idx="8">
                        <c:v>0</c:v>
                      </c:pt>
                      <c:pt idx="9">
                        <c:v>393</c:v>
                      </c:pt>
                      <c:pt idx="10">
                        <c:v>0</c:v>
                      </c:pt>
                      <c:pt idx="11">
                        <c:v>215</c:v>
                      </c:pt>
                      <c:pt idx="12">
                        <c:v>0</c:v>
                      </c:pt>
                      <c:pt idx="13">
                        <c:v>0</c:v>
                      </c:pt>
                      <c:pt idx="14">
                        <c:v>3</c:v>
                      </c:pt>
                      <c:pt idx="15">
                        <c:v>0</c:v>
                      </c:pt>
                      <c:pt idx="16">
                        <c:v>0</c:v>
                      </c:pt>
                      <c:pt idx="17">
                        <c:v>4</c:v>
                      </c:pt>
                      <c:pt idx="18">
                        <c:v>0</c:v>
                      </c:pt>
                      <c:pt idx="19">
                        <c:v>23</c:v>
                      </c:pt>
                      <c:pt idx="20">
                        <c:v>2665</c:v>
                      </c:pt>
                      <c:pt idx="21">
                        <c:v>0</c:v>
                      </c:pt>
                      <c:pt idx="22">
                        <c:v>36</c:v>
                      </c:pt>
                      <c:pt idx="23">
                        <c:v>0</c:v>
                      </c:pt>
                      <c:pt idx="24">
                        <c:v>0</c:v>
                      </c:pt>
                      <c:pt idx="25">
                        <c:v>0</c:v>
                      </c:pt>
                      <c:pt idx="26">
                        <c:v>0</c:v>
                      </c:pt>
                      <c:pt idx="27">
                        <c:v>0</c:v>
                      </c:pt>
                      <c:pt idx="28">
                        <c:v>0</c:v>
                      </c:pt>
                      <c:pt idx="29">
                        <c:v>11</c:v>
                      </c:pt>
                      <c:pt idx="30">
                        <c:v>0</c:v>
                      </c:pt>
                      <c:pt idx="31">
                        <c:v>11</c:v>
                      </c:pt>
                    </c:numCache>
                  </c:numRef>
                </c:val>
                <c:smooth val="0"/>
                <c:extLst>
                  <c:ext xmlns:c16="http://schemas.microsoft.com/office/drawing/2014/chart" uri="{C3380CC4-5D6E-409C-BE32-E72D297353CC}">
                    <c16:uniqueId val="{00000006-F487-4F14-BF04-24A135D9CE15}"/>
                  </c:ext>
                </c:extLst>
              </c15:ser>
            </c15:filteredLineSeries>
            <c15:filteredLineSeries>
              <c15:ser>
                <c:idx val="7"/>
                <c:order val="7"/>
                <c:tx>
                  <c:strRef>
                    <c:extLst>
                      <c:ext xmlns:c15="http://schemas.microsoft.com/office/drawing/2012/chart" uri="{02D57815-91ED-43cb-92C2-25804820EDAC}">
                        <c15:formulaRef>
                          <c15:sqref>'9'!$I$4</c15:sqref>
                        </c15:formulaRef>
                      </c:ext>
                    </c:extLst>
                    <c:strCache>
                      <c:ptCount val="1"/>
                      <c:pt idx="0">
                        <c:v>Hold Time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extLst>
                      <c:ext xmlns:c15="http://schemas.microsoft.com/office/drawing/2012/chart" uri="{02D57815-91ED-43cb-92C2-25804820EDAC}">
                        <c15:formulaRef>
                          <c15:sqref>'9'!$A$5:$A$36</c15:sqref>
                        </c15:formulaRef>
                      </c:ext>
                    </c:extLst>
                    <c:numCache>
                      <c:formatCode>h:mm\ AM/PM</c:formatCode>
                      <c:ptCount val="32"/>
                      <c:pt idx="0">
                        <c:v>4.1666666666666664E-2</c:v>
                      </c:pt>
                      <c:pt idx="1">
                        <c:v>6.25E-2</c:v>
                      </c:pt>
                      <c:pt idx="2">
                        <c:v>8.3333333333333398E-2</c:v>
                      </c:pt>
                      <c:pt idx="3">
                        <c:v>0.104166666666667</c:v>
                      </c:pt>
                      <c:pt idx="4">
                        <c:v>0.125</c:v>
                      </c:pt>
                      <c:pt idx="5">
                        <c:v>0.14583333333333401</c:v>
                      </c:pt>
                      <c:pt idx="6">
                        <c:v>0.16666666666666699</c:v>
                      </c:pt>
                      <c:pt idx="7">
                        <c:v>0.1875</c:v>
                      </c:pt>
                      <c:pt idx="8">
                        <c:v>0.20833333333333401</c:v>
                      </c:pt>
                      <c:pt idx="9">
                        <c:v>0.22916666666666699</c:v>
                      </c:pt>
                      <c:pt idx="10">
                        <c:v>0.25</c:v>
                      </c:pt>
                      <c:pt idx="11">
                        <c:v>0.27083333333333398</c:v>
                      </c:pt>
                      <c:pt idx="12">
                        <c:v>0.29166666666666702</c:v>
                      </c:pt>
                      <c:pt idx="13">
                        <c:v>0.3125</c:v>
                      </c:pt>
                      <c:pt idx="14">
                        <c:v>0.33333333333333398</c:v>
                      </c:pt>
                      <c:pt idx="15">
                        <c:v>0.35416666666666702</c:v>
                      </c:pt>
                      <c:pt idx="16">
                        <c:v>0.375</c:v>
                      </c:pt>
                      <c:pt idx="17">
                        <c:v>0.39583333333333398</c:v>
                      </c:pt>
                      <c:pt idx="18">
                        <c:v>0.41666666666666702</c:v>
                      </c:pt>
                      <c:pt idx="19">
                        <c:v>0.4375</c:v>
                      </c:pt>
                      <c:pt idx="20">
                        <c:v>0.45833333333333398</c:v>
                      </c:pt>
                      <c:pt idx="21">
                        <c:v>0.47916666666666702</c:v>
                      </c:pt>
                      <c:pt idx="22">
                        <c:v>0.5</c:v>
                      </c:pt>
                      <c:pt idx="23">
                        <c:v>0.52083333333333404</c:v>
                      </c:pt>
                      <c:pt idx="24">
                        <c:v>0.54166666666666696</c:v>
                      </c:pt>
                      <c:pt idx="25">
                        <c:v>0.5625</c:v>
                      </c:pt>
                      <c:pt idx="26">
                        <c:v>0.58333333333333404</c:v>
                      </c:pt>
                      <c:pt idx="27">
                        <c:v>0.60416666666666696</c:v>
                      </c:pt>
                      <c:pt idx="28">
                        <c:v>0.625</c:v>
                      </c:pt>
                      <c:pt idx="29">
                        <c:v>0.64583333333333404</c:v>
                      </c:pt>
                      <c:pt idx="30">
                        <c:v>0.66666666666666696</c:v>
                      </c:pt>
                      <c:pt idx="31">
                        <c:v>0.6875</c:v>
                      </c:pt>
                    </c:numCache>
                  </c:numRef>
                </c:cat>
                <c:val>
                  <c:numRef>
                    <c:extLst>
                      <c:ext xmlns:c15="http://schemas.microsoft.com/office/drawing/2012/chart" uri="{02D57815-91ED-43cb-92C2-25804820EDAC}">
                        <c15:formulaRef>
                          <c15:sqref>'9'!$I$5:$I$36</c15:sqref>
                        </c15:formulaRef>
                      </c:ext>
                    </c:extLst>
                    <c:numCache>
                      <c:formatCode>General</c:formatCode>
                      <c:ptCount val="32"/>
                      <c:pt idx="0">
                        <c:v>44335</c:v>
                      </c:pt>
                      <c:pt idx="1">
                        <c:v>343651</c:v>
                      </c:pt>
                      <c:pt idx="2">
                        <c:v>116903</c:v>
                      </c:pt>
                      <c:pt idx="3">
                        <c:v>126432</c:v>
                      </c:pt>
                      <c:pt idx="4">
                        <c:v>154643</c:v>
                      </c:pt>
                      <c:pt idx="5">
                        <c:v>216587</c:v>
                      </c:pt>
                      <c:pt idx="6">
                        <c:v>916</c:v>
                      </c:pt>
                      <c:pt idx="7">
                        <c:v>9054</c:v>
                      </c:pt>
                      <c:pt idx="8">
                        <c:v>24345</c:v>
                      </c:pt>
                      <c:pt idx="9">
                        <c:v>217463</c:v>
                      </c:pt>
                      <c:pt idx="10">
                        <c:v>0</c:v>
                      </c:pt>
                      <c:pt idx="11">
                        <c:v>42385</c:v>
                      </c:pt>
                      <c:pt idx="12">
                        <c:v>69</c:v>
                      </c:pt>
                      <c:pt idx="13">
                        <c:v>3307</c:v>
                      </c:pt>
                      <c:pt idx="14">
                        <c:v>10090</c:v>
                      </c:pt>
                      <c:pt idx="15">
                        <c:v>4823</c:v>
                      </c:pt>
                      <c:pt idx="16">
                        <c:v>0</c:v>
                      </c:pt>
                      <c:pt idx="17">
                        <c:v>5186</c:v>
                      </c:pt>
                      <c:pt idx="18">
                        <c:v>339</c:v>
                      </c:pt>
                      <c:pt idx="19">
                        <c:v>363</c:v>
                      </c:pt>
                      <c:pt idx="20">
                        <c:v>29522</c:v>
                      </c:pt>
                      <c:pt idx="21">
                        <c:v>0</c:v>
                      </c:pt>
                      <c:pt idx="22">
                        <c:v>17626</c:v>
                      </c:pt>
                      <c:pt idx="23">
                        <c:v>0</c:v>
                      </c:pt>
                      <c:pt idx="24">
                        <c:v>0</c:v>
                      </c:pt>
                      <c:pt idx="25">
                        <c:v>0</c:v>
                      </c:pt>
                      <c:pt idx="26">
                        <c:v>0</c:v>
                      </c:pt>
                      <c:pt idx="27">
                        <c:v>0</c:v>
                      </c:pt>
                      <c:pt idx="28">
                        <c:v>25</c:v>
                      </c:pt>
                      <c:pt idx="29">
                        <c:v>0</c:v>
                      </c:pt>
                      <c:pt idx="30">
                        <c:v>0</c:v>
                      </c:pt>
                      <c:pt idx="31">
                        <c:v>32600</c:v>
                      </c:pt>
                    </c:numCache>
                  </c:numRef>
                </c:val>
                <c:smooth val="0"/>
                <c:extLst>
                  <c:ext xmlns:c16="http://schemas.microsoft.com/office/drawing/2014/chart" uri="{C3380CC4-5D6E-409C-BE32-E72D297353CC}">
                    <c16:uniqueId val="{00000007-F487-4F14-BF04-24A135D9CE15}"/>
                  </c:ext>
                </c:extLst>
              </c15:ser>
            </c15:filteredLineSeries>
            <c15:filteredLineSeries>
              <c15:ser>
                <c:idx val="8"/>
                <c:order val="8"/>
                <c:tx>
                  <c:strRef>
                    <c:extLst>
                      <c:ext xmlns:c15="http://schemas.microsoft.com/office/drawing/2012/chart" uri="{02D57815-91ED-43cb-92C2-25804820EDAC}">
                        <c15:formulaRef>
                          <c15:sqref>'9'!$J$4</c15:sqref>
                        </c15:formulaRef>
                      </c:ext>
                    </c:extLst>
                    <c:strCache>
                      <c:ptCount val="1"/>
                      <c:pt idx="0">
                        <c:v>Avail Time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extLst>
                      <c:ext xmlns:c15="http://schemas.microsoft.com/office/drawing/2012/chart" uri="{02D57815-91ED-43cb-92C2-25804820EDAC}">
                        <c15:formulaRef>
                          <c15:sqref>'9'!$A$5:$A$36</c15:sqref>
                        </c15:formulaRef>
                      </c:ext>
                    </c:extLst>
                    <c:numCache>
                      <c:formatCode>h:mm\ AM/PM</c:formatCode>
                      <c:ptCount val="32"/>
                      <c:pt idx="0">
                        <c:v>4.1666666666666664E-2</c:v>
                      </c:pt>
                      <c:pt idx="1">
                        <c:v>6.25E-2</c:v>
                      </c:pt>
                      <c:pt idx="2">
                        <c:v>8.3333333333333398E-2</c:v>
                      </c:pt>
                      <c:pt idx="3">
                        <c:v>0.104166666666667</c:v>
                      </c:pt>
                      <c:pt idx="4">
                        <c:v>0.125</c:v>
                      </c:pt>
                      <c:pt idx="5">
                        <c:v>0.14583333333333401</c:v>
                      </c:pt>
                      <c:pt idx="6">
                        <c:v>0.16666666666666699</c:v>
                      </c:pt>
                      <c:pt idx="7">
                        <c:v>0.1875</c:v>
                      </c:pt>
                      <c:pt idx="8">
                        <c:v>0.20833333333333401</c:v>
                      </c:pt>
                      <c:pt idx="9">
                        <c:v>0.22916666666666699</c:v>
                      </c:pt>
                      <c:pt idx="10">
                        <c:v>0.25</c:v>
                      </c:pt>
                      <c:pt idx="11">
                        <c:v>0.27083333333333398</c:v>
                      </c:pt>
                      <c:pt idx="12">
                        <c:v>0.29166666666666702</c:v>
                      </c:pt>
                      <c:pt idx="13">
                        <c:v>0.3125</c:v>
                      </c:pt>
                      <c:pt idx="14">
                        <c:v>0.33333333333333398</c:v>
                      </c:pt>
                      <c:pt idx="15">
                        <c:v>0.35416666666666702</c:v>
                      </c:pt>
                      <c:pt idx="16">
                        <c:v>0.375</c:v>
                      </c:pt>
                      <c:pt idx="17">
                        <c:v>0.39583333333333398</c:v>
                      </c:pt>
                      <c:pt idx="18">
                        <c:v>0.41666666666666702</c:v>
                      </c:pt>
                      <c:pt idx="19">
                        <c:v>0.4375</c:v>
                      </c:pt>
                      <c:pt idx="20">
                        <c:v>0.45833333333333398</c:v>
                      </c:pt>
                      <c:pt idx="21">
                        <c:v>0.47916666666666702</c:v>
                      </c:pt>
                      <c:pt idx="22">
                        <c:v>0.5</c:v>
                      </c:pt>
                      <c:pt idx="23">
                        <c:v>0.52083333333333404</c:v>
                      </c:pt>
                      <c:pt idx="24">
                        <c:v>0.54166666666666696</c:v>
                      </c:pt>
                      <c:pt idx="25">
                        <c:v>0.5625</c:v>
                      </c:pt>
                      <c:pt idx="26">
                        <c:v>0.58333333333333404</c:v>
                      </c:pt>
                      <c:pt idx="27">
                        <c:v>0.60416666666666696</c:v>
                      </c:pt>
                      <c:pt idx="28">
                        <c:v>0.625</c:v>
                      </c:pt>
                      <c:pt idx="29">
                        <c:v>0.64583333333333404</c:v>
                      </c:pt>
                      <c:pt idx="30">
                        <c:v>0.66666666666666696</c:v>
                      </c:pt>
                      <c:pt idx="31">
                        <c:v>0.6875</c:v>
                      </c:pt>
                    </c:numCache>
                  </c:numRef>
                </c:cat>
                <c:val>
                  <c:numRef>
                    <c:extLst>
                      <c:ext xmlns:c15="http://schemas.microsoft.com/office/drawing/2012/chart" uri="{02D57815-91ED-43cb-92C2-25804820EDAC}">
                        <c15:formulaRef>
                          <c15:sqref>'9'!$J$5:$J$36</c15:sqref>
                        </c15:formulaRef>
                      </c:ext>
                    </c:extLst>
                    <c:numCache>
                      <c:formatCode>General</c:formatCode>
                      <c:ptCount val="32"/>
                      <c:pt idx="0">
                        <c:v>260732</c:v>
                      </c:pt>
                      <c:pt idx="1">
                        <c:v>396114</c:v>
                      </c:pt>
                      <c:pt idx="2">
                        <c:v>1285989</c:v>
                      </c:pt>
                      <c:pt idx="3">
                        <c:v>929813</c:v>
                      </c:pt>
                      <c:pt idx="4">
                        <c:v>878398</c:v>
                      </c:pt>
                      <c:pt idx="5">
                        <c:v>898715</c:v>
                      </c:pt>
                      <c:pt idx="6">
                        <c:v>250352</c:v>
                      </c:pt>
                      <c:pt idx="7">
                        <c:v>250352</c:v>
                      </c:pt>
                      <c:pt idx="8">
                        <c:v>1434088</c:v>
                      </c:pt>
                      <c:pt idx="9">
                        <c:v>1451362</c:v>
                      </c:pt>
                      <c:pt idx="10">
                        <c:v>109522</c:v>
                      </c:pt>
                      <c:pt idx="11">
                        <c:v>126796</c:v>
                      </c:pt>
                      <c:pt idx="12">
                        <c:v>190239</c:v>
                      </c:pt>
                      <c:pt idx="13">
                        <c:v>190239</c:v>
                      </c:pt>
                      <c:pt idx="14">
                        <c:v>260732</c:v>
                      </c:pt>
                      <c:pt idx="15">
                        <c:v>77949</c:v>
                      </c:pt>
                      <c:pt idx="16">
                        <c:v>93440</c:v>
                      </c:pt>
                      <c:pt idx="17">
                        <c:v>93440</c:v>
                      </c:pt>
                      <c:pt idx="18">
                        <c:v>260732</c:v>
                      </c:pt>
                      <c:pt idx="19">
                        <c:v>5214</c:v>
                      </c:pt>
                      <c:pt idx="20">
                        <c:v>480236</c:v>
                      </c:pt>
                      <c:pt idx="21">
                        <c:v>878398</c:v>
                      </c:pt>
                      <c:pt idx="22">
                        <c:v>1269185</c:v>
                      </c:pt>
                      <c:pt idx="23">
                        <c:v>0</c:v>
                      </c:pt>
                      <c:pt idx="24">
                        <c:v>0</c:v>
                      </c:pt>
                      <c:pt idx="25">
                        <c:v>0</c:v>
                      </c:pt>
                      <c:pt idx="26">
                        <c:v>0</c:v>
                      </c:pt>
                      <c:pt idx="27">
                        <c:v>190239</c:v>
                      </c:pt>
                      <c:pt idx="28">
                        <c:v>190239</c:v>
                      </c:pt>
                      <c:pt idx="29">
                        <c:v>260732</c:v>
                      </c:pt>
                      <c:pt idx="30">
                        <c:v>1432222</c:v>
                      </c:pt>
                      <c:pt idx="31">
                        <c:v>1432222</c:v>
                      </c:pt>
                    </c:numCache>
                  </c:numRef>
                </c:val>
                <c:smooth val="0"/>
                <c:extLst>
                  <c:ext xmlns:c16="http://schemas.microsoft.com/office/drawing/2014/chart" uri="{C3380CC4-5D6E-409C-BE32-E72D297353CC}">
                    <c16:uniqueId val="{00000008-F487-4F14-BF04-24A135D9CE15}"/>
                  </c:ext>
                </c:extLst>
              </c15:ser>
            </c15:filteredLineSeries>
            <c15:filteredLineSeries>
              <c15:ser>
                <c:idx val="9"/>
                <c:order val="9"/>
                <c:tx>
                  <c:strRef>
                    <c:extLst>
                      <c:ext xmlns:c15="http://schemas.microsoft.com/office/drawing/2012/chart" uri="{02D57815-91ED-43cb-92C2-25804820EDAC}">
                        <c15:formulaRef>
                          <c15:sqref>'9'!$K$4</c15:sqref>
                        </c15:formulaRef>
                      </c:ext>
                    </c:extLst>
                    <c:strCache>
                      <c:ptCount val="1"/>
                      <c:pt idx="0">
                        <c:v>Staffed Time</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extLst>
                      <c:ext xmlns:c15="http://schemas.microsoft.com/office/drawing/2012/chart" uri="{02D57815-91ED-43cb-92C2-25804820EDAC}">
                        <c15:formulaRef>
                          <c15:sqref>'9'!$A$5:$A$36</c15:sqref>
                        </c15:formulaRef>
                      </c:ext>
                    </c:extLst>
                    <c:numCache>
                      <c:formatCode>h:mm\ AM/PM</c:formatCode>
                      <c:ptCount val="32"/>
                      <c:pt idx="0">
                        <c:v>4.1666666666666664E-2</c:v>
                      </c:pt>
                      <c:pt idx="1">
                        <c:v>6.25E-2</c:v>
                      </c:pt>
                      <c:pt idx="2">
                        <c:v>8.3333333333333398E-2</c:v>
                      </c:pt>
                      <c:pt idx="3">
                        <c:v>0.104166666666667</c:v>
                      </c:pt>
                      <c:pt idx="4">
                        <c:v>0.125</c:v>
                      </c:pt>
                      <c:pt idx="5">
                        <c:v>0.14583333333333401</c:v>
                      </c:pt>
                      <c:pt idx="6">
                        <c:v>0.16666666666666699</c:v>
                      </c:pt>
                      <c:pt idx="7">
                        <c:v>0.1875</c:v>
                      </c:pt>
                      <c:pt idx="8">
                        <c:v>0.20833333333333401</c:v>
                      </c:pt>
                      <c:pt idx="9">
                        <c:v>0.22916666666666699</c:v>
                      </c:pt>
                      <c:pt idx="10">
                        <c:v>0.25</c:v>
                      </c:pt>
                      <c:pt idx="11">
                        <c:v>0.27083333333333398</c:v>
                      </c:pt>
                      <c:pt idx="12">
                        <c:v>0.29166666666666702</c:v>
                      </c:pt>
                      <c:pt idx="13">
                        <c:v>0.3125</c:v>
                      </c:pt>
                      <c:pt idx="14">
                        <c:v>0.33333333333333398</c:v>
                      </c:pt>
                      <c:pt idx="15">
                        <c:v>0.35416666666666702</c:v>
                      </c:pt>
                      <c:pt idx="16">
                        <c:v>0.375</c:v>
                      </c:pt>
                      <c:pt idx="17">
                        <c:v>0.39583333333333398</c:v>
                      </c:pt>
                      <c:pt idx="18">
                        <c:v>0.41666666666666702</c:v>
                      </c:pt>
                      <c:pt idx="19">
                        <c:v>0.4375</c:v>
                      </c:pt>
                      <c:pt idx="20">
                        <c:v>0.45833333333333398</c:v>
                      </c:pt>
                      <c:pt idx="21">
                        <c:v>0.47916666666666702</c:v>
                      </c:pt>
                      <c:pt idx="22">
                        <c:v>0.5</c:v>
                      </c:pt>
                      <c:pt idx="23">
                        <c:v>0.52083333333333404</c:v>
                      </c:pt>
                      <c:pt idx="24">
                        <c:v>0.54166666666666696</c:v>
                      </c:pt>
                      <c:pt idx="25">
                        <c:v>0.5625</c:v>
                      </c:pt>
                      <c:pt idx="26">
                        <c:v>0.58333333333333404</c:v>
                      </c:pt>
                      <c:pt idx="27">
                        <c:v>0.60416666666666696</c:v>
                      </c:pt>
                      <c:pt idx="28">
                        <c:v>0.625</c:v>
                      </c:pt>
                      <c:pt idx="29">
                        <c:v>0.64583333333333404</c:v>
                      </c:pt>
                      <c:pt idx="30">
                        <c:v>0.66666666666666696</c:v>
                      </c:pt>
                      <c:pt idx="31">
                        <c:v>0.6875</c:v>
                      </c:pt>
                    </c:numCache>
                  </c:numRef>
                </c:cat>
                <c:val>
                  <c:numRef>
                    <c:extLst>
                      <c:ext xmlns:c15="http://schemas.microsoft.com/office/drawing/2012/chart" uri="{02D57815-91ED-43cb-92C2-25804820EDAC}">
                        <c15:formulaRef>
                          <c15:sqref>'9'!$K$5:$K$36</c15:sqref>
                        </c15:formulaRef>
                      </c:ext>
                    </c:extLst>
                    <c:numCache>
                      <c:formatCode>General</c:formatCode>
                      <c:ptCount val="32"/>
                      <c:pt idx="0">
                        <c:v>1067092</c:v>
                      </c:pt>
                      <c:pt idx="1">
                        <c:v>4031675</c:v>
                      </c:pt>
                      <c:pt idx="2">
                        <c:v>3808268</c:v>
                      </c:pt>
                      <c:pt idx="3">
                        <c:v>5751845</c:v>
                      </c:pt>
                      <c:pt idx="4">
                        <c:v>3411154</c:v>
                      </c:pt>
                      <c:pt idx="5">
                        <c:v>5418745</c:v>
                      </c:pt>
                      <c:pt idx="6">
                        <c:v>375912</c:v>
                      </c:pt>
                      <c:pt idx="7">
                        <c:v>375912</c:v>
                      </c:pt>
                      <c:pt idx="8">
                        <c:v>5203903</c:v>
                      </c:pt>
                      <c:pt idx="9">
                        <c:v>5369448</c:v>
                      </c:pt>
                      <c:pt idx="10">
                        <c:v>384813</c:v>
                      </c:pt>
                      <c:pt idx="11">
                        <c:v>550358</c:v>
                      </c:pt>
                      <c:pt idx="12">
                        <c:v>324126</c:v>
                      </c:pt>
                      <c:pt idx="13">
                        <c:v>324126</c:v>
                      </c:pt>
                      <c:pt idx="14">
                        <c:v>1067092</c:v>
                      </c:pt>
                      <c:pt idx="15">
                        <c:v>126715</c:v>
                      </c:pt>
                      <c:pt idx="16">
                        <c:v>184555</c:v>
                      </c:pt>
                      <c:pt idx="17">
                        <c:v>184555</c:v>
                      </c:pt>
                      <c:pt idx="18">
                        <c:v>1067092</c:v>
                      </c:pt>
                      <c:pt idx="19">
                        <c:v>449259</c:v>
                      </c:pt>
                      <c:pt idx="20">
                        <c:v>1052359</c:v>
                      </c:pt>
                      <c:pt idx="21">
                        <c:v>3411086</c:v>
                      </c:pt>
                      <c:pt idx="22">
                        <c:v>3735381</c:v>
                      </c:pt>
                      <c:pt idx="23">
                        <c:v>16</c:v>
                      </c:pt>
                      <c:pt idx="24">
                        <c:v>16</c:v>
                      </c:pt>
                      <c:pt idx="25">
                        <c:v>16</c:v>
                      </c:pt>
                      <c:pt idx="26">
                        <c:v>16</c:v>
                      </c:pt>
                      <c:pt idx="27">
                        <c:v>324126</c:v>
                      </c:pt>
                      <c:pt idx="28">
                        <c:v>324126</c:v>
                      </c:pt>
                      <c:pt idx="29">
                        <c:v>1067092</c:v>
                      </c:pt>
                      <c:pt idx="30">
                        <c:v>5198174</c:v>
                      </c:pt>
                      <c:pt idx="31">
                        <c:v>5198174</c:v>
                      </c:pt>
                    </c:numCache>
                  </c:numRef>
                </c:val>
                <c:smooth val="0"/>
                <c:extLst>
                  <c:ext xmlns:c16="http://schemas.microsoft.com/office/drawing/2014/chart" uri="{C3380CC4-5D6E-409C-BE32-E72D297353CC}">
                    <c16:uniqueId val="{00000009-F487-4F14-BF04-24A135D9CE15}"/>
                  </c:ext>
                </c:extLst>
              </c15:ser>
            </c15:filteredLineSeries>
            <c15:filteredLineSeries>
              <c15:ser>
                <c:idx val="10"/>
                <c:order val="10"/>
                <c:tx>
                  <c:strRef>
                    <c:extLst>
                      <c:ext xmlns:c15="http://schemas.microsoft.com/office/drawing/2012/chart" uri="{02D57815-91ED-43cb-92C2-25804820EDAC}">
                        <c15:formulaRef>
                          <c15:sqref>'9'!$L$4</c15:sqref>
                        </c15:formulaRef>
                      </c:ext>
                    </c:extLst>
                    <c:strCache>
                      <c:ptCount val="1"/>
                      <c:pt idx="0">
                        <c:v>ANSTIME</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extLst>
                      <c:ext xmlns:c15="http://schemas.microsoft.com/office/drawing/2012/chart" uri="{02D57815-91ED-43cb-92C2-25804820EDAC}">
                        <c15:formulaRef>
                          <c15:sqref>'9'!$A$5:$A$36</c15:sqref>
                        </c15:formulaRef>
                      </c:ext>
                    </c:extLst>
                    <c:numCache>
                      <c:formatCode>h:mm\ AM/PM</c:formatCode>
                      <c:ptCount val="32"/>
                      <c:pt idx="0">
                        <c:v>4.1666666666666664E-2</c:v>
                      </c:pt>
                      <c:pt idx="1">
                        <c:v>6.25E-2</c:v>
                      </c:pt>
                      <c:pt idx="2">
                        <c:v>8.3333333333333398E-2</c:v>
                      </c:pt>
                      <c:pt idx="3">
                        <c:v>0.104166666666667</c:v>
                      </c:pt>
                      <c:pt idx="4">
                        <c:v>0.125</c:v>
                      </c:pt>
                      <c:pt idx="5">
                        <c:v>0.14583333333333401</c:v>
                      </c:pt>
                      <c:pt idx="6">
                        <c:v>0.16666666666666699</c:v>
                      </c:pt>
                      <c:pt idx="7">
                        <c:v>0.1875</c:v>
                      </c:pt>
                      <c:pt idx="8">
                        <c:v>0.20833333333333401</c:v>
                      </c:pt>
                      <c:pt idx="9">
                        <c:v>0.22916666666666699</c:v>
                      </c:pt>
                      <c:pt idx="10">
                        <c:v>0.25</c:v>
                      </c:pt>
                      <c:pt idx="11">
                        <c:v>0.27083333333333398</c:v>
                      </c:pt>
                      <c:pt idx="12">
                        <c:v>0.29166666666666702</c:v>
                      </c:pt>
                      <c:pt idx="13">
                        <c:v>0.3125</c:v>
                      </c:pt>
                      <c:pt idx="14">
                        <c:v>0.33333333333333398</c:v>
                      </c:pt>
                      <c:pt idx="15">
                        <c:v>0.35416666666666702</c:v>
                      </c:pt>
                      <c:pt idx="16">
                        <c:v>0.375</c:v>
                      </c:pt>
                      <c:pt idx="17">
                        <c:v>0.39583333333333398</c:v>
                      </c:pt>
                      <c:pt idx="18">
                        <c:v>0.41666666666666702</c:v>
                      </c:pt>
                      <c:pt idx="19">
                        <c:v>0.4375</c:v>
                      </c:pt>
                      <c:pt idx="20">
                        <c:v>0.45833333333333398</c:v>
                      </c:pt>
                      <c:pt idx="21">
                        <c:v>0.47916666666666702</c:v>
                      </c:pt>
                      <c:pt idx="22">
                        <c:v>0.5</c:v>
                      </c:pt>
                      <c:pt idx="23">
                        <c:v>0.52083333333333404</c:v>
                      </c:pt>
                      <c:pt idx="24">
                        <c:v>0.54166666666666696</c:v>
                      </c:pt>
                      <c:pt idx="25">
                        <c:v>0.5625</c:v>
                      </c:pt>
                      <c:pt idx="26">
                        <c:v>0.58333333333333404</c:v>
                      </c:pt>
                      <c:pt idx="27">
                        <c:v>0.60416666666666696</c:v>
                      </c:pt>
                      <c:pt idx="28">
                        <c:v>0.625</c:v>
                      </c:pt>
                      <c:pt idx="29">
                        <c:v>0.64583333333333404</c:v>
                      </c:pt>
                      <c:pt idx="30">
                        <c:v>0.66666666666666696</c:v>
                      </c:pt>
                      <c:pt idx="31">
                        <c:v>0.6875</c:v>
                      </c:pt>
                    </c:numCache>
                  </c:numRef>
                </c:cat>
                <c:val>
                  <c:numRef>
                    <c:extLst>
                      <c:ext xmlns:c15="http://schemas.microsoft.com/office/drawing/2012/chart" uri="{02D57815-91ED-43cb-92C2-25804820EDAC}">
                        <c15:formulaRef>
                          <c15:sqref>'9'!$L$5:$L$36</c15:sqref>
                        </c15:formulaRef>
                      </c:ext>
                    </c:extLst>
                    <c:numCache>
                      <c:formatCode>General</c:formatCode>
                      <c:ptCount val="32"/>
                      <c:pt idx="0">
                        <c:v>20975</c:v>
                      </c:pt>
                      <c:pt idx="1">
                        <c:v>107670</c:v>
                      </c:pt>
                      <c:pt idx="2">
                        <c:v>197</c:v>
                      </c:pt>
                      <c:pt idx="3">
                        <c:v>13286</c:v>
                      </c:pt>
                      <c:pt idx="4">
                        <c:v>47853</c:v>
                      </c:pt>
                      <c:pt idx="5">
                        <c:v>77379</c:v>
                      </c:pt>
                      <c:pt idx="6">
                        <c:v>18</c:v>
                      </c:pt>
                      <c:pt idx="7">
                        <c:v>804</c:v>
                      </c:pt>
                      <c:pt idx="8">
                        <c:v>2</c:v>
                      </c:pt>
                      <c:pt idx="9">
                        <c:v>18323</c:v>
                      </c:pt>
                      <c:pt idx="10">
                        <c:v>0</c:v>
                      </c:pt>
                      <c:pt idx="11">
                        <c:v>5291</c:v>
                      </c:pt>
                      <c:pt idx="12">
                        <c:v>0</c:v>
                      </c:pt>
                      <c:pt idx="13">
                        <c:v>3132</c:v>
                      </c:pt>
                      <c:pt idx="14">
                        <c:v>3868</c:v>
                      </c:pt>
                      <c:pt idx="15">
                        <c:v>940</c:v>
                      </c:pt>
                      <c:pt idx="16">
                        <c:v>0</c:v>
                      </c:pt>
                      <c:pt idx="17">
                        <c:v>13798</c:v>
                      </c:pt>
                      <c:pt idx="18">
                        <c:v>0</c:v>
                      </c:pt>
                      <c:pt idx="19">
                        <c:v>4421</c:v>
                      </c:pt>
                      <c:pt idx="20">
                        <c:v>6487</c:v>
                      </c:pt>
                      <c:pt idx="21">
                        <c:v>5</c:v>
                      </c:pt>
                      <c:pt idx="22">
                        <c:v>3</c:v>
                      </c:pt>
                      <c:pt idx="23">
                        <c:v>0</c:v>
                      </c:pt>
                      <c:pt idx="24">
                        <c:v>0</c:v>
                      </c:pt>
                      <c:pt idx="25">
                        <c:v>0</c:v>
                      </c:pt>
                      <c:pt idx="26">
                        <c:v>0</c:v>
                      </c:pt>
                      <c:pt idx="27">
                        <c:v>0</c:v>
                      </c:pt>
                      <c:pt idx="28">
                        <c:v>217</c:v>
                      </c:pt>
                      <c:pt idx="29">
                        <c:v>10</c:v>
                      </c:pt>
                      <c:pt idx="30">
                        <c:v>0</c:v>
                      </c:pt>
                      <c:pt idx="31">
                        <c:v>2161</c:v>
                      </c:pt>
                    </c:numCache>
                  </c:numRef>
                </c:val>
                <c:smooth val="0"/>
                <c:extLst>
                  <c:ext xmlns:c16="http://schemas.microsoft.com/office/drawing/2014/chart" uri="{C3380CC4-5D6E-409C-BE32-E72D297353CC}">
                    <c16:uniqueId val="{0000000A-F487-4F14-BF04-24A135D9CE15}"/>
                  </c:ext>
                </c:extLst>
              </c15:ser>
            </c15:filteredLineSeries>
          </c:ext>
        </c:extLst>
      </c:lineChart>
      <c:catAx>
        <c:axId val="1111260735"/>
        <c:scaling>
          <c:orientation val="minMax"/>
        </c:scaling>
        <c:delete val="0"/>
        <c:axPos val="b"/>
        <c:numFmt formatCode="h:mm\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05535"/>
        <c:crosses val="autoZero"/>
        <c:auto val="1"/>
        <c:lblAlgn val="ctr"/>
        <c:lblOffset val="100"/>
        <c:noMultiLvlLbl val="0"/>
      </c:catAx>
      <c:valAx>
        <c:axId val="111900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260735"/>
        <c:crosses val="autoZero"/>
        <c:crossBetween val="between"/>
      </c:valAx>
      <c:valAx>
        <c:axId val="125643332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28111"/>
        <c:crosses val="max"/>
        <c:crossBetween val="between"/>
      </c:valAx>
      <c:catAx>
        <c:axId val="1256728111"/>
        <c:scaling>
          <c:orientation val="minMax"/>
        </c:scaling>
        <c:delete val="1"/>
        <c:axPos val="b"/>
        <c:numFmt formatCode="h:mm\ AM/PM" sourceLinked="1"/>
        <c:majorTickMark val="out"/>
        <c:minorTickMark val="none"/>
        <c:tickLblPos val="nextTo"/>
        <c:crossAx val="1256433327"/>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19049</xdr:colOff>
      <xdr:row>39</xdr:row>
      <xdr:rowOff>28574</xdr:rowOff>
    </xdr:from>
    <xdr:ext cx="6870701" cy="7062260"/>
    <xdr:pic>
      <xdr:nvPicPr>
        <xdr:cNvPr id="2" name="image1.png">
          <a:extLst>
            <a:ext uri="{FF2B5EF4-FFF2-40B4-BE49-F238E27FC236}">
              <a16:creationId xmlns:a16="http://schemas.microsoft.com/office/drawing/2014/main" id="{E43744DE-74D0-4714-8604-DB4933C52BB3}"/>
            </a:ext>
          </a:extLst>
        </xdr:cNvPr>
        <xdr:cNvPicPr preferRelativeResize="0"/>
      </xdr:nvPicPr>
      <xdr:blipFill>
        <a:blip xmlns:r="http://schemas.openxmlformats.org/officeDocument/2006/relationships" r:embed="rId1" cstate="print"/>
        <a:stretch>
          <a:fillRect/>
        </a:stretch>
      </xdr:blipFill>
      <xdr:spPr>
        <a:xfrm>
          <a:off x="19049" y="7245803"/>
          <a:ext cx="6870701" cy="706226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276225</xdr:colOff>
      <xdr:row>42</xdr:row>
      <xdr:rowOff>114300</xdr:rowOff>
    </xdr:from>
    <xdr:to>
      <xdr:col>2</xdr:col>
      <xdr:colOff>1507066</xdr:colOff>
      <xdr:row>51</xdr:row>
      <xdr:rowOff>28576</xdr:rowOff>
    </xdr:to>
    <xdr:pic>
      <xdr:nvPicPr>
        <xdr:cNvPr id="2" name="Picture 1">
          <a:extLst>
            <a:ext uri="{FF2B5EF4-FFF2-40B4-BE49-F238E27FC236}">
              <a16:creationId xmlns:a16="http://schemas.microsoft.com/office/drawing/2014/main" id="{F8FD33B9-143D-43D7-8B6C-45F50F1606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7378700"/>
          <a:ext cx="4664075" cy="156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xdr:colOff>
      <xdr:row>41</xdr:row>
      <xdr:rowOff>121920</xdr:rowOff>
    </xdr:from>
    <xdr:to>
      <xdr:col>12</xdr:col>
      <xdr:colOff>922020</xdr:colOff>
      <xdr:row>73</xdr:row>
      <xdr:rowOff>160020</xdr:rowOff>
    </xdr:to>
    <xdr:graphicFrame macro="">
      <xdr:nvGraphicFramePr>
        <xdr:cNvPr id="3" name="Chart 2">
          <a:extLst>
            <a:ext uri="{FF2B5EF4-FFF2-40B4-BE49-F238E27FC236}">
              <a16:creationId xmlns:a16="http://schemas.microsoft.com/office/drawing/2014/main" id="{DFBB8586-606A-3456-46BF-EEB139583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204.427836574076" createdVersion="8" refreshedVersion="8" minRefreshableVersion="3" recordCount="32" xr:uid="{A36E8F82-4540-431A-BF8B-60A38F745E78}">
  <cacheSource type="worksheet">
    <worksheetSource ref="A4:N36" sheet="4"/>
  </cacheSource>
  <cacheFields count="18">
    <cacheField name="Date" numFmtId="14">
      <sharedItems containsSemiMixedTypes="0" containsNonDate="0" containsDate="1" containsString="0" minDate="2013-05-12T00:00:00" maxDate="2013-05-13T00:00:00"/>
    </cacheField>
    <cacheField name="Split/Skill" numFmtId="0">
      <sharedItems/>
    </cacheField>
    <cacheField name="Site" numFmtId="0">
      <sharedItems count="3">
        <s v="Hermosillo"/>
        <s v="Qplaza"/>
        <s v="Silver City"/>
      </sharedItems>
    </cacheField>
    <cacheField name="Skill" numFmtId="0">
      <sharedItems containsSemiMixedTypes="0" containsString="0" containsNumber="1" containsInteger="1" minValue="1346" maxValue="2006" count="32">
        <n v="1435"/>
        <n v="2003"/>
        <n v="1472"/>
        <n v="1470"/>
        <n v="1467"/>
        <n v="1465"/>
        <n v="1461"/>
        <n v="1460"/>
        <n v="1451"/>
        <n v="1449"/>
        <n v="1447"/>
        <n v="1445"/>
        <n v="1440"/>
        <n v="1439"/>
        <n v="1436"/>
        <n v="2006"/>
        <n v="1434"/>
        <n v="1433"/>
        <n v="1428"/>
        <n v="1427"/>
        <n v="1426"/>
        <n v="1384"/>
        <n v="1381"/>
        <n v="1379"/>
        <n v="1367"/>
        <n v="1365"/>
        <n v="1363"/>
        <n v="1354"/>
        <n v="1353"/>
        <n v="1349"/>
        <n v="1347"/>
        <n v="1346"/>
      </sharedItems>
    </cacheField>
    <cacheField name="ACD Calls" numFmtId="0">
      <sharedItems containsSemiMixedTypes="0" containsString="0" containsNumber="1" containsInteger="1" minValue="0" maxValue="9410" count="24">
        <n v="567"/>
        <n v="9410"/>
        <n v="2150"/>
        <n v="3779"/>
        <n v="2333"/>
        <n v="7789"/>
        <n v="5"/>
        <n v="85"/>
        <n v="278"/>
        <n v="2925"/>
        <n v="0"/>
        <n v="862"/>
        <n v="15"/>
        <n v="197"/>
        <n v="154"/>
        <n v="129"/>
        <n v="148"/>
        <n v="6"/>
        <n v="7"/>
        <n v="1533"/>
        <n v="1"/>
        <n v="332"/>
        <n v="2"/>
        <n v="451"/>
      </sharedItems>
    </cacheField>
    <cacheField name="Aban Calls" numFmtId="0">
      <sharedItems containsSemiMixedTypes="0" containsString="0" containsNumber="1" containsInteger="1" minValue="0" maxValue="162"/>
    </cacheField>
    <cacheField name="CALLSOFFERED" numFmtId="0">
      <sharedItems containsSemiMixedTypes="0" containsString="0" containsNumber="1" containsInteger="1" minValue="0" maxValue="9572" count="25">
        <n v="578"/>
        <n v="9572"/>
        <n v="2150"/>
        <n v="3794"/>
        <n v="2378"/>
        <n v="7901"/>
        <n v="5"/>
        <n v="85"/>
        <n v="278"/>
        <n v="2951"/>
        <n v="0"/>
        <n v="869"/>
        <n v="15"/>
        <n v="200"/>
        <n v="159"/>
        <n v="133"/>
        <n v="166"/>
        <n v="6"/>
        <n v="11"/>
        <n v="1547"/>
        <n v="1"/>
        <n v="332"/>
        <n v="7"/>
        <n v="2"/>
        <n v="453"/>
      </sharedItems>
    </cacheField>
    <cacheField name="ACCEPTABLE" numFmtId="0">
      <sharedItems containsSemiMixedTypes="0" containsString="0" containsNumber="1" containsInteger="1" minValue="0" maxValue="8953" count="22">
        <n v="515"/>
        <n v="8953"/>
        <n v="2149"/>
        <n v="3729"/>
        <n v="2161"/>
        <n v="7541"/>
        <n v="5"/>
        <n v="84"/>
        <n v="278"/>
        <n v="2925"/>
        <n v="0"/>
        <n v="842"/>
        <n v="15"/>
        <n v="189"/>
        <n v="143"/>
        <n v="125"/>
        <n v="6"/>
        <n v="2"/>
        <n v="1523"/>
        <n v="1"/>
        <n v="332"/>
        <n v="450"/>
      </sharedItems>
    </cacheField>
    <cacheField name="ACD Time" numFmtId="0">
      <sharedItems containsSemiMixedTypes="0" containsString="0" containsNumber="1" containsInteger="1" minValue="0" maxValue="2721209"/>
    </cacheField>
    <cacheField name="ACW Time" numFmtId="0">
      <sharedItems containsSemiMixedTypes="0" containsString="0" containsNumber="1" containsInteger="1" minValue="0" maxValue="17654"/>
    </cacheField>
    <cacheField name="Hold Time" numFmtId="0">
      <sharedItems containsSemiMixedTypes="0" containsString="0" containsNumber="1" containsInteger="1" minValue="0" maxValue="343651"/>
    </cacheField>
    <cacheField name="Avail Time" numFmtId="0">
      <sharedItems containsSemiMixedTypes="0" containsString="0" containsNumber="1" containsInteger="1" minValue="0" maxValue="1451362"/>
    </cacheField>
    <cacheField name="Staffed Time" numFmtId="0">
      <sharedItems containsSemiMixedTypes="0" containsString="0" containsNumber="1" containsInteger="1" minValue="16" maxValue="5751845"/>
    </cacheField>
    <cacheField name="ANSTIME" numFmtId="0">
      <sharedItems containsSemiMixedTypes="0" containsString="0" containsNumber="1" containsInteger="1" minValue="0" maxValue="107670"/>
    </cacheField>
    <cacheField name="Service Level %" numFmtId="0" formula="ACCEPTABLE/CALLSOFFERED" databaseField="0"/>
    <cacheField name="Field1" numFmtId="0" formula="IF(CALLSOFFERED&lt;&gt;0,ACCEPTABLE/CALLSOFFERED)" databaseField="0"/>
    <cacheField name="Field2" numFmtId="0" formula=" IF(CALLSOFFERED&lt;&gt;0,ACCEPTABLE/CALLSOFFERED,&quot; &quot;)" databaseField="0"/>
    <cacheField name="Field3" numFmtId="0" formula="IF(CALLSOFFERED&lt;&gt;0,'Aban Calls'/CALLSOFFERED,0)" databaseField="0"/>
  </cacheFields>
  <extLst>
    <ext xmlns:x14="http://schemas.microsoft.com/office/spreadsheetml/2009/9/main" uri="{725AE2AE-9491-48be-B2B4-4EB974FC3084}">
      <x14:pivotCacheDefinition pivotCacheId="7444260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204.452621643519" createdVersion="8" refreshedVersion="8" minRefreshableVersion="3" recordCount="32" xr:uid="{8139D26D-3C24-48B6-8BB0-F5658167D40B}">
  <cacheSource type="worksheet">
    <worksheetSource ref="A4:N36" sheet="8"/>
  </cacheSource>
  <cacheFields count="14">
    <cacheField name="Date" numFmtId="14">
      <sharedItems containsSemiMixedTypes="0" containsNonDate="0" containsDate="1" containsString="0" minDate="2013-05-12T00:00:00" maxDate="2013-05-18T00:00:00" count="6">
        <d v="2013-05-12T00:00:00"/>
        <d v="2013-05-13T00:00:00"/>
        <d v="2013-05-14T00:00:00"/>
        <d v="2013-05-15T00:00:00"/>
        <d v="2013-05-16T00:00:00"/>
        <d v="2013-05-17T00:00:00"/>
      </sharedItems>
    </cacheField>
    <cacheField name="Split/Skill" numFmtId="0">
      <sharedItems/>
    </cacheField>
    <cacheField name="Site" numFmtId="0">
      <sharedItems/>
    </cacheField>
    <cacheField name="Split/Skill2" numFmtId="0">
      <sharedItems containsSemiMixedTypes="0" containsString="0" containsNumber="1" containsInteger="1" minValue="1346" maxValue="2006"/>
    </cacheField>
    <cacheField name="ACD Calls" numFmtId="0">
      <sharedItems containsSemiMixedTypes="0" containsString="0" containsNumber="1" containsInteger="1" minValue="0" maxValue="9410"/>
    </cacheField>
    <cacheField name="Aban Calls" numFmtId="0">
      <sharedItems containsSemiMixedTypes="0" containsString="0" containsNumber="1" containsInteger="1" minValue="0" maxValue="162"/>
    </cacheField>
    <cacheField name="CALLSOFFERED" numFmtId="0">
      <sharedItems containsSemiMixedTypes="0" containsString="0" containsNumber="1" containsInteger="1" minValue="0" maxValue="9572"/>
    </cacheField>
    <cacheField name="ACCEPTABLE" numFmtId="0">
      <sharedItems containsSemiMixedTypes="0" containsString="0" containsNumber="1" containsInteger="1" minValue="0" maxValue="8953"/>
    </cacheField>
    <cacheField name="ACD Time" numFmtId="0">
      <sharedItems containsSemiMixedTypes="0" containsString="0" containsNumber="1" containsInteger="1" minValue="0" maxValue="2721209"/>
    </cacheField>
    <cacheField name="ACW Time" numFmtId="0">
      <sharedItems containsSemiMixedTypes="0" containsString="0" containsNumber="1" containsInteger="1" minValue="0" maxValue="17654"/>
    </cacheField>
    <cacheField name="Hold Time" numFmtId="0">
      <sharedItems containsSemiMixedTypes="0" containsString="0" containsNumber="1" containsInteger="1" minValue="0" maxValue="343651"/>
    </cacheField>
    <cacheField name="Avail Time" numFmtId="0">
      <sharedItems containsSemiMixedTypes="0" containsString="0" containsNumber="1" containsInteger="1" minValue="0" maxValue="1451362"/>
    </cacheField>
    <cacheField name="Staffed Time" numFmtId="0">
      <sharedItems containsSemiMixedTypes="0" containsString="0" containsNumber="1" containsInteger="1" minValue="16" maxValue="5751845"/>
    </cacheField>
    <cacheField name="ANSTIME" numFmtId="0">
      <sharedItems containsSemiMixedTypes="0" containsString="0" containsNumber="1" containsInteger="1" minValue="0" maxValue="10767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d v="2013-05-12T00:00:00"/>
    <s v="HM_ENG_MBB_SRV_1435"/>
    <x v="0"/>
    <x v="0"/>
    <x v="0"/>
    <n v="11"/>
    <x v="0"/>
    <x v="0"/>
    <n v="348712"/>
    <n v="7"/>
    <n v="44335"/>
    <n v="260732"/>
    <n v="1067092"/>
    <n v="20975"/>
  </r>
  <r>
    <d v="2013-05-12T00:00:00"/>
    <s v="QPL_ASW_SER_IC_E2003"/>
    <x v="1"/>
    <x v="1"/>
    <x v="1"/>
    <n v="162"/>
    <x v="1"/>
    <x v="1"/>
    <n v="2721209"/>
    <n v="108"/>
    <n v="343651"/>
    <n v="396114"/>
    <n v="4031675"/>
    <n v="107670"/>
  </r>
  <r>
    <d v="2013-05-12T00:00:00"/>
    <s v="SC_VM_TECH_E_1472"/>
    <x v="2"/>
    <x v="2"/>
    <x v="2"/>
    <n v="0"/>
    <x v="2"/>
    <x v="2"/>
    <n v="1436423"/>
    <n v="1004"/>
    <n v="116903"/>
    <n v="1285989"/>
    <n v="3808268"/>
    <n v="197"/>
  </r>
  <r>
    <d v="2013-05-12T00:00:00"/>
    <s v="SC_VM_SRV_E_1470"/>
    <x v="2"/>
    <x v="3"/>
    <x v="3"/>
    <n v="15"/>
    <x v="3"/>
    <x v="3"/>
    <n v="1159019"/>
    <n v="7918"/>
    <n v="126432"/>
    <n v="929813"/>
    <n v="5751845"/>
    <n v="13286"/>
  </r>
  <r>
    <d v="2013-05-12T00:00:00"/>
    <s v="SC_MBB_SRV_E_1467"/>
    <x v="2"/>
    <x v="4"/>
    <x v="4"/>
    <n v="45"/>
    <x v="4"/>
    <x v="4"/>
    <n v="1546298"/>
    <n v="11995"/>
    <n v="154643"/>
    <n v="878398"/>
    <n v="3411154"/>
    <n v="47853"/>
  </r>
  <r>
    <d v="2013-05-12T00:00:00"/>
    <s v="SC_AW_SRV_E_1465"/>
    <x v="2"/>
    <x v="5"/>
    <x v="5"/>
    <n v="112"/>
    <x v="5"/>
    <x v="5"/>
    <n v="1971873"/>
    <n v="17654"/>
    <n v="216587"/>
    <n v="898715"/>
    <n v="5418745"/>
    <n v="77379"/>
  </r>
  <r>
    <d v="2013-05-12T00:00:00"/>
    <s v="VMU SC ASW RESOLUTIO"/>
    <x v="2"/>
    <x v="6"/>
    <x v="6"/>
    <n v="0"/>
    <x v="6"/>
    <x v="6"/>
    <n v="1335"/>
    <n v="18"/>
    <n v="916"/>
    <n v="250352"/>
    <n v="375912"/>
    <n v="18"/>
  </r>
  <r>
    <d v="2013-05-12T00:00:00"/>
    <s v="VMU SC VM RESOLUTION"/>
    <x v="2"/>
    <x v="7"/>
    <x v="7"/>
    <n v="0"/>
    <x v="7"/>
    <x v="7"/>
    <n v="30748"/>
    <n v="0"/>
    <n v="9054"/>
    <n v="250352"/>
    <n v="375912"/>
    <n v="804"/>
  </r>
  <r>
    <d v="2013-05-12T00:00:00"/>
    <s v="VMU_HM_VM_TECH_1451S"/>
    <x v="0"/>
    <x v="8"/>
    <x v="8"/>
    <n v="0"/>
    <x v="8"/>
    <x v="8"/>
    <n v="201729"/>
    <n v="0"/>
    <n v="24345"/>
    <n v="1434088"/>
    <n v="5203903"/>
    <n v="2"/>
  </r>
  <r>
    <d v="2013-05-12T00:00:00"/>
    <s v="HM_VM_TECH_E_1449"/>
    <x v="0"/>
    <x v="9"/>
    <x v="9"/>
    <n v="26"/>
    <x v="9"/>
    <x v="9"/>
    <n v="1859633"/>
    <n v="393"/>
    <n v="217463"/>
    <n v="1451362"/>
    <n v="5369448"/>
    <n v="18323"/>
  </r>
  <r>
    <d v="2013-05-12T00:00:00"/>
    <s v="HM_VM_SRV_S_1447"/>
    <x v="0"/>
    <x v="10"/>
    <x v="10"/>
    <n v="0"/>
    <x v="10"/>
    <x v="10"/>
    <n v="0"/>
    <n v="0"/>
    <n v="0"/>
    <n v="109522"/>
    <n v="384813"/>
    <n v="0"/>
  </r>
  <r>
    <d v="2013-05-12T00:00:00"/>
    <s v="HM_ENG_VM_SRV_1445"/>
    <x v="0"/>
    <x v="11"/>
    <x v="11"/>
    <n v="7"/>
    <x v="11"/>
    <x v="11"/>
    <n v="226065"/>
    <n v="215"/>
    <n v="42385"/>
    <n v="126796"/>
    <n v="550358"/>
    <n v="5291"/>
  </r>
  <r>
    <d v="2013-05-12T00:00:00"/>
    <s v="HM_SP_BB_SRV_1440"/>
    <x v="0"/>
    <x v="12"/>
    <x v="12"/>
    <n v="0"/>
    <x v="12"/>
    <x v="12"/>
    <n v="3393"/>
    <n v="0"/>
    <n v="69"/>
    <n v="190239"/>
    <n v="324126"/>
    <n v="0"/>
  </r>
  <r>
    <d v="2013-05-12T00:00:00"/>
    <s v="HM_ENG_BB_SRV_1439"/>
    <x v="0"/>
    <x v="13"/>
    <x v="13"/>
    <n v="3"/>
    <x v="13"/>
    <x v="13"/>
    <n v="65135"/>
    <n v="0"/>
    <n v="3307"/>
    <n v="190239"/>
    <n v="324126"/>
    <n v="3132"/>
  </r>
  <r>
    <d v="2013-05-12T00:00:00"/>
    <s v="HM_SP_MBB_SRV_1436"/>
    <x v="0"/>
    <x v="14"/>
    <x v="14"/>
    <n v="5"/>
    <x v="14"/>
    <x v="14"/>
    <n v="102316"/>
    <n v="3"/>
    <n v="10090"/>
    <n v="260732"/>
    <n v="1067092"/>
    <n v="3868"/>
  </r>
  <r>
    <d v="2013-05-12T00:00:00"/>
    <s v="QPL_ASW_RESOLU_E2006"/>
    <x v="1"/>
    <x v="15"/>
    <x v="15"/>
    <n v="4"/>
    <x v="15"/>
    <x v="15"/>
    <n v="29789"/>
    <n v="0"/>
    <n v="4823"/>
    <n v="77949"/>
    <n v="126715"/>
    <n v="940"/>
  </r>
  <r>
    <d v="2013-05-12T00:00:00"/>
    <s v="VMU HM ASW RESOLUTIO"/>
    <x v="0"/>
    <x v="16"/>
    <x v="10"/>
    <n v="0"/>
    <x v="10"/>
    <x v="10"/>
    <n v="0"/>
    <n v="0"/>
    <n v="0"/>
    <n v="93440"/>
    <n v="184555"/>
    <n v="0"/>
  </r>
  <r>
    <d v="2013-05-12T00:00:00"/>
    <s v="VMU HM VM RESOLUTION"/>
    <x v="0"/>
    <x v="17"/>
    <x v="16"/>
    <n v="18"/>
    <x v="16"/>
    <x v="15"/>
    <n v="52035"/>
    <n v="4"/>
    <n v="5186"/>
    <n v="93440"/>
    <n v="184555"/>
    <n v="13798"/>
  </r>
  <r>
    <d v="2013-05-12T00:00:00"/>
    <s v="VMU_HM_MBB_SER_1428S"/>
    <x v="0"/>
    <x v="18"/>
    <x v="17"/>
    <n v="0"/>
    <x v="17"/>
    <x v="16"/>
    <n v="2078"/>
    <n v="0"/>
    <n v="339"/>
    <n v="260732"/>
    <n v="1067092"/>
    <n v="0"/>
  </r>
  <r>
    <d v="2013-05-12T00:00:00"/>
    <s v="VMU_SC_DEALER_1427E"/>
    <x v="2"/>
    <x v="19"/>
    <x v="18"/>
    <n v="4"/>
    <x v="18"/>
    <x v="17"/>
    <n v="3037"/>
    <n v="23"/>
    <n v="363"/>
    <n v="5214"/>
    <n v="449259"/>
    <n v="4421"/>
  </r>
  <r>
    <d v="2013-05-12T00:00:00"/>
    <s v="VMU_SC_DEALER_1426E"/>
    <x v="2"/>
    <x v="20"/>
    <x v="19"/>
    <n v="14"/>
    <x v="19"/>
    <x v="18"/>
    <n v="371149"/>
    <n v="2665"/>
    <n v="29522"/>
    <n v="480236"/>
    <n v="1052359"/>
    <n v="6487"/>
  </r>
  <r>
    <d v="2013-05-12T00:00:00"/>
    <s v="VMU_SC_MBB_SER_1384E"/>
    <x v="2"/>
    <x v="21"/>
    <x v="20"/>
    <n v="0"/>
    <x v="20"/>
    <x v="19"/>
    <n v="269"/>
    <n v="0"/>
    <n v="0"/>
    <n v="878398"/>
    <n v="3411086"/>
    <n v="5"/>
  </r>
  <r>
    <d v="2013-05-12T00:00:00"/>
    <s v="VMU_SC_TEC_1381E"/>
    <x v="2"/>
    <x v="22"/>
    <x v="21"/>
    <n v="0"/>
    <x v="21"/>
    <x v="20"/>
    <n v="201792"/>
    <n v="36"/>
    <n v="17626"/>
    <n v="1269185"/>
    <n v="3735381"/>
    <n v="3"/>
  </r>
  <r>
    <d v="2013-05-12T00:00:00"/>
    <s v="VMU_SC_SER_1379E"/>
    <x v="2"/>
    <x v="23"/>
    <x v="10"/>
    <n v="0"/>
    <x v="10"/>
    <x v="10"/>
    <n v="0"/>
    <n v="0"/>
    <n v="0"/>
    <n v="0"/>
    <n v="16"/>
    <n v="0"/>
  </r>
  <r>
    <d v="2013-05-12T00:00:00"/>
    <s v="VMU_SC_AWL_SER_1367E"/>
    <x v="2"/>
    <x v="24"/>
    <x v="10"/>
    <n v="0"/>
    <x v="10"/>
    <x v="10"/>
    <n v="0"/>
    <n v="0"/>
    <n v="0"/>
    <n v="0"/>
    <n v="16"/>
    <n v="0"/>
  </r>
  <r>
    <d v="2013-05-12T00:00:00"/>
    <s v="VMU_SC_AWL_ELI_1365E"/>
    <x v="2"/>
    <x v="25"/>
    <x v="10"/>
    <n v="0"/>
    <x v="10"/>
    <x v="10"/>
    <n v="0"/>
    <n v="0"/>
    <n v="0"/>
    <n v="0"/>
    <n v="16"/>
    <n v="0"/>
  </r>
  <r>
    <d v="2013-05-12T00:00:00"/>
    <s v="VMU_SC_AWL_ACT_1363E"/>
    <x v="2"/>
    <x v="26"/>
    <x v="10"/>
    <n v="0"/>
    <x v="10"/>
    <x v="10"/>
    <n v="0"/>
    <n v="0"/>
    <n v="0"/>
    <n v="0"/>
    <n v="16"/>
    <n v="0"/>
  </r>
  <r>
    <d v="2013-05-12T00:00:00"/>
    <s v="VMU_HM_BB_SER_1354S"/>
    <x v="0"/>
    <x v="27"/>
    <x v="10"/>
    <n v="0"/>
    <x v="10"/>
    <x v="10"/>
    <n v="0"/>
    <n v="0"/>
    <n v="0"/>
    <n v="190239"/>
    <n v="324126"/>
    <n v="0"/>
  </r>
  <r>
    <d v="2013-05-12T00:00:00"/>
    <s v="VMU_HM_BB_SER_1353E"/>
    <x v="0"/>
    <x v="28"/>
    <x v="18"/>
    <n v="0"/>
    <x v="22"/>
    <x v="16"/>
    <n v="2987"/>
    <n v="0"/>
    <n v="25"/>
    <n v="190239"/>
    <n v="324126"/>
    <n v="217"/>
  </r>
  <r>
    <d v="2013-05-12T00:00:00"/>
    <s v="VMU_HM_MBB_SER_1349E"/>
    <x v="0"/>
    <x v="29"/>
    <x v="22"/>
    <n v="0"/>
    <x v="23"/>
    <x v="17"/>
    <n v="1946"/>
    <n v="11"/>
    <n v="0"/>
    <n v="260732"/>
    <n v="1067092"/>
    <n v="10"/>
  </r>
  <r>
    <d v="2013-05-12T00:00:00"/>
    <s v="VMU_HM_TEC_SUP_1347S"/>
    <x v="0"/>
    <x v="30"/>
    <x v="10"/>
    <n v="0"/>
    <x v="10"/>
    <x v="10"/>
    <n v="0"/>
    <n v="0"/>
    <n v="0"/>
    <n v="1432222"/>
    <n v="5198174"/>
    <n v="0"/>
  </r>
  <r>
    <d v="2013-05-12T00:00:00"/>
    <s v="VMU_HM_TEC_SUP_1346E"/>
    <x v="0"/>
    <x v="31"/>
    <x v="23"/>
    <n v="2"/>
    <x v="24"/>
    <x v="21"/>
    <n v="266909"/>
    <n v="11"/>
    <n v="32600"/>
    <n v="1432222"/>
    <n v="5198174"/>
    <n v="216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s v="HM_ENG_MBB_SRV_1435"/>
    <s v="Hermosillo"/>
    <n v="1435"/>
    <n v="567"/>
    <n v="11"/>
    <n v="578"/>
    <n v="515"/>
    <n v="348712"/>
    <n v="7"/>
    <n v="44335"/>
    <n v="260732"/>
    <n v="1067092"/>
    <n v="20975"/>
  </r>
  <r>
    <x v="1"/>
    <s v="QPL_ASW_SER_IC_E2003"/>
    <s v="Qplaza"/>
    <n v="2003"/>
    <n v="9410"/>
    <n v="162"/>
    <n v="9572"/>
    <n v="8953"/>
    <n v="2721209"/>
    <n v="108"/>
    <n v="343651"/>
    <n v="396114"/>
    <n v="4031675"/>
    <n v="107670"/>
  </r>
  <r>
    <x v="2"/>
    <s v="SC_VM_TECH_E_1472"/>
    <s v="Silver City"/>
    <n v="1472"/>
    <n v="2150"/>
    <n v="0"/>
    <n v="2150"/>
    <n v="2149"/>
    <n v="1436423"/>
    <n v="1004"/>
    <n v="116903"/>
    <n v="1285989"/>
    <n v="3808268"/>
    <n v="197"/>
  </r>
  <r>
    <x v="3"/>
    <s v="SC_VM_SRV_E_1470"/>
    <s v="Silver City"/>
    <n v="1470"/>
    <n v="3779"/>
    <n v="15"/>
    <n v="3794"/>
    <n v="3729"/>
    <n v="1159019"/>
    <n v="7918"/>
    <n v="126432"/>
    <n v="929813"/>
    <n v="5751845"/>
    <n v="13286"/>
  </r>
  <r>
    <x v="4"/>
    <s v="SC_MBB_SRV_E_1467"/>
    <s v="Silver City"/>
    <n v="1467"/>
    <n v="2333"/>
    <n v="45"/>
    <n v="2378"/>
    <n v="2161"/>
    <n v="1546298"/>
    <n v="11995"/>
    <n v="154643"/>
    <n v="878398"/>
    <n v="3411154"/>
    <n v="47853"/>
  </r>
  <r>
    <x v="5"/>
    <s v="SC_AW_SRV_E_1465"/>
    <s v="Silver City"/>
    <n v="1465"/>
    <n v="7789"/>
    <n v="112"/>
    <n v="7901"/>
    <n v="7541"/>
    <n v="1971873"/>
    <n v="17654"/>
    <n v="216587"/>
    <n v="898715"/>
    <n v="5418745"/>
    <n v="77379"/>
  </r>
  <r>
    <x v="0"/>
    <s v="VMU SC ASW RESOLUTIO"/>
    <s v="Silver City"/>
    <n v="1461"/>
    <n v="5"/>
    <n v="0"/>
    <n v="5"/>
    <n v="5"/>
    <n v="1335"/>
    <n v="18"/>
    <n v="916"/>
    <n v="250352"/>
    <n v="375912"/>
    <n v="18"/>
  </r>
  <r>
    <x v="1"/>
    <s v="VMU SC VM RESOLUTION"/>
    <s v="Silver City"/>
    <n v="1460"/>
    <n v="85"/>
    <n v="0"/>
    <n v="85"/>
    <n v="84"/>
    <n v="30748"/>
    <n v="0"/>
    <n v="9054"/>
    <n v="250352"/>
    <n v="375912"/>
    <n v="804"/>
  </r>
  <r>
    <x v="2"/>
    <s v="VMU_HM_VM_TECH_1451S"/>
    <s v="Hermosillo"/>
    <n v="1451"/>
    <n v="278"/>
    <n v="0"/>
    <n v="278"/>
    <n v="278"/>
    <n v="201729"/>
    <n v="0"/>
    <n v="24345"/>
    <n v="1434088"/>
    <n v="5203903"/>
    <n v="2"/>
  </r>
  <r>
    <x v="3"/>
    <s v="HM_VM_TECH_E_1449"/>
    <s v="Hermosillo"/>
    <n v="1449"/>
    <n v="2925"/>
    <n v="26"/>
    <n v="2951"/>
    <n v="2925"/>
    <n v="1859633"/>
    <n v="393"/>
    <n v="217463"/>
    <n v="1451362"/>
    <n v="5369448"/>
    <n v="18323"/>
  </r>
  <r>
    <x v="4"/>
    <s v="HM_VM_SRV_S_1447"/>
    <s v="Hermosillo"/>
    <n v="1447"/>
    <n v="0"/>
    <n v="0"/>
    <n v="0"/>
    <n v="0"/>
    <n v="0"/>
    <n v="0"/>
    <n v="0"/>
    <n v="109522"/>
    <n v="384813"/>
    <n v="0"/>
  </r>
  <r>
    <x v="5"/>
    <s v="HM_ENG_VM_SRV_1445"/>
    <s v="Hermosillo"/>
    <n v="1445"/>
    <n v="862"/>
    <n v="7"/>
    <n v="869"/>
    <n v="842"/>
    <n v="226065"/>
    <n v="215"/>
    <n v="42385"/>
    <n v="126796"/>
    <n v="550358"/>
    <n v="5291"/>
  </r>
  <r>
    <x v="0"/>
    <s v="HM_SP_BB_SRV_1440"/>
    <s v="Hermosillo"/>
    <n v="1440"/>
    <n v="15"/>
    <n v="0"/>
    <n v="15"/>
    <n v="15"/>
    <n v="3393"/>
    <n v="0"/>
    <n v="69"/>
    <n v="190239"/>
    <n v="324126"/>
    <n v="0"/>
  </r>
  <r>
    <x v="1"/>
    <s v="HM_ENG_BB_SRV_1439"/>
    <s v="Hermosillo"/>
    <n v="1439"/>
    <n v="197"/>
    <n v="3"/>
    <n v="200"/>
    <n v="189"/>
    <n v="65135"/>
    <n v="0"/>
    <n v="3307"/>
    <n v="190239"/>
    <n v="324126"/>
    <n v="3132"/>
  </r>
  <r>
    <x v="2"/>
    <s v="HM_SP_MBB_SRV_1436"/>
    <s v="Hermosillo"/>
    <n v="1436"/>
    <n v="154"/>
    <n v="5"/>
    <n v="159"/>
    <n v="143"/>
    <n v="102316"/>
    <n v="3"/>
    <n v="10090"/>
    <n v="260732"/>
    <n v="1067092"/>
    <n v="3868"/>
  </r>
  <r>
    <x v="3"/>
    <s v="QPL_ASW_RESOLU_E2006"/>
    <s v="Qplaza"/>
    <n v="2006"/>
    <n v="129"/>
    <n v="4"/>
    <n v="133"/>
    <n v="125"/>
    <n v="29789"/>
    <n v="0"/>
    <n v="4823"/>
    <n v="77949"/>
    <n v="126715"/>
    <n v="940"/>
  </r>
  <r>
    <x v="4"/>
    <s v="VMU HM ASW RESOLUTIO"/>
    <s v="Hermosillo"/>
    <n v="1434"/>
    <n v="0"/>
    <n v="0"/>
    <n v="0"/>
    <n v="0"/>
    <n v="0"/>
    <n v="0"/>
    <n v="0"/>
    <n v="93440"/>
    <n v="184555"/>
    <n v="0"/>
  </r>
  <r>
    <x v="5"/>
    <s v="VMU HM VM RESOLUTION"/>
    <s v="Hermosillo"/>
    <n v="1433"/>
    <n v="148"/>
    <n v="18"/>
    <n v="166"/>
    <n v="125"/>
    <n v="52035"/>
    <n v="4"/>
    <n v="5186"/>
    <n v="93440"/>
    <n v="184555"/>
    <n v="13798"/>
  </r>
  <r>
    <x v="0"/>
    <s v="VMU_HM_MBB_SER_1428S"/>
    <s v="Hermosillo"/>
    <n v="1428"/>
    <n v="6"/>
    <n v="0"/>
    <n v="6"/>
    <n v="6"/>
    <n v="2078"/>
    <n v="0"/>
    <n v="339"/>
    <n v="260732"/>
    <n v="1067092"/>
    <n v="0"/>
  </r>
  <r>
    <x v="1"/>
    <s v="VMU_SC_DEALER_1427E"/>
    <s v="Silver City"/>
    <n v="1427"/>
    <n v="7"/>
    <n v="4"/>
    <n v="11"/>
    <n v="2"/>
    <n v="3037"/>
    <n v="23"/>
    <n v="363"/>
    <n v="5214"/>
    <n v="449259"/>
    <n v="4421"/>
  </r>
  <r>
    <x v="2"/>
    <s v="VMU_SC_DEALER_1426E"/>
    <s v="Silver City"/>
    <n v="1426"/>
    <n v="1533"/>
    <n v="14"/>
    <n v="1547"/>
    <n v="1523"/>
    <n v="371149"/>
    <n v="2665"/>
    <n v="29522"/>
    <n v="480236"/>
    <n v="1052359"/>
    <n v="6487"/>
  </r>
  <r>
    <x v="3"/>
    <s v="VMU_SC_MBB_SER_1384E"/>
    <s v="Silver City"/>
    <n v="1384"/>
    <n v="1"/>
    <n v="0"/>
    <n v="1"/>
    <n v="1"/>
    <n v="269"/>
    <n v="0"/>
    <n v="0"/>
    <n v="878398"/>
    <n v="3411086"/>
    <n v="5"/>
  </r>
  <r>
    <x v="4"/>
    <s v="VMU_SC_TEC_1381E"/>
    <s v="Silver City"/>
    <n v="1381"/>
    <n v="332"/>
    <n v="0"/>
    <n v="332"/>
    <n v="332"/>
    <n v="201792"/>
    <n v="36"/>
    <n v="17626"/>
    <n v="1269185"/>
    <n v="3735381"/>
    <n v="3"/>
  </r>
  <r>
    <x v="5"/>
    <s v="VMU_SC_SER_1379E"/>
    <s v="Silver City"/>
    <n v="1379"/>
    <n v="0"/>
    <n v="0"/>
    <n v="0"/>
    <n v="0"/>
    <n v="0"/>
    <n v="0"/>
    <n v="0"/>
    <n v="0"/>
    <n v="16"/>
    <n v="0"/>
  </r>
  <r>
    <x v="0"/>
    <s v="VMU_SC_AWL_SER_1367E"/>
    <s v="Silver City"/>
    <n v="1367"/>
    <n v="0"/>
    <n v="0"/>
    <n v="0"/>
    <n v="0"/>
    <n v="0"/>
    <n v="0"/>
    <n v="0"/>
    <n v="0"/>
    <n v="16"/>
    <n v="0"/>
  </r>
  <r>
    <x v="1"/>
    <s v="VMU_SC_AWL_ELI_1365E"/>
    <s v="Silver City"/>
    <n v="1365"/>
    <n v="0"/>
    <n v="0"/>
    <n v="0"/>
    <n v="0"/>
    <n v="0"/>
    <n v="0"/>
    <n v="0"/>
    <n v="0"/>
    <n v="16"/>
    <n v="0"/>
  </r>
  <r>
    <x v="2"/>
    <s v="VMU_SC_AWL_ACT_1363E"/>
    <s v="Silver City"/>
    <n v="1363"/>
    <n v="0"/>
    <n v="0"/>
    <n v="0"/>
    <n v="0"/>
    <n v="0"/>
    <n v="0"/>
    <n v="0"/>
    <n v="0"/>
    <n v="16"/>
    <n v="0"/>
  </r>
  <r>
    <x v="3"/>
    <s v="VMU_HM_BB_SER_1354S"/>
    <s v="Hermosillo"/>
    <n v="1354"/>
    <n v="0"/>
    <n v="0"/>
    <n v="0"/>
    <n v="0"/>
    <n v="0"/>
    <n v="0"/>
    <n v="0"/>
    <n v="190239"/>
    <n v="324126"/>
    <n v="0"/>
  </r>
  <r>
    <x v="4"/>
    <s v="VMU_HM_BB_SER_1353E"/>
    <s v="Hermosillo"/>
    <n v="1353"/>
    <n v="7"/>
    <n v="0"/>
    <n v="7"/>
    <n v="6"/>
    <n v="2987"/>
    <n v="0"/>
    <n v="25"/>
    <n v="190239"/>
    <n v="324126"/>
    <n v="217"/>
  </r>
  <r>
    <x v="5"/>
    <s v="VMU_HM_MBB_SER_1349E"/>
    <s v="Hermosillo"/>
    <n v="1349"/>
    <n v="2"/>
    <n v="0"/>
    <n v="2"/>
    <n v="2"/>
    <n v="1946"/>
    <n v="11"/>
    <n v="0"/>
    <n v="260732"/>
    <n v="1067092"/>
    <n v="10"/>
  </r>
  <r>
    <x v="0"/>
    <s v="VMU_HM_TEC_SUP_1347S"/>
    <s v="Hermosillo"/>
    <n v="1347"/>
    <n v="0"/>
    <n v="0"/>
    <n v="0"/>
    <n v="0"/>
    <n v="0"/>
    <n v="0"/>
    <n v="0"/>
    <n v="1432222"/>
    <n v="5198174"/>
    <n v="0"/>
  </r>
  <r>
    <x v="0"/>
    <s v="VMU_HM_TEC_SUP_1346E"/>
    <s v="Hermosillo"/>
    <n v="1346"/>
    <n v="451"/>
    <n v="2"/>
    <n v="453"/>
    <n v="450"/>
    <n v="266909"/>
    <n v="11"/>
    <n v="32600"/>
    <n v="1432222"/>
    <n v="5198174"/>
    <n v="21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48EBE6-0916-4E59-86A3-1276DBB256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ite/Skill">
  <location ref="R5:W41" firstHeaderRow="0" firstDataRow="1" firstDataCol="1"/>
  <pivotFields count="18">
    <pivotField numFmtId="14" showAll="0"/>
    <pivotField showAll="0"/>
    <pivotField axis="axisRow" showAll="0" defaultSubtotal="0">
      <items count="3">
        <item x="0"/>
        <item x="1"/>
        <item x="2"/>
      </items>
    </pivotField>
    <pivotField axis="axisRow" showAll="0">
      <items count="33">
        <item x="31"/>
        <item x="30"/>
        <item x="29"/>
        <item x="28"/>
        <item x="27"/>
        <item x="26"/>
        <item x="25"/>
        <item x="24"/>
        <item x="23"/>
        <item x="22"/>
        <item x="21"/>
        <item x="20"/>
        <item x="19"/>
        <item x="18"/>
        <item x="17"/>
        <item x="16"/>
        <item x="0"/>
        <item x="14"/>
        <item x="13"/>
        <item x="12"/>
        <item x="11"/>
        <item x="10"/>
        <item x="9"/>
        <item x="8"/>
        <item x="7"/>
        <item x="6"/>
        <item x="5"/>
        <item x="4"/>
        <item x="3"/>
        <item x="2"/>
        <item x="1"/>
        <item x="15"/>
        <item t="default"/>
      </items>
    </pivotField>
    <pivotField dataField="1" showAll="0">
      <items count="25">
        <item x="10"/>
        <item x="20"/>
        <item x="22"/>
        <item x="6"/>
        <item x="17"/>
        <item x="18"/>
        <item x="12"/>
        <item x="7"/>
        <item x="15"/>
        <item x="16"/>
        <item x="14"/>
        <item x="13"/>
        <item x="8"/>
        <item x="21"/>
        <item x="23"/>
        <item x="0"/>
        <item x="11"/>
        <item x="19"/>
        <item x="2"/>
        <item x="4"/>
        <item x="9"/>
        <item x="3"/>
        <item x="5"/>
        <item x="1"/>
        <item t="default"/>
      </items>
    </pivotField>
    <pivotField dataField="1" showAll="0"/>
    <pivotField dataField="1" showAll="0">
      <items count="26">
        <item x="10"/>
        <item x="20"/>
        <item x="23"/>
        <item x="6"/>
        <item x="17"/>
        <item x="22"/>
        <item x="18"/>
        <item x="12"/>
        <item x="7"/>
        <item x="15"/>
        <item x="14"/>
        <item x="16"/>
        <item x="13"/>
        <item x="8"/>
        <item x="21"/>
        <item x="24"/>
        <item x="0"/>
        <item x="11"/>
        <item x="19"/>
        <item x="2"/>
        <item x="4"/>
        <item x="9"/>
        <item x="3"/>
        <item x="5"/>
        <item x="1"/>
        <item t="default"/>
      </items>
    </pivotField>
    <pivotField showAll="0">
      <items count="23">
        <item x="10"/>
        <item x="19"/>
        <item x="17"/>
        <item x="6"/>
        <item x="16"/>
        <item x="12"/>
        <item x="7"/>
        <item x="15"/>
        <item x="14"/>
        <item x="13"/>
        <item x="8"/>
        <item x="20"/>
        <item x="21"/>
        <item x="0"/>
        <item x="11"/>
        <item x="18"/>
        <item x="2"/>
        <item x="4"/>
        <item x="9"/>
        <item x="3"/>
        <item x="5"/>
        <item x="1"/>
        <item t="default"/>
      </items>
    </pivotField>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s>
  <rowFields count="2">
    <field x="2"/>
    <field x="3"/>
  </rowFields>
  <rowItems count="36">
    <i>
      <x/>
    </i>
    <i r="1">
      <x/>
    </i>
    <i r="1">
      <x v="1"/>
    </i>
    <i r="1">
      <x v="2"/>
    </i>
    <i r="1">
      <x v="3"/>
    </i>
    <i r="1">
      <x v="4"/>
    </i>
    <i r="1">
      <x v="13"/>
    </i>
    <i r="1">
      <x v="14"/>
    </i>
    <i r="1">
      <x v="15"/>
    </i>
    <i r="1">
      <x v="16"/>
    </i>
    <i r="1">
      <x v="17"/>
    </i>
    <i r="1">
      <x v="18"/>
    </i>
    <i r="1">
      <x v="19"/>
    </i>
    <i r="1">
      <x v="20"/>
    </i>
    <i r="1">
      <x v="21"/>
    </i>
    <i r="1">
      <x v="22"/>
    </i>
    <i r="1">
      <x v="23"/>
    </i>
    <i>
      <x v="1"/>
    </i>
    <i r="1">
      <x v="30"/>
    </i>
    <i r="1">
      <x v="31"/>
    </i>
    <i>
      <x v="2"/>
    </i>
    <i r="1">
      <x v="5"/>
    </i>
    <i r="1">
      <x v="6"/>
    </i>
    <i r="1">
      <x v="7"/>
    </i>
    <i r="1">
      <x v="8"/>
    </i>
    <i r="1">
      <x v="9"/>
    </i>
    <i r="1">
      <x v="10"/>
    </i>
    <i r="1">
      <x v="11"/>
    </i>
    <i r="1">
      <x v="12"/>
    </i>
    <i r="1">
      <x v="24"/>
    </i>
    <i r="1">
      <x v="25"/>
    </i>
    <i r="1">
      <x v="26"/>
    </i>
    <i r="1">
      <x v="27"/>
    </i>
    <i r="1">
      <x v="28"/>
    </i>
    <i r="1">
      <x v="29"/>
    </i>
    <i t="grand">
      <x/>
    </i>
  </rowItems>
  <colFields count="1">
    <field x="-2"/>
  </colFields>
  <colItems count="5">
    <i>
      <x/>
    </i>
    <i i="1">
      <x v="1"/>
    </i>
    <i i="2">
      <x v="2"/>
    </i>
    <i i="3">
      <x v="3"/>
    </i>
    <i i="4">
      <x v="4"/>
    </i>
  </colItems>
  <dataFields count="5">
    <dataField name="Call Offered" fld="6" baseField="3" baseItem="4"/>
    <dataField name="ACD_Calls" fld="4" baseField="3" baseItem="4"/>
    <dataField name="Aban_Calls" fld="5" baseField="2" baseItem="0"/>
    <dataField name="Aba %" fld="17" baseField="3" baseItem="3"/>
    <dataField name="Level Service" fld="15" baseField="2" baseItem="0"/>
  </dataFields>
  <formats count="6">
    <format dxfId="8">
      <pivotArea collapsedLevelsAreSubtotals="1" fieldPosition="0">
        <references count="3">
          <reference field="4294967294" count="2" selected="0">
            <x v="3"/>
            <x v="4"/>
          </reference>
          <reference field="2" count="1" selected="0">
            <x v="0"/>
          </reference>
          <reference field="3" count="16">
            <x v="0"/>
            <x v="1"/>
            <x v="2"/>
            <x v="3"/>
            <x v="4"/>
            <x v="13"/>
            <x v="14"/>
            <x v="15"/>
            <x v="16"/>
            <x v="17"/>
            <x v="18"/>
            <x v="19"/>
            <x v="20"/>
            <x v="21"/>
            <x v="22"/>
            <x v="23"/>
          </reference>
        </references>
      </pivotArea>
    </format>
    <format dxfId="7">
      <pivotArea collapsedLevelsAreSubtotals="1" fieldPosition="0">
        <references count="2">
          <reference field="4294967294" count="2" selected="0">
            <x v="3"/>
            <x v="4"/>
          </reference>
          <reference field="2" count="1">
            <x v="1"/>
          </reference>
        </references>
      </pivotArea>
    </format>
    <format dxfId="6">
      <pivotArea collapsedLevelsAreSubtotals="1" fieldPosition="0">
        <references count="3">
          <reference field="4294967294" count="2" selected="0">
            <x v="3"/>
            <x v="4"/>
          </reference>
          <reference field="2" count="1" selected="0">
            <x v="1"/>
          </reference>
          <reference field="3" count="2">
            <x v="30"/>
            <x v="31"/>
          </reference>
        </references>
      </pivotArea>
    </format>
    <format dxfId="5">
      <pivotArea collapsedLevelsAreSubtotals="1" fieldPosition="0">
        <references count="2">
          <reference field="4294967294" count="2" selected="0">
            <x v="3"/>
            <x v="4"/>
          </reference>
          <reference field="2" count="1">
            <x v="2"/>
          </reference>
        </references>
      </pivotArea>
    </format>
    <format dxfId="4">
      <pivotArea collapsedLevelsAreSubtotals="1" fieldPosition="0">
        <references count="3">
          <reference field="4294967294" count="2" selected="0">
            <x v="3"/>
            <x v="4"/>
          </reference>
          <reference field="2" count="1" selected="0">
            <x v="2"/>
          </reference>
          <reference field="3" count="14">
            <x v="5"/>
            <x v="6"/>
            <x v="7"/>
            <x v="8"/>
            <x v="9"/>
            <x v="10"/>
            <x v="11"/>
            <x v="12"/>
            <x v="24"/>
            <x v="25"/>
            <x v="26"/>
            <x v="27"/>
            <x v="28"/>
            <x v="29"/>
          </reference>
        </references>
      </pivotArea>
    </format>
    <format dxfId="3">
      <pivotArea field="2" grandRow="1" outline="0" collapsedLevelsAreSubtotals="1" axis="axisRow" fieldPosition="0">
        <references count="1">
          <reference field="4294967294" count="2" selected="0">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9799C7-9738-4369-9B84-261327711AC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0:D67" firstHeaderRow="0" firstDataRow="1" firstDataCol="1"/>
  <pivotFields count="14">
    <pivotField axis="axisRow" numFmtId="14" showAll="0">
      <items count="7">
        <item x="0"/>
        <item x="1"/>
        <item x="2"/>
        <item x="3"/>
        <item x="4"/>
        <item x="5"/>
        <item t="default"/>
      </items>
    </pivotField>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Fields count="1">
    <field x="-2"/>
  </colFields>
  <colItems count="3">
    <i>
      <x/>
    </i>
    <i i="1">
      <x v="1"/>
    </i>
    <i i="2">
      <x v="2"/>
    </i>
  </colItems>
  <dataFields count="3">
    <dataField name="Sum of CALLSOFFERED" fld="6" baseField="0" baseItem="0"/>
    <dataField name="Sum of ACD Calls" fld="4" baseField="0" baseItem="0"/>
    <dataField name="Sum of Aban Call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83"/>
  <sheetViews>
    <sheetView showGridLines="0" tabSelected="1" zoomScale="85" zoomScaleNormal="85" workbookViewId="0">
      <pane ySplit="4" topLeftCell="A5" activePane="bottomLeft" state="frozen"/>
      <selection pane="bottomLeft" activeCell="N16" sqref="N16"/>
    </sheetView>
  </sheetViews>
  <sheetFormatPr defaultColWidth="14.44140625" defaultRowHeight="14.4"/>
  <cols>
    <col min="1" max="1" width="10.5546875" style="4" bestFit="1" customWidth="1"/>
    <col min="2" max="2" width="13.77734375" style="4" customWidth="1"/>
    <col min="3" max="3" width="8" style="4" bestFit="1" customWidth="1"/>
    <col min="4" max="4" width="7.77734375" style="4" bestFit="1" customWidth="1"/>
    <col min="5" max="5" width="10.77734375" style="4" bestFit="1" customWidth="1"/>
    <col min="6" max="6" width="8.77734375" style="4" bestFit="1" customWidth="1"/>
    <col min="7" max="7" width="6.21875" style="4" bestFit="1" customWidth="1"/>
    <col min="8" max="8" width="12.33203125" style="4" bestFit="1" customWidth="1"/>
    <col min="9" max="26" width="9.109375" style="4" customWidth="1"/>
    <col min="27" max="16384" width="14.44140625" style="4"/>
  </cols>
  <sheetData>
    <row r="1" spans="1:14">
      <c r="A1" s="15" t="s">
        <v>332</v>
      </c>
      <c r="B1" s="4" t="s">
        <v>316</v>
      </c>
    </row>
    <row r="2" spans="1:14">
      <c r="B2" s="55" t="s">
        <v>317</v>
      </c>
    </row>
    <row r="3" spans="1:14">
      <c r="B3" s="4" t="s">
        <v>318</v>
      </c>
    </row>
    <row r="4" spans="1:14">
      <c r="B4" s="4" t="s">
        <v>319</v>
      </c>
    </row>
    <row r="6" spans="1:14" ht="21.6" customHeight="1">
      <c r="A6" s="113" t="s">
        <v>355</v>
      </c>
    </row>
    <row r="7" spans="1:14">
      <c r="A7" s="71" t="s">
        <v>0</v>
      </c>
      <c r="B7" s="72"/>
      <c r="C7" s="72"/>
      <c r="D7" s="72"/>
      <c r="E7" s="72"/>
      <c r="F7" s="72"/>
      <c r="G7" s="72"/>
      <c r="H7" s="72"/>
      <c r="I7" s="72"/>
    </row>
    <row r="9" spans="1:14">
      <c r="A9" s="4" t="s">
        <v>320</v>
      </c>
      <c r="B9" s="49" t="s">
        <v>321</v>
      </c>
      <c r="C9" s="49" t="s">
        <v>136</v>
      </c>
      <c r="D9" s="49" t="s">
        <v>137</v>
      </c>
      <c r="E9" s="49" t="s">
        <v>138</v>
      </c>
      <c r="F9" s="49" t="s">
        <v>139</v>
      </c>
      <c r="G9" s="49" t="s">
        <v>140</v>
      </c>
      <c r="H9" s="49" t="s">
        <v>322</v>
      </c>
      <c r="K9" s="50"/>
      <c r="L9" s="50"/>
      <c r="M9" s="50"/>
      <c r="N9" s="50"/>
    </row>
    <row r="10" spans="1:14">
      <c r="B10" s="51" t="s">
        <v>323</v>
      </c>
      <c r="C10" s="52">
        <v>30</v>
      </c>
      <c r="D10" s="52">
        <v>20</v>
      </c>
      <c r="E10" s="52">
        <v>100</v>
      </c>
      <c r="F10" s="52">
        <v>50</v>
      </c>
      <c r="G10" s="52">
        <v>100</v>
      </c>
      <c r="H10" s="53">
        <f>AVERAGE(C10:G10)</f>
        <v>60</v>
      </c>
      <c r="J10" s="54"/>
      <c r="K10" s="54"/>
      <c r="L10" s="54"/>
      <c r="M10" s="54"/>
    </row>
    <row r="11" spans="1:14">
      <c r="B11" s="51" t="s">
        <v>324</v>
      </c>
      <c r="C11" s="52">
        <v>50</v>
      </c>
      <c r="D11" s="52">
        <v>40</v>
      </c>
      <c r="E11" s="52">
        <v>0</v>
      </c>
      <c r="F11" s="52">
        <v>0</v>
      </c>
      <c r="G11" s="52">
        <v>60</v>
      </c>
      <c r="H11" s="53">
        <f t="shared" ref="H11:H13" si="0">AVERAGE(C11:G11)</f>
        <v>30</v>
      </c>
      <c r="J11" s="41"/>
      <c r="K11" s="41"/>
      <c r="L11" s="41"/>
      <c r="M11" s="41"/>
    </row>
    <row r="12" spans="1:14">
      <c r="B12" s="51" t="s">
        <v>325</v>
      </c>
      <c r="C12" s="52">
        <v>0</v>
      </c>
      <c r="D12" s="52">
        <v>80</v>
      </c>
      <c r="E12" s="52">
        <v>50</v>
      </c>
      <c r="F12" s="52">
        <v>10</v>
      </c>
      <c r="G12" s="52">
        <v>100</v>
      </c>
      <c r="H12" s="53">
        <f t="shared" si="0"/>
        <v>48</v>
      </c>
    </row>
    <row r="13" spans="1:14">
      <c r="B13" s="51" t="s">
        <v>326</v>
      </c>
      <c r="C13" s="52">
        <v>50</v>
      </c>
      <c r="D13" s="52">
        <v>40</v>
      </c>
      <c r="E13" s="52">
        <v>20</v>
      </c>
      <c r="F13" s="52">
        <v>20</v>
      </c>
      <c r="G13" s="52">
        <v>20</v>
      </c>
      <c r="H13" s="53">
        <f t="shared" si="0"/>
        <v>30</v>
      </c>
    </row>
    <row r="14" spans="1:14">
      <c r="A14" s="4" t="s">
        <v>327</v>
      </c>
      <c r="B14" s="49" t="s">
        <v>321</v>
      </c>
      <c r="C14" s="49" t="s">
        <v>136</v>
      </c>
      <c r="D14" s="49" t="s">
        <v>137</v>
      </c>
      <c r="E14" s="49" t="s">
        <v>138</v>
      </c>
      <c r="F14" s="49" t="s">
        <v>139</v>
      </c>
      <c r="G14" s="49" t="s">
        <v>140</v>
      </c>
      <c r="H14" s="49" t="s">
        <v>322</v>
      </c>
    </row>
    <row r="15" spans="1:14">
      <c r="B15" s="51" t="s">
        <v>323</v>
      </c>
      <c r="C15" s="52">
        <v>30</v>
      </c>
      <c r="D15" s="52">
        <v>20</v>
      </c>
      <c r="E15" s="52">
        <v>30</v>
      </c>
      <c r="F15" s="52">
        <v>15</v>
      </c>
      <c r="G15" s="52">
        <v>20</v>
      </c>
      <c r="H15" s="53">
        <f>AVERAGE(C15:G15)</f>
        <v>23</v>
      </c>
    </row>
    <row r="16" spans="1:14">
      <c r="B16" s="51" t="s">
        <v>324</v>
      </c>
      <c r="C16" s="52">
        <v>50</v>
      </c>
      <c r="D16" s="52">
        <v>40</v>
      </c>
      <c r="E16" s="52">
        <v>10</v>
      </c>
      <c r="F16" s="52">
        <v>0</v>
      </c>
      <c r="G16" s="52">
        <v>0</v>
      </c>
      <c r="H16" s="53">
        <f t="shared" ref="H16:H18" si="1">AVERAGE(C16:G16)</f>
        <v>20</v>
      </c>
    </row>
    <row r="17" spans="1:8">
      <c r="B17" s="51" t="s">
        <v>325</v>
      </c>
      <c r="C17" s="52">
        <v>0</v>
      </c>
      <c r="D17" s="52">
        <v>80</v>
      </c>
      <c r="E17" s="52">
        <v>90</v>
      </c>
      <c r="F17" s="52">
        <v>70</v>
      </c>
      <c r="G17" s="52">
        <v>10</v>
      </c>
      <c r="H17" s="53">
        <f t="shared" si="1"/>
        <v>50</v>
      </c>
    </row>
    <row r="18" spans="1:8">
      <c r="B18" s="51" t="s">
        <v>326</v>
      </c>
      <c r="C18" s="52">
        <v>50</v>
      </c>
      <c r="D18" s="52">
        <v>40</v>
      </c>
      <c r="E18" s="52">
        <v>30</v>
      </c>
      <c r="F18" s="52">
        <v>20</v>
      </c>
      <c r="G18" s="52">
        <v>90</v>
      </c>
      <c r="H18" s="53">
        <f t="shared" si="1"/>
        <v>46</v>
      </c>
    </row>
    <row r="19" spans="1:8">
      <c r="A19" s="4" t="s">
        <v>328</v>
      </c>
      <c r="B19" s="49" t="s">
        <v>321</v>
      </c>
      <c r="C19" s="49" t="s">
        <v>136</v>
      </c>
      <c r="D19" s="49" t="s">
        <v>137</v>
      </c>
      <c r="E19" s="49" t="s">
        <v>138</v>
      </c>
      <c r="F19" s="49" t="s">
        <v>139</v>
      </c>
      <c r="G19" s="49" t="s">
        <v>140</v>
      </c>
      <c r="H19" s="49" t="s">
        <v>322</v>
      </c>
    </row>
    <row r="20" spans="1:8">
      <c r="B20" s="51" t="s">
        <v>323</v>
      </c>
      <c r="C20" s="52">
        <v>30</v>
      </c>
      <c r="D20" s="52">
        <v>20</v>
      </c>
      <c r="E20" s="52">
        <v>30</v>
      </c>
      <c r="F20" s="52">
        <v>15</v>
      </c>
      <c r="G20" s="52">
        <v>10</v>
      </c>
      <c r="H20" s="53">
        <f>AVERAGE(C20:G20)</f>
        <v>21</v>
      </c>
    </row>
    <row r="21" spans="1:8">
      <c r="B21" s="51" t="s">
        <v>324</v>
      </c>
      <c r="C21" s="52">
        <v>50</v>
      </c>
      <c r="D21" s="52">
        <v>40</v>
      </c>
      <c r="E21" s="52">
        <v>10</v>
      </c>
      <c r="F21" s="52">
        <v>0</v>
      </c>
      <c r="G21" s="52">
        <v>0</v>
      </c>
      <c r="H21" s="53">
        <f t="shared" ref="H21:H23" si="2">AVERAGE(C21:G21)</f>
        <v>20</v>
      </c>
    </row>
    <row r="22" spans="1:8">
      <c r="B22" s="51" t="s">
        <v>325</v>
      </c>
      <c r="C22" s="52">
        <v>0</v>
      </c>
      <c r="D22" s="52">
        <v>70</v>
      </c>
      <c r="E22" s="52">
        <v>20</v>
      </c>
      <c r="F22" s="52">
        <v>30</v>
      </c>
      <c r="G22" s="52">
        <v>0</v>
      </c>
      <c r="H22" s="53">
        <f t="shared" si="2"/>
        <v>24</v>
      </c>
    </row>
    <row r="23" spans="1:8">
      <c r="B23" s="51" t="s">
        <v>326</v>
      </c>
      <c r="C23" s="52">
        <v>50</v>
      </c>
      <c r="D23" s="52">
        <v>40</v>
      </c>
      <c r="E23" s="52">
        <v>30</v>
      </c>
      <c r="F23" s="52">
        <v>20</v>
      </c>
      <c r="G23" s="52">
        <v>100</v>
      </c>
      <c r="H23" s="53">
        <f t="shared" si="2"/>
        <v>48</v>
      </c>
    </row>
    <row r="24" spans="1:8">
      <c r="A24" s="4" t="s">
        <v>329</v>
      </c>
      <c r="B24" s="49" t="s">
        <v>321</v>
      </c>
      <c r="C24" s="49" t="s">
        <v>136</v>
      </c>
      <c r="D24" s="49" t="s">
        <v>137</v>
      </c>
      <c r="E24" s="49" t="s">
        <v>138</v>
      </c>
      <c r="F24" s="49" t="s">
        <v>139</v>
      </c>
      <c r="G24" s="49" t="s">
        <v>140</v>
      </c>
      <c r="H24" s="49" t="s">
        <v>322</v>
      </c>
    </row>
    <row r="25" spans="1:8">
      <c r="B25" s="51" t="s">
        <v>323</v>
      </c>
      <c r="C25" s="52">
        <v>30</v>
      </c>
      <c r="D25" s="52">
        <v>20</v>
      </c>
      <c r="E25" s="52">
        <v>30</v>
      </c>
      <c r="F25" s="52">
        <v>60</v>
      </c>
      <c r="G25" s="52">
        <v>100</v>
      </c>
      <c r="H25" s="53">
        <f>AVERAGE(C25:G25)</f>
        <v>48</v>
      </c>
    </row>
    <row r="26" spans="1:8">
      <c r="B26" s="51" t="s">
        <v>324</v>
      </c>
      <c r="C26" s="52">
        <v>50</v>
      </c>
      <c r="D26" s="52">
        <v>40</v>
      </c>
      <c r="E26" s="52">
        <v>10</v>
      </c>
      <c r="F26" s="52">
        <v>100</v>
      </c>
      <c r="G26" s="52">
        <v>90</v>
      </c>
      <c r="H26" s="53">
        <f t="shared" ref="H26:H28" si="3">AVERAGE(C26:G26)</f>
        <v>58</v>
      </c>
    </row>
    <row r="27" spans="1:8">
      <c r="B27" s="51" t="s">
        <v>325</v>
      </c>
      <c r="C27" s="52">
        <v>10</v>
      </c>
      <c r="D27" s="52">
        <v>60</v>
      </c>
      <c r="E27" s="52">
        <v>100</v>
      </c>
      <c r="F27" s="52">
        <v>10</v>
      </c>
      <c r="G27" s="52">
        <v>0</v>
      </c>
      <c r="H27" s="53">
        <f t="shared" si="3"/>
        <v>36</v>
      </c>
    </row>
    <row r="28" spans="1:8">
      <c r="B28" s="51" t="s">
        <v>326</v>
      </c>
      <c r="C28" s="52">
        <v>30</v>
      </c>
      <c r="D28" s="52">
        <v>40</v>
      </c>
      <c r="E28" s="52">
        <v>30</v>
      </c>
      <c r="F28" s="52">
        <v>20</v>
      </c>
      <c r="G28" s="52">
        <v>100</v>
      </c>
      <c r="H28" s="53">
        <f t="shared" si="3"/>
        <v>44</v>
      </c>
    </row>
    <row r="29" spans="1:8">
      <c r="C29" s="41"/>
      <c r="D29" s="41"/>
      <c r="E29" s="41"/>
      <c r="F29" s="41"/>
      <c r="G29" s="41"/>
    </row>
    <row r="30" spans="1:8">
      <c r="B30" s="70"/>
      <c r="C30" s="69"/>
      <c r="D30" s="69"/>
      <c r="E30" s="69"/>
      <c r="F30" s="69"/>
      <c r="G30" s="69"/>
      <c r="H30" s="69"/>
    </row>
    <row r="31" spans="1:8">
      <c r="B31" s="68" t="s">
        <v>330</v>
      </c>
      <c r="C31" s="69"/>
      <c r="D31" s="69"/>
      <c r="E31" s="69"/>
      <c r="F31" s="69"/>
      <c r="G31" s="69"/>
      <c r="H31" s="69"/>
    </row>
    <row r="32" spans="1:8">
      <c r="B32" s="4" t="s">
        <v>320</v>
      </c>
      <c r="C32" s="53" t="str">
        <f>VLOOKUP(MAX($H$10:$H$13),CHOOSE({1,2},H10:H13,B10:B13),2,0)</f>
        <v>Green</v>
      </c>
      <c r="D32" s="41"/>
      <c r="E32" s="41"/>
      <c r="F32" s="41"/>
      <c r="G32" s="41"/>
    </row>
    <row r="33" spans="1:9">
      <c r="B33" s="4" t="s">
        <v>327</v>
      </c>
      <c r="C33" s="53" t="str">
        <f>VLOOKUP(MAX(H15:H18),CHOOSE({1,2},H15:H18,B15:B18),2,0)</f>
        <v>Yellow</v>
      </c>
      <c r="D33" s="41"/>
      <c r="E33" s="41"/>
      <c r="F33" s="41"/>
      <c r="G33" s="41"/>
      <c r="H33" s="41"/>
      <c r="I33" s="41"/>
    </row>
    <row r="34" spans="1:9">
      <c r="B34" s="4" t="s">
        <v>328</v>
      </c>
      <c r="C34" s="53" t="str">
        <f>VLOOKUP(MAX(H20:H23),CHOOSE({1,2},H20:H24,B20:B23),2,0)</f>
        <v>Red</v>
      </c>
      <c r="D34" s="41"/>
      <c r="E34" s="41"/>
      <c r="F34" s="41"/>
      <c r="G34" s="41"/>
      <c r="H34" s="41"/>
      <c r="I34" s="41"/>
    </row>
    <row r="35" spans="1:9">
      <c r="B35" s="4" t="s">
        <v>329</v>
      </c>
      <c r="C35" s="53" t="str">
        <f>VLOOKUP(MAX(H25:H28),CHOOSE({1,2},H25:H28,B25:B28),2,0)</f>
        <v>Blue</v>
      </c>
      <c r="D35" s="41"/>
      <c r="E35" s="41"/>
      <c r="F35" s="41"/>
      <c r="G35" s="41"/>
      <c r="H35" s="41"/>
      <c r="I35" s="41"/>
    </row>
    <row r="36" spans="1:9">
      <c r="B36" s="4" t="s">
        <v>331</v>
      </c>
      <c r="C36" s="53" t="str">
        <f>VLOOKUP(MAX(H40:H43),CHOOSE({1,2},H40:H43,B40:B43),2,0)</f>
        <v>Red</v>
      </c>
      <c r="E36" s="41"/>
      <c r="F36" s="41"/>
      <c r="G36" s="41"/>
      <c r="H36" s="41"/>
      <c r="I36" s="41"/>
    </row>
    <row r="37" spans="1:9">
      <c r="B37" s="70"/>
      <c r="C37" s="69"/>
      <c r="D37" s="69"/>
      <c r="E37" s="69"/>
      <c r="F37" s="69"/>
      <c r="G37" s="69"/>
      <c r="H37" s="69"/>
    </row>
    <row r="38" spans="1:9">
      <c r="C38" s="41"/>
      <c r="D38" s="41"/>
      <c r="E38" s="41"/>
      <c r="F38" s="41"/>
      <c r="G38" s="41"/>
    </row>
    <row r="39" spans="1:9">
      <c r="A39" s="55" t="s">
        <v>331</v>
      </c>
      <c r="B39" s="49" t="s">
        <v>321</v>
      </c>
      <c r="C39" s="49" t="s">
        <v>136</v>
      </c>
      <c r="D39" s="49" t="s">
        <v>137</v>
      </c>
      <c r="E39" s="49" t="s">
        <v>138</v>
      </c>
      <c r="F39" s="49" t="s">
        <v>139</v>
      </c>
      <c r="G39" s="49" t="s">
        <v>140</v>
      </c>
      <c r="H39" s="49" t="s">
        <v>322</v>
      </c>
    </row>
    <row r="40" spans="1:9">
      <c r="B40" s="51" t="s">
        <v>323</v>
      </c>
      <c r="C40" s="53">
        <f>SUM(C10,C15,C20,C25)</f>
        <v>120</v>
      </c>
      <c r="D40" s="53">
        <f>SUM(D10,D15,D20,D25)</f>
        <v>80</v>
      </c>
      <c r="E40" s="53">
        <f t="shared" ref="E40:G40" si="4">SUM(E10,E15,E20,E25)</f>
        <v>190</v>
      </c>
      <c r="F40" s="53">
        <f t="shared" si="4"/>
        <v>140</v>
      </c>
      <c r="G40" s="53">
        <f t="shared" si="4"/>
        <v>230</v>
      </c>
      <c r="H40" s="53">
        <f>AVERAGE(C40:G40)</f>
        <v>152</v>
      </c>
    </row>
    <row r="41" spans="1:9">
      <c r="B41" s="51" t="s">
        <v>324</v>
      </c>
      <c r="C41" s="53">
        <f>SUM(C11,C16,C21,C26)</f>
        <v>200</v>
      </c>
      <c r="D41" s="53">
        <f t="shared" ref="D41:G41" si="5">SUM(D11,D16,D21,D26)</f>
        <v>160</v>
      </c>
      <c r="E41" s="53">
        <f t="shared" si="5"/>
        <v>30</v>
      </c>
      <c r="F41" s="53">
        <f t="shared" si="5"/>
        <v>100</v>
      </c>
      <c r="G41" s="53">
        <f t="shared" si="5"/>
        <v>150</v>
      </c>
      <c r="H41" s="53">
        <f t="shared" ref="H41:H43" si="6">AVERAGE(C41:G41)</f>
        <v>128</v>
      </c>
    </row>
    <row r="42" spans="1:9">
      <c r="B42" s="51" t="s">
        <v>325</v>
      </c>
      <c r="C42" s="53">
        <f t="shared" ref="C42:G43" si="7">SUM(C12,C17,C22,C27)</f>
        <v>10</v>
      </c>
      <c r="D42" s="53">
        <f t="shared" si="7"/>
        <v>290</v>
      </c>
      <c r="E42" s="53">
        <f t="shared" si="7"/>
        <v>260</v>
      </c>
      <c r="F42" s="53">
        <f t="shared" si="7"/>
        <v>120</v>
      </c>
      <c r="G42" s="53">
        <f t="shared" si="7"/>
        <v>110</v>
      </c>
      <c r="H42" s="53">
        <f t="shared" si="6"/>
        <v>158</v>
      </c>
    </row>
    <row r="43" spans="1:9">
      <c r="B43" s="51" t="s">
        <v>326</v>
      </c>
      <c r="C43" s="53">
        <f t="shared" si="7"/>
        <v>180</v>
      </c>
      <c r="D43" s="53">
        <f t="shared" si="7"/>
        <v>160</v>
      </c>
      <c r="E43" s="53">
        <f t="shared" si="7"/>
        <v>110</v>
      </c>
      <c r="F43" s="53">
        <f t="shared" si="7"/>
        <v>80</v>
      </c>
      <c r="G43" s="53">
        <f t="shared" si="7"/>
        <v>310</v>
      </c>
      <c r="H43" s="53">
        <f t="shared" si="6"/>
        <v>168</v>
      </c>
    </row>
    <row r="47" spans="1:9">
      <c r="A47" s="71" t="s">
        <v>22</v>
      </c>
      <c r="B47" s="71"/>
      <c r="C47" s="71"/>
      <c r="D47" s="71"/>
      <c r="E47" s="71"/>
      <c r="F47" s="71"/>
      <c r="G47" s="71"/>
      <c r="H47" s="71"/>
      <c r="I47" s="71"/>
    </row>
    <row r="49" spans="1:9">
      <c r="A49" s="4" t="s">
        <v>320</v>
      </c>
      <c r="B49" s="49" t="s">
        <v>321</v>
      </c>
      <c r="C49" s="49" t="s">
        <v>136</v>
      </c>
      <c r="D49" s="49" t="s">
        <v>137</v>
      </c>
      <c r="E49" s="49" t="s">
        <v>138</v>
      </c>
      <c r="F49" s="49" t="s">
        <v>139</v>
      </c>
      <c r="G49" s="49" t="s">
        <v>140</v>
      </c>
      <c r="H49" s="49" t="s">
        <v>322</v>
      </c>
    </row>
    <row r="50" spans="1:9">
      <c r="B50" s="51" t="s">
        <v>323</v>
      </c>
      <c r="C50" s="52">
        <v>30</v>
      </c>
      <c r="D50" s="52">
        <v>20</v>
      </c>
      <c r="E50" s="52">
        <v>100</v>
      </c>
      <c r="F50" s="52">
        <v>50</v>
      </c>
      <c r="G50" s="52">
        <v>100</v>
      </c>
      <c r="H50" s="53">
        <v>60</v>
      </c>
      <c r="I50" s="41"/>
    </row>
    <row r="51" spans="1:9">
      <c r="B51" s="51" t="s">
        <v>324</v>
      </c>
      <c r="C51" s="52">
        <v>50</v>
      </c>
      <c r="D51" s="52">
        <v>40</v>
      </c>
      <c r="E51" s="52">
        <v>0</v>
      </c>
      <c r="F51" s="52">
        <v>0</v>
      </c>
      <c r="G51" s="52">
        <v>60</v>
      </c>
      <c r="H51" s="53">
        <v>30</v>
      </c>
      <c r="I51" s="41"/>
    </row>
    <row r="52" spans="1:9">
      <c r="B52" s="51" t="s">
        <v>325</v>
      </c>
      <c r="C52" s="52">
        <v>0</v>
      </c>
      <c r="D52" s="52">
        <v>80</v>
      </c>
      <c r="E52" s="52">
        <v>50</v>
      </c>
      <c r="F52" s="52">
        <v>10</v>
      </c>
      <c r="G52" s="52">
        <v>100</v>
      </c>
      <c r="H52" s="53">
        <v>48</v>
      </c>
      <c r="I52" s="41"/>
    </row>
    <row r="53" spans="1:9">
      <c r="B53" s="51" t="s">
        <v>326</v>
      </c>
      <c r="C53" s="52">
        <v>50</v>
      </c>
      <c r="D53" s="52">
        <v>40</v>
      </c>
      <c r="E53" s="52">
        <v>20</v>
      </c>
      <c r="F53" s="52">
        <v>20</v>
      </c>
      <c r="G53" s="52">
        <v>20</v>
      </c>
      <c r="H53" s="53">
        <v>30</v>
      </c>
      <c r="I53" s="41"/>
    </row>
    <row r="54" spans="1:9">
      <c r="A54" s="4" t="s">
        <v>327</v>
      </c>
      <c r="B54" s="49" t="s">
        <v>321</v>
      </c>
      <c r="C54" s="49" t="s">
        <v>136</v>
      </c>
      <c r="D54" s="49" t="s">
        <v>137</v>
      </c>
      <c r="E54" s="49" t="s">
        <v>138</v>
      </c>
      <c r="F54" s="49" t="s">
        <v>139</v>
      </c>
      <c r="G54" s="49" t="s">
        <v>140</v>
      </c>
      <c r="H54" s="49" t="s">
        <v>322</v>
      </c>
      <c r="I54" s="41"/>
    </row>
    <row r="55" spans="1:9">
      <c r="B55" s="51" t="s">
        <v>323</v>
      </c>
      <c r="C55" s="52">
        <v>30</v>
      </c>
      <c r="D55" s="52">
        <v>20</v>
      </c>
      <c r="E55" s="52">
        <v>30</v>
      </c>
      <c r="F55" s="52">
        <v>15</v>
      </c>
      <c r="G55" s="52">
        <v>20</v>
      </c>
      <c r="H55" s="53">
        <v>23</v>
      </c>
    </row>
    <row r="56" spans="1:9">
      <c r="B56" s="51" t="s">
        <v>324</v>
      </c>
      <c r="C56" s="52">
        <v>50</v>
      </c>
      <c r="D56" s="52">
        <v>40</v>
      </c>
      <c r="E56" s="52">
        <v>10</v>
      </c>
      <c r="F56" s="52">
        <v>0</v>
      </c>
      <c r="G56" s="52">
        <v>0</v>
      </c>
      <c r="H56" s="53">
        <v>20</v>
      </c>
    </row>
    <row r="57" spans="1:9">
      <c r="B57" s="51" t="s">
        <v>325</v>
      </c>
      <c r="C57" s="52">
        <v>0</v>
      </c>
      <c r="D57" s="52">
        <v>80</v>
      </c>
      <c r="E57" s="52">
        <v>90</v>
      </c>
      <c r="F57" s="52">
        <v>70</v>
      </c>
      <c r="G57" s="52">
        <v>10</v>
      </c>
      <c r="H57" s="53">
        <v>50</v>
      </c>
    </row>
    <row r="58" spans="1:9">
      <c r="B58" s="51" t="s">
        <v>326</v>
      </c>
      <c r="C58" s="52">
        <v>50</v>
      </c>
      <c r="D58" s="52">
        <v>40</v>
      </c>
      <c r="E58" s="52">
        <v>30</v>
      </c>
      <c r="F58" s="52">
        <v>20</v>
      </c>
      <c r="G58" s="52">
        <v>90</v>
      </c>
      <c r="H58" s="53">
        <v>46</v>
      </c>
    </row>
    <row r="59" spans="1:9">
      <c r="A59" s="4" t="s">
        <v>328</v>
      </c>
      <c r="B59" s="49" t="s">
        <v>321</v>
      </c>
      <c r="C59" s="49" t="s">
        <v>136</v>
      </c>
      <c r="D59" s="49" t="s">
        <v>137</v>
      </c>
      <c r="E59" s="49" t="s">
        <v>138</v>
      </c>
      <c r="F59" s="49" t="s">
        <v>139</v>
      </c>
      <c r="G59" s="49" t="s">
        <v>140</v>
      </c>
      <c r="H59" s="49" t="s">
        <v>322</v>
      </c>
    </row>
    <row r="60" spans="1:9">
      <c r="B60" s="51" t="s">
        <v>323</v>
      </c>
      <c r="C60" s="52">
        <v>30</v>
      </c>
      <c r="D60" s="52">
        <v>20</v>
      </c>
      <c r="E60" s="52">
        <v>30</v>
      </c>
      <c r="F60" s="52">
        <v>15</v>
      </c>
      <c r="G60" s="52">
        <v>10</v>
      </c>
      <c r="H60" s="53">
        <v>21</v>
      </c>
    </row>
    <row r="61" spans="1:9">
      <c r="B61" s="51" t="s">
        <v>324</v>
      </c>
      <c r="C61" s="52">
        <v>50</v>
      </c>
      <c r="D61" s="52">
        <v>40</v>
      </c>
      <c r="E61" s="52">
        <v>10</v>
      </c>
      <c r="F61" s="52">
        <v>0</v>
      </c>
      <c r="G61" s="52">
        <v>0</v>
      </c>
      <c r="H61" s="53">
        <v>20</v>
      </c>
    </row>
    <row r="62" spans="1:9">
      <c r="B62" s="51" t="s">
        <v>325</v>
      </c>
      <c r="C62" s="52">
        <v>0</v>
      </c>
      <c r="D62" s="52">
        <v>70</v>
      </c>
      <c r="E62" s="52">
        <v>20</v>
      </c>
      <c r="F62" s="52">
        <v>30</v>
      </c>
      <c r="G62" s="52">
        <v>0</v>
      </c>
      <c r="H62" s="53">
        <v>24</v>
      </c>
    </row>
    <row r="63" spans="1:9">
      <c r="B63" s="51" t="s">
        <v>326</v>
      </c>
      <c r="C63" s="52">
        <v>50</v>
      </c>
      <c r="D63" s="52">
        <v>40</v>
      </c>
      <c r="E63" s="52">
        <v>30</v>
      </c>
      <c r="F63" s="52">
        <v>20</v>
      </c>
      <c r="G63" s="52">
        <v>100</v>
      </c>
      <c r="H63" s="53">
        <v>48</v>
      </c>
    </row>
    <row r="64" spans="1:9">
      <c r="A64" s="4" t="s">
        <v>329</v>
      </c>
      <c r="B64" s="49" t="s">
        <v>321</v>
      </c>
      <c r="C64" s="49" t="s">
        <v>136</v>
      </c>
      <c r="D64" s="49" t="s">
        <v>137</v>
      </c>
      <c r="E64" s="49" t="s">
        <v>138</v>
      </c>
      <c r="F64" s="49" t="s">
        <v>139</v>
      </c>
      <c r="G64" s="49" t="s">
        <v>140</v>
      </c>
      <c r="H64" s="49" t="s">
        <v>322</v>
      </c>
    </row>
    <row r="65" spans="1:9">
      <c r="B65" s="51" t="s">
        <v>323</v>
      </c>
      <c r="C65" s="52">
        <v>30</v>
      </c>
      <c r="D65" s="52">
        <v>20</v>
      </c>
      <c r="E65" s="52">
        <v>30</v>
      </c>
      <c r="F65" s="52">
        <v>60</v>
      </c>
      <c r="G65" s="52">
        <v>100</v>
      </c>
      <c r="H65" s="53">
        <v>48</v>
      </c>
    </row>
    <row r="66" spans="1:9">
      <c r="B66" s="51" t="s">
        <v>324</v>
      </c>
      <c r="C66" s="52">
        <v>50</v>
      </c>
      <c r="D66" s="52">
        <v>40</v>
      </c>
      <c r="E66" s="52">
        <v>10</v>
      </c>
      <c r="F66" s="52">
        <v>100</v>
      </c>
      <c r="G66" s="52">
        <v>90</v>
      </c>
      <c r="H66" s="53">
        <v>58</v>
      </c>
    </row>
    <row r="67" spans="1:9">
      <c r="B67" s="51" t="s">
        <v>325</v>
      </c>
      <c r="C67" s="52">
        <v>10</v>
      </c>
      <c r="D67" s="52">
        <v>60</v>
      </c>
      <c r="E67" s="52">
        <v>100</v>
      </c>
      <c r="F67" s="52">
        <v>10</v>
      </c>
      <c r="G67" s="52">
        <v>0</v>
      </c>
      <c r="H67" s="53">
        <v>36</v>
      </c>
    </row>
    <row r="68" spans="1:9">
      <c r="B68" s="51" t="s">
        <v>326</v>
      </c>
      <c r="C68" s="52">
        <v>30</v>
      </c>
      <c r="D68" s="52">
        <v>40</v>
      </c>
      <c r="E68" s="52">
        <v>30</v>
      </c>
      <c r="F68" s="52">
        <v>20</v>
      </c>
      <c r="G68" s="52">
        <v>100</v>
      </c>
      <c r="H68" s="53">
        <v>44</v>
      </c>
    </row>
    <row r="69" spans="1:9">
      <c r="C69" s="41"/>
      <c r="D69" s="41"/>
      <c r="E69" s="41"/>
      <c r="F69" s="41"/>
      <c r="G69" s="41"/>
    </row>
    <row r="70" spans="1:9">
      <c r="B70" s="70"/>
      <c r="C70" s="69"/>
      <c r="D70" s="69"/>
      <c r="E70" s="69"/>
      <c r="F70" s="69"/>
      <c r="G70" s="69"/>
      <c r="H70" s="69"/>
    </row>
    <row r="71" spans="1:9">
      <c r="B71" s="68" t="s">
        <v>330</v>
      </c>
      <c r="C71" s="69"/>
      <c r="D71" s="69"/>
      <c r="E71" s="69"/>
      <c r="F71" s="69"/>
      <c r="G71" s="69"/>
      <c r="H71" s="69"/>
    </row>
    <row r="72" spans="1:9">
      <c r="B72" s="4" t="s">
        <v>320</v>
      </c>
      <c r="C72" s="53" t="s">
        <v>323</v>
      </c>
      <c r="D72" s="41"/>
      <c r="E72" s="41"/>
      <c r="F72" s="41"/>
      <c r="G72" s="41"/>
    </row>
    <row r="73" spans="1:9">
      <c r="B73" s="4" t="s">
        <v>327</v>
      </c>
      <c r="C73" s="53" t="s">
        <v>325</v>
      </c>
      <c r="D73" s="41"/>
      <c r="E73" s="41"/>
      <c r="F73" s="41"/>
      <c r="G73" s="41"/>
      <c r="H73" s="41"/>
      <c r="I73" s="41"/>
    </row>
    <row r="74" spans="1:9">
      <c r="B74" s="4" t="s">
        <v>328</v>
      </c>
      <c r="C74" s="53" t="s">
        <v>326</v>
      </c>
      <c r="D74" s="41"/>
      <c r="E74" s="41"/>
      <c r="F74" s="41"/>
      <c r="G74" s="41"/>
      <c r="H74" s="41"/>
      <c r="I74" s="41"/>
    </row>
    <row r="75" spans="1:9">
      <c r="B75" s="4" t="s">
        <v>329</v>
      </c>
      <c r="C75" s="53" t="s">
        <v>324</v>
      </c>
      <c r="D75" s="41"/>
      <c r="E75" s="41"/>
      <c r="F75" s="41"/>
      <c r="G75" s="41"/>
      <c r="H75" s="41"/>
      <c r="I75" s="41"/>
    </row>
    <row r="76" spans="1:9">
      <c r="B76" s="4" t="s">
        <v>331</v>
      </c>
      <c r="C76" s="53" t="s">
        <v>326</v>
      </c>
      <c r="D76" s="41"/>
      <c r="E76" s="41"/>
      <c r="F76" s="41"/>
      <c r="G76" s="41"/>
      <c r="H76" s="41"/>
      <c r="I76" s="41"/>
    </row>
    <row r="77" spans="1:9">
      <c r="B77" s="70"/>
      <c r="C77" s="69"/>
      <c r="D77" s="69"/>
      <c r="E77" s="69"/>
      <c r="F77" s="69"/>
      <c r="G77" s="69"/>
      <c r="H77" s="69"/>
    </row>
    <row r="78" spans="1:9">
      <c r="C78" s="41"/>
      <c r="D78" s="41"/>
      <c r="E78" s="41"/>
      <c r="F78" s="41"/>
      <c r="G78" s="41"/>
    </row>
    <row r="79" spans="1:9">
      <c r="A79" s="4" t="s">
        <v>331</v>
      </c>
      <c r="B79" s="49" t="s">
        <v>321</v>
      </c>
      <c r="C79" s="49" t="s">
        <v>136</v>
      </c>
      <c r="D79" s="49" t="s">
        <v>137</v>
      </c>
      <c r="E79" s="49" t="s">
        <v>138</v>
      </c>
      <c r="F79" s="49" t="s">
        <v>139</v>
      </c>
      <c r="G79" s="49" t="s">
        <v>140</v>
      </c>
      <c r="H79" s="49" t="s">
        <v>322</v>
      </c>
    </row>
    <row r="80" spans="1:9">
      <c r="B80" s="51" t="s">
        <v>323</v>
      </c>
      <c r="C80" s="53">
        <v>120</v>
      </c>
      <c r="D80" s="53">
        <v>80</v>
      </c>
      <c r="E80" s="53">
        <v>190</v>
      </c>
      <c r="F80" s="53">
        <v>140</v>
      </c>
      <c r="G80" s="53">
        <v>230</v>
      </c>
      <c r="H80" s="53">
        <v>152</v>
      </c>
    </row>
    <row r="81" spans="2:8">
      <c r="B81" s="51" t="s">
        <v>324</v>
      </c>
      <c r="C81" s="53">
        <v>200</v>
      </c>
      <c r="D81" s="53">
        <v>160</v>
      </c>
      <c r="E81" s="53">
        <v>30</v>
      </c>
      <c r="F81" s="53">
        <v>100</v>
      </c>
      <c r="G81" s="53">
        <v>150</v>
      </c>
      <c r="H81" s="53">
        <v>128</v>
      </c>
    </row>
    <row r="82" spans="2:8">
      <c r="B82" s="51" t="s">
        <v>325</v>
      </c>
      <c r="C82" s="53">
        <v>10</v>
      </c>
      <c r="D82" s="53">
        <v>290</v>
      </c>
      <c r="E82" s="53">
        <v>260</v>
      </c>
      <c r="F82" s="53">
        <v>120</v>
      </c>
      <c r="G82" s="53">
        <v>110</v>
      </c>
      <c r="H82" s="53">
        <v>158</v>
      </c>
    </row>
    <row r="83" spans="2:8">
      <c r="B83" s="51" t="s">
        <v>326</v>
      </c>
      <c r="C83" s="53">
        <v>180</v>
      </c>
      <c r="D83" s="53">
        <v>160</v>
      </c>
      <c r="E83" s="53">
        <v>110</v>
      </c>
      <c r="F83" s="53">
        <v>80</v>
      </c>
      <c r="G83" s="53">
        <v>310</v>
      </c>
      <c r="H83" s="53">
        <v>168</v>
      </c>
    </row>
  </sheetData>
  <mergeCells count="8">
    <mergeCell ref="B71:H71"/>
    <mergeCell ref="B77:H77"/>
    <mergeCell ref="A7:I7"/>
    <mergeCell ref="B30:H30"/>
    <mergeCell ref="B31:H31"/>
    <mergeCell ref="B37:H37"/>
    <mergeCell ref="A47:I47"/>
    <mergeCell ref="B70:H70"/>
  </mergeCell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BN485"/>
  <sheetViews>
    <sheetView showGridLines="0" zoomScale="70" zoomScaleNormal="70" workbookViewId="0">
      <pane ySplit="1" topLeftCell="A2" activePane="bottomLeft" state="frozen"/>
      <selection pane="bottomLeft" activeCell="V9" sqref="V9"/>
    </sheetView>
  </sheetViews>
  <sheetFormatPr defaultColWidth="8.88671875" defaultRowHeight="14.4"/>
  <cols>
    <col min="1" max="1" width="8.21875" style="65" bestFit="1" customWidth="1"/>
    <col min="2" max="2" width="13.88671875" style="109" customWidth="1"/>
    <col min="3" max="3" width="14.44140625" style="109" bestFit="1" customWidth="1"/>
    <col min="4" max="4" width="14.44140625" style="112" customWidth="1"/>
    <col min="5" max="5" width="11.77734375" style="5" customWidth="1"/>
    <col min="6" max="6" width="11" style="5" bestFit="1" customWidth="1"/>
    <col min="7" max="7" width="14.21875" style="5" customWidth="1"/>
    <col min="8" max="8" width="20.109375" style="65" customWidth="1"/>
    <col min="9" max="9" width="12.6640625" style="5" customWidth="1"/>
    <col min="10" max="10" width="4.21875" style="5" customWidth="1"/>
    <col min="11" max="11" width="17.21875" style="6" customWidth="1"/>
    <col min="12" max="12" width="7.6640625" style="6" customWidth="1"/>
    <col min="13" max="13" width="9.33203125" style="6" bestFit="1" customWidth="1"/>
    <col min="14" max="14" width="12.109375" style="6" bestFit="1" customWidth="1"/>
    <col min="15" max="15" width="7.6640625" style="6" bestFit="1" customWidth="1"/>
    <col min="16" max="16" width="9.33203125" style="6" bestFit="1" customWidth="1"/>
    <col min="17" max="17" width="12.109375" style="6" bestFit="1" customWidth="1"/>
    <col min="18" max="18" width="7.6640625" style="6" bestFit="1" customWidth="1"/>
    <col min="19" max="19" width="9.33203125" style="6" bestFit="1" customWidth="1"/>
    <col min="20" max="20" width="12.109375" style="6" bestFit="1" customWidth="1"/>
    <col min="21" max="21" width="5.21875" style="5" customWidth="1"/>
    <col min="22" max="22" width="17.109375" style="5" bestFit="1" customWidth="1"/>
    <col min="23" max="23" width="9.33203125" style="6" customWidth="1"/>
    <col min="24" max="25" width="9.33203125" style="5" bestFit="1" customWidth="1"/>
    <col min="26" max="27" width="9.33203125" style="5" customWidth="1"/>
    <col min="28" max="28" width="5.21875" style="5" customWidth="1"/>
    <col min="29" max="29" width="11.77734375" style="5" customWidth="1"/>
    <col min="30" max="30" width="14.33203125" style="6" customWidth="1"/>
    <col min="31" max="31" width="15.33203125" style="41" bestFit="1" customWidth="1"/>
    <col min="32" max="32" width="25.109375" style="4" customWidth="1"/>
    <col min="33" max="33" width="11.77734375" style="5" customWidth="1"/>
    <col min="34" max="61" width="16.21875" style="5" customWidth="1"/>
    <col min="62" max="62" width="11.33203125" style="5" customWidth="1"/>
    <col min="63" max="65" width="16.21875" style="5" customWidth="1"/>
    <col min="66" max="66" width="11.33203125" style="5" customWidth="1"/>
    <col min="67" max="67" width="9.88671875" style="5" customWidth="1"/>
    <col min="68" max="68" width="11.33203125" style="5" customWidth="1"/>
    <col min="69" max="72" width="4.88671875" style="5" customWidth="1"/>
    <col min="73" max="73" width="7.88671875" style="5" customWidth="1"/>
    <col min="74" max="74" width="9.88671875" style="5" bestFit="1" customWidth="1"/>
    <col min="75" max="79" width="6.88671875" style="5" customWidth="1"/>
    <col min="80" max="80" width="9.88671875" style="5" bestFit="1" customWidth="1"/>
    <col min="81" max="81" width="11.33203125" style="5" bestFit="1" customWidth="1"/>
    <col min="82" max="16384" width="8.88671875" style="5"/>
  </cols>
  <sheetData>
    <row r="1" spans="1:66">
      <c r="A1" s="91" t="s">
        <v>24</v>
      </c>
      <c r="B1" s="108" t="s">
        <v>141</v>
      </c>
      <c r="C1" s="108" t="s">
        <v>142</v>
      </c>
      <c r="D1" s="110" t="s">
        <v>354</v>
      </c>
      <c r="E1" s="92" t="s">
        <v>143</v>
      </c>
      <c r="F1" s="92" t="s">
        <v>144</v>
      </c>
      <c r="G1" s="92" t="s">
        <v>145</v>
      </c>
      <c r="H1" s="91" t="s">
        <v>146</v>
      </c>
      <c r="I1" s="93" t="s">
        <v>147</v>
      </c>
    </row>
    <row r="2" spans="1:66" s="7" customFormat="1">
      <c r="A2" s="103">
        <v>65</v>
      </c>
      <c r="B2" s="90">
        <v>44198</v>
      </c>
      <c r="C2" s="90">
        <v>44305</v>
      </c>
      <c r="D2" s="111">
        <f>$C2-$B2</f>
        <v>107</v>
      </c>
      <c r="E2" s="95" t="s">
        <v>150</v>
      </c>
      <c r="F2" s="95" t="s">
        <v>151</v>
      </c>
      <c r="G2" s="95" t="s">
        <v>152</v>
      </c>
      <c r="H2" s="94"/>
      <c r="I2" s="96" t="s">
        <v>153</v>
      </c>
      <c r="J2" s="5"/>
      <c r="K2" s="5" t="s">
        <v>154</v>
      </c>
      <c r="L2" s="6"/>
      <c r="M2" s="6"/>
      <c r="N2" s="6"/>
      <c r="O2" s="6"/>
      <c r="P2" s="6"/>
      <c r="Q2" s="6"/>
      <c r="R2" s="6"/>
      <c r="S2" s="6"/>
      <c r="T2" s="6"/>
      <c r="U2" s="5"/>
      <c r="V2" s="5"/>
      <c r="W2" s="6"/>
      <c r="X2" s="5"/>
      <c r="Y2" s="5"/>
      <c r="Z2" s="5"/>
      <c r="AA2" s="5"/>
      <c r="AB2" s="5"/>
      <c r="AC2" s="5"/>
      <c r="AD2" s="6"/>
      <c r="AE2" s="41"/>
      <c r="AF2" s="4"/>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row>
    <row r="3" spans="1:66" s="7" customFormat="1">
      <c r="A3" s="103">
        <v>66</v>
      </c>
      <c r="B3" s="90" t="s">
        <v>148</v>
      </c>
      <c r="C3" s="90" t="s">
        <v>149</v>
      </c>
      <c r="D3" s="111">
        <f>$C3-$B3</f>
        <v>107</v>
      </c>
      <c r="E3" s="95" t="s">
        <v>150</v>
      </c>
      <c r="F3" s="95" t="s">
        <v>151</v>
      </c>
      <c r="G3" s="95" t="s">
        <v>152</v>
      </c>
      <c r="H3" s="94"/>
      <c r="I3" s="96" t="s">
        <v>153</v>
      </c>
      <c r="J3" s="5"/>
      <c r="K3" s="8" t="s">
        <v>155</v>
      </c>
      <c r="L3" s="6"/>
      <c r="M3" s="6"/>
      <c r="N3" s="6"/>
      <c r="O3" s="6"/>
      <c r="P3" s="6"/>
      <c r="Q3" s="6"/>
      <c r="R3" s="6"/>
      <c r="S3" s="6"/>
      <c r="T3" s="6"/>
      <c r="U3" s="5"/>
      <c r="V3" s="5"/>
      <c r="W3" s="6"/>
      <c r="X3" s="5"/>
      <c r="Y3" s="5"/>
      <c r="Z3" s="5"/>
      <c r="AA3" s="5"/>
      <c r="AB3" s="5"/>
      <c r="AC3" s="5"/>
      <c r="AD3" s="6"/>
      <c r="AE3" s="41"/>
      <c r="AF3" s="4"/>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row>
    <row r="4" spans="1:66" s="7" customFormat="1" ht="19.8">
      <c r="A4" s="103">
        <v>67</v>
      </c>
      <c r="B4" s="90">
        <v>44198</v>
      </c>
      <c r="C4" s="90">
        <v>44305</v>
      </c>
      <c r="D4" s="111">
        <f t="shared" ref="D4:D67" si="0">$C4-$B4</f>
        <v>107</v>
      </c>
      <c r="E4" s="95" t="s">
        <v>150</v>
      </c>
      <c r="F4" s="95" t="s">
        <v>151</v>
      </c>
      <c r="G4" s="95" t="s">
        <v>152</v>
      </c>
      <c r="H4" s="94"/>
      <c r="I4" s="96" t="s">
        <v>153</v>
      </c>
      <c r="J4" s="5"/>
      <c r="K4" s="9" t="s">
        <v>156</v>
      </c>
      <c r="L4" s="6"/>
      <c r="M4" s="6"/>
      <c r="N4" s="6"/>
      <c r="O4" s="6"/>
      <c r="P4" s="6"/>
      <c r="Q4" s="6"/>
      <c r="R4" s="6"/>
      <c r="S4" s="116" t="s">
        <v>358</v>
      </c>
      <c r="T4" s="6"/>
      <c r="U4" s="5"/>
      <c r="V4" s="5"/>
      <c r="W4" s="6"/>
      <c r="X4" s="5"/>
      <c r="Y4" s="5"/>
      <c r="Z4" s="5"/>
      <c r="AA4" s="5"/>
      <c r="AB4" s="5"/>
      <c r="AC4" s="5"/>
      <c r="AD4" s="6"/>
      <c r="AE4" s="41"/>
      <c r="AF4" s="4"/>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row>
    <row r="5" spans="1:66" s="7" customFormat="1">
      <c r="A5" s="103">
        <v>512</v>
      </c>
      <c r="B5" s="90" t="s">
        <v>148</v>
      </c>
      <c r="C5" s="90" t="s">
        <v>157</v>
      </c>
      <c r="D5" s="111">
        <f t="shared" si="0"/>
        <v>2</v>
      </c>
      <c r="E5" s="95" t="s">
        <v>158</v>
      </c>
      <c r="F5" s="95" t="s">
        <v>151</v>
      </c>
      <c r="G5" s="95" t="s">
        <v>152</v>
      </c>
      <c r="H5" s="94">
        <v>1</v>
      </c>
      <c r="I5" s="96" t="s">
        <v>160</v>
      </c>
      <c r="J5" s="5"/>
      <c r="K5" s="9" t="s">
        <v>161</v>
      </c>
      <c r="L5" s="6"/>
      <c r="M5" s="6"/>
      <c r="N5" s="6"/>
      <c r="O5" s="6"/>
      <c r="P5" s="6"/>
      <c r="Q5" s="6"/>
      <c r="R5" s="6"/>
      <c r="S5" s="6"/>
      <c r="T5" s="6"/>
      <c r="U5" s="5"/>
      <c r="V5" s="5"/>
      <c r="W5" s="6"/>
      <c r="X5" s="5"/>
      <c r="Y5" s="5"/>
      <c r="Z5" s="5"/>
      <c r="AA5" s="5"/>
      <c r="AB5" s="5"/>
      <c r="AC5" s="5"/>
      <c r="AD5" s="6"/>
      <c r="AE5" s="41"/>
      <c r="AF5" s="4"/>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row>
    <row r="6" spans="1:66">
      <c r="A6" s="103">
        <v>97</v>
      </c>
      <c r="B6" s="90" t="s">
        <v>157</v>
      </c>
      <c r="C6" s="90" t="s">
        <v>162</v>
      </c>
      <c r="D6" s="111">
        <f t="shared" si="0"/>
        <v>2</v>
      </c>
      <c r="E6" s="95" t="s">
        <v>158</v>
      </c>
      <c r="F6" s="95" t="s">
        <v>151</v>
      </c>
      <c r="G6" s="95" t="s">
        <v>152</v>
      </c>
      <c r="H6" s="94"/>
      <c r="I6" s="96" t="s">
        <v>160</v>
      </c>
      <c r="K6" s="9" t="s">
        <v>163</v>
      </c>
    </row>
    <row r="7" spans="1:66">
      <c r="A7" s="103">
        <v>513</v>
      </c>
      <c r="B7" s="90" t="s">
        <v>157</v>
      </c>
      <c r="C7" s="90" t="s">
        <v>164</v>
      </c>
      <c r="D7" s="111">
        <f t="shared" si="0"/>
        <v>21</v>
      </c>
      <c r="E7" s="95" t="s">
        <v>165</v>
      </c>
      <c r="F7" s="95" t="s">
        <v>151</v>
      </c>
      <c r="G7" s="95" t="s">
        <v>152</v>
      </c>
      <c r="H7" s="94"/>
      <c r="I7" s="96" t="s">
        <v>160</v>
      </c>
    </row>
    <row r="8" spans="1:66">
      <c r="A8" s="103">
        <v>514</v>
      </c>
      <c r="B8" s="90" t="s">
        <v>157</v>
      </c>
      <c r="C8" s="90" t="s">
        <v>164</v>
      </c>
      <c r="D8" s="111">
        <f t="shared" si="0"/>
        <v>21</v>
      </c>
      <c r="E8" s="95" t="s">
        <v>166</v>
      </c>
      <c r="F8" s="95" t="s">
        <v>151</v>
      </c>
      <c r="G8" s="95" t="s">
        <v>152</v>
      </c>
      <c r="H8" s="94"/>
      <c r="I8" s="96" t="s">
        <v>160</v>
      </c>
      <c r="K8" s="5" t="s">
        <v>167</v>
      </c>
    </row>
    <row r="9" spans="1:66">
      <c r="A9" s="103">
        <v>515</v>
      </c>
      <c r="B9" s="90" t="s">
        <v>157</v>
      </c>
      <c r="C9" s="90" t="s">
        <v>157</v>
      </c>
      <c r="D9" s="111">
        <f t="shared" si="0"/>
        <v>0</v>
      </c>
      <c r="E9" s="95" t="s">
        <v>168</v>
      </c>
      <c r="F9" s="95" t="s">
        <v>151</v>
      </c>
      <c r="G9" s="95" t="s">
        <v>152</v>
      </c>
      <c r="H9" s="94">
        <v>3</v>
      </c>
      <c r="I9" s="96" t="s">
        <v>160</v>
      </c>
      <c r="K9" s="8" t="s">
        <v>169</v>
      </c>
    </row>
    <row r="10" spans="1:66">
      <c r="A10" s="103">
        <v>516</v>
      </c>
      <c r="B10" s="90" t="s">
        <v>157</v>
      </c>
      <c r="C10" s="90" t="s">
        <v>170</v>
      </c>
      <c r="D10" s="111">
        <f t="shared" si="0"/>
        <v>3</v>
      </c>
      <c r="E10" s="95" t="s">
        <v>171</v>
      </c>
      <c r="F10" s="95" t="s">
        <v>151</v>
      </c>
      <c r="G10" s="95" t="s">
        <v>152</v>
      </c>
      <c r="H10" s="94"/>
      <c r="I10" s="96" t="s">
        <v>160</v>
      </c>
      <c r="K10" s="9" t="s">
        <v>172</v>
      </c>
    </row>
    <row r="11" spans="1:66">
      <c r="A11" s="103">
        <v>7091</v>
      </c>
      <c r="B11" s="90" t="s">
        <v>157</v>
      </c>
      <c r="C11" s="90" t="s">
        <v>173</v>
      </c>
      <c r="D11" s="111">
        <f t="shared" si="0"/>
        <v>1</v>
      </c>
      <c r="E11" s="95" t="s">
        <v>168</v>
      </c>
      <c r="F11" s="95" t="s">
        <v>151</v>
      </c>
      <c r="G11" s="95" t="s">
        <v>152</v>
      </c>
      <c r="H11" s="94"/>
      <c r="I11" s="96" t="s">
        <v>160</v>
      </c>
      <c r="K11" s="9" t="s">
        <v>174</v>
      </c>
    </row>
    <row r="12" spans="1:66">
      <c r="A12" s="103">
        <v>517</v>
      </c>
      <c r="B12" s="90" t="s">
        <v>173</v>
      </c>
      <c r="C12" s="90" t="s">
        <v>175</v>
      </c>
      <c r="D12" s="111">
        <f t="shared" si="0"/>
        <v>77</v>
      </c>
      <c r="E12" s="95" t="s">
        <v>176</v>
      </c>
      <c r="F12" s="95" t="s">
        <v>151</v>
      </c>
      <c r="G12" s="95" t="s">
        <v>152</v>
      </c>
      <c r="H12" s="94"/>
      <c r="I12" s="96" t="s">
        <v>153</v>
      </c>
      <c r="K12" s="7" t="s">
        <v>177</v>
      </c>
    </row>
    <row r="13" spans="1:66">
      <c r="A13" s="103">
        <v>518</v>
      </c>
      <c r="B13" s="90" t="s">
        <v>173</v>
      </c>
      <c r="C13" s="90" t="s">
        <v>170</v>
      </c>
      <c r="D13" s="111">
        <f t="shared" si="0"/>
        <v>2</v>
      </c>
      <c r="E13" s="95" t="s">
        <v>178</v>
      </c>
      <c r="F13" s="95" t="s">
        <v>151</v>
      </c>
      <c r="G13" s="95" t="s">
        <v>152</v>
      </c>
      <c r="H13" s="94"/>
      <c r="I13" s="96" t="s">
        <v>160</v>
      </c>
    </row>
    <row r="14" spans="1:66">
      <c r="A14" s="103">
        <v>519</v>
      </c>
      <c r="B14" s="90" t="s">
        <v>173</v>
      </c>
      <c r="C14" s="90" t="s">
        <v>179</v>
      </c>
      <c r="D14" s="111">
        <f t="shared" si="0"/>
        <v>21</v>
      </c>
      <c r="E14" s="95" t="s">
        <v>165</v>
      </c>
      <c r="F14" s="95" t="s">
        <v>151</v>
      </c>
      <c r="G14" s="95" t="s">
        <v>152</v>
      </c>
      <c r="H14" s="94"/>
      <c r="I14" s="96" t="s">
        <v>160</v>
      </c>
    </row>
    <row r="15" spans="1:66">
      <c r="A15" s="103">
        <v>7093</v>
      </c>
      <c r="B15" s="90" t="s">
        <v>173</v>
      </c>
      <c r="C15" s="90" t="s">
        <v>180</v>
      </c>
      <c r="D15" s="111">
        <f t="shared" si="0"/>
        <v>4</v>
      </c>
      <c r="E15" s="95" t="s">
        <v>168</v>
      </c>
      <c r="F15" s="95" t="s">
        <v>151</v>
      </c>
      <c r="G15" s="95" t="s">
        <v>152</v>
      </c>
      <c r="H15" s="94"/>
      <c r="I15" s="96" t="s">
        <v>160</v>
      </c>
      <c r="K15" s="85" t="s">
        <v>0</v>
      </c>
      <c r="L15" s="85"/>
      <c r="M15" s="85"/>
      <c r="N15" s="85"/>
      <c r="O15" s="85"/>
      <c r="P15" s="85"/>
      <c r="Q15" s="85"/>
      <c r="R15" s="85"/>
      <c r="S15" s="85"/>
      <c r="T15" s="85"/>
      <c r="U15" s="85"/>
      <c r="V15" s="85"/>
      <c r="W15" s="85"/>
      <c r="X15" s="85"/>
      <c r="Y15" s="85"/>
      <c r="Z15" s="85"/>
      <c r="AA15" s="85"/>
      <c r="AB15" s="85"/>
      <c r="AC15" s="85"/>
      <c r="AD15" s="85"/>
    </row>
    <row r="16" spans="1:66">
      <c r="A16" s="103">
        <v>7094</v>
      </c>
      <c r="B16" s="90" t="s">
        <v>173</v>
      </c>
      <c r="C16" s="90" t="s">
        <v>162</v>
      </c>
      <c r="D16" s="111">
        <f t="shared" si="0"/>
        <v>1</v>
      </c>
      <c r="E16" s="95" t="s">
        <v>168</v>
      </c>
      <c r="F16" s="95" t="s">
        <v>151</v>
      </c>
      <c r="G16" s="95" t="s">
        <v>152</v>
      </c>
      <c r="H16" s="94"/>
      <c r="I16" s="96" t="s">
        <v>153</v>
      </c>
      <c r="L16" s="5"/>
      <c r="M16" s="5"/>
      <c r="N16" s="5"/>
    </row>
    <row r="17" spans="1:33">
      <c r="A17" s="103">
        <v>98</v>
      </c>
      <c r="B17" s="90" t="s">
        <v>162</v>
      </c>
      <c r="C17" s="90" t="s">
        <v>181</v>
      </c>
      <c r="D17" s="111">
        <f t="shared" si="0"/>
        <v>5</v>
      </c>
      <c r="E17" s="95" t="s">
        <v>158</v>
      </c>
      <c r="F17" s="95" t="s">
        <v>151</v>
      </c>
      <c r="G17" s="95" t="s">
        <v>152</v>
      </c>
      <c r="H17" s="94">
        <v>3</v>
      </c>
      <c r="I17" s="96" t="s">
        <v>160</v>
      </c>
    </row>
    <row r="18" spans="1:33">
      <c r="A18" s="94">
        <v>246</v>
      </c>
      <c r="B18" s="90" t="s">
        <v>162</v>
      </c>
      <c r="C18" s="90" t="s">
        <v>179</v>
      </c>
      <c r="D18" s="111">
        <f t="shared" si="0"/>
        <v>20</v>
      </c>
      <c r="E18" s="95" t="s">
        <v>182</v>
      </c>
      <c r="F18" s="95" t="s">
        <v>151</v>
      </c>
      <c r="G18" s="97" t="s">
        <v>152</v>
      </c>
      <c r="H18" s="94">
        <v>3</v>
      </c>
      <c r="I18" s="96" t="s">
        <v>160</v>
      </c>
      <c r="L18" s="85" t="s">
        <v>183</v>
      </c>
      <c r="M18" s="85" t="s">
        <v>183</v>
      </c>
      <c r="N18" s="85" t="s">
        <v>183</v>
      </c>
      <c r="O18" s="85" t="s">
        <v>184</v>
      </c>
      <c r="P18" s="85" t="s">
        <v>184</v>
      </c>
      <c r="Q18" s="85" t="s">
        <v>184</v>
      </c>
      <c r="R18" s="85" t="s">
        <v>185</v>
      </c>
      <c r="S18" s="85" t="s">
        <v>185</v>
      </c>
      <c r="T18" s="85" t="s">
        <v>185</v>
      </c>
      <c r="W18" s="11" t="s">
        <v>183</v>
      </c>
      <c r="X18" s="11" t="s">
        <v>184</v>
      </c>
      <c r="Y18" s="11" t="s">
        <v>185</v>
      </c>
      <c r="Z18" s="105"/>
      <c r="AA18" s="105"/>
      <c r="AG18" s="4"/>
    </row>
    <row r="19" spans="1:33">
      <c r="A19" s="103">
        <v>247</v>
      </c>
      <c r="B19" s="90" t="s">
        <v>162</v>
      </c>
      <c r="C19" s="90" t="s">
        <v>186</v>
      </c>
      <c r="D19" s="111">
        <f t="shared" si="0"/>
        <v>8</v>
      </c>
      <c r="E19" s="95" t="s">
        <v>165</v>
      </c>
      <c r="F19" s="95" t="s">
        <v>151</v>
      </c>
      <c r="G19" s="95" t="s">
        <v>152</v>
      </c>
      <c r="H19" s="94"/>
      <c r="I19" s="96" t="s">
        <v>160</v>
      </c>
      <c r="L19" s="10" t="s">
        <v>187</v>
      </c>
      <c r="M19" s="10" t="s">
        <v>160</v>
      </c>
      <c r="N19" s="10" t="s">
        <v>153</v>
      </c>
      <c r="O19" s="10" t="s">
        <v>187</v>
      </c>
      <c r="P19" s="10" t="s">
        <v>160</v>
      </c>
      <c r="Q19" s="10" t="s">
        <v>153</v>
      </c>
      <c r="R19" s="10" t="s">
        <v>187</v>
      </c>
      <c r="S19" s="10" t="s">
        <v>160</v>
      </c>
      <c r="T19" s="10" t="s">
        <v>153</v>
      </c>
      <c r="W19" s="11" t="s">
        <v>160</v>
      </c>
      <c r="X19" s="11" t="s">
        <v>160</v>
      </c>
      <c r="Y19" s="11" t="s">
        <v>160</v>
      </c>
      <c r="Z19" s="105"/>
      <c r="AA19" s="105"/>
      <c r="AD19" s="10" t="s">
        <v>188</v>
      </c>
      <c r="AE19" s="61" t="s">
        <v>346</v>
      </c>
      <c r="AG19" s="4"/>
    </row>
    <row r="20" spans="1:33">
      <c r="A20" s="103">
        <v>520</v>
      </c>
      <c r="B20" s="90" t="s">
        <v>162</v>
      </c>
      <c r="C20" s="90" t="s">
        <v>162</v>
      </c>
      <c r="D20" s="111">
        <f t="shared" si="0"/>
        <v>0</v>
      </c>
      <c r="E20" s="95" t="s">
        <v>158</v>
      </c>
      <c r="F20" s="95" t="s">
        <v>151</v>
      </c>
      <c r="G20" s="95" t="s">
        <v>152</v>
      </c>
      <c r="H20" s="94"/>
      <c r="I20" s="96" t="s">
        <v>160</v>
      </c>
      <c r="K20" s="10" t="s">
        <v>171</v>
      </c>
      <c r="L20" s="12">
        <f>SUMPRODUCT(1*(MONTH($B$2:$B$485)=1)*($E$2:$E$485=$K20)*($I$2:$I$485 = L$19))</f>
        <v>0</v>
      </c>
      <c r="M20" s="12">
        <f>SUMPRODUCT(1*(MONTH($B$2:$B$485)=1)*($E$2:$E$485=$K20)*($I$2:$I$485 = M$19))</f>
        <v>53</v>
      </c>
      <c r="N20" s="12">
        <f>SUMPRODUCT(1*(MONTH($B$2:$B$485)=1)*($E$2:$E$485=$K20)*($I$2:$I$485 = N$19))</f>
        <v>0</v>
      </c>
      <c r="O20" s="12">
        <f>SUMPRODUCT(1*(MONTH($B$2:$B$485)=2)*($E$2:$E$485=$K20)*($I$2:$I$485 = O$19))</f>
        <v>0</v>
      </c>
      <c r="P20" s="12">
        <f>SUMPRODUCT(1*(MONTH($B$2:$B$485)=2)*($E$2:$E$485=$K20)*($I$2:$I$485 = P$19))</f>
        <v>35</v>
      </c>
      <c r="Q20" s="12">
        <f>SUMPRODUCT(1*(MONTH($B$2:$B$485)=2)*($E$2:$E$485=$K20)*($I$2:$I$485 = Q$19))</f>
        <v>0</v>
      </c>
      <c r="R20" s="12">
        <f>SUMPRODUCT(1*(MONTH($B$2:$B$485)=3)*($E$2:$E$485=$K20)*($I$2:$I$485 = R$19))</f>
        <v>0</v>
      </c>
      <c r="S20" s="12">
        <f>SUMPRODUCT(1*(MONTH($B$2:$B$485)=3)*($E$2:$E$485=$K20)*($I$2:$I$485 = S$19))</f>
        <v>40</v>
      </c>
      <c r="T20" s="12">
        <f>SUMPRODUCT(1*(MONTH($B$2:$B$485)=3)*($E$2:$E$485=$K20)*($I$2:$I$485 = T$19))</f>
        <v>0</v>
      </c>
      <c r="V20" s="10" t="s">
        <v>171</v>
      </c>
      <c r="W20" s="13">
        <f>IF($M20&lt;&gt;0,SUMPRODUCT($D$2:$D$485*($E$2:$E$485=$V20)*($I$2:$I$485 = W$19)*(MONTH($B$2:$B$485) = 1))/SUMPRODUCT(1*($E$2:$E$485=$V20)*($I$2:$I$485 = W$19)*(MONTH($B$2:$B$485) = 1)),0)</f>
        <v>8.3018867924528301</v>
      </c>
      <c r="X20" s="13">
        <f>IF($P20&lt;&gt;0,SUMPRODUCT($D$2:$D$485*($E$2:$E$485=$V20)*($I$2:$I$485 = X$19)*(MONTH($B$2:$B$485) = 2))/SUMPRODUCT(1*($E$2:$E$485=$V20)*($I$2:$I$485 = X$19)*(MONTH($B$2:$B$485) = 2)),0)</f>
        <v>19.857142857142858</v>
      </c>
      <c r="Y20" s="13">
        <f>IF($S20&lt;&gt;0,SUMPRODUCT($D$2:$D$485*($E$2:$E$485=$V20)*($I$2:$I$485 = Y$19)*(MONTH($B$2:$B$485) = 3))/SUMPRODUCT(1*($E$2:$E$485=$V20)*($I$2:$I$485 = Y$19)*(MONTH($B$2:$B$485) = 3)),0)</f>
        <v>8.7750000000000004</v>
      </c>
      <c r="Z20" s="106"/>
      <c r="AA20" s="106"/>
      <c r="AC20" s="14" t="s">
        <v>171</v>
      </c>
      <c r="AD20" s="12">
        <f>IF(AE20&lt;&gt;0,AVERAGEIFS($H$2:$H$485,$E$2:$E$485,AC20,$H$2:$H$485,"&lt;&gt;0"),0)</f>
        <v>4</v>
      </c>
      <c r="AE20" s="41">
        <f>SUMIF($E$2:$E$485,AC20,$H$2:$H$485)</f>
        <v>8</v>
      </c>
      <c r="AF20" s="55"/>
      <c r="AG20" s="4"/>
    </row>
    <row r="21" spans="1:33">
      <c r="A21" s="103">
        <v>521</v>
      </c>
      <c r="B21" s="90" t="s">
        <v>162</v>
      </c>
      <c r="C21" s="90" t="s">
        <v>180</v>
      </c>
      <c r="D21" s="111">
        <f t="shared" si="0"/>
        <v>3</v>
      </c>
      <c r="E21" s="95" t="s">
        <v>189</v>
      </c>
      <c r="F21" s="95" t="s">
        <v>151</v>
      </c>
      <c r="G21" s="95" t="s">
        <v>152</v>
      </c>
      <c r="H21" s="94"/>
      <c r="I21" s="96" t="s">
        <v>160</v>
      </c>
      <c r="K21" s="10" t="s">
        <v>168</v>
      </c>
      <c r="L21" s="12">
        <f>SUMPRODUCT(1*(MONTH($B$2:$B$485)=1)*($E$2:$E$485=$K21)*($I$2:$I$485 = L$19))</f>
        <v>0</v>
      </c>
      <c r="M21" s="12">
        <f>SUMPRODUCT(1*(MONTH($B$2:$B$485)=1)*($E$2:$E$485=$K21)*($I$2:$I$485 = M$19))</f>
        <v>36</v>
      </c>
      <c r="N21" s="12">
        <f>SUMPRODUCT(1*(MONTH($B$2:$B$485)=1)*($E$2:$E$485=$K21)*($I$2:$I$485 = N$19))</f>
        <v>4</v>
      </c>
      <c r="O21" s="12">
        <f>SUMPRODUCT(1*(MONTH($B$2:$B$485)=2)*($E$2:$E$485=$K21)*($I$2:$I$485 = O$19))</f>
        <v>0</v>
      </c>
      <c r="P21" s="12">
        <f>SUMPRODUCT(1*(MONTH($B$2:$B$485)=2)*($E$2:$E$485=$K21)*($I$2:$I$485 = P$19))</f>
        <v>23</v>
      </c>
      <c r="Q21" s="12">
        <f>SUMPRODUCT(1*(MONTH($B$2:$B$485)=2)*($E$2:$E$485=$K21)*($I$2:$I$485 = Q$19))</f>
        <v>0</v>
      </c>
      <c r="R21" s="12">
        <f>SUMPRODUCT(1*(MONTH($B$2:$B$485)=3)*($E$2:$E$485=$K21)*($I$2:$I$485 = R$19))</f>
        <v>0</v>
      </c>
      <c r="S21" s="12">
        <f>SUMPRODUCT(1*(MONTH($B$2:$B$485)=3)*($E$2:$E$485=$K21)*($I$2:$I$485 = S$19))</f>
        <v>38</v>
      </c>
      <c r="T21" s="12">
        <f>SUMPRODUCT(1*(MONTH($B$2:$B$485)=3)*($E$2:$E$485=$K21)*($I$2:$I$485 = T$19))</f>
        <v>1</v>
      </c>
      <c r="V21" s="10" t="s">
        <v>168</v>
      </c>
      <c r="W21" s="13">
        <f t="shared" ref="W21:W46" si="1">IF($M21&lt;&gt;0,SUMPRODUCT($D$2:$D$485*($E$2:$E$485=$V21)*($I$2:$I$485 = W$19)*(MONTH($B$2:$B$485) = 1))/SUMPRODUCT(1*($E$2:$E$485=$V21)*($I$2:$I$485 = W$19)*(MONTH($B$2:$B$485) = 1)),0)</f>
        <v>1.3888888888888888</v>
      </c>
      <c r="X21" s="13">
        <f t="shared" ref="X21:X46" si="2">IF($P21&lt;&gt;0,SUMPRODUCT($D$2:$D$485*($E$2:$E$485=$V21)*($I$2:$I$485 = X$19)*(MONTH($B$2:$B$485) = 2))/SUMPRODUCT(1*($E$2:$E$485=$V21)*($I$2:$I$485 = X$19)*(MONTH($B$2:$B$485) = 2)),0)</f>
        <v>2.652173913043478</v>
      </c>
      <c r="Y21" s="13">
        <f t="shared" ref="Y21:Y46" si="3">IF($S21&lt;&gt;0,SUMPRODUCT($D$2:$D$485*($E$2:$E$485=$V21)*($I$2:$I$485 = Y$19)*(MONTH($B$2:$B$485) = 3))/SUMPRODUCT(1*($E$2:$E$485=$V21)*($I$2:$I$485 = Y$19)*(MONTH($B$2:$B$485) = 3)),0)</f>
        <v>2.236842105263158</v>
      </c>
      <c r="Z21" s="106"/>
      <c r="AA21" s="106"/>
      <c r="AC21" s="14" t="s">
        <v>168</v>
      </c>
      <c r="AD21" s="12">
        <f t="shared" ref="AD21:AD46" si="4">IF(AE21&lt;&gt;0,AVERAGEIFS($H$2:$H$485,$E$2:$E$485,AC21,$H$2:$H$485,"&lt;&gt;0"),0)</f>
        <v>3</v>
      </c>
      <c r="AE21" s="41">
        <f t="shared" ref="AE21:AE46" si="5">SUMIF($E$2:$E$485,AC21,$H$2:$H$485)</f>
        <v>3</v>
      </c>
      <c r="AG21" s="4"/>
    </row>
    <row r="22" spans="1:33">
      <c r="A22" s="103">
        <v>522</v>
      </c>
      <c r="B22" s="90" t="s">
        <v>162</v>
      </c>
      <c r="C22" s="90" t="s">
        <v>170</v>
      </c>
      <c r="D22" s="111">
        <f t="shared" si="0"/>
        <v>1</v>
      </c>
      <c r="E22" s="95" t="s">
        <v>168</v>
      </c>
      <c r="F22" s="95" t="s">
        <v>151</v>
      </c>
      <c r="G22" s="95" t="s">
        <v>152</v>
      </c>
      <c r="H22" s="94"/>
      <c r="I22" s="96" t="s">
        <v>160</v>
      </c>
      <c r="K22" s="10" t="s">
        <v>158</v>
      </c>
      <c r="L22" s="12">
        <f>SUMPRODUCT(1*(MONTH($B$2:$B$485)=1)*($E$2:$E$485=$K22)*($I$2:$I$485 = L$19))</f>
        <v>0</v>
      </c>
      <c r="M22" s="12">
        <f>SUMPRODUCT(1*(MONTH($B$2:$B$485)=1)*($E$2:$E$485=$K22)*($I$2:$I$485 = M$19))</f>
        <v>14</v>
      </c>
      <c r="N22" s="12">
        <f>SUMPRODUCT(1*(MONTH($B$2:$B$485)=1)*($E$2:$E$485=$K22)*($I$2:$I$485 = N$19))</f>
        <v>0</v>
      </c>
      <c r="O22" s="12">
        <f>SUMPRODUCT(1*(MONTH($B$2:$B$485)=2)*($E$2:$E$485=$K22)*($I$2:$I$485 = O$19))</f>
        <v>0</v>
      </c>
      <c r="P22" s="12">
        <f>SUMPRODUCT(1*(MONTH($B$2:$B$485)=2)*($E$2:$E$485=$K22)*($I$2:$I$485 = P$19))</f>
        <v>8</v>
      </c>
      <c r="Q22" s="12">
        <f>SUMPRODUCT(1*(MONTH($B$2:$B$485)=2)*($E$2:$E$485=$K22)*($I$2:$I$485 = Q$19))</f>
        <v>0</v>
      </c>
      <c r="R22" s="12">
        <f>SUMPRODUCT(1*(MONTH($B$2:$B$485)=3)*($E$2:$E$485=$K22)*($I$2:$I$485 = R$19))</f>
        <v>0</v>
      </c>
      <c r="S22" s="12">
        <f>SUMPRODUCT(1*(MONTH($B$2:$B$485)=3)*($E$2:$E$485=$K22)*($I$2:$I$485 = S$19))</f>
        <v>13</v>
      </c>
      <c r="T22" s="12">
        <f>SUMPRODUCT(1*(MONTH($B$2:$B$485)=3)*($E$2:$E$485=$K22)*($I$2:$I$485 = T$19))</f>
        <v>0</v>
      </c>
      <c r="V22" s="10" t="s">
        <v>158</v>
      </c>
      <c r="W22" s="13">
        <f t="shared" si="1"/>
        <v>6.5</v>
      </c>
      <c r="X22" s="13">
        <f t="shared" si="2"/>
        <v>21.625</v>
      </c>
      <c r="Y22" s="13">
        <f t="shared" si="3"/>
        <v>6.5384615384615383</v>
      </c>
      <c r="Z22" s="106"/>
      <c r="AA22" s="106"/>
      <c r="AC22" s="14" t="s">
        <v>158</v>
      </c>
      <c r="AD22" s="12">
        <f t="shared" si="4"/>
        <v>1.8</v>
      </c>
      <c r="AE22" s="41">
        <f t="shared" si="5"/>
        <v>9</v>
      </c>
      <c r="AG22" s="4"/>
    </row>
    <row r="23" spans="1:33">
      <c r="A23" s="103">
        <v>523</v>
      </c>
      <c r="B23" s="90" t="s">
        <v>162</v>
      </c>
      <c r="C23" s="90" t="s">
        <v>190</v>
      </c>
      <c r="D23" s="111">
        <f t="shared" si="0"/>
        <v>2</v>
      </c>
      <c r="E23" s="95" t="s">
        <v>168</v>
      </c>
      <c r="F23" s="95" t="s">
        <v>151</v>
      </c>
      <c r="G23" s="95" t="s">
        <v>152</v>
      </c>
      <c r="H23" s="94"/>
      <c r="I23" s="96" t="s">
        <v>160</v>
      </c>
      <c r="K23" s="10" t="s">
        <v>191</v>
      </c>
      <c r="L23" s="12">
        <f>SUMPRODUCT(1*(MONTH($B$2:$B$485)=1)*($E$2:$E$485=$K23)*($I$2:$I$485 = L$19))</f>
        <v>0</v>
      </c>
      <c r="M23" s="12">
        <f>SUMPRODUCT(1*(MONTH($B$2:$B$485)=1)*($E$2:$E$485=$K23)*($I$2:$I$485 = M$19))</f>
        <v>8</v>
      </c>
      <c r="N23" s="12">
        <f>SUMPRODUCT(1*(MONTH($B$2:$B$485)=1)*($E$2:$E$485=$K23)*($I$2:$I$485 = N$19))</f>
        <v>0</v>
      </c>
      <c r="O23" s="12">
        <f>SUMPRODUCT(1*(MONTH($B$2:$B$485)=2)*($E$2:$E$485=$K23)*($I$2:$I$485 = O$19))</f>
        <v>0</v>
      </c>
      <c r="P23" s="12">
        <f>SUMPRODUCT(1*(MONTH($B$2:$B$485)=2)*($E$2:$E$485=$K23)*($I$2:$I$485 = P$19))</f>
        <v>7</v>
      </c>
      <c r="Q23" s="12">
        <f>SUMPRODUCT(1*(MONTH($B$2:$B$485)=2)*($E$2:$E$485=$K23)*($I$2:$I$485 = Q$19))</f>
        <v>0</v>
      </c>
      <c r="R23" s="12">
        <f>SUMPRODUCT(1*(MONTH($B$2:$B$485)=3)*($E$2:$E$485=$K23)*($I$2:$I$485 = R$19))</f>
        <v>0</v>
      </c>
      <c r="S23" s="12">
        <f>SUMPRODUCT(1*(MONTH($B$2:$B$485)=3)*($E$2:$E$485=$K23)*($I$2:$I$485 = S$19))</f>
        <v>13</v>
      </c>
      <c r="T23" s="12">
        <f>SUMPRODUCT(1*(MONTH($B$2:$B$485)=3)*($E$2:$E$485=$K23)*($I$2:$I$485 = T$19))</f>
        <v>0</v>
      </c>
      <c r="V23" s="10" t="s">
        <v>191</v>
      </c>
      <c r="W23" s="13">
        <f t="shared" si="1"/>
        <v>4.75</v>
      </c>
      <c r="X23" s="13">
        <f t="shared" si="2"/>
        <v>5.4285714285714288</v>
      </c>
      <c r="Y23" s="13">
        <f t="shared" si="3"/>
        <v>4.4615384615384617</v>
      </c>
      <c r="Z23" s="106"/>
      <c r="AA23" s="106"/>
      <c r="AC23" s="14" t="s">
        <v>191</v>
      </c>
      <c r="AD23" s="12">
        <f t="shared" si="4"/>
        <v>0</v>
      </c>
      <c r="AE23" s="41">
        <f t="shared" si="5"/>
        <v>0</v>
      </c>
      <c r="AG23" s="4"/>
    </row>
    <row r="24" spans="1:33">
      <c r="A24" s="103">
        <v>7095</v>
      </c>
      <c r="B24" s="90" t="s">
        <v>162</v>
      </c>
      <c r="C24" s="90" t="s">
        <v>162</v>
      </c>
      <c r="D24" s="111">
        <f t="shared" si="0"/>
        <v>0</v>
      </c>
      <c r="E24" s="95" t="s">
        <v>168</v>
      </c>
      <c r="F24" s="95" t="s">
        <v>151</v>
      </c>
      <c r="G24" s="95" t="s">
        <v>152</v>
      </c>
      <c r="H24" s="94"/>
      <c r="I24" s="96" t="s">
        <v>160</v>
      </c>
      <c r="K24" s="10" t="s">
        <v>192</v>
      </c>
      <c r="L24" s="12">
        <f>SUMPRODUCT(1*(MONTH($B$2:$B$485)=1)*($E$2:$E$485=$K24)*($I$2:$I$485 = L$19))</f>
        <v>0</v>
      </c>
      <c r="M24" s="12">
        <f>SUMPRODUCT(1*(MONTH($B$2:$B$485)=1)*($E$2:$E$485=$K24)*($I$2:$I$485 = M$19))</f>
        <v>2</v>
      </c>
      <c r="N24" s="12">
        <f>SUMPRODUCT(1*(MONTH($B$2:$B$485)=1)*($E$2:$E$485=$K24)*($I$2:$I$485 = N$19))</f>
        <v>0</v>
      </c>
      <c r="O24" s="12">
        <f>SUMPRODUCT(1*(MONTH($B$2:$B$485)=2)*($E$2:$E$485=$K24)*($I$2:$I$485 = O$19))</f>
        <v>0</v>
      </c>
      <c r="P24" s="12">
        <f>SUMPRODUCT(1*(MONTH($B$2:$B$485)=2)*($E$2:$E$485=$K24)*($I$2:$I$485 = P$19))</f>
        <v>2</v>
      </c>
      <c r="Q24" s="12">
        <f>SUMPRODUCT(1*(MONTH($B$2:$B$485)=2)*($E$2:$E$485=$K24)*($I$2:$I$485 = Q$19))</f>
        <v>0</v>
      </c>
      <c r="R24" s="12">
        <f>SUMPRODUCT(1*(MONTH($B$2:$B$485)=3)*($E$2:$E$485=$K24)*($I$2:$I$485 = R$19))</f>
        <v>0</v>
      </c>
      <c r="S24" s="12">
        <f>SUMPRODUCT(1*(MONTH($B$2:$B$485)=3)*($E$2:$E$485=$K24)*($I$2:$I$485 = S$19))</f>
        <v>6</v>
      </c>
      <c r="T24" s="12">
        <f>SUMPRODUCT(1*(MONTH($B$2:$B$485)=3)*($E$2:$E$485=$K24)*($I$2:$I$485 = T$19))</f>
        <v>0</v>
      </c>
      <c r="V24" s="10" t="s">
        <v>192</v>
      </c>
      <c r="W24" s="13">
        <f t="shared" si="1"/>
        <v>2</v>
      </c>
      <c r="X24" s="13">
        <f t="shared" si="2"/>
        <v>1</v>
      </c>
      <c r="Y24" s="13">
        <f t="shared" si="3"/>
        <v>1</v>
      </c>
      <c r="Z24" s="106"/>
      <c r="AA24" s="106"/>
      <c r="AC24" s="14" t="s">
        <v>192</v>
      </c>
      <c r="AD24" s="12">
        <f t="shared" si="4"/>
        <v>0</v>
      </c>
      <c r="AE24" s="41">
        <f t="shared" si="5"/>
        <v>0</v>
      </c>
      <c r="AG24" s="4"/>
    </row>
    <row r="25" spans="1:33">
      <c r="A25" s="103">
        <v>7096</v>
      </c>
      <c r="B25" s="90" t="s">
        <v>162</v>
      </c>
      <c r="C25" s="90" t="s">
        <v>181</v>
      </c>
      <c r="D25" s="111">
        <f t="shared" si="0"/>
        <v>5</v>
      </c>
      <c r="E25" s="95" t="s">
        <v>193</v>
      </c>
      <c r="F25" s="95" t="s">
        <v>151</v>
      </c>
      <c r="G25" s="95" t="s">
        <v>152</v>
      </c>
      <c r="H25" s="94"/>
      <c r="I25" s="96" t="s">
        <v>153</v>
      </c>
      <c r="K25" s="10" t="s">
        <v>194</v>
      </c>
      <c r="L25" s="12">
        <f>SUMPRODUCT(1*(MONTH($B$2:$B$485)=1)*($E$2:$E$485=$K25)*($I$2:$I$485 = L$19))</f>
        <v>0</v>
      </c>
      <c r="M25" s="12">
        <f>SUMPRODUCT(1*(MONTH($B$2:$B$485)=1)*($E$2:$E$485=$K25)*($I$2:$I$485 = M$19))</f>
        <v>3</v>
      </c>
      <c r="N25" s="12">
        <f>SUMPRODUCT(1*(MONTH($B$2:$B$485)=1)*($E$2:$E$485=$K25)*($I$2:$I$485 = N$19))</f>
        <v>0</v>
      </c>
      <c r="O25" s="12">
        <f>SUMPRODUCT(1*(MONTH($B$2:$B$485)=2)*($E$2:$E$485=$K25)*($I$2:$I$485 = O$19))</f>
        <v>0</v>
      </c>
      <c r="P25" s="12">
        <f>SUMPRODUCT(1*(MONTH($B$2:$B$485)=2)*($E$2:$E$485=$K25)*($I$2:$I$485 = P$19))</f>
        <v>5</v>
      </c>
      <c r="Q25" s="12">
        <f>SUMPRODUCT(1*(MONTH($B$2:$B$485)=2)*($E$2:$E$485=$K25)*($I$2:$I$485 = Q$19))</f>
        <v>0</v>
      </c>
      <c r="R25" s="12">
        <f>SUMPRODUCT(1*(MONTH($B$2:$B$485)=3)*($E$2:$E$485=$K25)*($I$2:$I$485 = R$19))</f>
        <v>0</v>
      </c>
      <c r="S25" s="12">
        <f>SUMPRODUCT(1*(MONTH($B$2:$B$485)=3)*($E$2:$E$485=$K25)*($I$2:$I$485 = S$19))</f>
        <v>6</v>
      </c>
      <c r="T25" s="12">
        <f>SUMPRODUCT(1*(MONTH($B$2:$B$485)=3)*($E$2:$E$485=$K25)*($I$2:$I$485 = T$19))</f>
        <v>0</v>
      </c>
      <c r="V25" s="10" t="s">
        <v>194</v>
      </c>
      <c r="W25" s="13">
        <f t="shared" si="1"/>
        <v>35.666666666666664</v>
      </c>
      <c r="X25" s="13">
        <f t="shared" si="2"/>
        <v>23.6</v>
      </c>
      <c r="Y25" s="13">
        <f t="shared" si="3"/>
        <v>15.666666666666666</v>
      </c>
      <c r="Z25" s="106"/>
      <c r="AA25" s="106"/>
      <c r="AC25" s="14" t="s">
        <v>194</v>
      </c>
      <c r="AD25" s="12">
        <f t="shared" si="4"/>
        <v>0</v>
      </c>
      <c r="AE25" s="41">
        <f t="shared" si="5"/>
        <v>0</v>
      </c>
      <c r="AG25" s="4"/>
    </row>
    <row r="26" spans="1:33">
      <c r="A26" s="103">
        <v>7097</v>
      </c>
      <c r="B26" s="90" t="s">
        <v>162</v>
      </c>
      <c r="C26" s="90" t="s">
        <v>170</v>
      </c>
      <c r="D26" s="111">
        <f t="shared" si="0"/>
        <v>1</v>
      </c>
      <c r="E26" s="95" t="s">
        <v>189</v>
      </c>
      <c r="F26" s="95" t="s">
        <v>151</v>
      </c>
      <c r="G26" s="95" t="s">
        <v>152</v>
      </c>
      <c r="H26" s="94"/>
      <c r="I26" s="96" t="s">
        <v>160</v>
      </c>
      <c r="K26" s="10" t="s">
        <v>195</v>
      </c>
      <c r="L26" s="12">
        <f>SUMPRODUCT(1*(MONTH($B$2:$B$485)=1)*($E$2:$E$485=$K26)*($I$2:$I$485 = L$19))</f>
        <v>0</v>
      </c>
      <c r="M26" s="12">
        <f>SUMPRODUCT(1*(MONTH($B$2:$B$485)=1)*($E$2:$E$485=$K26)*($I$2:$I$485 = M$19))</f>
        <v>0</v>
      </c>
      <c r="N26" s="12">
        <f>SUMPRODUCT(1*(MONTH($B$2:$B$485)=1)*($E$2:$E$485=$K26)*($I$2:$I$485 = N$19))</f>
        <v>0</v>
      </c>
      <c r="O26" s="12">
        <f>SUMPRODUCT(1*(MONTH($B$2:$B$485)=2)*($E$2:$E$485=$K26)*($I$2:$I$485 = O$19))</f>
        <v>0</v>
      </c>
      <c r="P26" s="12">
        <f>SUMPRODUCT(1*(MONTH($B$2:$B$485)=2)*($E$2:$E$485=$K26)*($I$2:$I$485 = P$19))</f>
        <v>1</v>
      </c>
      <c r="Q26" s="12">
        <f>SUMPRODUCT(1*(MONTH($B$2:$B$485)=2)*($E$2:$E$485=$K26)*($I$2:$I$485 = Q$19))</f>
        <v>0</v>
      </c>
      <c r="R26" s="12">
        <f>SUMPRODUCT(1*(MONTH($B$2:$B$485)=3)*($E$2:$E$485=$K26)*($I$2:$I$485 = R$19))</f>
        <v>0</v>
      </c>
      <c r="S26" s="12">
        <f>SUMPRODUCT(1*(MONTH($B$2:$B$485)=3)*($E$2:$E$485=$K26)*($I$2:$I$485 = S$19))</f>
        <v>5</v>
      </c>
      <c r="T26" s="12">
        <f>SUMPRODUCT(1*(MONTH($B$2:$B$485)=3)*($E$2:$E$485=$K26)*($I$2:$I$485 = T$19))</f>
        <v>0</v>
      </c>
      <c r="V26" s="10" t="s">
        <v>195</v>
      </c>
      <c r="W26" s="13">
        <f t="shared" si="1"/>
        <v>0</v>
      </c>
      <c r="X26" s="13">
        <f t="shared" si="2"/>
        <v>0</v>
      </c>
      <c r="Y26" s="13">
        <f t="shared" si="3"/>
        <v>1</v>
      </c>
      <c r="Z26" s="106"/>
      <c r="AA26" s="106"/>
      <c r="AC26" s="14" t="s">
        <v>195</v>
      </c>
      <c r="AD26" s="12">
        <f t="shared" si="4"/>
        <v>0</v>
      </c>
      <c r="AE26" s="41">
        <f t="shared" si="5"/>
        <v>0</v>
      </c>
      <c r="AG26" s="4"/>
    </row>
    <row r="27" spans="1:33">
      <c r="A27" s="103">
        <v>42</v>
      </c>
      <c r="B27" s="90" t="s">
        <v>170</v>
      </c>
      <c r="C27" s="90" t="s">
        <v>170</v>
      </c>
      <c r="D27" s="111">
        <f t="shared" si="0"/>
        <v>0</v>
      </c>
      <c r="E27" s="95" t="s">
        <v>196</v>
      </c>
      <c r="F27" s="95" t="s">
        <v>151</v>
      </c>
      <c r="G27" s="95" t="s">
        <v>152</v>
      </c>
      <c r="H27" s="94"/>
      <c r="I27" s="96" t="s">
        <v>160</v>
      </c>
      <c r="K27" s="10" t="s">
        <v>193</v>
      </c>
      <c r="L27" s="12">
        <f>SUMPRODUCT(1*(MONTH($B$2:$B$485)=1)*($E$2:$E$485=$K27)*($I$2:$I$485 = L$19))</f>
        <v>0</v>
      </c>
      <c r="M27" s="12">
        <f>SUMPRODUCT(1*(MONTH($B$2:$B$485)=1)*($E$2:$E$485=$K27)*($I$2:$I$485 = M$19))</f>
        <v>1</v>
      </c>
      <c r="N27" s="12">
        <f>SUMPRODUCT(1*(MONTH($B$2:$B$485)=1)*($E$2:$E$485=$K27)*($I$2:$I$485 = N$19))</f>
        <v>1</v>
      </c>
      <c r="O27" s="12">
        <f>SUMPRODUCT(1*(MONTH($B$2:$B$485)=2)*($E$2:$E$485=$K27)*($I$2:$I$485 = O$19))</f>
        <v>0</v>
      </c>
      <c r="P27" s="12">
        <f>SUMPRODUCT(1*(MONTH($B$2:$B$485)=2)*($E$2:$E$485=$K27)*($I$2:$I$485 = P$19))</f>
        <v>5</v>
      </c>
      <c r="Q27" s="12">
        <f>SUMPRODUCT(1*(MONTH($B$2:$B$485)=2)*($E$2:$E$485=$K27)*($I$2:$I$485 = Q$19))</f>
        <v>0</v>
      </c>
      <c r="R27" s="12">
        <f>SUMPRODUCT(1*(MONTH($B$2:$B$485)=3)*($E$2:$E$485=$K27)*($I$2:$I$485 = R$19))</f>
        <v>0</v>
      </c>
      <c r="S27" s="12">
        <f>SUMPRODUCT(1*(MONTH($B$2:$B$485)=3)*($E$2:$E$485=$K27)*($I$2:$I$485 = S$19))</f>
        <v>5</v>
      </c>
      <c r="T27" s="12">
        <f>SUMPRODUCT(1*(MONTH($B$2:$B$485)=3)*($E$2:$E$485=$K27)*($I$2:$I$485 = T$19))</f>
        <v>0</v>
      </c>
      <c r="V27" s="10" t="s">
        <v>193</v>
      </c>
      <c r="W27" s="13">
        <f t="shared" si="1"/>
        <v>1</v>
      </c>
      <c r="X27" s="13">
        <f t="shared" si="2"/>
        <v>3.8</v>
      </c>
      <c r="Y27" s="13">
        <f t="shared" si="3"/>
        <v>1.2</v>
      </c>
      <c r="Z27" s="106"/>
      <c r="AA27" s="106"/>
      <c r="AC27" s="14" t="s">
        <v>193</v>
      </c>
      <c r="AD27" s="12">
        <f t="shared" si="4"/>
        <v>0</v>
      </c>
      <c r="AE27" s="41">
        <f t="shared" si="5"/>
        <v>0</v>
      </c>
      <c r="AG27" s="4"/>
    </row>
    <row r="28" spans="1:33">
      <c r="A28" s="103">
        <v>85</v>
      </c>
      <c r="B28" s="90" t="s">
        <v>170</v>
      </c>
      <c r="C28" s="90" t="s">
        <v>197</v>
      </c>
      <c r="D28" s="111">
        <f t="shared" si="0"/>
        <v>22</v>
      </c>
      <c r="E28" s="95" t="s">
        <v>194</v>
      </c>
      <c r="F28" s="95" t="s">
        <v>151</v>
      </c>
      <c r="G28" s="95" t="s">
        <v>152</v>
      </c>
      <c r="H28" s="94"/>
      <c r="I28" s="96" t="s">
        <v>160</v>
      </c>
      <c r="K28" s="10" t="s">
        <v>189</v>
      </c>
      <c r="L28" s="12">
        <f>SUMPRODUCT(1*(MONTH($B$2:$B$485)=1)*($E$2:$E$485=$K28)*($I$2:$I$485 = L$19))</f>
        <v>0</v>
      </c>
      <c r="M28" s="12">
        <f>SUMPRODUCT(1*(MONTH($B$2:$B$485)=1)*($E$2:$E$485=$K28)*($I$2:$I$485 = M$19))</f>
        <v>13</v>
      </c>
      <c r="N28" s="12">
        <f>SUMPRODUCT(1*(MONTH($B$2:$B$485)=1)*($E$2:$E$485=$K28)*($I$2:$I$485 = N$19))</f>
        <v>0</v>
      </c>
      <c r="O28" s="12">
        <f>SUMPRODUCT(1*(MONTH($B$2:$B$485)=2)*($E$2:$E$485=$K28)*($I$2:$I$485 = O$19))</f>
        <v>0</v>
      </c>
      <c r="P28" s="12">
        <f>SUMPRODUCT(1*(MONTH($B$2:$B$485)=2)*($E$2:$E$485=$K28)*($I$2:$I$485 = P$19))</f>
        <v>6</v>
      </c>
      <c r="Q28" s="12">
        <f>SUMPRODUCT(1*(MONTH($B$2:$B$485)=2)*($E$2:$E$485=$K28)*($I$2:$I$485 = Q$19))</f>
        <v>0</v>
      </c>
      <c r="R28" s="12">
        <f>SUMPRODUCT(1*(MONTH($B$2:$B$485)=3)*($E$2:$E$485=$K28)*($I$2:$I$485 = R$19))</f>
        <v>0</v>
      </c>
      <c r="S28" s="12">
        <f>SUMPRODUCT(1*(MONTH($B$2:$B$485)=3)*($E$2:$E$485=$K28)*($I$2:$I$485 = S$19))</f>
        <v>5</v>
      </c>
      <c r="T28" s="12">
        <f>SUMPRODUCT(1*(MONTH($B$2:$B$485)=3)*($E$2:$E$485=$K28)*($I$2:$I$485 = T$19))</f>
        <v>0</v>
      </c>
      <c r="V28" s="10" t="s">
        <v>189</v>
      </c>
      <c r="W28" s="13">
        <f t="shared" si="1"/>
        <v>2.6923076923076925</v>
      </c>
      <c r="X28" s="13">
        <f t="shared" si="2"/>
        <v>0.16666666666666666</v>
      </c>
      <c r="Y28" s="13">
        <f t="shared" si="3"/>
        <v>3.2</v>
      </c>
      <c r="Z28" s="106"/>
      <c r="AA28" s="106"/>
      <c r="AC28" s="14" t="s">
        <v>189</v>
      </c>
      <c r="AD28" s="12">
        <f t="shared" si="4"/>
        <v>2</v>
      </c>
      <c r="AE28" s="41">
        <f t="shared" si="5"/>
        <v>2</v>
      </c>
      <c r="AG28" s="4"/>
    </row>
    <row r="29" spans="1:33">
      <c r="A29" s="103">
        <v>248</v>
      </c>
      <c r="B29" s="90" t="s">
        <v>170</v>
      </c>
      <c r="C29" s="90" t="s">
        <v>198</v>
      </c>
      <c r="D29" s="111">
        <f t="shared" si="0"/>
        <v>43</v>
      </c>
      <c r="E29" s="95" t="s">
        <v>166</v>
      </c>
      <c r="F29" s="95" t="s">
        <v>151</v>
      </c>
      <c r="G29" s="95" t="s">
        <v>152</v>
      </c>
      <c r="H29" s="94"/>
      <c r="I29" s="96" t="s">
        <v>160</v>
      </c>
      <c r="K29" s="10" t="s">
        <v>199</v>
      </c>
      <c r="L29" s="12">
        <f>SUMPRODUCT(1*(MONTH($B$2:$B$485)=1)*($E$2:$E$485=$K29)*($I$2:$I$485 = L$19))</f>
        <v>0</v>
      </c>
      <c r="M29" s="12">
        <f>SUMPRODUCT(1*(MONTH($B$2:$B$485)=1)*($E$2:$E$485=$K29)*($I$2:$I$485 = M$19))</f>
        <v>0</v>
      </c>
      <c r="N29" s="12">
        <f>SUMPRODUCT(1*(MONTH($B$2:$B$485)=1)*($E$2:$E$485=$K29)*($I$2:$I$485 = N$19))</f>
        <v>0</v>
      </c>
      <c r="O29" s="12">
        <f>SUMPRODUCT(1*(MONTH($B$2:$B$485)=2)*($E$2:$E$485=$K29)*($I$2:$I$485 = O$19))</f>
        <v>0</v>
      </c>
      <c r="P29" s="12">
        <f>SUMPRODUCT(1*(MONTH($B$2:$B$485)=2)*($E$2:$E$485=$K29)*($I$2:$I$485 = P$19))</f>
        <v>0</v>
      </c>
      <c r="Q29" s="12">
        <f>SUMPRODUCT(1*(MONTH($B$2:$B$485)=2)*($E$2:$E$485=$K29)*($I$2:$I$485 = Q$19))</f>
        <v>0</v>
      </c>
      <c r="R29" s="12">
        <f>SUMPRODUCT(1*(MONTH($B$2:$B$485)=3)*($E$2:$E$485=$K29)*($I$2:$I$485 = R$19))</f>
        <v>0</v>
      </c>
      <c r="S29" s="12">
        <f>SUMPRODUCT(1*(MONTH($B$2:$B$485)=3)*($E$2:$E$485=$K29)*($I$2:$I$485 = S$19))</f>
        <v>4</v>
      </c>
      <c r="T29" s="12">
        <f>SUMPRODUCT(1*(MONTH($B$2:$B$485)=3)*($E$2:$E$485=$K29)*($I$2:$I$485 = T$19))</f>
        <v>0</v>
      </c>
      <c r="V29" s="10" t="s">
        <v>199</v>
      </c>
      <c r="W29" s="13">
        <f t="shared" si="1"/>
        <v>0</v>
      </c>
      <c r="X29" s="13">
        <f t="shared" si="2"/>
        <v>0</v>
      </c>
      <c r="Y29" s="13">
        <f t="shared" si="3"/>
        <v>0</v>
      </c>
      <c r="Z29" s="106"/>
      <c r="AA29" s="106"/>
      <c r="AC29" s="14" t="s">
        <v>199</v>
      </c>
      <c r="AD29" s="12">
        <f t="shared" si="4"/>
        <v>0</v>
      </c>
      <c r="AE29" s="41">
        <f t="shared" si="5"/>
        <v>0</v>
      </c>
      <c r="AG29" s="4"/>
    </row>
    <row r="30" spans="1:33">
      <c r="A30" s="103">
        <v>249</v>
      </c>
      <c r="B30" s="90" t="s">
        <v>170</v>
      </c>
      <c r="C30" s="90" t="s">
        <v>198</v>
      </c>
      <c r="D30" s="111">
        <f t="shared" si="0"/>
        <v>43</v>
      </c>
      <c r="E30" s="95" t="s">
        <v>166</v>
      </c>
      <c r="F30" s="95" t="s">
        <v>151</v>
      </c>
      <c r="G30" s="95" t="s">
        <v>152</v>
      </c>
      <c r="H30" s="94"/>
      <c r="I30" s="96" t="s">
        <v>160</v>
      </c>
      <c r="K30" s="10" t="s">
        <v>166</v>
      </c>
      <c r="L30" s="12">
        <f>SUMPRODUCT(1*(MONTH($B$2:$B$485)=1)*($E$2:$E$485=$K30)*($I$2:$I$485 = L$19))</f>
        <v>0</v>
      </c>
      <c r="M30" s="12">
        <f>SUMPRODUCT(1*(MONTH($B$2:$B$485)=1)*($E$2:$E$485=$K30)*($I$2:$I$485 = M$19))</f>
        <v>15</v>
      </c>
      <c r="N30" s="12">
        <f>SUMPRODUCT(1*(MONTH($B$2:$B$485)=1)*($E$2:$E$485=$K30)*($I$2:$I$485 = N$19))</f>
        <v>0</v>
      </c>
      <c r="O30" s="12">
        <f>SUMPRODUCT(1*(MONTH($B$2:$B$485)=2)*($E$2:$E$485=$K30)*($I$2:$I$485 = O$19))</f>
        <v>0</v>
      </c>
      <c r="P30" s="12">
        <f>SUMPRODUCT(1*(MONTH($B$2:$B$485)=2)*($E$2:$E$485=$K30)*($I$2:$I$485 = P$19))</f>
        <v>6</v>
      </c>
      <c r="Q30" s="12">
        <f>SUMPRODUCT(1*(MONTH($B$2:$B$485)=2)*($E$2:$E$485=$K30)*($I$2:$I$485 = Q$19))</f>
        <v>0</v>
      </c>
      <c r="R30" s="12">
        <f>SUMPRODUCT(1*(MONTH($B$2:$B$485)=3)*($E$2:$E$485=$K30)*($I$2:$I$485 = R$19))</f>
        <v>0</v>
      </c>
      <c r="S30" s="12">
        <f>SUMPRODUCT(1*(MONTH($B$2:$B$485)=3)*($E$2:$E$485=$K30)*($I$2:$I$485 = S$19))</f>
        <v>4</v>
      </c>
      <c r="T30" s="12">
        <f>SUMPRODUCT(1*(MONTH($B$2:$B$485)=3)*($E$2:$E$485=$K30)*($I$2:$I$485 = T$19))</f>
        <v>0</v>
      </c>
      <c r="V30" s="10" t="s">
        <v>166</v>
      </c>
      <c r="W30" s="13">
        <f t="shared" si="1"/>
        <v>26.6</v>
      </c>
      <c r="X30" s="13">
        <f t="shared" si="2"/>
        <v>9.3333333333333339</v>
      </c>
      <c r="Y30" s="13">
        <f t="shared" si="3"/>
        <v>17</v>
      </c>
      <c r="Z30" s="106"/>
      <c r="AA30" s="106"/>
      <c r="AC30" s="14" t="s">
        <v>166</v>
      </c>
      <c r="AD30" s="12">
        <f t="shared" si="4"/>
        <v>1</v>
      </c>
      <c r="AE30" s="41">
        <f t="shared" si="5"/>
        <v>1</v>
      </c>
      <c r="AG30" s="4"/>
    </row>
    <row r="31" spans="1:33">
      <c r="A31" s="103">
        <v>250</v>
      </c>
      <c r="B31" s="90" t="s">
        <v>170</v>
      </c>
      <c r="C31" s="90" t="s">
        <v>186</v>
      </c>
      <c r="D31" s="111">
        <f t="shared" si="0"/>
        <v>7</v>
      </c>
      <c r="E31" s="95" t="s">
        <v>166</v>
      </c>
      <c r="F31" s="95" t="s">
        <v>151</v>
      </c>
      <c r="G31" s="95" t="s">
        <v>152</v>
      </c>
      <c r="H31" s="94"/>
      <c r="I31" s="96" t="s">
        <v>160</v>
      </c>
      <c r="K31" s="10" t="s">
        <v>200</v>
      </c>
      <c r="L31" s="12">
        <f>SUMPRODUCT(1*(MONTH($B$2:$B$485)=1)*($E$2:$E$485=$K31)*($I$2:$I$485 = L$19))</f>
        <v>0</v>
      </c>
      <c r="M31" s="12">
        <f>SUMPRODUCT(1*(MONTH($B$2:$B$485)=1)*($E$2:$E$485=$K31)*($I$2:$I$485 = M$19))</f>
        <v>2</v>
      </c>
      <c r="N31" s="12">
        <f>SUMPRODUCT(1*(MONTH($B$2:$B$485)=1)*($E$2:$E$485=$K31)*($I$2:$I$485 = N$19))</f>
        <v>0</v>
      </c>
      <c r="O31" s="12">
        <f>SUMPRODUCT(1*(MONTH($B$2:$B$485)=2)*($E$2:$E$485=$K31)*($I$2:$I$485 = O$19))</f>
        <v>0</v>
      </c>
      <c r="P31" s="12">
        <f>SUMPRODUCT(1*(MONTH($B$2:$B$485)=2)*($E$2:$E$485=$K31)*($I$2:$I$485 = P$19))</f>
        <v>2</v>
      </c>
      <c r="Q31" s="12">
        <f>SUMPRODUCT(1*(MONTH($B$2:$B$485)=2)*($E$2:$E$485=$K31)*($I$2:$I$485 = Q$19))</f>
        <v>0</v>
      </c>
      <c r="R31" s="12">
        <f>SUMPRODUCT(1*(MONTH($B$2:$B$485)=3)*($E$2:$E$485=$K31)*($I$2:$I$485 = R$19))</f>
        <v>0</v>
      </c>
      <c r="S31" s="12">
        <f>SUMPRODUCT(1*(MONTH($B$2:$B$485)=3)*($E$2:$E$485=$K31)*($I$2:$I$485 = S$19))</f>
        <v>4</v>
      </c>
      <c r="T31" s="12">
        <f>SUMPRODUCT(1*(MONTH($B$2:$B$485)=3)*($E$2:$E$485=$K31)*($I$2:$I$485 = T$19))</f>
        <v>0</v>
      </c>
      <c r="V31" s="10" t="s">
        <v>200</v>
      </c>
      <c r="W31" s="13">
        <f t="shared" si="1"/>
        <v>15</v>
      </c>
      <c r="X31" s="13">
        <f t="shared" si="2"/>
        <v>10.5</v>
      </c>
      <c r="Y31" s="13">
        <f t="shared" si="3"/>
        <v>0.25</v>
      </c>
      <c r="Z31" s="106"/>
      <c r="AA31" s="106"/>
      <c r="AC31" s="14" t="s">
        <v>200</v>
      </c>
      <c r="AD31" s="12">
        <f t="shared" si="4"/>
        <v>1</v>
      </c>
      <c r="AE31" s="41">
        <f t="shared" si="5"/>
        <v>1</v>
      </c>
      <c r="AG31" s="4"/>
    </row>
    <row r="32" spans="1:33">
      <c r="A32" s="103">
        <v>507</v>
      </c>
      <c r="B32" s="90" t="s">
        <v>170</v>
      </c>
      <c r="C32" s="90" t="s">
        <v>186</v>
      </c>
      <c r="D32" s="111">
        <f t="shared" si="0"/>
        <v>7</v>
      </c>
      <c r="E32" s="95" t="s">
        <v>171</v>
      </c>
      <c r="F32" s="95" t="s">
        <v>151</v>
      </c>
      <c r="G32" s="95" t="s">
        <v>152</v>
      </c>
      <c r="H32" s="94"/>
      <c r="I32" s="96" t="s">
        <v>160</v>
      </c>
      <c r="K32" s="10" t="s">
        <v>201</v>
      </c>
      <c r="L32" s="12">
        <f>SUMPRODUCT(1*(MONTH($B$2:$B$485)=1)*($E$2:$E$485=$K32)*($I$2:$I$485 = L$19))</f>
        <v>0</v>
      </c>
      <c r="M32" s="12">
        <f>SUMPRODUCT(1*(MONTH($B$2:$B$485)=1)*($E$2:$E$485=$K32)*($I$2:$I$485 = M$19))</f>
        <v>1</v>
      </c>
      <c r="N32" s="12">
        <f>SUMPRODUCT(1*(MONTH($B$2:$B$485)=1)*($E$2:$E$485=$K32)*($I$2:$I$485 = N$19))</f>
        <v>0</v>
      </c>
      <c r="O32" s="12">
        <f>SUMPRODUCT(1*(MONTH($B$2:$B$485)=2)*($E$2:$E$485=$K32)*($I$2:$I$485 = O$19))</f>
        <v>0</v>
      </c>
      <c r="P32" s="12">
        <f>SUMPRODUCT(1*(MONTH($B$2:$B$485)=2)*($E$2:$E$485=$K32)*($I$2:$I$485 = P$19))</f>
        <v>0</v>
      </c>
      <c r="Q32" s="12">
        <f>SUMPRODUCT(1*(MONTH($B$2:$B$485)=2)*($E$2:$E$485=$K32)*($I$2:$I$485 = Q$19))</f>
        <v>0</v>
      </c>
      <c r="R32" s="12">
        <f>SUMPRODUCT(1*(MONTH($B$2:$B$485)=3)*($E$2:$E$485=$K32)*($I$2:$I$485 = R$19))</f>
        <v>0</v>
      </c>
      <c r="S32" s="12">
        <f>SUMPRODUCT(1*(MONTH($B$2:$B$485)=3)*($E$2:$E$485=$K32)*($I$2:$I$485 = S$19))</f>
        <v>3</v>
      </c>
      <c r="T32" s="12">
        <f>SUMPRODUCT(1*(MONTH($B$2:$B$485)=3)*($E$2:$E$485=$K32)*($I$2:$I$485 = T$19))</f>
        <v>0</v>
      </c>
      <c r="V32" s="10" t="s">
        <v>201</v>
      </c>
      <c r="W32" s="13">
        <f t="shared" si="1"/>
        <v>0</v>
      </c>
      <c r="X32" s="13">
        <f t="shared" si="2"/>
        <v>0</v>
      </c>
      <c r="Y32" s="13">
        <f t="shared" si="3"/>
        <v>32.333333333333336</v>
      </c>
      <c r="Z32" s="106"/>
      <c r="AA32" s="106"/>
      <c r="AC32" s="14" t="s">
        <v>201</v>
      </c>
      <c r="AD32" s="12">
        <f t="shared" si="4"/>
        <v>0</v>
      </c>
      <c r="AE32" s="41">
        <f t="shared" si="5"/>
        <v>0</v>
      </c>
      <c r="AG32" s="4"/>
    </row>
    <row r="33" spans="1:33">
      <c r="A33" s="103">
        <v>508</v>
      </c>
      <c r="B33" s="90" t="s">
        <v>170</v>
      </c>
      <c r="C33" s="90" t="s">
        <v>170</v>
      </c>
      <c r="D33" s="111">
        <f t="shared" si="0"/>
        <v>0</v>
      </c>
      <c r="E33" s="95" t="s">
        <v>171</v>
      </c>
      <c r="F33" s="95" t="s">
        <v>151</v>
      </c>
      <c r="G33" s="95" t="s">
        <v>152</v>
      </c>
      <c r="H33" s="94"/>
      <c r="I33" s="96" t="s">
        <v>160</v>
      </c>
      <c r="K33" s="10" t="s">
        <v>202</v>
      </c>
      <c r="L33" s="12">
        <f>SUMPRODUCT(1*(MONTH($B$2:$B$485)=1)*($E$2:$E$485=$K33)*($I$2:$I$485 = L$19))</f>
        <v>0</v>
      </c>
      <c r="M33" s="12">
        <f>SUMPRODUCT(1*(MONTH($B$2:$B$485)=1)*($E$2:$E$485=$K33)*($I$2:$I$485 = M$19))</f>
        <v>4</v>
      </c>
      <c r="N33" s="12">
        <f>SUMPRODUCT(1*(MONTH($B$2:$B$485)=1)*($E$2:$E$485=$K33)*($I$2:$I$485 = N$19))</f>
        <v>0</v>
      </c>
      <c r="O33" s="12">
        <f>SUMPRODUCT(1*(MONTH($B$2:$B$485)=2)*($E$2:$E$485=$K33)*($I$2:$I$485 = O$19))</f>
        <v>0</v>
      </c>
      <c r="P33" s="12">
        <f>SUMPRODUCT(1*(MONTH($B$2:$B$485)=2)*($E$2:$E$485=$K33)*($I$2:$I$485 = P$19))</f>
        <v>1</v>
      </c>
      <c r="Q33" s="12">
        <f>SUMPRODUCT(1*(MONTH($B$2:$B$485)=2)*($E$2:$E$485=$K33)*($I$2:$I$485 = Q$19))</f>
        <v>0</v>
      </c>
      <c r="R33" s="12">
        <f>SUMPRODUCT(1*(MONTH($B$2:$B$485)=3)*($E$2:$E$485=$K33)*($I$2:$I$485 = R$19))</f>
        <v>0</v>
      </c>
      <c r="S33" s="12">
        <f>SUMPRODUCT(1*(MONTH($B$2:$B$485)=3)*($E$2:$E$485=$K33)*($I$2:$I$485 = S$19))</f>
        <v>2</v>
      </c>
      <c r="T33" s="12">
        <f>SUMPRODUCT(1*(MONTH($B$2:$B$485)=3)*($E$2:$E$485=$K33)*($I$2:$I$485 = T$19))</f>
        <v>0</v>
      </c>
      <c r="V33" s="10" t="s">
        <v>202</v>
      </c>
      <c r="W33" s="13">
        <f t="shared" si="1"/>
        <v>2.75</v>
      </c>
      <c r="X33" s="13">
        <f t="shared" si="2"/>
        <v>2</v>
      </c>
      <c r="Y33" s="13">
        <f t="shared" si="3"/>
        <v>0.5</v>
      </c>
      <c r="Z33" s="106"/>
      <c r="AA33" s="106"/>
      <c r="AC33" s="14" t="s">
        <v>202</v>
      </c>
      <c r="AD33" s="12">
        <f t="shared" si="4"/>
        <v>0</v>
      </c>
      <c r="AE33" s="41">
        <f t="shared" si="5"/>
        <v>0</v>
      </c>
      <c r="AG33" s="4"/>
    </row>
    <row r="34" spans="1:33">
      <c r="A34" s="103">
        <v>509</v>
      </c>
      <c r="B34" s="90" t="s">
        <v>170</v>
      </c>
      <c r="C34" s="90" t="s">
        <v>186</v>
      </c>
      <c r="D34" s="111">
        <f t="shared" si="0"/>
        <v>7</v>
      </c>
      <c r="E34" s="95" t="s">
        <v>171</v>
      </c>
      <c r="F34" s="95" t="s">
        <v>151</v>
      </c>
      <c r="G34" s="95" t="s">
        <v>152</v>
      </c>
      <c r="H34" s="94"/>
      <c r="I34" s="96" t="s">
        <v>160</v>
      </c>
      <c r="K34" s="10" t="s">
        <v>165</v>
      </c>
      <c r="L34" s="12">
        <f>SUMPRODUCT(1*(MONTH($B$2:$B$485)=1)*($E$2:$E$485=$K34)*($I$2:$I$485 = L$19))</f>
        <v>0</v>
      </c>
      <c r="M34" s="12">
        <f>SUMPRODUCT(1*(MONTH($B$2:$B$485)=1)*($E$2:$E$485=$K34)*($I$2:$I$485 = M$19))</f>
        <v>5</v>
      </c>
      <c r="N34" s="12">
        <f>SUMPRODUCT(1*(MONTH($B$2:$B$485)=1)*($E$2:$E$485=$K34)*($I$2:$I$485 = N$19))</f>
        <v>0</v>
      </c>
      <c r="O34" s="12">
        <f>SUMPRODUCT(1*(MONTH($B$2:$B$485)=2)*($E$2:$E$485=$K34)*($I$2:$I$485 = O$19))</f>
        <v>0</v>
      </c>
      <c r="P34" s="12">
        <f>SUMPRODUCT(1*(MONTH($B$2:$B$485)=2)*($E$2:$E$485=$K34)*($I$2:$I$485 = P$19))</f>
        <v>3</v>
      </c>
      <c r="Q34" s="12">
        <f>SUMPRODUCT(1*(MONTH($B$2:$B$485)=2)*($E$2:$E$485=$K34)*($I$2:$I$485 = Q$19))</f>
        <v>0</v>
      </c>
      <c r="R34" s="12">
        <f>SUMPRODUCT(1*(MONTH($B$2:$B$485)=3)*($E$2:$E$485=$K34)*($I$2:$I$485 = R$19))</f>
        <v>0</v>
      </c>
      <c r="S34" s="12">
        <f>SUMPRODUCT(1*(MONTH($B$2:$B$485)=3)*($E$2:$E$485=$K34)*($I$2:$I$485 = S$19))</f>
        <v>2</v>
      </c>
      <c r="T34" s="12">
        <f>SUMPRODUCT(1*(MONTH($B$2:$B$485)=3)*($E$2:$E$485=$K34)*($I$2:$I$485 = T$19))</f>
        <v>1</v>
      </c>
      <c r="V34" s="10" t="s">
        <v>165</v>
      </c>
      <c r="W34" s="13">
        <f t="shared" si="1"/>
        <v>15.4</v>
      </c>
      <c r="X34" s="13">
        <f t="shared" si="2"/>
        <v>5.333333333333333</v>
      </c>
      <c r="Y34" s="13">
        <f t="shared" si="3"/>
        <v>10.5</v>
      </c>
      <c r="Z34" s="106"/>
      <c r="AA34" s="106"/>
      <c r="AC34" s="14" t="s">
        <v>165</v>
      </c>
      <c r="AD34" s="12">
        <f t="shared" si="4"/>
        <v>0</v>
      </c>
      <c r="AE34" s="41">
        <f t="shared" si="5"/>
        <v>0</v>
      </c>
      <c r="AG34" s="4"/>
    </row>
    <row r="35" spans="1:33">
      <c r="A35" s="103">
        <v>510</v>
      </c>
      <c r="B35" s="90" t="s">
        <v>170</v>
      </c>
      <c r="C35" s="90" t="s">
        <v>203</v>
      </c>
      <c r="D35" s="111">
        <f t="shared" si="0"/>
        <v>15</v>
      </c>
      <c r="E35" s="95" t="s">
        <v>171</v>
      </c>
      <c r="F35" s="95" t="s">
        <v>151</v>
      </c>
      <c r="G35" s="95" t="s">
        <v>152</v>
      </c>
      <c r="H35" s="94"/>
      <c r="I35" s="96" t="s">
        <v>160</v>
      </c>
      <c r="K35" s="10" t="s">
        <v>182</v>
      </c>
      <c r="L35" s="12">
        <f>SUMPRODUCT(1*(MONTH($B$2:$B$485)=1)*($E$2:$E$485=$K35)*($I$2:$I$485 = L$19))</f>
        <v>0</v>
      </c>
      <c r="M35" s="12">
        <f>SUMPRODUCT(1*(MONTH($B$2:$B$485)=1)*($E$2:$E$485=$K35)*($I$2:$I$485 = M$19))</f>
        <v>3</v>
      </c>
      <c r="N35" s="12">
        <f>SUMPRODUCT(1*(MONTH($B$2:$B$485)=1)*($E$2:$E$485=$K35)*($I$2:$I$485 = N$19))</f>
        <v>0</v>
      </c>
      <c r="O35" s="12">
        <f>SUMPRODUCT(1*(MONTH($B$2:$B$485)=2)*($E$2:$E$485=$K35)*($I$2:$I$485 = O$19))</f>
        <v>0</v>
      </c>
      <c r="P35" s="12">
        <f>SUMPRODUCT(1*(MONTH($B$2:$B$485)=2)*($E$2:$E$485=$K35)*($I$2:$I$485 = P$19))</f>
        <v>2</v>
      </c>
      <c r="Q35" s="12">
        <f>SUMPRODUCT(1*(MONTH($B$2:$B$485)=2)*($E$2:$E$485=$K35)*($I$2:$I$485 = Q$19))</f>
        <v>0</v>
      </c>
      <c r="R35" s="12">
        <f>SUMPRODUCT(1*(MONTH($B$2:$B$485)=3)*($E$2:$E$485=$K35)*($I$2:$I$485 = R$19))</f>
        <v>0</v>
      </c>
      <c r="S35" s="12">
        <f>SUMPRODUCT(1*(MONTH($B$2:$B$485)=3)*($E$2:$E$485=$K35)*($I$2:$I$485 = S$19))</f>
        <v>2</v>
      </c>
      <c r="T35" s="12">
        <f>SUMPRODUCT(1*(MONTH($B$2:$B$485)=3)*($E$2:$E$485=$K35)*($I$2:$I$485 = T$19))</f>
        <v>0</v>
      </c>
      <c r="V35" s="10" t="s">
        <v>182</v>
      </c>
      <c r="W35" s="13">
        <f t="shared" si="1"/>
        <v>15.333333333333334</v>
      </c>
      <c r="X35" s="13">
        <f t="shared" si="2"/>
        <v>5</v>
      </c>
      <c r="Y35" s="13">
        <f t="shared" si="3"/>
        <v>3.5</v>
      </c>
      <c r="Z35" s="106"/>
      <c r="AA35" s="106"/>
      <c r="AC35" s="14" t="s">
        <v>182</v>
      </c>
      <c r="AD35" s="12">
        <f t="shared" si="4"/>
        <v>3</v>
      </c>
      <c r="AE35" s="41">
        <f t="shared" si="5"/>
        <v>3</v>
      </c>
      <c r="AG35" s="4"/>
    </row>
    <row r="36" spans="1:33">
      <c r="A36" s="103">
        <v>511</v>
      </c>
      <c r="B36" s="90" t="s">
        <v>170</v>
      </c>
      <c r="C36" s="90" t="s">
        <v>204</v>
      </c>
      <c r="D36" s="111">
        <f t="shared" si="0"/>
        <v>9</v>
      </c>
      <c r="E36" s="95" t="s">
        <v>171</v>
      </c>
      <c r="F36" s="95" t="s">
        <v>151</v>
      </c>
      <c r="G36" s="95" t="s">
        <v>152</v>
      </c>
      <c r="H36" s="94"/>
      <c r="I36" s="96" t="s">
        <v>160</v>
      </c>
      <c r="K36" s="10" t="s">
        <v>205</v>
      </c>
      <c r="L36" s="12">
        <f>SUMPRODUCT(1*(MONTH($B$2:$B$485)=1)*($E$2:$E$485=$K36)*($I$2:$I$485 = L$19))</f>
        <v>0</v>
      </c>
      <c r="M36" s="12">
        <f>SUMPRODUCT(1*(MONTH($B$2:$B$485)=1)*($E$2:$E$485=$K36)*($I$2:$I$485 = M$19))</f>
        <v>0</v>
      </c>
      <c r="N36" s="12">
        <f>SUMPRODUCT(1*(MONTH($B$2:$B$485)=1)*($E$2:$E$485=$K36)*($I$2:$I$485 = N$19))</f>
        <v>0</v>
      </c>
      <c r="O36" s="12">
        <f>SUMPRODUCT(1*(MONTH($B$2:$B$485)=2)*($E$2:$E$485=$K36)*($I$2:$I$485 = O$19))</f>
        <v>0</v>
      </c>
      <c r="P36" s="12">
        <f>SUMPRODUCT(1*(MONTH($B$2:$B$485)=2)*($E$2:$E$485=$K36)*($I$2:$I$485 = P$19))</f>
        <v>0</v>
      </c>
      <c r="Q36" s="12">
        <f>SUMPRODUCT(1*(MONTH($B$2:$B$485)=2)*($E$2:$E$485=$K36)*($I$2:$I$485 = Q$19))</f>
        <v>0</v>
      </c>
      <c r="R36" s="12">
        <f>SUMPRODUCT(1*(MONTH($B$2:$B$485)=3)*($E$2:$E$485=$K36)*($I$2:$I$485 = R$19))</f>
        <v>0</v>
      </c>
      <c r="S36" s="12">
        <f>SUMPRODUCT(1*(MONTH($B$2:$B$485)=3)*($E$2:$E$485=$K36)*($I$2:$I$485 = S$19))</f>
        <v>0</v>
      </c>
      <c r="T36" s="12">
        <f>SUMPRODUCT(1*(MONTH($B$2:$B$485)=3)*($E$2:$E$485=$K36)*($I$2:$I$485 = T$19))</f>
        <v>0</v>
      </c>
      <c r="V36" s="10" t="s">
        <v>205</v>
      </c>
      <c r="W36" s="13">
        <f t="shared" si="1"/>
        <v>0</v>
      </c>
      <c r="X36" s="13">
        <f t="shared" si="2"/>
        <v>0</v>
      </c>
      <c r="Y36" s="13">
        <f t="shared" si="3"/>
        <v>0</v>
      </c>
      <c r="Z36" s="106"/>
      <c r="AA36" s="106"/>
      <c r="AC36" s="14" t="s">
        <v>205</v>
      </c>
      <c r="AD36" s="12">
        <f t="shared" si="4"/>
        <v>0</v>
      </c>
      <c r="AE36" s="41">
        <f t="shared" si="5"/>
        <v>0</v>
      </c>
      <c r="AG36" s="4"/>
    </row>
    <row r="37" spans="1:33">
      <c r="A37" s="103">
        <v>512</v>
      </c>
      <c r="B37" s="90" t="s">
        <v>170</v>
      </c>
      <c r="C37" s="90" t="s">
        <v>186</v>
      </c>
      <c r="D37" s="111">
        <f t="shared" si="0"/>
        <v>7</v>
      </c>
      <c r="E37" s="95" t="s">
        <v>171</v>
      </c>
      <c r="F37" s="95" t="s">
        <v>151</v>
      </c>
      <c r="G37" s="95" t="s">
        <v>152</v>
      </c>
      <c r="H37" s="94"/>
      <c r="I37" s="96" t="s">
        <v>160</v>
      </c>
      <c r="K37" s="10" t="s">
        <v>206</v>
      </c>
      <c r="L37" s="12">
        <f>SUMPRODUCT(1*(MONTH($B$2:$B$485)=1)*($E$2:$E$485=$K37)*($I$2:$I$485 = L$19))</f>
        <v>0</v>
      </c>
      <c r="M37" s="12">
        <f>SUMPRODUCT(1*(MONTH($B$2:$B$485)=1)*($E$2:$E$485=$K37)*($I$2:$I$485 = M$19))</f>
        <v>0</v>
      </c>
      <c r="N37" s="12">
        <f>SUMPRODUCT(1*(MONTH($B$2:$B$485)=1)*($E$2:$E$485=$K37)*($I$2:$I$485 = N$19))</f>
        <v>0</v>
      </c>
      <c r="O37" s="12">
        <f>SUMPRODUCT(1*(MONTH($B$2:$B$485)=2)*($E$2:$E$485=$K37)*($I$2:$I$485 = O$19))</f>
        <v>0</v>
      </c>
      <c r="P37" s="12">
        <f>SUMPRODUCT(1*(MONTH($B$2:$B$485)=2)*($E$2:$E$485=$K37)*($I$2:$I$485 = P$19))</f>
        <v>0</v>
      </c>
      <c r="Q37" s="12">
        <f>SUMPRODUCT(1*(MONTH($B$2:$B$485)=2)*($E$2:$E$485=$K37)*($I$2:$I$485 = Q$19))</f>
        <v>0</v>
      </c>
      <c r="R37" s="12">
        <f>SUMPRODUCT(1*(MONTH($B$2:$B$485)=3)*($E$2:$E$485=$K37)*($I$2:$I$485 = R$19))</f>
        <v>0</v>
      </c>
      <c r="S37" s="12">
        <f>SUMPRODUCT(1*(MONTH($B$2:$B$485)=3)*($E$2:$E$485=$K37)*($I$2:$I$485 = S$19))</f>
        <v>1</v>
      </c>
      <c r="T37" s="12">
        <f>SUMPRODUCT(1*(MONTH($B$2:$B$485)=3)*($E$2:$E$485=$K37)*($I$2:$I$485 = T$19))</f>
        <v>0</v>
      </c>
      <c r="V37" s="10" t="s">
        <v>206</v>
      </c>
      <c r="W37" s="13">
        <f t="shared" si="1"/>
        <v>0</v>
      </c>
      <c r="X37" s="13">
        <f t="shared" si="2"/>
        <v>0</v>
      </c>
      <c r="Y37" s="13">
        <f t="shared" si="3"/>
        <v>7</v>
      </c>
      <c r="Z37" s="106"/>
      <c r="AA37" s="106"/>
      <c r="AC37" s="14" t="s">
        <v>206</v>
      </c>
      <c r="AD37" s="12">
        <f t="shared" si="4"/>
        <v>1</v>
      </c>
      <c r="AE37" s="41">
        <f t="shared" si="5"/>
        <v>1</v>
      </c>
      <c r="AG37" s="4"/>
    </row>
    <row r="38" spans="1:33">
      <c r="A38" s="103">
        <v>524</v>
      </c>
      <c r="B38" s="90" t="s">
        <v>170</v>
      </c>
      <c r="C38" s="90" t="s">
        <v>170</v>
      </c>
      <c r="D38" s="111">
        <f t="shared" si="0"/>
        <v>0</v>
      </c>
      <c r="E38" s="95" t="s">
        <v>168</v>
      </c>
      <c r="F38" s="95" t="s">
        <v>151</v>
      </c>
      <c r="G38" s="95" t="s">
        <v>152</v>
      </c>
      <c r="H38" s="94"/>
      <c r="I38" s="96" t="s">
        <v>160</v>
      </c>
      <c r="K38" s="10" t="s">
        <v>207</v>
      </c>
      <c r="L38" s="12">
        <f>SUMPRODUCT(1*(MONTH($B$2:$B$485)=1)*($E$2:$E$485=$K38)*($I$2:$I$485 = L$19))</f>
        <v>0</v>
      </c>
      <c r="M38" s="12">
        <f>SUMPRODUCT(1*(MONTH($B$2:$B$485)=1)*($E$2:$E$485=$K38)*($I$2:$I$485 = M$19))</f>
        <v>0</v>
      </c>
      <c r="N38" s="12">
        <f>SUMPRODUCT(1*(MONTH($B$2:$B$485)=1)*($E$2:$E$485=$K38)*($I$2:$I$485 = N$19))</f>
        <v>0</v>
      </c>
      <c r="O38" s="12">
        <f>SUMPRODUCT(1*(MONTH($B$2:$B$485)=2)*($E$2:$E$485=$K38)*($I$2:$I$485 = O$19))</f>
        <v>0</v>
      </c>
      <c r="P38" s="12">
        <f>SUMPRODUCT(1*(MONTH($B$2:$B$485)=2)*($E$2:$E$485=$K38)*($I$2:$I$485 = P$19))</f>
        <v>0</v>
      </c>
      <c r="Q38" s="12">
        <f>SUMPRODUCT(1*(MONTH($B$2:$B$485)=2)*($E$2:$E$485=$K38)*($I$2:$I$485 = Q$19))</f>
        <v>0</v>
      </c>
      <c r="R38" s="12">
        <f>SUMPRODUCT(1*(MONTH($B$2:$B$485)=3)*($E$2:$E$485=$K38)*($I$2:$I$485 = R$19))</f>
        <v>0</v>
      </c>
      <c r="S38" s="12">
        <f>SUMPRODUCT(1*(MONTH($B$2:$B$485)=3)*($E$2:$E$485=$K38)*($I$2:$I$485 = S$19))</f>
        <v>1</v>
      </c>
      <c r="T38" s="12">
        <f>SUMPRODUCT(1*(MONTH($B$2:$B$485)=3)*($E$2:$E$485=$K38)*($I$2:$I$485 = T$19))</f>
        <v>0</v>
      </c>
      <c r="V38" s="10" t="s">
        <v>207</v>
      </c>
      <c r="W38" s="13">
        <f t="shared" si="1"/>
        <v>0</v>
      </c>
      <c r="X38" s="13">
        <f t="shared" si="2"/>
        <v>0</v>
      </c>
      <c r="Y38" s="13">
        <f t="shared" si="3"/>
        <v>0</v>
      </c>
      <c r="Z38" s="106"/>
      <c r="AA38" s="106"/>
      <c r="AC38" s="14" t="s">
        <v>207</v>
      </c>
      <c r="AD38" s="12">
        <f t="shared" si="4"/>
        <v>0</v>
      </c>
      <c r="AE38" s="41">
        <f t="shared" si="5"/>
        <v>0</v>
      </c>
      <c r="AG38" s="4"/>
    </row>
    <row r="39" spans="1:33">
      <c r="A39" s="103">
        <v>525</v>
      </c>
      <c r="B39" s="90" t="s">
        <v>170</v>
      </c>
      <c r="C39" s="90" t="s">
        <v>208</v>
      </c>
      <c r="D39" s="111">
        <f t="shared" si="0"/>
        <v>32</v>
      </c>
      <c r="E39" s="95" t="s">
        <v>166</v>
      </c>
      <c r="F39" s="95" t="s">
        <v>151</v>
      </c>
      <c r="G39" s="95" t="s">
        <v>152</v>
      </c>
      <c r="H39" s="94"/>
      <c r="I39" s="96" t="s">
        <v>160</v>
      </c>
      <c r="K39" s="10" t="s">
        <v>209</v>
      </c>
      <c r="L39" s="12">
        <f>SUMPRODUCT(1*(MONTH($B$2:$B$485)=1)*($E$2:$E$485=$K39)*($I$2:$I$485 = L$19))</f>
        <v>0</v>
      </c>
      <c r="M39" s="12">
        <f>SUMPRODUCT(1*(MONTH($B$2:$B$485)=1)*($E$2:$E$485=$K39)*($I$2:$I$485 = M$19))</f>
        <v>1</v>
      </c>
      <c r="N39" s="12">
        <f>SUMPRODUCT(1*(MONTH($B$2:$B$485)=1)*($E$2:$E$485=$K39)*($I$2:$I$485 = N$19))</f>
        <v>0</v>
      </c>
      <c r="O39" s="12">
        <f>SUMPRODUCT(1*(MONTH($B$2:$B$485)=2)*($E$2:$E$485=$K39)*($I$2:$I$485 = O$19))</f>
        <v>0</v>
      </c>
      <c r="P39" s="12">
        <f>SUMPRODUCT(1*(MONTH($B$2:$B$485)=2)*($E$2:$E$485=$K39)*($I$2:$I$485 = P$19))</f>
        <v>1</v>
      </c>
      <c r="Q39" s="12">
        <f>SUMPRODUCT(1*(MONTH($B$2:$B$485)=2)*($E$2:$E$485=$K39)*($I$2:$I$485 = Q$19))</f>
        <v>0</v>
      </c>
      <c r="R39" s="12">
        <f>SUMPRODUCT(1*(MONTH($B$2:$B$485)=3)*($E$2:$E$485=$K39)*($I$2:$I$485 = R$19))</f>
        <v>0</v>
      </c>
      <c r="S39" s="12">
        <f>SUMPRODUCT(1*(MONTH($B$2:$B$485)=3)*($E$2:$E$485=$K39)*($I$2:$I$485 = S$19))</f>
        <v>0</v>
      </c>
      <c r="T39" s="12">
        <f>SUMPRODUCT(1*(MONTH($B$2:$B$485)=3)*($E$2:$E$485=$K39)*($I$2:$I$485 = T$19))</f>
        <v>1</v>
      </c>
      <c r="V39" s="10" t="s">
        <v>209</v>
      </c>
      <c r="W39" s="13">
        <f t="shared" si="1"/>
        <v>2</v>
      </c>
      <c r="X39" s="13">
        <f t="shared" si="2"/>
        <v>0</v>
      </c>
      <c r="Y39" s="13">
        <f t="shared" si="3"/>
        <v>0</v>
      </c>
      <c r="Z39" s="106"/>
      <c r="AA39" s="106"/>
      <c r="AC39" s="14" t="s">
        <v>209</v>
      </c>
      <c r="AD39" s="12">
        <f t="shared" si="4"/>
        <v>0</v>
      </c>
      <c r="AE39" s="41">
        <f t="shared" si="5"/>
        <v>0</v>
      </c>
      <c r="AG39" s="4"/>
    </row>
    <row r="40" spans="1:33">
      <c r="A40" s="103">
        <v>7098</v>
      </c>
      <c r="B40" s="90" t="s">
        <v>170</v>
      </c>
      <c r="C40" s="90" t="s">
        <v>208</v>
      </c>
      <c r="D40" s="111">
        <f t="shared" si="0"/>
        <v>32</v>
      </c>
      <c r="E40" s="95" t="s">
        <v>166</v>
      </c>
      <c r="F40" s="95" t="s">
        <v>151</v>
      </c>
      <c r="G40" s="95" t="s">
        <v>152</v>
      </c>
      <c r="H40" s="94"/>
      <c r="I40" s="96" t="s">
        <v>160</v>
      </c>
      <c r="K40" s="10" t="s">
        <v>210</v>
      </c>
      <c r="L40" s="12">
        <f>SUMPRODUCT(1*(MONTH($B$2:$B$485)=1)*($E$2:$E$485=$K40)*($I$2:$I$485 = L$19))</f>
        <v>0</v>
      </c>
      <c r="M40" s="12">
        <f>SUMPRODUCT(1*(MONTH($B$2:$B$485)=1)*($E$2:$E$485=$K40)*($I$2:$I$485 = M$19))</f>
        <v>2</v>
      </c>
      <c r="N40" s="12">
        <f>SUMPRODUCT(1*(MONTH($B$2:$B$485)=1)*($E$2:$E$485=$K40)*($I$2:$I$485 = N$19))</f>
        <v>0</v>
      </c>
      <c r="O40" s="12">
        <f>SUMPRODUCT(1*(MONTH($B$2:$B$485)=2)*($E$2:$E$485=$K40)*($I$2:$I$485 = O$19))</f>
        <v>0</v>
      </c>
      <c r="P40" s="12">
        <f>SUMPRODUCT(1*(MONTH($B$2:$B$485)=2)*($E$2:$E$485=$K40)*($I$2:$I$485 = P$19))</f>
        <v>0</v>
      </c>
      <c r="Q40" s="12">
        <f>SUMPRODUCT(1*(MONTH($B$2:$B$485)=2)*($E$2:$E$485=$K40)*($I$2:$I$485 = Q$19))</f>
        <v>0</v>
      </c>
      <c r="R40" s="12">
        <f>SUMPRODUCT(1*(MONTH($B$2:$B$485)=3)*($E$2:$E$485=$K40)*($I$2:$I$485 = R$19))</f>
        <v>0</v>
      </c>
      <c r="S40" s="12">
        <f>SUMPRODUCT(1*(MONTH($B$2:$B$485)=3)*($E$2:$E$485=$K40)*($I$2:$I$485 = S$19))</f>
        <v>0</v>
      </c>
      <c r="T40" s="12">
        <f>SUMPRODUCT(1*(MONTH($B$2:$B$485)=3)*($E$2:$E$485=$K40)*($I$2:$I$485 = T$19))</f>
        <v>0</v>
      </c>
      <c r="V40" s="10" t="s">
        <v>210</v>
      </c>
      <c r="W40" s="13">
        <f t="shared" si="1"/>
        <v>10.5</v>
      </c>
      <c r="X40" s="13">
        <f t="shared" si="2"/>
        <v>0</v>
      </c>
      <c r="Y40" s="13">
        <f t="shared" si="3"/>
        <v>0</v>
      </c>
      <c r="Z40" s="106"/>
      <c r="AA40" s="106"/>
      <c r="AC40" s="14" t="s">
        <v>210</v>
      </c>
      <c r="AD40" s="12">
        <f t="shared" si="4"/>
        <v>0</v>
      </c>
      <c r="AE40" s="41">
        <f t="shared" si="5"/>
        <v>0</v>
      </c>
      <c r="AG40" s="4"/>
    </row>
    <row r="41" spans="1:33">
      <c r="A41" s="103">
        <v>49</v>
      </c>
      <c r="B41" s="98">
        <v>44204</v>
      </c>
      <c r="C41" s="98">
        <v>44204</v>
      </c>
      <c r="D41" s="111">
        <f t="shared" si="0"/>
        <v>0</v>
      </c>
      <c r="E41" s="95"/>
      <c r="F41" s="95" t="s">
        <v>151</v>
      </c>
      <c r="G41" s="95" t="s">
        <v>152</v>
      </c>
      <c r="H41" s="94"/>
      <c r="I41" s="96" t="s">
        <v>160</v>
      </c>
      <c r="K41" s="10" t="s">
        <v>178</v>
      </c>
      <c r="L41" s="12">
        <f>SUMPRODUCT(1*(MONTH($B$2:$B$485)=1)*($E$2:$E$485=$K41)*($I$2:$I$485 = L$19))</f>
        <v>0</v>
      </c>
      <c r="M41" s="12">
        <f>SUMPRODUCT(1*(MONTH($B$2:$B$485)=1)*($E$2:$E$485=$K41)*($I$2:$I$485 = M$19))</f>
        <v>1</v>
      </c>
      <c r="N41" s="12">
        <f>SUMPRODUCT(1*(MONTH($B$2:$B$485)=1)*($E$2:$E$485=$K41)*($I$2:$I$485 = N$19))</f>
        <v>0</v>
      </c>
      <c r="O41" s="12">
        <f>SUMPRODUCT(1*(MONTH($B$2:$B$485)=2)*($E$2:$E$485=$K41)*($I$2:$I$485 = O$19))</f>
        <v>0</v>
      </c>
      <c r="P41" s="12">
        <f>SUMPRODUCT(1*(MONTH($B$2:$B$485)=2)*($E$2:$E$485=$K41)*($I$2:$I$485 = P$19))</f>
        <v>0</v>
      </c>
      <c r="Q41" s="12">
        <f>SUMPRODUCT(1*(MONTH($B$2:$B$485)=2)*($E$2:$E$485=$K41)*($I$2:$I$485 = Q$19))</f>
        <v>0</v>
      </c>
      <c r="R41" s="12">
        <f>SUMPRODUCT(1*(MONTH($B$2:$B$485)=3)*($E$2:$E$485=$K41)*($I$2:$I$485 = R$19))</f>
        <v>0</v>
      </c>
      <c r="S41" s="12">
        <f>SUMPRODUCT(1*(MONTH($B$2:$B$485)=3)*($E$2:$E$485=$K41)*($I$2:$I$485 = S$19))</f>
        <v>0</v>
      </c>
      <c r="T41" s="12">
        <f>SUMPRODUCT(1*(MONTH($B$2:$B$485)=3)*($E$2:$E$485=$K41)*($I$2:$I$485 = T$19))</f>
        <v>0</v>
      </c>
      <c r="V41" s="10" t="s">
        <v>178</v>
      </c>
      <c r="W41" s="13">
        <f t="shared" si="1"/>
        <v>2</v>
      </c>
      <c r="X41" s="13">
        <f t="shared" si="2"/>
        <v>0</v>
      </c>
      <c r="Y41" s="13">
        <f t="shared" si="3"/>
        <v>0</v>
      </c>
      <c r="Z41" s="106"/>
      <c r="AA41" s="106"/>
      <c r="AC41" s="14" t="s">
        <v>178</v>
      </c>
      <c r="AD41" s="12">
        <f t="shared" si="4"/>
        <v>0</v>
      </c>
      <c r="AE41" s="41">
        <f t="shared" si="5"/>
        <v>0</v>
      </c>
      <c r="AG41" s="4"/>
    </row>
    <row r="42" spans="1:33">
      <c r="A42" s="103">
        <v>99</v>
      </c>
      <c r="B42" s="98">
        <v>44204</v>
      </c>
      <c r="C42" s="98">
        <v>44207</v>
      </c>
      <c r="D42" s="111">
        <f t="shared" si="0"/>
        <v>3</v>
      </c>
      <c r="E42" s="95" t="s">
        <v>158</v>
      </c>
      <c r="F42" s="95" t="s">
        <v>151</v>
      </c>
      <c r="G42" s="95" t="s">
        <v>152</v>
      </c>
      <c r="H42" s="94"/>
      <c r="I42" s="96" t="s">
        <v>160</v>
      </c>
      <c r="K42" s="10" t="s">
        <v>211</v>
      </c>
      <c r="L42" s="12">
        <f>SUMPRODUCT(1*(MONTH($B$2:$B$485)=1)*($E$2:$E$485=$K42)*($I$2:$I$485 = L$19))</f>
        <v>0</v>
      </c>
      <c r="M42" s="12">
        <f>SUMPRODUCT(1*(MONTH($B$2:$B$485)=1)*($E$2:$E$485=$K42)*($I$2:$I$485 = M$19))</f>
        <v>1</v>
      </c>
      <c r="N42" s="12">
        <f>SUMPRODUCT(1*(MONTH($B$2:$B$485)=1)*($E$2:$E$485=$K42)*($I$2:$I$485 = N$19))</f>
        <v>0</v>
      </c>
      <c r="O42" s="12">
        <f>SUMPRODUCT(1*(MONTH($B$2:$B$485)=2)*($E$2:$E$485=$K42)*($I$2:$I$485 = O$19))</f>
        <v>0</v>
      </c>
      <c r="P42" s="12">
        <f>SUMPRODUCT(1*(MONTH($B$2:$B$485)=2)*($E$2:$E$485=$K42)*($I$2:$I$485 = P$19))</f>
        <v>0</v>
      </c>
      <c r="Q42" s="12">
        <f>SUMPRODUCT(1*(MONTH($B$2:$B$485)=2)*($E$2:$E$485=$K42)*($I$2:$I$485 = Q$19))</f>
        <v>0</v>
      </c>
      <c r="R42" s="12">
        <f>SUMPRODUCT(1*(MONTH($B$2:$B$485)=3)*($E$2:$E$485=$K42)*($I$2:$I$485 = R$19))</f>
        <v>0</v>
      </c>
      <c r="S42" s="12">
        <f>SUMPRODUCT(1*(MONTH($B$2:$B$485)=3)*($E$2:$E$485=$K42)*($I$2:$I$485 = S$19))</f>
        <v>0</v>
      </c>
      <c r="T42" s="12">
        <f>SUMPRODUCT(1*(MONTH($B$2:$B$485)=3)*($E$2:$E$485=$K42)*($I$2:$I$485 = T$19))</f>
        <v>0</v>
      </c>
      <c r="V42" s="10" t="s">
        <v>211</v>
      </c>
      <c r="W42" s="13">
        <f t="shared" si="1"/>
        <v>1</v>
      </c>
      <c r="X42" s="13">
        <f t="shared" si="2"/>
        <v>0</v>
      </c>
      <c r="Y42" s="13">
        <f t="shared" si="3"/>
        <v>0</v>
      </c>
      <c r="Z42" s="106"/>
      <c r="AA42" s="106"/>
      <c r="AC42" s="14" t="s">
        <v>211</v>
      </c>
      <c r="AD42" s="12">
        <f t="shared" si="4"/>
        <v>0</v>
      </c>
      <c r="AE42" s="41">
        <f t="shared" si="5"/>
        <v>0</v>
      </c>
      <c r="AG42" s="4"/>
    </row>
    <row r="43" spans="1:33">
      <c r="A43" s="103">
        <v>100</v>
      </c>
      <c r="B43" s="98">
        <v>44204</v>
      </c>
      <c r="C43" s="98">
        <v>44213</v>
      </c>
      <c r="D43" s="111">
        <f t="shared" si="0"/>
        <v>9</v>
      </c>
      <c r="E43" s="95" t="s">
        <v>158</v>
      </c>
      <c r="F43" s="95" t="s">
        <v>151</v>
      </c>
      <c r="G43" s="95" t="s">
        <v>152</v>
      </c>
      <c r="H43" s="94"/>
      <c r="I43" s="96" t="s">
        <v>160</v>
      </c>
      <c r="K43" s="10" t="s">
        <v>212</v>
      </c>
      <c r="L43" s="12">
        <f>SUMPRODUCT(1*(MONTH($B$2:$B$485)=1)*($E$2:$E$485=$K43)*($I$2:$I$485 = L$19))</f>
        <v>0</v>
      </c>
      <c r="M43" s="12">
        <f>SUMPRODUCT(1*(MONTH($B$2:$B$485)=1)*($E$2:$E$485=$K43)*($I$2:$I$485 = M$19))</f>
        <v>3</v>
      </c>
      <c r="N43" s="12">
        <f>SUMPRODUCT(1*(MONTH($B$2:$B$485)=1)*($E$2:$E$485=$K43)*($I$2:$I$485 = N$19))</f>
        <v>0</v>
      </c>
      <c r="O43" s="12">
        <f>SUMPRODUCT(1*(MONTH($B$2:$B$485)=2)*($E$2:$E$485=$K43)*($I$2:$I$485 = O$19))</f>
        <v>0</v>
      </c>
      <c r="P43" s="12">
        <f>SUMPRODUCT(1*(MONTH($B$2:$B$485)=2)*($E$2:$E$485=$K43)*($I$2:$I$485 = P$19))</f>
        <v>2</v>
      </c>
      <c r="Q43" s="12">
        <f>SUMPRODUCT(1*(MONTH($B$2:$B$485)=2)*($E$2:$E$485=$K43)*($I$2:$I$485 = Q$19))</f>
        <v>0</v>
      </c>
      <c r="R43" s="12">
        <f>SUMPRODUCT(1*(MONTH($B$2:$B$485)=3)*($E$2:$E$485=$K43)*($I$2:$I$485 = R$19))</f>
        <v>0</v>
      </c>
      <c r="S43" s="12">
        <f>SUMPRODUCT(1*(MONTH($B$2:$B$485)=3)*($E$2:$E$485=$K43)*($I$2:$I$485 = S$19))</f>
        <v>0</v>
      </c>
      <c r="T43" s="12">
        <f>SUMPRODUCT(1*(MONTH($B$2:$B$485)=3)*($E$2:$E$485=$K43)*($I$2:$I$485 = T$19))</f>
        <v>0</v>
      </c>
      <c r="V43" s="10" t="s">
        <v>212</v>
      </c>
      <c r="W43" s="13">
        <f t="shared" si="1"/>
        <v>2.6666666666666665</v>
      </c>
      <c r="X43" s="13">
        <f t="shared" si="2"/>
        <v>4.5</v>
      </c>
      <c r="Y43" s="13">
        <f t="shared" si="3"/>
        <v>0</v>
      </c>
      <c r="Z43" s="106"/>
      <c r="AA43" s="106"/>
      <c r="AC43" s="14" t="s">
        <v>212</v>
      </c>
      <c r="AD43" s="12">
        <f t="shared" si="4"/>
        <v>0</v>
      </c>
      <c r="AE43" s="41">
        <f t="shared" si="5"/>
        <v>0</v>
      </c>
      <c r="AG43" s="4"/>
    </row>
    <row r="44" spans="1:33">
      <c r="A44" s="103">
        <v>526</v>
      </c>
      <c r="B44" s="98">
        <v>44204</v>
      </c>
      <c r="C44" s="98">
        <v>44208</v>
      </c>
      <c r="D44" s="111">
        <f t="shared" si="0"/>
        <v>4</v>
      </c>
      <c r="E44" s="95" t="s">
        <v>189</v>
      </c>
      <c r="F44" s="95" t="s">
        <v>151</v>
      </c>
      <c r="G44" s="95" t="s">
        <v>152</v>
      </c>
      <c r="H44" s="94"/>
      <c r="I44" s="96" t="s">
        <v>160</v>
      </c>
      <c r="K44" s="10" t="s">
        <v>213</v>
      </c>
      <c r="L44" s="12">
        <f>SUMPRODUCT(1*(MONTH($B$2:$B$485)=1)*($E$2:$E$485=$K44)*($I$2:$I$485 = L$19))</f>
        <v>0</v>
      </c>
      <c r="M44" s="12">
        <f>SUMPRODUCT(1*(MONTH($B$2:$B$485)=1)*($E$2:$E$485=$K44)*($I$2:$I$485 = M$19))</f>
        <v>4</v>
      </c>
      <c r="N44" s="12">
        <f>SUMPRODUCT(1*(MONTH($B$2:$B$485)=1)*($E$2:$E$485=$K44)*($I$2:$I$485 = N$19))</f>
        <v>0</v>
      </c>
      <c r="O44" s="12">
        <f>SUMPRODUCT(1*(MONTH($B$2:$B$485)=2)*($E$2:$E$485=$K44)*($I$2:$I$485 = O$19))</f>
        <v>0</v>
      </c>
      <c r="P44" s="12">
        <f>SUMPRODUCT(1*(MONTH($B$2:$B$485)=2)*($E$2:$E$485=$K44)*($I$2:$I$485 = P$19))</f>
        <v>0</v>
      </c>
      <c r="Q44" s="12">
        <f>SUMPRODUCT(1*(MONTH($B$2:$B$485)=2)*($E$2:$E$485=$K44)*($I$2:$I$485 = Q$19))</f>
        <v>0</v>
      </c>
      <c r="R44" s="12">
        <f>SUMPRODUCT(1*(MONTH($B$2:$B$485)=3)*($E$2:$E$485=$K44)*($I$2:$I$485 = R$19))</f>
        <v>0</v>
      </c>
      <c r="S44" s="12">
        <f>SUMPRODUCT(1*(MONTH($B$2:$B$485)=3)*($E$2:$E$485=$K44)*($I$2:$I$485 = S$19))</f>
        <v>0</v>
      </c>
      <c r="T44" s="12">
        <f>SUMPRODUCT(1*(MONTH($B$2:$B$485)=3)*($E$2:$E$485=$K44)*($I$2:$I$485 = T$19))</f>
        <v>0</v>
      </c>
      <c r="V44" s="10" t="s">
        <v>213</v>
      </c>
      <c r="W44" s="13">
        <f t="shared" si="1"/>
        <v>2</v>
      </c>
      <c r="X44" s="13">
        <f t="shared" si="2"/>
        <v>0</v>
      </c>
      <c r="Y44" s="13">
        <f t="shared" si="3"/>
        <v>0</v>
      </c>
      <c r="Z44" s="106"/>
      <c r="AA44" s="106"/>
      <c r="AC44" s="14" t="s">
        <v>213</v>
      </c>
      <c r="AD44" s="12">
        <f t="shared" si="4"/>
        <v>2</v>
      </c>
      <c r="AE44" s="41">
        <f t="shared" si="5"/>
        <v>2</v>
      </c>
      <c r="AG44" s="4"/>
    </row>
    <row r="45" spans="1:33">
      <c r="A45" s="103">
        <v>527</v>
      </c>
      <c r="B45" s="98">
        <v>44204</v>
      </c>
      <c r="C45" s="98">
        <v>44219</v>
      </c>
      <c r="D45" s="111">
        <f t="shared" si="0"/>
        <v>15</v>
      </c>
      <c r="E45" s="95" t="s">
        <v>191</v>
      </c>
      <c r="F45" s="95" t="s">
        <v>151</v>
      </c>
      <c r="G45" s="95" t="s">
        <v>152</v>
      </c>
      <c r="H45" s="94"/>
      <c r="I45" s="96" t="s">
        <v>160</v>
      </c>
      <c r="K45" s="10" t="s">
        <v>214</v>
      </c>
      <c r="L45" s="12">
        <f>SUMPRODUCT(1*(MONTH($B$2:$B$485)=1)*($E$2:$E$485=$K45)*($I$2:$I$485 = L$19))</f>
        <v>0</v>
      </c>
      <c r="M45" s="12">
        <f>SUMPRODUCT(1*(MONTH($B$2:$B$485)=1)*($E$2:$E$485=$K45)*($I$2:$I$485 = M$19))</f>
        <v>2</v>
      </c>
      <c r="N45" s="12">
        <f>SUMPRODUCT(1*(MONTH($B$2:$B$485)=1)*($E$2:$E$485=$K45)*($I$2:$I$485 = N$19))</f>
        <v>0</v>
      </c>
      <c r="O45" s="12">
        <f>SUMPRODUCT(1*(MONTH($B$2:$B$485)=2)*($E$2:$E$485=$K45)*($I$2:$I$485 = O$19))</f>
        <v>0</v>
      </c>
      <c r="P45" s="12">
        <f>SUMPRODUCT(1*(MONTH($B$2:$B$485)=2)*($E$2:$E$485=$K45)*($I$2:$I$485 = P$19))</f>
        <v>1</v>
      </c>
      <c r="Q45" s="12">
        <f>SUMPRODUCT(1*(MONTH($B$2:$B$485)=2)*($E$2:$E$485=$K45)*($I$2:$I$485 = Q$19))</f>
        <v>0</v>
      </c>
      <c r="R45" s="12">
        <f>SUMPRODUCT(1*(MONTH($B$2:$B$485)=3)*($E$2:$E$485=$K45)*($I$2:$I$485 = R$19))</f>
        <v>0</v>
      </c>
      <c r="S45" s="12">
        <f>SUMPRODUCT(1*(MONTH($B$2:$B$485)=3)*($E$2:$E$485=$K45)*($I$2:$I$485 = S$19))</f>
        <v>0</v>
      </c>
      <c r="T45" s="12">
        <f>SUMPRODUCT(1*(MONTH($B$2:$B$485)=3)*($E$2:$E$485=$K45)*($I$2:$I$485 = T$19))</f>
        <v>0</v>
      </c>
      <c r="V45" s="10" t="s">
        <v>214</v>
      </c>
      <c r="W45" s="13">
        <f t="shared" si="1"/>
        <v>6</v>
      </c>
      <c r="X45" s="13">
        <f t="shared" si="2"/>
        <v>6</v>
      </c>
      <c r="Y45" s="13">
        <f t="shared" si="3"/>
        <v>0</v>
      </c>
      <c r="Z45" s="106"/>
      <c r="AA45" s="106"/>
      <c r="AC45" s="14" t="s">
        <v>214</v>
      </c>
      <c r="AD45" s="12">
        <f t="shared" si="4"/>
        <v>0</v>
      </c>
      <c r="AE45" s="41">
        <f t="shared" si="5"/>
        <v>0</v>
      </c>
      <c r="AG45" s="4"/>
    </row>
    <row r="46" spans="1:33">
      <c r="A46" s="103">
        <v>528</v>
      </c>
      <c r="B46" s="98">
        <v>44204</v>
      </c>
      <c r="C46" s="98">
        <v>44204</v>
      </c>
      <c r="D46" s="111">
        <f t="shared" si="0"/>
        <v>0</v>
      </c>
      <c r="E46" s="95" t="s">
        <v>168</v>
      </c>
      <c r="F46" s="95" t="s">
        <v>151</v>
      </c>
      <c r="G46" s="95" t="s">
        <v>152</v>
      </c>
      <c r="H46" s="94"/>
      <c r="I46" s="96" t="s">
        <v>160</v>
      </c>
      <c r="K46" s="10" t="s">
        <v>196</v>
      </c>
      <c r="L46" s="12">
        <f>SUMPRODUCT(1*(MONTH($B$2:$B$485)=1)*($E$2:$E$485=$K46)*($I$2:$I$485 = L$19))</f>
        <v>0</v>
      </c>
      <c r="M46" s="12">
        <f>SUMPRODUCT(1*(MONTH($B$2:$B$485)=1)*($E$2:$E$485=$K46)*($I$2:$I$485 = M$19))</f>
        <v>2</v>
      </c>
      <c r="N46" s="12">
        <f>SUMPRODUCT(1*(MONTH($B$2:$B$485)=1)*($E$2:$E$485=$K46)*($I$2:$I$485 = N$19))</f>
        <v>0</v>
      </c>
      <c r="O46" s="12">
        <f>SUMPRODUCT(1*(MONTH($B$2:$B$485)=2)*($E$2:$E$485=$K46)*($I$2:$I$485 = O$19))</f>
        <v>0</v>
      </c>
      <c r="P46" s="12">
        <f>SUMPRODUCT(1*(MONTH($B$2:$B$485)=2)*($E$2:$E$485=$K46)*($I$2:$I$485 = P$19))</f>
        <v>0</v>
      </c>
      <c r="Q46" s="12">
        <f>SUMPRODUCT(1*(MONTH($B$2:$B$485)=2)*($E$2:$E$485=$K46)*($I$2:$I$485 = Q$19))</f>
        <v>0</v>
      </c>
      <c r="R46" s="12">
        <f>SUMPRODUCT(1*(MONTH($B$2:$B$485)=3)*($E$2:$E$485=$K46)*($I$2:$I$485 = R$19))</f>
        <v>0</v>
      </c>
      <c r="S46" s="12">
        <f>SUMPRODUCT(1*(MONTH($B$2:$B$485)=3)*($E$2:$E$485=$K46)*($I$2:$I$485 = S$19))</f>
        <v>0</v>
      </c>
      <c r="T46" s="12">
        <f>SUMPRODUCT(1*(MONTH($B$2:$B$485)=3)*($E$2:$E$485=$K46)*($I$2:$I$485 = T$19))</f>
        <v>0</v>
      </c>
      <c r="V46" s="10" t="s">
        <v>196</v>
      </c>
      <c r="W46" s="13">
        <f t="shared" si="1"/>
        <v>11.5</v>
      </c>
      <c r="X46" s="13">
        <f t="shared" si="2"/>
        <v>0</v>
      </c>
      <c r="Y46" s="13">
        <f t="shared" si="3"/>
        <v>0</v>
      </c>
      <c r="Z46" s="106"/>
      <c r="AA46" s="106"/>
      <c r="AC46" s="14" t="s">
        <v>196</v>
      </c>
      <c r="AD46" s="12">
        <f t="shared" si="4"/>
        <v>0</v>
      </c>
      <c r="AE46" s="41">
        <f t="shared" si="5"/>
        <v>0</v>
      </c>
      <c r="AG46" s="4"/>
    </row>
    <row r="47" spans="1:33">
      <c r="A47" s="103">
        <v>529</v>
      </c>
      <c r="B47" s="98">
        <v>44204</v>
      </c>
      <c r="C47" s="98">
        <v>44222</v>
      </c>
      <c r="D47" s="111">
        <f t="shared" si="0"/>
        <v>18</v>
      </c>
      <c r="E47" s="95" t="s">
        <v>166</v>
      </c>
      <c r="F47" s="95" t="s">
        <v>151</v>
      </c>
      <c r="G47" s="95" t="s">
        <v>152</v>
      </c>
      <c r="H47" s="94"/>
      <c r="I47" s="96" t="s">
        <v>160</v>
      </c>
      <c r="AG47" s="4"/>
    </row>
    <row r="48" spans="1:33">
      <c r="A48" s="103">
        <v>251</v>
      </c>
      <c r="B48" s="90" t="s">
        <v>180</v>
      </c>
      <c r="C48" s="90" t="s">
        <v>186</v>
      </c>
      <c r="D48" s="111">
        <f t="shared" si="0"/>
        <v>5</v>
      </c>
      <c r="E48" s="95" t="s">
        <v>166</v>
      </c>
      <c r="F48" s="95" t="s">
        <v>151</v>
      </c>
      <c r="G48" s="95" t="s">
        <v>152</v>
      </c>
      <c r="H48" s="94"/>
      <c r="I48" s="96" t="s">
        <v>160</v>
      </c>
      <c r="AG48" s="4"/>
    </row>
    <row r="49" spans="1:32" s="6" customFormat="1">
      <c r="A49" s="103">
        <v>531</v>
      </c>
      <c r="B49" s="90" t="s">
        <v>180</v>
      </c>
      <c r="C49" s="90" t="s">
        <v>180</v>
      </c>
      <c r="D49" s="111">
        <f t="shared" si="0"/>
        <v>0</v>
      </c>
      <c r="E49" s="95" t="s">
        <v>168</v>
      </c>
      <c r="F49" s="95" t="s">
        <v>151</v>
      </c>
      <c r="G49" s="95" t="s">
        <v>152</v>
      </c>
      <c r="H49" s="94"/>
      <c r="I49" s="96" t="s">
        <v>160</v>
      </c>
      <c r="J49" s="5"/>
      <c r="U49" s="5"/>
      <c r="V49" s="5"/>
      <c r="X49" s="5"/>
      <c r="Y49" s="5"/>
      <c r="Z49" s="5"/>
      <c r="AA49" s="5"/>
      <c r="AB49" s="5"/>
      <c r="AC49" s="5"/>
      <c r="AE49" s="41"/>
      <c r="AF49" s="4"/>
    </row>
    <row r="50" spans="1:32" s="6" customFormat="1">
      <c r="A50" s="103">
        <v>532</v>
      </c>
      <c r="B50" s="90" t="s">
        <v>180</v>
      </c>
      <c r="C50" s="90" t="s">
        <v>215</v>
      </c>
      <c r="D50" s="111">
        <f t="shared" si="0"/>
        <v>9</v>
      </c>
      <c r="E50" s="95" t="s">
        <v>171</v>
      </c>
      <c r="F50" s="95" t="s">
        <v>151</v>
      </c>
      <c r="G50" s="95" t="s">
        <v>152</v>
      </c>
      <c r="H50" s="94"/>
      <c r="I50" s="96" t="s">
        <v>160</v>
      </c>
      <c r="J50" s="5"/>
      <c r="K50" s="85" t="s">
        <v>22</v>
      </c>
      <c r="L50" s="85"/>
      <c r="M50" s="85"/>
      <c r="N50" s="85"/>
      <c r="O50" s="85"/>
      <c r="P50" s="85"/>
      <c r="Q50" s="85"/>
      <c r="R50" s="85"/>
      <c r="S50" s="85"/>
      <c r="T50" s="85"/>
      <c r="U50" s="85"/>
      <c r="V50" s="85"/>
      <c r="W50" s="85"/>
      <c r="X50" s="85"/>
      <c r="Y50" s="85"/>
      <c r="Z50" s="85"/>
      <c r="AA50" s="85"/>
      <c r="AB50" s="85"/>
      <c r="AC50" s="85"/>
      <c r="AD50" s="85"/>
      <c r="AE50" s="41"/>
      <c r="AF50" s="4"/>
    </row>
    <row r="51" spans="1:32" s="6" customFormat="1">
      <c r="A51" s="103">
        <v>533</v>
      </c>
      <c r="B51" s="90" t="s">
        <v>180</v>
      </c>
      <c r="C51" s="90" t="s">
        <v>216</v>
      </c>
      <c r="D51" s="111">
        <f t="shared" si="0"/>
        <v>3</v>
      </c>
      <c r="E51" s="95" t="s">
        <v>189</v>
      </c>
      <c r="F51" s="95" t="s">
        <v>151</v>
      </c>
      <c r="G51" s="95" t="s">
        <v>152</v>
      </c>
      <c r="H51" s="94"/>
      <c r="I51" s="96" t="s">
        <v>160</v>
      </c>
      <c r="J51" s="5"/>
      <c r="U51" s="5"/>
      <c r="V51" s="5"/>
      <c r="X51" s="5"/>
      <c r="Y51" s="5"/>
      <c r="Z51" s="5"/>
      <c r="AA51" s="5"/>
      <c r="AB51" s="5"/>
      <c r="AC51" s="5"/>
      <c r="AE51" s="41"/>
      <c r="AF51" s="4"/>
    </row>
    <row r="52" spans="1:32" s="6" customFormat="1">
      <c r="A52" s="103">
        <v>7099</v>
      </c>
      <c r="B52" s="90" t="s">
        <v>180</v>
      </c>
      <c r="C52" s="90" t="s">
        <v>149</v>
      </c>
      <c r="D52" s="111">
        <f t="shared" si="0"/>
        <v>100</v>
      </c>
      <c r="E52" s="95" t="s">
        <v>150</v>
      </c>
      <c r="F52" s="95" t="s">
        <v>151</v>
      </c>
      <c r="G52" s="95" t="s">
        <v>152</v>
      </c>
      <c r="H52" s="94"/>
      <c r="I52" s="96" t="s">
        <v>153</v>
      </c>
      <c r="J52" s="5"/>
      <c r="L52" s="85" t="s">
        <v>183</v>
      </c>
      <c r="M52" s="85" t="s">
        <v>183</v>
      </c>
      <c r="N52" s="85" t="s">
        <v>183</v>
      </c>
      <c r="O52" s="85" t="s">
        <v>184</v>
      </c>
      <c r="P52" s="85" t="s">
        <v>184</v>
      </c>
      <c r="Q52" s="85" t="s">
        <v>184</v>
      </c>
      <c r="R52" s="85" t="s">
        <v>185</v>
      </c>
      <c r="S52" s="85" t="s">
        <v>185</v>
      </c>
      <c r="T52" s="85" t="s">
        <v>185</v>
      </c>
      <c r="U52" s="5"/>
      <c r="V52" s="5"/>
      <c r="W52" s="10" t="s">
        <v>183</v>
      </c>
      <c r="X52" s="10" t="s">
        <v>184</v>
      </c>
      <c r="Y52" s="10" t="s">
        <v>185</v>
      </c>
      <c r="Z52" s="107"/>
      <c r="AA52" s="107"/>
      <c r="AB52" s="5"/>
      <c r="AC52" s="5"/>
      <c r="AE52" s="41"/>
      <c r="AF52" s="4"/>
    </row>
    <row r="53" spans="1:32" s="6" customFormat="1">
      <c r="A53" s="103">
        <v>32</v>
      </c>
      <c r="B53" s="90" t="s">
        <v>181</v>
      </c>
      <c r="C53" s="90" t="s">
        <v>215</v>
      </c>
      <c r="D53" s="111">
        <f t="shared" si="0"/>
        <v>7</v>
      </c>
      <c r="E53" s="95" t="s">
        <v>212</v>
      </c>
      <c r="F53" s="95" t="s">
        <v>151</v>
      </c>
      <c r="G53" s="95" t="s">
        <v>152</v>
      </c>
      <c r="H53" s="94"/>
      <c r="I53" s="96" t="s">
        <v>160</v>
      </c>
      <c r="J53" s="5"/>
      <c r="L53" s="10" t="s">
        <v>187</v>
      </c>
      <c r="M53" s="10" t="s">
        <v>160</v>
      </c>
      <c r="N53" s="10" t="s">
        <v>153</v>
      </c>
      <c r="O53" s="10" t="s">
        <v>187</v>
      </c>
      <c r="P53" s="10" t="s">
        <v>160</v>
      </c>
      <c r="Q53" s="10" t="s">
        <v>153</v>
      </c>
      <c r="R53" s="10" t="s">
        <v>187</v>
      </c>
      <c r="S53" s="10" t="s">
        <v>160</v>
      </c>
      <c r="T53" s="10" t="s">
        <v>153</v>
      </c>
      <c r="U53" s="5"/>
      <c r="V53" s="5"/>
      <c r="W53" s="10" t="s">
        <v>160</v>
      </c>
      <c r="X53" s="10" t="s">
        <v>160</v>
      </c>
      <c r="Y53" s="10" t="s">
        <v>160</v>
      </c>
      <c r="Z53" s="107"/>
      <c r="AA53" s="107"/>
      <c r="AB53" s="5"/>
      <c r="AC53" s="5"/>
      <c r="AD53" s="10" t="s">
        <v>188</v>
      </c>
      <c r="AE53" s="41"/>
      <c r="AF53" s="4"/>
    </row>
    <row r="54" spans="1:32" s="6" customFormat="1">
      <c r="A54" s="103">
        <v>42</v>
      </c>
      <c r="B54" s="90" t="s">
        <v>181</v>
      </c>
      <c r="C54" s="90" t="s">
        <v>175</v>
      </c>
      <c r="D54" s="111">
        <f t="shared" si="0"/>
        <v>71</v>
      </c>
      <c r="E54" s="95" t="s">
        <v>176</v>
      </c>
      <c r="F54" s="95" t="s">
        <v>151</v>
      </c>
      <c r="G54" s="95" t="s">
        <v>152</v>
      </c>
      <c r="H54" s="94"/>
      <c r="I54" s="96" t="s">
        <v>153</v>
      </c>
      <c r="J54" s="5"/>
      <c r="K54" s="10" t="s">
        <v>171</v>
      </c>
      <c r="L54" s="12">
        <v>0</v>
      </c>
      <c r="M54" s="12">
        <v>53</v>
      </c>
      <c r="N54" s="12">
        <v>0</v>
      </c>
      <c r="O54" s="12">
        <v>0</v>
      </c>
      <c r="P54" s="12">
        <v>35</v>
      </c>
      <c r="Q54" s="12">
        <v>0</v>
      </c>
      <c r="R54" s="12">
        <v>0</v>
      </c>
      <c r="S54" s="12">
        <v>40</v>
      </c>
      <c r="T54" s="12">
        <v>0</v>
      </c>
      <c r="U54" s="5"/>
      <c r="V54" s="10" t="s">
        <v>171</v>
      </c>
      <c r="W54" s="13">
        <v>8.3018867924528301</v>
      </c>
      <c r="X54" s="13">
        <v>19.857142857142858</v>
      </c>
      <c r="Y54" s="13">
        <v>8.7750000000000004</v>
      </c>
      <c r="Z54" s="106"/>
      <c r="AA54" s="106"/>
      <c r="AB54" s="5"/>
      <c r="AC54" s="14" t="s">
        <v>171</v>
      </c>
      <c r="AD54" s="12">
        <v>4</v>
      </c>
      <c r="AE54" s="41"/>
      <c r="AF54" s="4"/>
    </row>
    <row r="55" spans="1:32" s="6" customFormat="1">
      <c r="A55" s="103">
        <v>43</v>
      </c>
      <c r="B55" s="90" t="s">
        <v>181</v>
      </c>
      <c r="C55" s="90" t="s">
        <v>175</v>
      </c>
      <c r="D55" s="111">
        <f t="shared" si="0"/>
        <v>71</v>
      </c>
      <c r="E55" s="95" t="s">
        <v>176</v>
      </c>
      <c r="F55" s="95" t="s">
        <v>151</v>
      </c>
      <c r="G55" s="95" t="s">
        <v>152</v>
      </c>
      <c r="H55" s="94"/>
      <c r="I55" s="96" t="s">
        <v>153</v>
      </c>
      <c r="J55" s="5"/>
      <c r="K55" s="10" t="s">
        <v>168</v>
      </c>
      <c r="L55" s="12">
        <v>0</v>
      </c>
      <c r="M55" s="12">
        <v>36</v>
      </c>
      <c r="N55" s="12">
        <v>4</v>
      </c>
      <c r="O55" s="12">
        <v>0</v>
      </c>
      <c r="P55" s="12">
        <v>23</v>
      </c>
      <c r="Q55" s="12">
        <v>0</v>
      </c>
      <c r="R55" s="12">
        <v>0</v>
      </c>
      <c r="S55" s="12">
        <v>38</v>
      </c>
      <c r="T55" s="12">
        <v>1</v>
      </c>
      <c r="U55" s="5"/>
      <c r="V55" s="10" t="s">
        <v>168</v>
      </c>
      <c r="W55" s="13">
        <v>1.3888888888888888</v>
      </c>
      <c r="X55" s="13">
        <v>2.652173913043478</v>
      </c>
      <c r="Y55" s="13">
        <v>2.236842105263158</v>
      </c>
      <c r="Z55" s="106"/>
      <c r="AA55" s="106"/>
      <c r="AB55" s="5"/>
      <c r="AC55" s="14" t="s">
        <v>168</v>
      </c>
      <c r="AD55" s="12">
        <v>3</v>
      </c>
      <c r="AE55" s="41"/>
      <c r="AF55" s="4"/>
    </row>
    <row r="56" spans="1:32" s="6" customFormat="1">
      <c r="A56" s="103">
        <v>513</v>
      </c>
      <c r="B56" s="90" t="s">
        <v>181</v>
      </c>
      <c r="C56" s="90" t="s">
        <v>204</v>
      </c>
      <c r="D56" s="111">
        <f t="shared" si="0"/>
        <v>5</v>
      </c>
      <c r="E56" s="95" t="s">
        <v>171</v>
      </c>
      <c r="F56" s="95" t="s">
        <v>151</v>
      </c>
      <c r="G56" s="95" t="s">
        <v>152</v>
      </c>
      <c r="H56" s="94"/>
      <c r="I56" s="96" t="s">
        <v>160</v>
      </c>
      <c r="J56" s="5"/>
      <c r="K56" s="10" t="s">
        <v>158</v>
      </c>
      <c r="L56" s="12">
        <v>0</v>
      </c>
      <c r="M56" s="12">
        <v>14</v>
      </c>
      <c r="N56" s="12">
        <v>0</v>
      </c>
      <c r="O56" s="12">
        <v>0</v>
      </c>
      <c r="P56" s="12">
        <v>8</v>
      </c>
      <c r="Q56" s="12">
        <v>0</v>
      </c>
      <c r="R56" s="12">
        <v>0</v>
      </c>
      <c r="S56" s="12">
        <v>13</v>
      </c>
      <c r="T56" s="12">
        <v>0</v>
      </c>
      <c r="U56" s="5"/>
      <c r="V56" s="10" t="s">
        <v>158</v>
      </c>
      <c r="W56" s="13">
        <v>6.5</v>
      </c>
      <c r="X56" s="13">
        <v>21.625</v>
      </c>
      <c r="Y56" s="13">
        <v>6.5384615384615383</v>
      </c>
      <c r="Z56" s="106"/>
      <c r="AA56" s="106"/>
      <c r="AB56" s="5"/>
      <c r="AC56" s="14" t="s">
        <v>158</v>
      </c>
      <c r="AD56" s="12">
        <v>1.8</v>
      </c>
      <c r="AE56" s="41"/>
      <c r="AF56" s="4"/>
    </row>
    <row r="57" spans="1:32" s="6" customFormat="1">
      <c r="A57" s="103">
        <v>514</v>
      </c>
      <c r="B57" s="90" t="s">
        <v>181</v>
      </c>
      <c r="C57" s="90" t="s">
        <v>203</v>
      </c>
      <c r="D57" s="111">
        <f t="shared" si="0"/>
        <v>11</v>
      </c>
      <c r="E57" s="95" t="s">
        <v>171</v>
      </c>
      <c r="F57" s="95" t="s">
        <v>151</v>
      </c>
      <c r="G57" s="95" t="s">
        <v>152</v>
      </c>
      <c r="H57" s="94"/>
      <c r="I57" s="96" t="s">
        <v>160</v>
      </c>
      <c r="J57" s="5"/>
      <c r="K57" s="10" t="s">
        <v>191</v>
      </c>
      <c r="L57" s="12">
        <v>0</v>
      </c>
      <c r="M57" s="12">
        <v>8</v>
      </c>
      <c r="N57" s="12">
        <v>0</v>
      </c>
      <c r="O57" s="12">
        <v>0</v>
      </c>
      <c r="P57" s="12">
        <v>7</v>
      </c>
      <c r="Q57" s="12">
        <v>0</v>
      </c>
      <c r="R57" s="12">
        <v>0</v>
      </c>
      <c r="S57" s="12">
        <v>13</v>
      </c>
      <c r="T57" s="12">
        <v>0</v>
      </c>
      <c r="U57" s="5"/>
      <c r="V57" s="10" t="s">
        <v>191</v>
      </c>
      <c r="W57" s="13">
        <v>4.75</v>
      </c>
      <c r="X57" s="13">
        <v>5.4285714285714288</v>
      </c>
      <c r="Y57" s="13">
        <v>4.4615384615384617</v>
      </c>
      <c r="Z57" s="106"/>
      <c r="AA57" s="106"/>
      <c r="AB57" s="5"/>
      <c r="AC57" s="14" t="s">
        <v>191</v>
      </c>
      <c r="AD57" s="12">
        <v>0</v>
      </c>
      <c r="AE57" s="41"/>
      <c r="AF57" s="4"/>
    </row>
    <row r="58" spans="1:32" s="6" customFormat="1">
      <c r="A58" s="103">
        <v>515</v>
      </c>
      <c r="B58" s="90" t="s">
        <v>181</v>
      </c>
      <c r="C58" s="90" t="s">
        <v>204</v>
      </c>
      <c r="D58" s="111">
        <f t="shared" si="0"/>
        <v>5</v>
      </c>
      <c r="E58" s="95" t="s">
        <v>171</v>
      </c>
      <c r="F58" s="95" t="s">
        <v>151</v>
      </c>
      <c r="G58" s="95" t="s">
        <v>152</v>
      </c>
      <c r="H58" s="94"/>
      <c r="I58" s="96" t="s">
        <v>160</v>
      </c>
      <c r="J58" s="5"/>
      <c r="K58" s="10" t="s">
        <v>192</v>
      </c>
      <c r="L58" s="12">
        <v>0</v>
      </c>
      <c r="M58" s="12">
        <v>2</v>
      </c>
      <c r="N58" s="12">
        <v>0</v>
      </c>
      <c r="O58" s="12">
        <v>0</v>
      </c>
      <c r="P58" s="12">
        <v>2</v>
      </c>
      <c r="Q58" s="12">
        <v>0</v>
      </c>
      <c r="R58" s="12">
        <v>0</v>
      </c>
      <c r="S58" s="12">
        <v>6</v>
      </c>
      <c r="T58" s="12">
        <v>0</v>
      </c>
      <c r="U58" s="5"/>
      <c r="V58" s="10" t="s">
        <v>192</v>
      </c>
      <c r="W58" s="13">
        <v>2</v>
      </c>
      <c r="X58" s="13">
        <v>1</v>
      </c>
      <c r="Y58" s="13">
        <v>1</v>
      </c>
      <c r="Z58" s="106"/>
      <c r="AA58" s="106"/>
      <c r="AB58" s="5"/>
      <c r="AC58" s="14" t="s">
        <v>192</v>
      </c>
      <c r="AD58" s="12">
        <v>0</v>
      </c>
      <c r="AE58" s="41"/>
      <c r="AF58" s="4"/>
    </row>
    <row r="59" spans="1:32" s="6" customFormat="1">
      <c r="A59" s="103">
        <v>7100</v>
      </c>
      <c r="B59" s="90" t="s">
        <v>181</v>
      </c>
      <c r="C59" s="90" t="s">
        <v>217</v>
      </c>
      <c r="D59" s="111">
        <f t="shared" si="0"/>
        <v>2</v>
      </c>
      <c r="E59" s="95" t="s">
        <v>209</v>
      </c>
      <c r="F59" s="95" t="s">
        <v>151</v>
      </c>
      <c r="G59" s="95" t="s">
        <v>152</v>
      </c>
      <c r="H59" s="94"/>
      <c r="I59" s="96" t="s">
        <v>160</v>
      </c>
      <c r="J59" s="5"/>
      <c r="K59" s="10" t="s">
        <v>194</v>
      </c>
      <c r="L59" s="12">
        <v>0</v>
      </c>
      <c r="M59" s="12">
        <v>3</v>
      </c>
      <c r="N59" s="12">
        <v>0</v>
      </c>
      <c r="O59" s="12">
        <v>0</v>
      </c>
      <c r="P59" s="12">
        <v>5</v>
      </c>
      <c r="Q59" s="12">
        <v>0</v>
      </c>
      <c r="R59" s="12">
        <v>0</v>
      </c>
      <c r="S59" s="12">
        <v>6</v>
      </c>
      <c r="T59" s="12">
        <v>0</v>
      </c>
      <c r="U59" s="5"/>
      <c r="V59" s="10" t="s">
        <v>194</v>
      </c>
      <c r="W59" s="13">
        <v>35.666666666666664</v>
      </c>
      <c r="X59" s="13">
        <v>23.6</v>
      </c>
      <c r="Y59" s="13">
        <v>15.666666666666666</v>
      </c>
      <c r="Z59" s="106"/>
      <c r="AA59" s="106"/>
      <c r="AB59" s="5"/>
      <c r="AC59" s="14" t="s">
        <v>194</v>
      </c>
      <c r="AD59" s="12">
        <v>0</v>
      </c>
      <c r="AE59" s="41"/>
      <c r="AF59" s="4"/>
    </row>
    <row r="60" spans="1:32" s="6" customFormat="1">
      <c r="A60" s="103">
        <v>160</v>
      </c>
      <c r="B60" s="90" t="s">
        <v>216</v>
      </c>
      <c r="C60" s="90" t="s">
        <v>217</v>
      </c>
      <c r="D60" s="111">
        <f t="shared" si="0"/>
        <v>1</v>
      </c>
      <c r="E60" s="95" t="s">
        <v>189</v>
      </c>
      <c r="F60" s="95" t="s">
        <v>151</v>
      </c>
      <c r="G60" s="95" t="s">
        <v>152</v>
      </c>
      <c r="H60" s="94"/>
      <c r="I60" s="96" t="s">
        <v>160</v>
      </c>
      <c r="J60" s="5"/>
      <c r="K60" s="10" t="s">
        <v>195</v>
      </c>
      <c r="L60" s="12">
        <v>0</v>
      </c>
      <c r="M60" s="12">
        <v>0</v>
      </c>
      <c r="N60" s="12">
        <v>0</v>
      </c>
      <c r="O60" s="12">
        <v>0</v>
      </c>
      <c r="P60" s="12">
        <v>1</v>
      </c>
      <c r="Q60" s="12">
        <v>0</v>
      </c>
      <c r="R60" s="12">
        <v>0</v>
      </c>
      <c r="S60" s="12">
        <v>5</v>
      </c>
      <c r="T60" s="12">
        <v>0</v>
      </c>
      <c r="U60" s="5"/>
      <c r="V60" s="10" t="s">
        <v>195</v>
      </c>
      <c r="W60" s="13">
        <v>0</v>
      </c>
      <c r="X60" s="13">
        <v>0</v>
      </c>
      <c r="Y60" s="13">
        <v>1</v>
      </c>
      <c r="Z60" s="106"/>
      <c r="AA60" s="106"/>
      <c r="AB60" s="5"/>
      <c r="AC60" s="14" t="s">
        <v>195</v>
      </c>
      <c r="AD60" s="12">
        <v>0</v>
      </c>
      <c r="AE60" s="41"/>
      <c r="AF60" s="4"/>
    </row>
    <row r="61" spans="1:32" s="6" customFormat="1">
      <c r="A61" s="103">
        <v>534</v>
      </c>
      <c r="B61" s="90" t="s">
        <v>216</v>
      </c>
      <c r="C61" s="90" t="s">
        <v>179</v>
      </c>
      <c r="D61" s="111">
        <f t="shared" si="0"/>
        <v>14</v>
      </c>
      <c r="E61" s="95" t="s">
        <v>171</v>
      </c>
      <c r="F61" s="95" t="s">
        <v>151</v>
      </c>
      <c r="G61" s="95" t="s">
        <v>152</v>
      </c>
      <c r="H61" s="94"/>
      <c r="I61" s="96" t="s">
        <v>160</v>
      </c>
      <c r="J61" s="5"/>
      <c r="K61" s="10" t="s">
        <v>193</v>
      </c>
      <c r="L61" s="12">
        <v>0</v>
      </c>
      <c r="M61" s="12">
        <v>1</v>
      </c>
      <c r="N61" s="12">
        <v>1</v>
      </c>
      <c r="O61" s="12">
        <v>0</v>
      </c>
      <c r="P61" s="12">
        <v>5</v>
      </c>
      <c r="Q61" s="12">
        <v>0</v>
      </c>
      <c r="R61" s="12">
        <v>0</v>
      </c>
      <c r="S61" s="12">
        <v>5</v>
      </c>
      <c r="T61" s="12">
        <v>0</v>
      </c>
      <c r="U61" s="5"/>
      <c r="V61" s="10" t="s">
        <v>193</v>
      </c>
      <c r="W61" s="13">
        <v>1</v>
      </c>
      <c r="X61" s="13">
        <v>3.8</v>
      </c>
      <c r="Y61" s="13">
        <v>1.2</v>
      </c>
      <c r="Z61" s="106"/>
      <c r="AA61" s="106"/>
      <c r="AB61" s="5"/>
      <c r="AC61" s="14" t="s">
        <v>193</v>
      </c>
      <c r="AD61" s="12">
        <v>0</v>
      </c>
      <c r="AE61" s="41"/>
      <c r="AF61" s="4"/>
    </row>
    <row r="62" spans="1:32" s="6" customFormat="1">
      <c r="A62" s="103">
        <v>535</v>
      </c>
      <c r="B62" s="90" t="s">
        <v>216</v>
      </c>
      <c r="C62" s="90" t="s">
        <v>218</v>
      </c>
      <c r="D62" s="111">
        <f t="shared" si="0"/>
        <v>39</v>
      </c>
      <c r="E62" s="95" t="s">
        <v>166</v>
      </c>
      <c r="F62" s="95" t="s">
        <v>151</v>
      </c>
      <c r="G62" s="95" t="s">
        <v>152</v>
      </c>
      <c r="H62" s="94"/>
      <c r="I62" s="96" t="s">
        <v>160</v>
      </c>
      <c r="J62" s="5"/>
      <c r="K62" s="10" t="s">
        <v>189</v>
      </c>
      <c r="L62" s="12">
        <v>0</v>
      </c>
      <c r="M62" s="12">
        <v>13</v>
      </c>
      <c r="N62" s="12">
        <v>0</v>
      </c>
      <c r="O62" s="12">
        <v>0</v>
      </c>
      <c r="P62" s="12">
        <v>6</v>
      </c>
      <c r="Q62" s="12">
        <v>0</v>
      </c>
      <c r="R62" s="12">
        <v>0</v>
      </c>
      <c r="S62" s="12">
        <v>5</v>
      </c>
      <c r="T62" s="12">
        <v>0</v>
      </c>
      <c r="U62" s="5"/>
      <c r="V62" s="10" t="s">
        <v>189</v>
      </c>
      <c r="W62" s="13">
        <v>2.6923076923076925</v>
      </c>
      <c r="X62" s="13">
        <v>0.16666666666666666</v>
      </c>
      <c r="Y62" s="13">
        <v>3.2</v>
      </c>
      <c r="Z62" s="106"/>
      <c r="AA62" s="106"/>
      <c r="AB62" s="5"/>
      <c r="AC62" s="14" t="s">
        <v>189</v>
      </c>
      <c r="AD62" s="12">
        <v>2</v>
      </c>
      <c r="AE62" s="41"/>
      <c r="AF62" s="4"/>
    </row>
    <row r="63" spans="1:32" s="6" customFormat="1">
      <c r="A63" s="103">
        <v>536</v>
      </c>
      <c r="B63" s="90" t="s">
        <v>216</v>
      </c>
      <c r="C63" s="90" t="s">
        <v>216</v>
      </c>
      <c r="D63" s="111">
        <f t="shared" si="0"/>
        <v>0</v>
      </c>
      <c r="E63" s="95" t="s">
        <v>168</v>
      </c>
      <c r="F63" s="95" t="s">
        <v>151</v>
      </c>
      <c r="G63" s="95" t="s">
        <v>152</v>
      </c>
      <c r="H63" s="94"/>
      <c r="I63" s="96" t="s">
        <v>160</v>
      </c>
      <c r="J63" s="5"/>
      <c r="K63" s="10" t="s">
        <v>199</v>
      </c>
      <c r="L63" s="12">
        <v>0</v>
      </c>
      <c r="M63" s="12">
        <v>0</v>
      </c>
      <c r="N63" s="12">
        <v>0</v>
      </c>
      <c r="O63" s="12">
        <v>0</v>
      </c>
      <c r="P63" s="12">
        <v>0</v>
      </c>
      <c r="Q63" s="12">
        <v>0</v>
      </c>
      <c r="R63" s="12">
        <v>0</v>
      </c>
      <c r="S63" s="12">
        <v>4</v>
      </c>
      <c r="T63" s="12">
        <v>0</v>
      </c>
      <c r="U63" s="5"/>
      <c r="V63" s="10" t="s">
        <v>199</v>
      </c>
      <c r="W63" s="13">
        <v>0</v>
      </c>
      <c r="X63" s="13">
        <v>0</v>
      </c>
      <c r="Y63" s="13">
        <v>0</v>
      </c>
      <c r="Z63" s="106"/>
      <c r="AA63" s="106"/>
      <c r="AB63" s="5"/>
      <c r="AC63" s="14" t="s">
        <v>199</v>
      </c>
      <c r="AD63" s="12">
        <v>0</v>
      </c>
      <c r="AE63" s="41"/>
      <c r="AF63" s="4"/>
    </row>
    <row r="64" spans="1:32" s="6" customFormat="1">
      <c r="A64" s="103">
        <v>7101</v>
      </c>
      <c r="B64" s="90" t="s">
        <v>216</v>
      </c>
      <c r="C64" s="90" t="s">
        <v>219</v>
      </c>
      <c r="D64" s="111">
        <f t="shared" si="0"/>
        <v>5</v>
      </c>
      <c r="E64" s="95" t="s">
        <v>158</v>
      </c>
      <c r="F64" s="95" t="s">
        <v>151</v>
      </c>
      <c r="G64" s="95" t="s">
        <v>152</v>
      </c>
      <c r="H64" s="94"/>
      <c r="I64" s="96" t="s">
        <v>160</v>
      </c>
      <c r="J64" s="5"/>
      <c r="K64" s="10" t="s">
        <v>166</v>
      </c>
      <c r="L64" s="12">
        <v>0</v>
      </c>
      <c r="M64" s="12">
        <v>15</v>
      </c>
      <c r="N64" s="12">
        <v>0</v>
      </c>
      <c r="O64" s="12">
        <v>0</v>
      </c>
      <c r="P64" s="12">
        <v>6</v>
      </c>
      <c r="Q64" s="12">
        <v>0</v>
      </c>
      <c r="R64" s="12">
        <v>0</v>
      </c>
      <c r="S64" s="12">
        <v>4</v>
      </c>
      <c r="T64" s="12">
        <v>0</v>
      </c>
      <c r="U64" s="5"/>
      <c r="V64" s="10" t="s">
        <v>166</v>
      </c>
      <c r="W64" s="13">
        <v>26.6</v>
      </c>
      <c r="X64" s="13">
        <v>9.3333333333333339</v>
      </c>
      <c r="Y64" s="13">
        <v>17</v>
      </c>
      <c r="Z64" s="106"/>
      <c r="AA64" s="106"/>
      <c r="AB64" s="5"/>
      <c r="AC64" s="14" t="s">
        <v>166</v>
      </c>
      <c r="AD64" s="12">
        <v>1</v>
      </c>
      <c r="AE64" s="41"/>
      <c r="AF64" s="4"/>
    </row>
    <row r="65" spans="1:32" s="6" customFormat="1">
      <c r="A65" s="103">
        <v>86</v>
      </c>
      <c r="B65" s="90" t="s">
        <v>217</v>
      </c>
      <c r="C65" s="90" t="s">
        <v>220</v>
      </c>
      <c r="D65" s="111">
        <f t="shared" si="0"/>
        <v>43</v>
      </c>
      <c r="E65" s="95" t="s">
        <v>194</v>
      </c>
      <c r="F65" s="95" t="s">
        <v>151</v>
      </c>
      <c r="G65" s="95" t="s">
        <v>152</v>
      </c>
      <c r="H65" s="94"/>
      <c r="I65" s="96" t="s">
        <v>160</v>
      </c>
      <c r="J65" s="5"/>
      <c r="K65" s="10" t="s">
        <v>200</v>
      </c>
      <c r="L65" s="12">
        <v>0</v>
      </c>
      <c r="M65" s="12">
        <v>2</v>
      </c>
      <c r="N65" s="12">
        <v>0</v>
      </c>
      <c r="O65" s="12">
        <v>0</v>
      </c>
      <c r="P65" s="12">
        <v>2</v>
      </c>
      <c r="Q65" s="12">
        <v>0</v>
      </c>
      <c r="R65" s="12">
        <v>0</v>
      </c>
      <c r="S65" s="12">
        <v>4</v>
      </c>
      <c r="T65" s="12">
        <v>0</v>
      </c>
      <c r="U65" s="5"/>
      <c r="V65" s="10" t="s">
        <v>200</v>
      </c>
      <c r="W65" s="13">
        <v>15</v>
      </c>
      <c r="X65" s="13">
        <v>10.5</v>
      </c>
      <c r="Y65" s="13">
        <v>0.25</v>
      </c>
      <c r="Z65" s="106"/>
      <c r="AA65" s="106"/>
      <c r="AB65" s="5"/>
      <c r="AC65" s="14" t="s">
        <v>200</v>
      </c>
      <c r="AD65" s="12">
        <v>1</v>
      </c>
      <c r="AE65" s="41"/>
      <c r="AF65" s="4"/>
    </row>
    <row r="66" spans="1:32" s="6" customFormat="1">
      <c r="A66" s="103">
        <v>516</v>
      </c>
      <c r="B66" s="90" t="s">
        <v>217</v>
      </c>
      <c r="C66" s="90" t="s">
        <v>203</v>
      </c>
      <c r="D66" s="111">
        <f t="shared" si="0"/>
        <v>9</v>
      </c>
      <c r="E66" s="95" t="s">
        <v>171</v>
      </c>
      <c r="F66" s="95" t="s">
        <v>151</v>
      </c>
      <c r="G66" s="95" t="s">
        <v>152</v>
      </c>
      <c r="H66" s="94"/>
      <c r="I66" s="96" t="s">
        <v>160</v>
      </c>
      <c r="J66" s="5"/>
      <c r="K66" s="10" t="s">
        <v>201</v>
      </c>
      <c r="L66" s="12">
        <v>0</v>
      </c>
      <c r="M66" s="12">
        <v>1</v>
      </c>
      <c r="N66" s="12">
        <v>0</v>
      </c>
      <c r="O66" s="12">
        <v>0</v>
      </c>
      <c r="P66" s="12">
        <v>0</v>
      </c>
      <c r="Q66" s="12">
        <v>0</v>
      </c>
      <c r="R66" s="12">
        <v>0</v>
      </c>
      <c r="S66" s="12">
        <v>3</v>
      </c>
      <c r="T66" s="12">
        <v>0</v>
      </c>
      <c r="U66" s="5"/>
      <c r="V66" s="10" t="s">
        <v>201</v>
      </c>
      <c r="W66" s="13">
        <v>0</v>
      </c>
      <c r="X66" s="13">
        <v>0</v>
      </c>
      <c r="Y66" s="13">
        <v>32.333333333333336</v>
      </c>
      <c r="Z66" s="106"/>
      <c r="AA66" s="106"/>
      <c r="AB66" s="5"/>
      <c r="AC66" s="14" t="s">
        <v>201</v>
      </c>
      <c r="AD66" s="12">
        <v>0</v>
      </c>
      <c r="AE66" s="41"/>
      <c r="AF66" s="4"/>
    </row>
    <row r="67" spans="1:32" s="6" customFormat="1">
      <c r="A67" s="103">
        <v>517</v>
      </c>
      <c r="B67" s="90" t="s">
        <v>217</v>
      </c>
      <c r="C67" s="90" t="s">
        <v>179</v>
      </c>
      <c r="D67" s="111">
        <f t="shared" si="0"/>
        <v>13</v>
      </c>
      <c r="E67" s="95" t="s">
        <v>171</v>
      </c>
      <c r="F67" s="95" t="s">
        <v>151</v>
      </c>
      <c r="G67" s="95" t="s">
        <v>152</v>
      </c>
      <c r="H67" s="94"/>
      <c r="I67" s="96" t="s">
        <v>160</v>
      </c>
      <c r="J67" s="5"/>
      <c r="K67" s="10" t="s">
        <v>202</v>
      </c>
      <c r="L67" s="12">
        <v>0</v>
      </c>
      <c r="M67" s="12">
        <v>4</v>
      </c>
      <c r="N67" s="12">
        <v>0</v>
      </c>
      <c r="O67" s="12">
        <v>0</v>
      </c>
      <c r="P67" s="12">
        <v>1</v>
      </c>
      <c r="Q67" s="12">
        <v>0</v>
      </c>
      <c r="R67" s="12">
        <v>0</v>
      </c>
      <c r="S67" s="12">
        <v>2</v>
      </c>
      <c r="T67" s="12">
        <v>0</v>
      </c>
      <c r="U67" s="5"/>
      <c r="V67" s="10" t="s">
        <v>202</v>
      </c>
      <c r="W67" s="13">
        <v>2.75</v>
      </c>
      <c r="X67" s="13">
        <v>2</v>
      </c>
      <c r="Y67" s="13">
        <v>0.5</v>
      </c>
      <c r="Z67" s="106"/>
      <c r="AA67" s="106"/>
      <c r="AB67" s="5"/>
      <c r="AC67" s="14" t="s">
        <v>202</v>
      </c>
      <c r="AD67" s="12">
        <v>0</v>
      </c>
      <c r="AE67" s="41"/>
      <c r="AF67" s="4"/>
    </row>
    <row r="68" spans="1:32" s="6" customFormat="1">
      <c r="A68" s="103">
        <v>518</v>
      </c>
      <c r="B68" s="90" t="s">
        <v>217</v>
      </c>
      <c r="C68" s="90" t="s">
        <v>203</v>
      </c>
      <c r="D68" s="111">
        <f t="shared" ref="D68:D131" si="6">$C68-$B68</f>
        <v>9</v>
      </c>
      <c r="E68" s="95" t="s">
        <v>171</v>
      </c>
      <c r="F68" s="95" t="s">
        <v>151</v>
      </c>
      <c r="G68" s="95" t="s">
        <v>152</v>
      </c>
      <c r="H68" s="94"/>
      <c r="I68" s="96" t="s">
        <v>160</v>
      </c>
      <c r="J68" s="5"/>
      <c r="K68" s="10" t="s">
        <v>165</v>
      </c>
      <c r="L68" s="12">
        <v>0</v>
      </c>
      <c r="M68" s="12">
        <v>5</v>
      </c>
      <c r="N68" s="12">
        <v>0</v>
      </c>
      <c r="O68" s="12">
        <v>0</v>
      </c>
      <c r="P68" s="12">
        <v>3</v>
      </c>
      <c r="Q68" s="12">
        <v>0</v>
      </c>
      <c r="R68" s="12">
        <v>0</v>
      </c>
      <c r="S68" s="12">
        <v>2</v>
      </c>
      <c r="T68" s="12">
        <v>1</v>
      </c>
      <c r="U68" s="5"/>
      <c r="V68" s="10" t="s">
        <v>165</v>
      </c>
      <c r="W68" s="13">
        <v>15.4</v>
      </c>
      <c r="X68" s="13">
        <v>5.333333333333333</v>
      </c>
      <c r="Y68" s="13">
        <v>10.5</v>
      </c>
      <c r="Z68" s="106"/>
      <c r="AA68" s="106"/>
      <c r="AB68" s="5"/>
      <c r="AC68" s="14" t="s">
        <v>165</v>
      </c>
      <c r="AD68" s="12">
        <v>0</v>
      </c>
      <c r="AE68" s="41"/>
      <c r="AF68" s="4"/>
    </row>
    <row r="69" spans="1:32" s="6" customFormat="1">
      <c r="A69" s="103">
        <v>519</v>
      </c>
      <c r="B69" s="90" t="s">
        <v>217</v>
      </c>
      <c r="C69" s="90" t="s">
        <v>203</v>
      </c>
      <c r="D69" s="111">
        <f t="shared" si="6"/>
        <v>9</v>
      </c>
      <c r="E69" s="95" t="s">
        <v>171</v>
      </c>
      <c r="F69" s="95" t="s">
        <v>151</v>
      </c>
      <c r="G69" s="95" t="s">
        <v>152</v>
      </c>
      <c r="H69" s="94"/>
      <c r="I69" s="96" t="s">
        <v>160</v>
      </c>
      <c r="J69" s="5"/>
      <c r="K69" s="10" t="s">
        <v>182</v>
      </c>
      <c r="L69" s="12">
        <v>0</v>
      </c>
      <c r="M69" s="12">
        <v>3</v>
      </c>
      <c r="N69" s="12">
        <v>0</v>
      </c>
      <c r="O69" s="12">
        <v>0</v>
      </c>
      <c r="P69" s="12">
        <v>2</v>
      </c>
      <c r="Q69" s="12">
        <v>0</v>
      </c>
      <c r="R69" s="12">
        <v>0</v>
      </c>
      <c r="S69" s="12">
        <v>2</v>
      </c>
      <c r="T69" s="12">
        <v>0</v>
      </c>
      <c r="U69" s="5"/>
      <c r="V69" s="10" t="s">
        <v>182</v>
      </c>
      <c r="W69" s="13">
        <v>15.333333333333334</v>
      </c>
      <c r="X69" s="13">
        <v>5</v>
      </c>
      <c r="Y69" s="13">
        <v>3.5</v>
      </c>
      <c r="Z69" s="106"/>
      <c r="AA69" s="106"/>
      <c r="AB69" s="5"/>
      <c r="AC69" s="14" t="s">
        <v>182</v>
      </c>
      <c r="AD69" s="12">
        <v>3</v>
      </c>
      <c r="AE69" s="41"/>
      <c r="AF69" s="4"/>
    </row>
    <row r="70" spans="1:32" s="6" customFormat="1">
      <c r="A70" s="103">
        <v>520</v>
      </c>
      <c r="B70" s="90" t="s">
        <v>217</v>
      </c>
      <c r="C70" s="90" t="s">
        <v>179</v>
      </c>
      <c r="D70" s="111">
        <f t="shared" si="6"/>
        <v>13</v>
      </c>
      <c r="E70" s="95" t="s">
        <v>171</v>
      </c>
      <c r="F70" s="95" t="s">
        <v>151</v>
      </c>
      <c r="G70" s="95" t="s">
        <v>152</v>
      </c>
      <c r="H70" s="94"/>
      <c r="I70" s="96" t="s">
        <v>160</v>
      </c>
      <c r="J70" s="5"/>
      <c r="K70" s="10" t="s">
        <v>205</v>
      </c>
      <c r="L70" s="12">
        <v>0</v>
      </c>
      <c r="M70" s="12">
        <v>0</v>
      </c>
      <c r="N70" s="12">
        <v>0</v>
      </c>
      <c r="O70" s="12">
        <v>0</v>
      </c>
      <c r="P70" s="12">
        <v>0</v>
      </c>
      <c r="Q70" s="12">
        <v>0</v>
      </c>
      <c r="R70" s="12">
        <v>0</v>
      </c>
      <c r="S70" s="12">
        <v>0</v>
      </c>
      <c r="T70" s="12">
        <v>0</v>
      </c>
      <c r="U70" s="5"/>
      <c r="V70" s="10" t="s">
        <v>205</v>
      </c>
      <c r="W70" s="13">
        <v>0</v>
      </c>
      <c r="X70" s="13">
        <v>0</v>
      </c>
      <c r="Y70" s="13">
        <v>0</v>
      </c>
      <c r="Z70" s="106"/>
      <c r="AA70" s="106"/>
      <c r="AB70" s="5"/>
      <c r="AC70" s="14" t="s">
        <v>205</v>
      </c>
      <c r="AD70" s="12">
        <v>0</v>
      </c>
      <c r="AE70" s="41"/>
      <c r="AF70" s="4"/>
    </row>
    <row r="71" spans="1:32" s="6" customFormat="1">
      <c r="A71" s="103">
        <v>521</v>
      </c>
      <c r="B71" s="90" t="s">
        <v>217</v>
      </c>
      <c r="C71" s="90" t="s">
        <v>203</v>
      </c>
      <c r="D71" s="111">
        <f t="shared" si="6"/>
        <v>9</v>
      </c>
      <c r="E71" s="95" t="s">
        <v>171</v>
      </c>
      <c r="F71" s="95" t="s">
        <v>151</v>
      </c>
      <c r="G71" s="95" t="s">
        <v>152</v>
      </c>
      <c r="H71" s="94"/>
      <c r="I71" s="96" t="s">
        <v>160</v>
      </c>
      <c r="J71" s="5"/>
      <c r="K71" s="10" t="s">
        <v>206</v>
      </c>
      <c r="L71" s="12">
        <v>0</v>
      </c>
      <c r="M71" s="12">
        <v>0</v>
      </c>
      <c r="N71" s="12">
        <v>0</v>
      </c>
      <c r="O71" s="12">
        <v>0</v>
      </c>
      <c r="P71" s="12">
        <v>0</v>
      </c>
      <c r="Q71" s="12">
        <v>0</v>
      </c>
      <c r="R71" s="12">
        <v>0</v>
      </c>
      <c r="S71" s="12">
        <v>1</v>
      </c>
      <c r="T71" s="12">
        <v>0</v>
      </c>
      <c r="U71" s="5"/>
      <c r="V71" s="10" t="s">
        <v>206</v>
      </c>
      <c r="W71" s="13">
        <v>0</v>
      </c>
      <c r="X71" s="13">
        <v>0</v>
      </c>
      <c r="Y71" s="13">
        <v>7</v>
      </c>
      <c r="Z71" s="106"/>
      <c r="AA71" s="106"/>
      <c r="AB71" s="5"/>
      <c r="AC71" s="14" t="s">
        <v>206</v>
      </c>
      <c r="AD71" s="12">
        <v>1</v>
      </c>
      <c r="AE71" s="41"/>
      <c r="AF71" s="4"/>
    </row>
    <row r="72" spans="1:32" s="6" customFormat="1">
      <c r="A72" s="103">
        <v>522</v>
      </c>
      <c r="B72" s="90" t="s">
        <v>217</v>
      </c>
      <c r="C72" s="90" t="s">
        <v>203</v>
      </c>
      <c r="D72" s="111">
        <f t="shared" si="6"/>
        <v>9</v>
      </c>
      <c r="E72" s="95" t="s">
        <v>171</v>
      </c>
      <c r="F72" s="95" t="s">
        <v>151</v>
      </c>
      <c r="G72" s="95" t="s">
        <v>152</v>
      </c>
      <c r="H72" s="94"/>
      <c r="I72" s="96" t="s">
        <v>160</v>
      </c>
      <c r="J72" s="5"/>
      <c r="K72" s="10" t="s">
        <v>207</v>
      </c>
      <c r="L72" s="12">
        <v>0</v>
      </c>
      <c r="M72" s="12">
        <v>0</v>
      </c>
      <c r="N72" s="12">
        <v>0</v>
      </c>
      <c r="O72" s="12">
        <v>0</v>
      </c>
      <c r="P72" s="12">
        <v>0</v>
      </c>
      <c r="Q72" s="12">
        <v>0</v>
      </c>
      <c r="R72" s="12">
        <v>0</v>
      </c>
      <c r="S72" s="12">
        <v>1</v>
      </c>
      <c r="T72" s="12">
        <v>0</v>
      </c>
      <c r="U72" s="5"/>
      <c r="V72" s="10" t="s">
        <v>207</v>
      </c>
      <c r="W72" s="13">
        <v>0</v>
      </c>
      <c r="X72" s="13">
        <v>0</v>
      </c>
      <c r="Y72" s="13">
        <v>0</v>
      </c>
      <c r="Z72" s="106"/>
      <c r="AA72" s="106"/>
      <c r="AB72" s="5"/>
      <c r="AC72" s="14" t="s">
        <v>207</v>
      </c>
      <c r="AD72" s="12">
        <v>0</v>
      </c>
      <c r="AE72" s="41"/>
      <c r="AF72" s="4"/>
    </row>
    <row r="73" spans="1:32" s="6" customFormat="1">
      <c r="A73" s="103">
        <v>537</v>
      </c>
      <c r="B73" s="90" t="s">
        <v>217</v>
      </c>
      <c r="C73" s="90" t="s">
        <v>217</v>
      </c>
      <c r="D73" s="111">
        <f t="shared" si="6"/>
        <v>0</v>
      </c>
      <c r="E73" s="95" t="s">
        <v>168</v>
      </c>
      <c r="F73" s="95" t="s">
        <v>151</v>
      </c>
      <c r="G73" s="95" t="s">
        <v>152</v>
      </c>
      <c r="H73" s="94"/>
      <c r="I73" s="96" t="s">
        <v>160</v>
      </c>
      <c r="J73" s="5"/>
      <c r="K73" s="10" t="s">
        <v>209</v>
      </c>
      <c r="L73" s="12">
        <v>0</v>
      </c>
      <c r="M73" s="12">
        <v>1</v>
      </c>
      <c r="N73" s="12">
        <v>0</v>
      </c>
      <c r="O73" s="12">
        <v>0</v>
      </c>
      <c r="P73" s="12">
        <v>1</v>
      </c>
      <c r="Q73" s="12">
        <v>0</v>
      </c>
      <c r="R73" s="12">
        <v>0</v>
      </c>
      <c r="S73" s="12">
        <v>0</v>
      </c>
      <c r="T73" s="12">
        <v>1</v>
      </c>
      <c r="U73" s="5"/>
      <c r="V73" s="10" t="s">
        <v>209</v>
      </c>
      <c r="W73" s="13">
        <v>2</v>
      </c>
      <c r="X73" s="13">
        <v>0</v>
      </c>
      <c r="Y73" s="13">
        <v>0</v>
      </c>
      <c r="Z73" s="106"/>
      <c r="AA73" s="106"/>
      <c r="AB73" s="5"/>
      <c r="AC73" s="14" t="s">
        <v>209</v>
      </c>
      <c r="AD73" s="12">
        <v>0</v>
      </c>
      <c r="AE73" s="41"/>
      <c r="AF73" s="4"/>
    </row>
    <row r="74" spans="1:32" s="6" customFormat="1">
      <c r="A74" s="103">
        <v>538</v>
      </c>
      <c r="B74" s="90" t="s">
        <v>217</v>
      </c>
      <c r="C74" s="90" t="s">
        <v>179</v>
      </c>
      <c r="D74" s="111">
        <f t="shared" si="6"/>
        <v>13</v>
      </c>
      <c r="E74" s="95" t="s">
        <v>171</v>
      </c>
      <c r="F74" s="95" t="s">
        <v>151</v>
      </c>
      <c r="G74" s="95" t="s">
        <v>152</v>
      </c>
      <c r="H74" s="94"/>
      <c r="I74" s="96" t="s">
        <v>160</v>
      </c>
      <c r="J74" s="5"/>
      <c r="K74" s="10" t="s">
        <v>210</v>
      </c>
      <c r="L74" s="12">
        <v>0</v>
      </c>
      <c r="M74" s="12">
        <v>2</v>
      </c>
      <c r="N74" s="12">
        <v>0</v>
      </c>
      <c r="O74" s="12">
        <v>0</v>
      </c>
      <c r="P74" s="12">
        <v>0</v>
      </c>
      <c r="Q74" s="12">
        <v>0</v>
      </c>
      <c r="R74" s="12">
        <v>0</v>
      </c>
      <c r="S74" s="12">
        <v>0</v>
      </c>
      <c r="T74" s="12">
        <v>0</v>
      </c>
      <c r="U74" s="5"/>
      <c r="V74" s="10" t="s">
        <v>210</v>
      </c>
      <c r="W74" s="13">
        <v>10.5</v>
      </c>
      <c r="X74" s="13">
        <v>0</v>
      </c>
      <c r="Y74" s="13">
        <v>0</v>
      </c>
      <c r="Z74" s="106"/>
      <c r="AA74" s="106"/>
      <c r="AB74" s="5"/>
      <c r="AC74" s="14" t="s">
        <v>210</v>
      </c>
      <c r="AD74" s="12">
        <v>0</v>
      </c>
      <c r="AE74" s="41"/>
      <c r="AF74" s="4"/>
    </row>
    <row r="75" spans="1:32" s="6" customFormat="1">
      <c r="A75" s="103">
        <v>7102</v>
      </c>
      <c r="B75" s="90" t="s">
        <v>217</v>
      </c>
      <c r="C75" s="90" t="s">
        <v>217</v>
      </c>
      <c r="D75" s="111">
        <f t="shared" si="6"/>
        <v>0</v>
      </c>
      <c r="E75" s="95" t="s">
        <v>168</v>
      </c>
      <c r="F75" s="95" t="s">
        <v>151</v>
      </c>
      <c r="G75" s="95" t="s">
        <v>152</v>
      </c>
      <c r="H75" s="94"/>
      <c r="I75" s="96" t="s">
        <v>160</v>
      </c>
      <c r="J75" s="5"/>
      <c r="K75" s="10" t="s">
        <v>178</v>
      </c>
      <c r="L75" s="12">
        <v>0</v>
      </c>
      <c r="M75" s="12">
        <v>1</v>
      </c>
      <c r="N75" s="12">
        <v>0</v>
      </c>
      <c r="O75" s="12">
        <v>0</v>
      </c>
      <c r="P75" s="12">
        <v>0</v>
      </c>
      <c r="Q75" s="12">
        <v>0</v>
      </c>
      <c r="R75" s="12">
        <v>0</v>
      </c>
      <c r="S75" s="12">
        <v>0</v>
      </c>
      <c r="T75" s="12">
        <v>0</v>
      </c>
      <c r="U75" s="5"/>
      <c r="V75" s="10" t="s">
        <v>178</v>
      </c>
      <c r="W75" s="13">
        <v>2</v>
      </c>
      <c r="X75" s="13">
        <v>0</v>
      </c>
      <c r="Y75" s="13">
        <v>0</v>
      </c>
      <c r="Z75" s="106"/>
      <c r="AA75" s="106"/>
      <c r="AB75" s="5"/>
      <c r="AC75" s="14" t="s">
        <v>178</v>
      </c>
      <c r="AD75" s="12">
        <v>0</v>
      </c>
      <c r="AE75" s="41"/>
      <c r="AF75" s="4"/>
    </row>
    <row r="76" spans="1:32" s="6" customFormat="1">
      <c r="A76" s="103">
        <v>7103</v>
      </c>
      <c r="B76" s="90" t="s">
        <v>217</v>
      </c>
      <c r="C76" s="90" t="s">
        <v>217</v>
      </c>
      <c r="D76" s="111">
        <f t="shared" si="6"/>
        <v>0</v>
      </c>
      <c r="E76" s="95" t="s">
        <v>201</v>
      </c>
      <c r="F76" s="95" t="s">
        <v>151</v>
      </c>
      <c r="G76" s="95" t="s">
        <v>152</v>
      </c>
      <c r="H76" s="94"/>
      <c r="I76" s="96" t="s">
        <v>160</v>
      </c>
      <c r="J76" s="5"/>
      <c r="K76" s="10" t="s">
        <v>211</v>
      </c>
      <c r="L76" s="12">
        <v>0</v>
      </c>
      <c r="M76" s="12">
        <v>1</v>
      </c>
      <c r="N76" s="12">
        <v>0</v>
      </c>
      <c r="O76" s="12">
        <v>0</v>
      </c>
      <c r="P76" s="12">
        <v>0</v>
      </c>
      <c r="Q76" s="12">
        <v>0</v>
      </c>
      <c r="R76" s="12">
        <v>0</v>
      </c>
      <c r="S76" s="12">
        <v>0</v>
      </c>
      <c r="T76" s="12">
        <v>0</v>
      </c>
      <c r="U76" s="5"/>
      <c r="V76" s="10" t="s">
        <v>211</v>
      </c>
      <c r="W76" s="13">
        <v>1</v>
      </c>
      <c r="X76" s="13">
        <v>0</v>
      </c>
      <c r="Y76" s="13">
        <v>0</v>
      </c>
      <c r="Z76" s="106"/>
      <c r="AA76" s="106"/>
      <c r="AB76" s="5"/>
      <c r="AC76" s="14" t="s">
        <v>211</v>
      </c>
      <c r="AD76" s="12">
        <v>0</v>
      </c>
      <c r="AE76" s="41"/>
      <c r="AF76" s="4"/>
    </row>
    <row r="77" spans="1:32" s="6" customFormat="1">
      <c r="A77" s="103">
        <v>7104</v>
      </c>
      <c r="B77" s="90" t="s">
        <v>217</v>
      </c>
      <c r="C77" s="90" t="s">
        <v>221</v>
      </c>
      <c r="D77" s="111">
        <f t="shared" si="6"/>
        <v>8</v>
      </c>
      <c r="E77" s="95" t="s">
        <v>168</v>
      </c>
      <c r="F77" s="95" t="s">
        <v>151</v>
      </c>
      <c r="G77" s="95" t="s">
        <v>152</v>
      </c>
      <c r="H77" s="94"/>
      <c r="I77" s="96" t="s">
        <v>160</v>
      </c>
      <c r="J77" s="5"/>
      <c r="K77" s="10" t="s">
        <v>212</v>
      </c>
      <c r="L77" s="12">
        <v>0</v>
      </c>
      <c r="M77" s="12">
        <v>3</v>
      </c>
      <c r="N77" s="12">
        <v>0</v>
      </c>
      <c r="O77" s="12">
        <v>0</v>
      </c>
      <c r="P77" s="12">
        <v>2</v>
      </c>
      <c r="Q77" s="12">
        <v>0</v>
      </c>
      <c r="R77" s="12">
        <v>0</v>
      </c>
      <c r="S77" s="12">
        <v>0</v>
      </c>
      <c r="T77" s="12">
        <v>0</v>
      </c>
      <c r="U77" s="5"/>
      <c r="V77" s="10" t="s">
        <v>212</v>
      </c>
      <c r="W77" s="13">
        <v>2.6666666666666665</v>
      </c>
      <c r="X77" s="13">
        <v>4.5</v>
      </c>
      <c r="Y77" s="13">
        <v>0</v>
      </c>
      <c r="Z77" s="106"/>
      <c r="AA77" s="106"/>
      <c r="AB77" s="5"/>
      <c r="AC77" s="14" t="s">
        <v>212</v>
      </c>
      <c r="AD77" s="12">
        <v>0</v>
      </c>
      <c r="AE77" s="41"/>
      <c r="AF77" s="4"/>
    </row>
    <row r="78" spans="1:32" s="6" customFormat="1">
      <c r="A78" s="103">
        <v>7105</v>
      </c>
      <c r="B78" s="90" t="s">
        <v>217</v>
      </c>
      <c r="C78" s="90" t="s">
        <v>215</v>
      </c>
      <c r="D78" s="111">
        <f t="shared" si="6"/>
        <v>5</v>
      </c>
      <c r="E78" s="95" t="s">
        <v>168</v>
      </c>
      <c r="F78" s="95" t="s">
        <v>151</v>
      </c>
      <c r="G78" s="95" t="s">
        <v>152</v>
      </c>
      <c r="H78" s="94"/>
      <c r="I78" s="96" t="s">
        <v>160</v>
      </c>
      <c r="J78" s="5"/>
      <c r="K78" s="10" t="s">
        <v>213</v>
      </c>
      <c r="L78" s="12">
        <v>0</v>
      </c>
      <c r="M78" s="12">
        <v>4</v>
      </c>
      <c r="N78" s="12">
        <v>0</v>
      </c>
      <c r="O78" s="12">
        <v>0</v>
      </c>
      <c r="P78" s="12">
        <v>0</v>
      </c>
      <c r="Q78" s="12">
        <v>0</v>
      </c>
      <c r="R78" s="12">
        <v>0</v>
      </c>
      <c r="S78" s="12">
        <v>0</v>
      </c>
      <c r="T78" s="12">
        <v>0</v>
      </c>
      <c r="U78" s="5"/>
      <c r="V78" s="10" t="s">
        <v>213</v>
      </c>
      <c r="W78" s="13">
        <v>2</v>
      </c>
      <c r="X78" s="13">
        <v>0</v>
      </c>
      <c r="Y78" s="13">
        <v>0</v>
      </c>
      <c r="Z78" s="106"/>
      <c r="AA78" s="106"/>
      <c r="AB78" s="5"/>
      <c r="AC78" s="14" t="s">
        <v>213</v>
      </c>
      <c r="AD78" s="12">
        <v>2</v>
      </c>
      <c r="AE78" s="41"/>
      <c r="AF78" s="4"/>
    </row>
    <row r="79" spans="1:32" s="6" customFormat="1">
      <c r="A79" s="103">
        <v>7106</v>
      </c>
      <c r="B79" s="90" t="s">
        <v>217</v>
      </c>
      <c r="C79" s="90" t="s">
        <v>217</v>
      </c>
      <c r="D79" s="111">
        <f t="shared" si="6"/>
        <v>0</v>
      </c>
      <c r="E79" s="95" t="s">
        <v>168</v>
      </c>
      <c r="F79" s="95" t="s">
        <v>151</v>
      </c>
      <c r="G79" s="95" t="s">
        <v>152</v>
      </c>
      <c r="H79" s="94"/>
      <c r="I79" s="96" t="s">
        <v>160</v>
      </c>
      <c r="J79" s="5"/>
      <c r="K79" s="10" t="s">
        <v>214</v>
      </c>
      <c r="L79" s="12">
        <v>0</v>
      </c>
      <c r="M79" s="12">
        <v>2</v>
      </c>
      <c r="N79" s="12">
        <v>0</v>
      </c>
      <c r="O79" s="12">
        <v>0</v>
      </c>
      <c r="P79" s="12">
        <v>1</v>
      </c>
      <c r="Q79" s="12">
        <v>0</v>
      </c>
      <c r="R79" s="12">
        <v>0</v>
      </c>
      <c r="S79" s="12">
        <v>0</v>
      </c>
      <c r="T79" s="12">
        <v>0</v>
      </c>
      <c r="U79" s="5"/>
      <c r="V79" s="10" t="s">
        <v>214</v>
      </c>
      <c r="W79" s="13">
        <v>6</v>
      </c>
      <c r="X79" s="13">
        <v>6</v>
      </c>
      <c r="Y79" s="13">
        <v>0</v>
      </c>
      <c r="Z79" s="106"/>
      <c r="AA79" s="106"/>
      <c r="AB79" s="5"/>
      <c r="AC79" s="14" t="s">
        <v>214</v>
      </c>
      <c r="AD79" s="12">
        <v>0</v>
      </c>
      <c r="AE79" s="41"/>
      <c r="AF79" s="4"/>
    </row>
    <row r="80" spans="1:32" s="6" customFormat="1">
      <c r="A80" s="103">
        <v>7107</v>
      </c>
      <c r="B80" s="90" t="s">
        <v>217</v>
      </c>
      <c r="C80" s="90" t="s">
        <v>222</v>
      </c>
      <c r="D80" s="111">
        <f t="shared" si="6"/>
        <v>2</v>
      </c>
      <c r="E80" s="95" t="s">
        <v>168</v>
      </c>
      <c r="F80" s="95" t="s">
        <v>151</v>
      </c>
      <c r="G80" s="95" t="s">
        <v>152</v>
      </c>
      <c r="H80" s="94"/>
      <c r="I80" s="96" t="s">
        <v>160</v>
      </c>
      <c r="J80" s="5"/>
      <c r="K80" s="10" t="s">
        <v>196</v>
      </c>
      <c r="L80" s="12">
        <v>0</v>
      </c>
      <c r="M80" s="12">
        <v>2</v>
      </c>
      <c r="N80" s="12">
        <v>0</v>
      </c>
      <c r="O80" s="12">
        <v>0</v>
      </c>
      <c r="P80" s="12">
        <v>0</v>
      </c>
      <c r="Q80" s="12">
        <v>0</v>
      </c>
      <c r="R80" s="12">
        <v>0</v>
      </c>
      <c r="S80" s="12">
        <v>0</v>
      </c>
      <c r="T80" s="12">
        <v>0</v>
      </c>
      <c r="U80" s="5"/>
      <c r="V80" s="10" t="s">
        <v>196</v>
      </c>
      <c r="W80" s="13">
        <v>11.5</v>
      </c>
      <c r="X80" s="13">
        <v>0</v>
      </c>
      <c r="Y80" s="13">
        <v>0</v>
      </c>
      <c r="Z80" s="106"/>
      <c r="AA80" s="106"/>
      <c r="AB80" s="5"/>
      <c r="AC80" s="14" t="s">
        <v>196</v>
      </c>
      <c r="AD80" s="12">
        <v>0</v>
      </c>
      <c r="AE80" s="41"/>
      <c r="AF80" s="4"/>
    </row>
    <row r="81" spans="1:32" s="6" customFormat="1">
      <c r="A81" s="103">
        <v>7108</v>
      </c>
      <c r="B81" s="90" t="s">
        <v>217</v>
      </c>
      <c r="C81" s="90" t="s">
        <v>186</v>
      </c>
      <c r="D81" s="111">
        <f t="shared" si="6"/>
        <v>1</v>
      </c>
      <c r="E81" s="95" t="s">
        <v>193</v>
      </c>
      <c r="F81" s="95" t="s">
        <v>151</v>
      </c>
      <c r="G81" s="95" t="s">
        <v>152</v>
      </c>
      <c r="H81" s="94"/>
      <c r="I81" s="96" t="s">
        <v>160</v>
      </c>
      <c r="J81" s="5"/>
      <c r="U81" s="5"/>
      <c r="V81" s="5"/>
      <c r="X81" s="5"/>
      <c r="Y81" s="5"/>
      <c r="Z81" s="5"/>
      <c r="AA81" s="5"/>
      <c r="AB81" s="5"/>
      <c r="AC81" s="5"/>
      <c r="AE81" s="41"/>
      <c r="AF81" s="4"/>
    </row>
    <row r="82" spans="1:32" s="6" customFormat="1">
      <c r="A82" s="103">
        <v>7109</v>
      </c>
      <c r="B82" s="90" t="s">
        <v>217</v>
      </c>
      <c r="C82" s="90" t="s">
        <v>217</v>
      </c>
      <c r="D82" s="111">
        <f t="shared" si="6"/>
        <v>0</v>
      </c>
      <c r="E82" s="95" t="s">
        <v>168</v>
      </c>
      <c r="F82" s="95" t="s">
        <v>151</v>
      </c>
      <c r="G82" s="95" t="s">
        <v>152</v>
      </c>
      <c r="H82" s="94"/>
      <c r="I82" s="96" t="s">
        <v>153</v>
      </c>
      <c r="J82" s="5"/>
      <c r="U82" s="5"/>
      <c r="V82" s="5"/>
      <c r="X82" s="5"/>
      <c r="Y82" s="5"/>
      <c r="Z82" s="5"/>
      <c r="AA82" s="5"/>
      <c r="AB82" s="5"/>
      <c r="AC82" s="5"/>
      <c r="AE82" s="41"/>
      <c r="AF82" s="4"/>
    </row>
    <row r="83" spans="1:32" s="6" customFormat="1">
      <c r="A83" s="103">
        <v>7110</v>
      </c>
      <c r="B83" s="90" t="s">
        <v>217</v>
      </c>
      <c r="C83" s="90" t="s">
        <v>223</v>
      </c>
      <c r="D83" s="111">
        <f t="shared" si="6"/>
        <v>6</v>
      </c>
      <c r="E83" s="95" t="s">
        <v>189</v>
      </c>
      <c r="F83" s="95" t="s">
        <v>151</v>
      </c>
      <c r="G83" s="95" t="s">
        <v>152</v>
      </c>
      <c r="H83" s="94"/>
      <c r="I83" s="96" t="s">
        <v>160</v>
      </c>
      <c r="J83" s="5"/>
      <c r="U83" s="5"/>
      <c r="V83" s="5"/>
      <c r="X83" s="5"/>
      <c r="Y83" s="5"/>
      <c r="Z83" s="5"/>
      <c r="AA83" s="5"/>
      <c r="AB83" s="5"/>
      <c r="AC83" s="5"/>
      <c r="AE83" s="41"/>
      <c r="AF83" s="4"/>
    </row>
    <row r="84" spans="1:32" s="6" customFormat="1">
      <c r="A84" s="103">
        <v>7111</v>
      </c>
      <c r="B84" s="90" t="s">
        <v>217</v>
      </c>
      <c r="C84" s="90" t="s">
        <v>218</v>
      </c>
      <c r="D84" s="111">
        <f t="shared" si="6"/>
        <v>38</v>
      </c>
      <c r="E84" s="95" t="s">
        <v>166</v>
      </c>
      <c r="F84" s="95" t="s">
        <v>151</v>
      </c>
      <c r="G84" s="95" t="s">
        <v>152</v>
      </c>
      <c r="H84" s="94"/>
      <c r="I84" s="96" t="s">
        <v>160</v>
      </c>
      <c r="J84" s="5"/>
      <c r="U84" s="5"/>
      <c r="V84" s="5"/>
      <c r="X84" s="5"/>
      <c r="Y84" s="5"/>
      <c r="Z84" s="5"/>
      <c r="AA84" s="5"/>
      <c r="AB84" s="5"/>
      <c r="AC84" s="5"/>
      <c r="AE84" s="41"/>
      <c r="AF84" s="4"/>
    </row>
    <row r="85" spans="1:32" s="6" customFormat="1">
      <c r="A85" s="103">
        <v>7112</v>
      </c>
      <c r="B85" s="90" t="s">
        <v>217</v>
      </c>
      <c r="C85" s="90" t="s">
        <v>219</v>
      </c>
      <c r="D85" s="111">
        <f t="shared" si="6"/>
        <v>4</v>
      </c>
      <c r="E85" s="95" t="s">
        <v>158</v>
      </c>
      <c r="F85" s="95" t="s">
        <v>151</v>
      </c>
      <c r="G85" s="95" t="s">
        <v>152</v>
      </c>
      <c r="H85" s="94"/>
      <c r="I85" s="96" t="s">
        <v>160</v>
      </c>
      <c r="J85" s="5"/>
      <c r="U85" s="5"/>
      <c r="V85" s="5"/>
      <c r="X85" s="5"/>
      <c r="Y85" s="5"/>
      <c r="Z85" s="5"/>
      <c r="AA85" s="5"/>
      <c r="AB85" s="5"/>
      <c r="AC85" s="5"/>
      <c r="AE85" s="41"/>
      <c r="AF85" s="4"/>
    </row>
    <row r="86" spans="1:32" s="6" customFormat="1">
      <c r="A86" s="103">
        <v>44</v>
      </c>
      <c r="B86" s="90" t="s">
        <v>186</v>
      </c>
      <c r="C86" s="90" t="s">
        <v>175</v>
      </c>
      <c r="D86" s="111">
        <f t="shared" si="6"/>
        <v>68</v>
      </c>
      <c r="E86" s="95" t="s">
        <v>176</v>
      </c>
      <c r="F86" s="95" t="s">
        <v>151</v>
      </c>
      <c r="G86" s="95" t="s">
        <v>152</v>
      </c>
      <c r="H86" s="94"/>
      <c r="I86" s="96" t="s">
        <v>153</v>
      </c>
      <c r="J86" s="5"/>
      <c r="U86" s="5"/>
      <c r="V86" s="5"/>
      <c r="X86" s="5"/>
      <c r="Y86" s="5"/>
      <c r="Z86" s="5"/>
      <c r="AA86" s="5"/>
      <c r="AB86" s="5"/>
      <c r="AC86" s="5"/>
      <c r="AE86" s="41"/>
      <c r="AF86" s="4"/>
    </row>
    <row r="87" spans="1:32" s="6" customFormat="1">
      <c r="A87" s="103">
        <v>45</v>
      </c>
      <c r="B87" s="90" t="s">
        <v>186</v>
      </c>
      <c r="C87" s="90" t="s">
        <v>175</v>
      </c>
      <c r="D87" s="111">
        <f t="shared" si="6"/>
        <v>68</v>
      </c>
      <c r="E87" s="95" t="s">
        <v>176</v>
      </c>
      <c r="F87" s="95" t="s">
        <v>151</v>
      </c>
      <c r="G87" s="95" t="s">
        <v>152</v>
      </c>
      <c r="H87" s="94"/>
      <c r="I87" s="96" t="s">
        <v>153</v>
      </c>
      <c r="J87" s="5"/>
      <c r="U87" s="5"/>
      <c r="V87" s="5"/>
      <c r="X87" s="5"/>
      <c r="Y87" s="5"/>
      <c r="Z87" s="5"/>
      <c r="AA87" s="5"/>
      <c r="AB87" s="5"/>
      <c r="AC87" s="5"/>
      <c r="AE87" s="41"/>
      <c r="AF87" s="4"/>
    </row>
    <row r="88" spans="1:32" s="6" customFormat="1">
      <c r="A88" s="103">
        <v>161</v>
      </c>
      <c r="B88" s="90" t="s">
        <v>186</v>
      </c>
      <c r="C88" s="90" t="s">
        <v>204</v>
      </c>
      <c r="D88" s="111">
        <f t="shared" si="6"/>
        <v>2</v>
      </c>
      <c r="E88" s="95" t="s">
        <v>189</v>
      </c>
      <c r="F88" s="95" t="s">
        <v>151</v>
      </c>
      <c r="G88" s="95" t="s">
        <v>152</v>
      </c>
      <c r="H88" s="94">
        <v>2</v>
      </c>
      <c r="I88" s="96" t="s">
        <v>160</v>
      </c>
      <c r="J88" s="5"/>
      <c r="U88" s="5"/>
      <c r="V88" s="5"/>
      <c r="X88" s="5"/>
      <c r="Y88" s="5"/>
      <c r="Z88" s="5"/>
      <c r="AA88" s="5"/>
      <c r="AB88" s="5"/>
      <c r="AC88" s="5"/>
      <c r="AE88" s="41"/>
      <c r="AF88" s="4"/>
    </row>
    <row r="89" spans="1:32" s="6" customFormat="1">
      <c r="A89" s="103">
        <v>243</v>
      </c>
      <c r="B89" s="90" t="s">
        <v>186</v>
      </c>
      <c r="C89" s="90" t="s">
        <v>186</v>
      </c>
      <c r="D89" s="111">
        <f t="shared" si="6"/>
        <v>0</v>
      </c>
      <c r="E89" s="95" t="s">
        <v>191</v>
      </c>
      <c r="F89" s="95" t="s">
        <v>151</v>
      </c>
      <c r="G89" s="95" t="s">
        <v>152</v>
      </c>
      <c r="H89" s="94"/>
      <c r="I89" s="96" t="s">
        <v>160</v>
      </c>
      <c r="J89" s="5"/>
      <c r="U89" s="5"/>
      <c r="V89" s="5"/>
      <c r="X89" s="5"/>
      <c r="Y89" s="5"/>
      <c r="Z89" s="5"/>
      <c r="AA89" s="5"/>
      <c r="AB89" s="5"/>
      <c r="AC89" s="5"/>
      <c r="AE89" s="41"/>
      <c r="AF89" s="4"/>
    </row>
    <row r="90" spans="1:32" s="6" customFormat="1">
      <c r="A90" s="103">
        <v>252</v>
      </c>
      <c r="B90" s="90" t="s">
        <v>186</v>
      </c>
      <c r="C90" s="90" t="s">
        <v>186</v>
      </c>
      <c r="D90" s="111">
        <f t="shared" si="6"/>
        <v>0</v>
      </c>
      <c r="E90" s="95" t="s">
        <v>166</v>
      </c>
      <c r="F90" s="95" t="s">
        <v>151</v>
      </c>
      <c r="G90" s="95" t="s">
        <v>152</v>
      </c>
      <c r="H90" s="94"/>
      <c r="I90" s="96" t="s">
        <v>160</v>
      </c>
      <c r="J90" s="5"/>
      <c r="U90" s="5"/>
      <c r="V90" s="5"/>
      <c r="X90" s="5"/>
      <c r="Y90" s="5"/>
      <c r="Z90" s="5"/>
      <c r="AA90" s="5"/>
      <c r="AB90" s="5"/>
      <c r="AC90" s="5"/>
      <c r="AE90" s="41"/>
      <c r="AF90" s="4"/>
    </row>
    <row r="91" spans="1:32" s="6" customFormat="1">
      <c r="A91" s="103">
        <v>253</v>
      </c>
      <c r="B91" s="90" t="s">
        <v>186</v>
      </c>
      <c r="C91" s="90" t="s">
        <v>186</v>
      </c>
      <c r="D91" s="111">
        <f t="shared" si="6"/>
        <v>0</v>
      </c>
      <c r="E91" s="95" t="s">
        <v>165</v>
      </c>
      <c r="F91" s="95" t="s">
        <v>151</v>
      </c>
      <c r="G91" s="95" t="s">
        <v>152</v>
      </c>
      <c r="H91" s="94"/>
      <c r="I91" s="96" t="s">
        <v>160</v>
      </c>
      <c r="J91" s="5"/>
      <c r="U91" s="5"/>
      <c r="V91" s="5"/>
      <c r="X91" s="5"/>
      <c r="Y91" s="5"/>
      <c r="Z91" s="5"/>
      <c r="AA91" s="5"/>
      <c r="AB91" s="5"/>
      <c r="AC91" s="5"/>
      <c r="AE91" s="41"/>
      <c r="AF91" s="4"/>
    </row>
    <row r="92" spans="1:32" s="6" customFormat="1">
      <c r="A92" s="103">
        <v>254</v>
      </c>
      <c r="B92" s="90" t="s">
        <v>186</v>
      </c>
      <c r="C92" s="90" t="s">
        <v>186</v>
      </c>
      <c r="D92" s="111">
        <f t="shared" si="6"/>
        <v>0</v>
      </c>
      <c r="E92" s="95" t="s">
        <v>182</v>
      </c>
      <c r="F92" s="95" t="s">
        <v>151</v>
      </c>
      <c r="G92" s="95" t="s">
        <v>152</v>
      </c>
      <c r="H92" s="94"/>
      <c r="I92" s="96" t="s">
        <v>160</v>
      </c>
      <c r="J92" s="5"/>
      <c r="U92" s="5"/>
      <c r="V92" s="5"/>
      <c r="X92" s="5"/>
      <c r="Y92" s="5"/>
      <c r="Z92" s="5"/>
      <c r="AA92" s="5"/>
      <c r="AB92" s="5"/>
      <c r="AC92" s="5"/>
      <c r="AE92" s="41"/>
      <c r="AF92" s="4"/>
    </row>
    <row r="93" spans="1:32" s="6" customFormat="1">
      <c r="A93" s="103">
        <v>539</v>
      </c>
      <c r="B93" s="90" t="s">
        <v>186</v>
      </c>
      <c r="C93" s="90" t="s">
        <v>186</v>
      </c>
      <c r="D93" s="111">
        <f t="shared" si="6"/>
        <v>0</v>
      </c>
      <c r="E93" s="95" t="s">
        <v>168</v>
      </c>
      <c r="F93" s="95" t="s">
        <v>151</v>
      </c>
      <c r="G93" s="95" t="s">
        <v>152</v>
      </c>
      <c r="H93" s="94"/>
      <c r="I93" s="96" t="s">
        <v>160</v>
      </c>
      <c r="J93" s="5"/>
      <c r="U93" s="5"/>
      <c r="V93" s="5"/>
      <c r="X93" s="5"/>
      <c r="Y93" s="5"/>
      <c r="Z93" s="5"/>
      <c r="AA93" s="5"/>
      <c r="AB93" s="5"/>
      <c r="AC93" s="5"/>
      <c r="AE93" s="41"/>
      <c r="AF93" s="4"/>
    </row>
    <row r="94" spans="1:32" s="6" customFormat="1">
      <c r="A94" s="103">
        <v>540</v>
      </c>
      <c r="B94" s="90" t="s">
        <v>186</v>
      </c>
      <c r="C94" s="90" t="s">
        <v>179</v>
      </c>
      <c r="D94" s="111">
        <f t="shared" si="6"/>
        <v>12</v>
      </c>
      <c r="E94" s="95" t="s">
        <v>171</v>
      </c>
      <c r="F94" s="95" t="s">
        <v>151</v>
      </c>
      <c r="G94" s="95" t="s">
        <v>152</v>
      </c>
      <c r="H94" s="94"/>
      <c r="I94" s="96" t="s">
        <v>160</v>
      </c>
      <c r="J94" s="5"/>
      <c r="U94" s="5"/>
      <c r="V94" s="5"/>
      <c r="X94" s="5"/>
      <c r="Y94" s="5"/>
      <c r="Z94" s="5"/>
      <c r="AA94" s="5"/>
      <c r="AB94" s="5"/>
      <c r="AC94" s="5"/>
      <c r="AE94" s="41"/>
      <c r="AF94" s="4"/>
    </row>
    <row r="95" spans="1:32" s="6" customFormat="1">
      <c r="A95" s="103">
        <v>7113</v>
      </c>
      <c r="B95" s="90" t="s">
        <v>186</v>
      </c>
      <c r="C95" s="90" t="s">
        <v>222</v>
      </c>
      <c r="D95" s="111">
        <f t="shared" si="6"/>
        <v>1</v>
      </c>
      <c r="E95" s="95" t="s">
        <v>168</v>
      </c>
      <c r="F95" s="95" t="s">
        <v>151</v>
      </c>
      <c r="G95" s="95" t="s">
        <v>152</v>
      </c>
      <c r="H95" s="94"/>
      <c r="I95" s="96" t="s">
        <v>160</v>
      </c>
      <c r="J95" s="5"/>
      <c r="U95" s="5"/>
      <c r="V95" s="5"/>
      <c r="X95" s="5"/>
      <c r="Y95" s="5"/>
      <c r="Z95" s="5"/>
      <c r="AA95" s="5"/>
      <c r="AB95" s="5"/>
      <c r="AC95" s="5"/>
      <c r="AE95" s="41"/>
      <c r="AF95" s="4"/>
    </row>
    <row r="96" spans="1:32" s="6" customFormat="1">
      <c r="A96" s="103">
        <v>7114</v>
      </c>
      <c r="B96" s="90" t="s">
        <v>186</v>
      </c>
      <c r="C96" s="90" t="s">
        <v>186</v>
      </c>
      <c r="D96" s="111">
        <f t="shared" si="6"/>
        <v>0</v>
      </c>
      <c r="E96" s="95" t="s">
        <v>168</v>
      </c>
      <c r="F96" s="95" t="s">
        <v>151</v>
      </c>
      <c r="G96" s="95" t="s">
        <v>152</v>
      </c>
      <c r="H96" s="94"/>
      <c r="I96" s="96" t="s">
        <v>160</v>
      </c>
      <c r="J96" s="5"/>
      <c r="U96" s="5"/>
      <c r="V96" s="5"/>
      <c r="X96" s="5"/>
      <c r="Y96" s="5"/>
      <c r="Z96" s="5"/>
      <c r="AA96" s="5"/>
      <c r="AB96" s="5"/>
      <c r="AC96" s="5"/>
      <c r="AE96" s="41"/>
      <c r="AF96" s="4"/>
    </row>
    <row r="97" spans="1:9">
      <c r="A97" s="103">
        <v>162</v>
      </c>
      <c r="B97" s="90" t="s">
        <v>222</v>
      </c>
      <c r="C97" s="90" t="s">
        <v>204</v>
      </c>
      <c r="D97" s="111">
        <f t="shared" si="6"/>
        <v>1</v>
      </c>
      <c r="E97" s="95" t="s">
        <v>202</v>
      </c>
      <c r="F97" s="95" t="s">
        <v>151</v>
      </c>
      <c r="G97" s="95" t="s">
        <v>152</v>
      </c>
      <c r="H97" s="94"/>
      <c r="I97" s="96" t="s">
        <v>160</v>
      </c>
    </row>
    <row r="98" spans="1:9">
      <c r="A98" s="103">
        <v>244</v>
      </c>
      <c r="B98" s="90" t="s">
        <v>222</v>
      </c>
      <c r="C98" s="90" t="s">
        <v>222</v>
      </c>
      <c r="D98" s="111">
        <f t="shared" si="6"/>
        <v>0</v>
      </c>
      <c r="E98" s="95" t="s">
        <v>191</v>
      </c>
      <c r="F98" s="95" t="s">
        <v>151</v>
      </c>
      <c r="G98" s="95" t="s">
        <v>152</v>
      </c>
      <c r="H98" s="94"/>
      <c r="I98" s="96" t="s">
        <v>160</v>
      </c>
    </row>
    <row r="99" spans="1:9">
      <c r="A99" s="103">
        <v>541</v>
      </c>
      <c r="B99" s="90" t="s">
        <v>222</v>
      </c>
      <c r="C99" s="90" t="s">
        <v>218</v>
      </c>
      <c r="D99" s="111">
        <f t="shared" si="6"/>
        <v>36</v>
      </c>
      <c r="E99" s="95" t="s">
        <v>166</v>
      </c>
      <c r="F99" s="95" t="s">
        <v>151</v>
      </c>
      <c r="G99" s="95" t="s">
        <v>152</v>
      </c>
      <c r="H99" s="94"/>
      <c r="I99" s="96" t="s">
        <v>160</v>
      </c>
    </row>
    <row r="100" spans="1:9">
      <c r="A100" s="103">
        <v>542</v>
      </c>
      <c r="B100" s="90" t="s">
        <v>222</v>
      </c>
      <c r="C100" s="90" t="s">
        <v>219</v>
      </c>
      <c r="D100" s="111">
        <f t="shared" si="6"/>
        <v>2</v>
      </c>
      <c r="E100" s="95" t="s">
        <v>158</v>
      </c>
      <c r="F100" s="95" t="s">
        <v>151</v>
      </c>
      <c r="G100" s="95" t="s">
        <v>152</v>
      </c>
      <c r="H100" s="94"/>
      <c r="I100" s="96" t="s">
        <v>160</v>
      </c>
    </row>
    <row r="101" spans="1:9">
      <c r="A101" s="103">
        <v>543</v>
      </c>
      <c r="B101" s="90" t="s">
        <v>222</v>
      </c>
      <c r="C101" s="90" t="s">
        <v>219</v>
      </c>
      <c r="D101" s="111">
        <f t="shared" si="6"/>
        <v>2</v>
      </c>
      <c r="E101" s="95" t="s">
        <v>158</v>
      </c>
      <c r="F101" s="95" t="s">
        <v>151</v>
      </c>
      <c r="G101" s="95" t="s">
        <v>152</v>
      </c>
      <c r="H101" s="94"/>
      <c r="I101" s="96" t="s">
        <v>160</v>
      </c>
    </row>
    <row r="102" spans="1:9">
      <c r="A102" s="103">
        <v>7115</v>
      </c>
      <c r="B102" s="90" t="s">
        <v>222</v>
      </c>
      <c r="C102" s="90" t="s">
        <v>223</v>
      </c>
      <c r="D102" s="111">
        <f t="shared" si="6"/>
        <v>4</v>
      </c>
      <c r="E102" s="95" t="s">
        <v>168</v>
      </c>
      <c r="F102" s="95" t="s">
        <v>151</v>
      </c>
      <c r="G102" s="95" t="s">
        <v>152</v>
      </c>
      <c r="H102" s="94"/>
      <c r="I102" s="96" t="s">
        <v>160</v>
      </c>
    </row>
    <row r="103" spans="1:9">
      <c r="A103" s="103">
        <v>544</v>
      </c>
      <c r="B103" s="90" t="s">
        <v>204</v>
      </c>
      <c r="C103" s="90" t="s">
        <v>223</v>
      </c>
      <c r="D103" s="111">
        <f t="shared" si="6"/>
        <v>3</v>
      </c>
      <c r="E103" s="95" t="s">
        <v>213</v>
      </c>
      <c r="F103" s="95" t="s">
        <v>151</v>
      </c>
      <c r="G103" s="95" t="s">
        <v>152</v>
      </c>
      <c r="H103" s="94"/>
      <c r="I103" s="96" t="s">
        <v>160</v>
      </c>
    </row>
    <row r="104" spans="1:9">
      <c r="A104" s="103">
        <v>523</v>
      </c>
      <c r="B104" s="90" t="s">
        <v>219</v>
      </c>
      <c r="C104" s="90" t="s">
        <v>179</v>
      </c>
      <c r="D104" s="111">
        <f t="shared" si="6"/>
        <v>9</v>
      </c>
      <c r="E104" s="95" t="s">
        <v>171</v>
      </c>
      <c r="F104" s="95" t="s">
        <v>151</v>
      </c>
      <c r="G104" s="95" t="s">
        <v>152</v>
      </c>
      <c r="H104" s="94"/>
      <c r="I104" s="96" t="s">
        <v>160</v>
      </c>
    </row>
    <row r="105" spans="1:9">
      <c r="A105" s="103">
        <v>524</v>
      </c>
      <c r="B105" s="90" t="s">
        <v>219</v>
      </c>
      <c r="C105" s="90" t="s">
        <v>203</v>
      </c>
      <c r="D105" s="111">
        <f t="shared" si="6"/>
        <v>5</v>
      </c>
      <c r="E105" s="95" t="s">
        <v>171</v>
      </c>
      <c r="F105" s="95" t="s">
        <v>151</v>
      </c>
      <c r="G105" s="95" t="s">
        <v>152</v>
      </c>
      <c r="H105" s="94"/>
      <c r="I105" s="96" t="s">
        <v>160</v>
      </c>
    </row>
    <row r="106" spans="1:9">
      <c r="A106" s="103">
        <v>525</v>
      </c>
      <c r="B106" s="90" t="s">
        <v>219</v>
      </c>
      <c r="C106" s="90" t="s">
        <v>224</v>
      </c>
      <c r="D106" s="111">
        <f t="shared" si="6"/>
        <v>11</v>
      </c>
      <c r="E106" s="95" t="s">
        <v>171</v>
      </c>
      <c r="F106" s="95" t="s">
        <v>151</v>
      </c>
      <c r="G106" s="95" t="s">
        <v>152</v>
      </c>
      <c r="H106" s="94"/>
      <c r="I106" s="96" t="s">
        <v>160</v>
      </c>
    </row>
    <row r="107" spans="1:9">
      <c r="A107" s="103">
        <v>526</v>
      </c>
      <c r="B107" s="90" t="s">
        <v>219</v>
      </c>
      <c r="C107" s="90" t="s">
        <v>179</v>
      </c>
      <c r="D107" s="111">
        <f t="shared" si="6"/>
        <v>9</v>
      </c>
      <c r="E107" s="95" t="s">
        <v>171</v>
      </c>
      <c r="F107" s="95" t="s">
        <v>151</v>
      </c>
      <c r="G107" s="95" t="s">
        <v>152</v>
      </c>
      <c r="H107" s="94"/>
      <c r="I107" s="96" t="s">
        <v>160</v>
      </c>
    </row>
    <row r="108" spans="1:9">
      <c r="A108" s="103">
        <v>527</v>
      </c>
      <c r="B108" s="90" t="s">
        <v>219</v>
      </c>
      <c r="C108" s="90" t="s">
        <v>224</v>
      </c>
      <c r="D108" s="111">
        <f t="shared" si="6"/>
        <v>11</v>
      </c>
      <c r="E108" s="95" t="s">
        <v>171</v>
      </c>
      <c r="F108" s="95" t="s">
        <v>151</v>
      </c>
      <c r="G108" s="95" t="s">
        <v>152</v>
      </c>
      <c r="H108" s="94"/>
      <c r="I108" s="96" t="s">
        <v>160</v>
      </c>
    </row>
    <row r="109" spans="1:9">
      <c r="A109" s="103">
        <v>528</v>
      </c>
      <c r="B109" s="90" t="s">
        <v>219</v>
      </c>
      <c r="C109" s="90" t="s">
        <v>224</v>
      </c>
      <c r="D109" s="111">
        <f t="shared" si="6"/>
        <v>11</v>
      </c>
      <c r="E109" s="95" t="s">
        <v>171</v>
      </c>
      <c r="F109" s="95" t="s">
        <v>151</v>
      </c>
      <c r="G109" s="95" t="s">
        <v>152</v>
      </c>
      <c r="H109" s="94"/>
      <c r="I109" s="96" t="s">
        <v>160</v>
      </c>
    </row>
    <row r="110" spans="1:9">
      <c r="A110" s="103">
        <v>529</v>
      </c>
      <c r="B110" s="90" t="s">
        <v>219</v>
      </c>
      <c r="C110" s="90" t="s">
        <v>225</v>
      </c>
      <c r="D110" s="111">
        <f t="shared" si="6"/>
        <v>3</v>
      </c>
      <c r="E110" s="95" t="s">
        <v>171</v>
      </c>
      <c r="F110" s="95" t="s">
        <v>151</v>
      </c>
      <c r="G110" s="95" t="s">
        <v>152</v>
      </c>
      <c r="H110" s="94"/>
      <c r="I110" s="96" t="s">
        <v>160</v>
      </c>
    </row>
    <row r="111" spans="1:9">
      <c r="A111" s="103">
        <v>530</v>
      </c>
      <c r="B111" s="90" t="s">
        <v>219</v>
      </c>
      <c r="C111" s="90" t="s">
        <v>179</v>
      </c>
      <c r="D111" s="111">
        <f t="shared" si="6"/>
        <v>9</v>
      </c>
      <c r="E111" s="95" t="s">
        <v>171</v>
      </c>
      <c r="F111" s="95" t="s">
        <v>151</v>
      </c>
      <c r="G111" s="95" t="s">
        <v>152</v>
      </c>
      <c r="H111" s="94"/>
      <c r="I111" s="96" t="s">
        <v>160</v>
      </c>
    </row>
    <row r="112" spans="1:9">
      <c r="A112" s="103">
        <v>63</v>
      </c>
      <c r="B112" s="90" t="s">
        <v>215</v>
      </c>
      <c r="C112" s="90" t="s">
        <v>223</v>
      </c>
      <c r="D112" s="111">
        <f t="shared" si="6"/>
        <v>1</v>
      </c>
      <c r="E112" s="95" t="s">
        <v>213</v>
      </c>
      <c r="F112" s="95" t="s">
        <v>151</v>
      </c>
      <c r="G112" s="95" t="s">
        <v>152</v>
      </c>
      <c r="H112" s="94"/>
      <c r="I112" s="96" t="s">
        <v>160</v>
      </c>
    </row>
    <row r="113" spans="1:9">
      <c r="A113" s="103">
        <v>531</v>
      </c>
      <c r="B113" s="90" t="s">
        <v>215</v>
      </c>
      <c r="C113" s="90" t="s">
        <v>225</v>
      </c>
      <c r="D113" s="111">
        <f t="shared" si="6"/>
        <v>2</v>
      </c>
      <c r="E113" s="95" t="s">
        <v>171</v>
      </c>
      <c r="F113" s="95" t="s">
        <v>151</v>
      </c>
      <c r="G113" s="95" t="s">
        <v>152</v>
      </c>
      <c r="H113" s="94"/>
      <c r="I113" s="96" t="s">
        <v>160</v>
      </c>
    </row>
    <row r="114" spans="1:9">
      <c r="A114" s="103">
        <v>545</v>
      </c>
      <c r="B114" s="90" t="s">
        <v>215</v>
      </c>
      <c r="C114" s="90" t="s">
        <v>221</v>
      </c>
      <c r="D114" s="111">
        <f t="shared" si="6"/>
        <v>3</v>
      </c>
      <c r="E114" s="95" t="s">
        <v>213</v>
      </c>
      <c r="F114" s="95" t="s">
        <v>151</v>
      </c>
      <c r="G114" s="95" t="s">
        <v>152</v>
      </c>
      <c r="H114" s="95">
        <v>2</v>
      </c>
      <c r="I114" s="96" t="s">
        <v>160</v>
      </c>
    </row>
    <row r="115" spans="1:9">
      <c r="A115" s="103">
        <v>546</v>
      </c>
      <c r="B115" s="90" t="s">
        <v>223</v>
      </c>
      <c r="C115" s="90" t="s">
        <v>218</v>
      </c>
      <c r="D115" s="111">
        <f t="shared" si="6"/>
        <v>32</v>
      </c>
      <c r="E115" s="95" t="s">
        <v>166</v>
      </c>
      <c r="F115" s="95" t="s">
        <v>151</v>
      </c>
      <c r="G115" s="95" t="s">
        <v>152</v>
      </c>
      <c r="H115" s="94"/>
      <c r="I115" s="96" t="s">
        <v>160</v>
      </c>
    </row>
    <row r="116" spans="1:9">
      <c r="A116" s="103">
        <v>101</v>
      </c>
      <c r="B116" s="90" t="s">
        <v>225</v>
      </c>
      <c r="C116" s="90" t="s">
        <v>226</v>
      </c>
      <c r="D116" s="111">
        <f t="shared" si="6"/>
        <v>7</v>
      </c>
      <c r="E116" s="95" t="s">
        <v>158</v>
      </c>
      <c r="F116" s="95" t="s">
        <v>151</v>
      </c>
      <c r="G116" s="95" t="s">
        <v>152</v>
      </c>
      <c r="H116" s="94"/>
      <c r="I116" s="96" t="s">
        <v>160</v>
      </c>
    </row>
    <row r="117" spans="1:9">
      <c r="A117" s="103">
        <v>102</v>
      </c>
      <c r="B117" s="90" t="s">
        <v>225</v>
      </c>
      <c r="C117" s="90" t="s">
        <v>226</v>
      </c>
      <c r="D117" s="111">
        <f t="shared" si="6"/>
        <v>7</v>
      </c>
      <c r="E117" s="95" t="s">
        <v>158</v>
      </c>
      <c r="F117" s="95" t="s">
        <v>151</v>
      </c>
      <c r="G117" s="95" t="s">
        <v>152</v>
      </c>
      <c r="H117" s="94"/>
      <c r="I117" s="96" t="s">
        <v>160</v>
      </c>
    </row>
    <row r="118" spans="1:9">
      <c r="A118" s="103">
        <v>103</v>
      </c>
      <c r="B118" s="90" t="s">
        <v>225</v>
      </c>
      <c r="C118" s="90" t="s">
        <v>226</v>
      </c>
      <c r="D118" s="111">
        <f t="shared" si="6"/>
        <v>7</v>
      </c>
      <c r="E118" s="95" t="s">
        <v>158</v>
      </c>
      <c r="F118" s="95" t="s">
        <v>151</v>
      </c>
      <c r="G118" s="95" t="s">
        <v>152</v>
      </c>
      <c r="H118" s="94"/>
      <c r="I118" s="96" t="s">
        <v>160</v>
      </c>
    </row>
    <row r="119" spans="1:9">
      <c r="A119" s="103">
        <v>163</v>
      </c>
      <c r="B119" s="90" t="s">
        <v>225</v>
      </c>
      <c r="C119" s="90" t="s">
        <v>225</v>
      </c>
      <c r="D119" s="111">
        <f t="shared" si="6"/>
        <v>0</v>
      </c>
      <c r="E119" s="95" t="s">
        <v>202</v>
      </c>
      <c r="F119" s="95" t="s">
        <v>151</v>
      </c>
      <c r="G119" s="95" t="s">
        <v>152</v>
      </c>
      <c r="H119" s="94"/>
      <c r="I119" s="96" t="s">
        <v>160</v>
      </c>
    </row>
    <row r="120" spans="1:9">
      <c r="A120" s="103">
        <v>164</v>
      </c>
      <c r="B120" s="90" t="s">
        <v>225</v>
      </c>
      <c r="C120" s="90" t="s">
        <v>221</v>
      </c>
      <c r="D120" s="111">
        <f t="shared" si="6"/>
        <v>1</v>
      </c>
      <c r="E120" s="95" t="s">
        <v>189</v>
      </c>
      <c r="F120" s="95" t="s">
        <v>151</v>
      </c>
      <c r="G120" s="95" t="s">
        <v>152</v>
      </c>
      <c r="H120" s="94"/>
      <c r="I120" s="96" t="s">
        <v>160</v>
      </c>
    </row>
    <row r="121" spans="1:9">
      <c r="A121" s="103">
        <v>255</v>
      </c>
      <c r="B121" s="90" t="s">
        <v>225</v>
      </c>
      <c r="C121" s="90" t="s">
        <v>218</v>
      </c>
      <c r="D121" s="111">
        <f t="shared" si="6"/>
        <v>31</v>
      </c>
      <c r="E121" s="95" t="s">
        <v>166</v>
      </c>
      <c r="F121" s="95" t="s">
        <v>151</v>
      </c>
      <c r="G121" s="95" t="s">
        <v>152</v>
      </c>
      <c r="H121" s="94"/>
      <c r="I121" s="96" t="s">
        <v>160</v>
      </c>
    </row>
    <row r="122" spans="1:9">
      <c r="A122" s="103">
        <v>256</v>
      </c>
      <c r="B122" s="90" t="s">
        <v>225</v>
      </c>
      <c r="C122" s="90" t="s">
        <v>227</v>
      </c>
      <c r="D122" s="111">
        <f t="shared" si="6"/>
        <v>3</v>
      </c>
      <c r="E122" s="95" t="s">
        <v>200</v>
      </c>
      <c r="F122" s="95" t="s">
        <v>151</v>
      </c>
      <c r="G122" s="95" t="s">
        <v>152</v>
      </c>
      <c r="H122" s="94"/>
      <c r="I122" s="96" t="s">
        <v>160</v>
      </c>
    </row>
    <row r="123" spans="1:9">
      <c r="A123" s="103">
        <v>547</v>
      </c>
      <c r="B123" s="90" t="s">
        <v>225</v>
      </c>
      <c r="C123" s="90" t="s">
        <v>227</v>
      </c>
      <c r="D123" s="111">
        <f t="shared" si="6"/>
        <v>3</v>
      </c>
      <c r="E123" s="95" t="s">
        <v>191</v>
      </c>
      <c r="F123" s="95" t="s">
        <v>151</v>
      </c>
      <c r="G123" s="95" t="s">
        <v>152</v>
      </c>
      <c r="H123" s="94"/>
      <c r="I123" s="96" t="s">
        <v>160</v>
      </c>
    </row>
    <row r="124" spans="1:9">
      <c r="A124" s="103">
        <v>7116</v>
      </c>
      <c r="B124" s="90" t="s">
        <v>225</v>
      </c>
      <c r="C124" s="90" t="s">
        <v>179</v>
      </c>
      <c r="D124" s="111">
        <f t="shared" si="6"/>
        <v>6</v>
      </c>
      <c r="E124" s="95" t="s">
        <v>214</v>
      </c>
      <c r="F124" s="95" t="s">
        <v>151</v>
      </c>
      <c r="G124" s="95" t="s">
        <v>152</v>
      </c>
      <c r="H124" s="94"/>
      <c r="I124" s="96" t="s">
        <v>160</v>
      </c>
    </row>
    <row r="125" spans="1:9">
      <c r="A125" s="103">
        <v>7117</v>
      </c>
      <c r="B125" s="90" t="s">
        <v>225</v>
      </c>
      <c r="C125" s="90" t="s">
        <v>179</v>
      </c>
      <c r="D125" s="111">
        <f t="shared" si="6"/>
        <v>6</v>
      </c>
      <c r="E125" s="95" t="s">
        <v>214</v>
      </c>
      <c r="F125" s="95" t="s">
        <v>151</v>
      </c>
      <c r="G125" s="95" t="s">
        <v>152</v>
      </c>
      <c r="H125" s="94"/>
      <c r="I125" s="96" t="s">
        <v>160</v>
      </c>
    </row>
    <row r="126" spans="1:9">
      <c r="A126" s="103">
        <v>64</v>
      </c>
      <c r="B126" s="90" t="s">
        <v>221</v>
      </c>
      <c r="C126" s="90" t="s">
        <v>203</v>
      </c>
      <c r="D126" s="111">
        <f t="shared" si="6"/>
        <v>1</v>
      </c>
      <c r="E126" s="95" t="s">
        <v>213</v>
      </c>
      <c r="F126" s="95" t="s">
        <v>151</v>
      </c>
      <c r="G126" s="95" t="s">
        <v>152</v>
      </c>
      <c r="H126" s="94"/>
      <c r="I126" s="96" t="s">
        <v>160</v>
      </c>
    </row>
    <row r="127" spans="1:9">
      <c r="A127" s="103">
        <v>548</v>
      </c>
      <c r="B127" s="90" t="s">
        <v>221</v>
      </c>
      <c r="C127" s="90" t="s">
        <v>179</v>
      </c>
      <c r="D127" s="111">
        <f t="shared" si="6"/>
        <v>5</v>
      </c>
      <c r="E127" s="95" t="s">
        <v>189</v>
      </c>
      <c r="F127" s="95" t="s">
        <v>151</v>
      </c>
      <c r="G127" s="95" t="s">
        <v>152</v>
      </c>
      <c r="H127" s="94"/>
      <c r="I127" s="96" t="s">
        <v>160</v>
      </c>
    </row>
    <row r="128" spans="1:9">
      <c r="A128" s="103">
        <v>549</v>
      </c>
      <c r="B128" s="90" t="s">
        <v>221</v>
      </c>
      <c r="C128" s="90" t="s">
        <v>228</v>
      </c>
      <c r="D128" s="111">
        <f t="shared" si="6"/>
        <v>11</v>
      </c>
      <c r="E128" s="95" t="s">
        <v>171</v>
      </c>
      <c r="F128" s="95" t="s">
        <v>151</v>
      </c>
      <c r="G128" s="95" t="s">
        <v>152</v>
      </c>
      <c r="H128" s="94"/>
      <c r="I128" s="96" t="s">
        <v>160</v>
      </c>
    </row>
    <row r="129" spans="1:9">
      <c r="A129" s="103">
        <v>7118</v>
      </c>
      <c r="B129" s="90" t="s">
        <v>221</v>
      </c>
      <c r="C129" s="90" t="s">
        <v>203</v>
      </c>
      <c r="D129" s="111">
        <f t="shared" si="6"/>
        <v>1</v>
      </c>
      <c r="E129" s="95" t="s">
        <v>168</v>
      </c>
      <c r="F129" s="95" t="s">
        <v>151</v>
      </c>
      <c r="G129" s="95" t="s">
        <v>152</v>
      </c>
      <c r="H129" s="94"/>
      <c r="I129" s="96" t="s">
        <v>160</v>
      </c>
    </row>
    <row r="130" spans="1:9">
      <c r="A130" s="103">
        <v>7119</v>
      </c>
      <c r="B130" s="90" t="s">
        <v>221</v>
      </c>
      <c r="C130" s="90" t="s">
        <v>203</v>
      </c>
      <c r="D130" s="111">
        <f t="shared" si="6"/>
        <v>1</v>
      </c>
      <c r="E130" s="95" t="s">
        <v>168</v>
      </c>
      <c r="F130" s="95" t="s">
        <v>151</v>
      </c>
      <c r="G130" s="95" t="s">
        <v>152</v>
      </c>
      <c r="H130" s="94"/>
      <c r="I130" s="96" t="s">
        <v>160</v>
      </c>
    </row>
    <row r="131" spans="1:9">
      <c r="A131" s="103">
        <v>7120</v>
      </c>
      <c r="B131" s="90" t="s">
        <v>221</v>
      </c>
      <c r="C131" s="90" t="s">
        <v>203</v>
      </c>
      <c r="D131" s="111">
        <f t="shared" si="6"/>
        <v>1</v>
      </c>
      <c r="E131" s="95" t="s">
        <v>168</v>
      </c>
      <c r="F131" s="95" t="s">
        <v>151</v>
      </c>
      <c r="G131" s="95" t="s">
        <v>152</v>
      </c>
      <c r="H131" s="94"/>
      <c r="I131" s="96" t="s">
        <v>160</v>
      </c>
    </row>
    <row r="132" spans="1:9">
      <c r="A132" s="103">
        <v>7121</v>
      </c>
      <c r="B132" s="90" t="s">
        <v>221</v>
      </c>
      <c r="C132" s="90" t="s">
        <v>203</v>
      </c>
      <c r="D132" s="111">
        <f t="shared" ref="D132:D195" si="7">$C132-$B132</f>
        <v>1</v>
      </c>
      <c r="E132" s="95" t="s">
        <v>168</v>
      </c>
      <c r="F132" s="95" t="s">
        <v>151</v>
      </c>
      <c r="G132" s="95" t="s">
        <v>152</v>
      </c>
      <c r="H132" s="94"/>
      <c r="I132" s="96" t="s">
        <v>160</v>
      </c>
    </row>
    <row r="133" spans="1:9">
      <c r="A133" s="103">
        <v>7122</v>
      </c>
      <c r="B133" s="98">
        <v>44217</v>
      </c>
      <c r="C133" s="98">
        <v>44219</v>
      </c>
      <c r="D133" s="111">
        <f t="shared" si="7"/>
        <v>2</v>
      </c>
      <c r="E133" s="95" t="s">
        <v>202</v>
      </c>
      <c r="F133" s="95" t="s">
        <v>151</v>
      </c>
      <c r="G133" s="95" t="s">
        <v>152</v>
      </c>
      <c r="H133" s="94"/>
      <c r="I133" s="96" t="s">
        <v>160</v>
      </c>
    </row>
    <row r="134" spans="1:9">
      <c r="A134" s="103">
        <v>43</v>
      </c>
      <c r="B134" s="98">
        <v>44218</v>
      </c>
      <c r="C134" s="98">
        <v>44219</v>
      </c>
      <c r="D134" s="111">
        <f t="shared" si="7"/>
        <v>1</v>
      </c>
      <c r="E134" s="95" t="s">
        <v>192</v>
      </c>
      <c r="F134" s="95" t="s">
        <v>151</v>
      </c>
      <c r="G134" s="95" t="s">
        <v>152</v>
      </c>
      <c r="H134" s="94"/>
      <c r="I134" s="96" t="s">
        <v>160</v>
      </c>
    </row>
    <row r="135" spans="1:9">
      <c r="A135" s="103">
        <v>46</v>
      </c>
      <c r="B135" s="98">
        <v>44218</v>
      </c>
      <c r="C135" s="98">
        <v>44219</v>
      </c>
      <c r="D135" s="111">
        <f t="shared" si="7"/>
        <v>1</v>
      </c>
      <c r="E135" s="95" t="s">
        <v>176</v>
      </c>
      <c r="F135" s="95" t="s">
        <v>151</v>
      </c>
      <c r="G135" s="95" t="s">
        <v>152</v>
      </c>
      <c r="H135" s="94"/>
      <c r="I135" s="96" t="s">
        <v>153</v>
      </c>
    </row>
    <row r="136" spans="1:9">
      <c r="A136" s="103">
        <v>47</v>
      </c>
      <c r="B136" s="98">
        <v>44218</v>
      </c>
      <c r="C136" s="98">
        <v>44219</v>
      </c>
      <c r="D136" s="111">
        <f t="shared" si="7"/>
        <v>1</v>
      </c>
      <c r="E136" s="95" t="s">
        <v>176</v>
      </c>
      <c r="F136" s="95" t="s">
        <v>151</v>
      </c>
      <c r="G136" s="95" t="s">
        <v>152</v>
      </c>
      <c r="H136" s="94"/>
      <c r="I136" s="96" t="s">
        <v>153</v>
      </c>
    </row>
    <row r="137" spans="1:9">
      <c r="A137" s="103">
        <v>48</v>
      </c>
      <c r="B137" s="98">
        <v>44218</v>
      </c>
      <c r="C137" s="98">
        <v>44219</v>
      </c>
      <c r="D137" s="111">
        <f t="shared" si="7"/>
        <v>1</v>
      </c>
      <c r="E137" s="95" t="s">
        <v>176</v>
      </c>
      <c r="F137" s="95" t="s">
        <v>151</v>
      </c>
      <c r="G137" s="95" t="s">
        <v>152</v>
      </c>
      <c r="H137" s="94"/>
      <c r="I137" s="96" t="s">
        <v>153</v>
      </c>
    </row>
    <row r="138" spans="1:9">
      <c r="A138" s="103">
        <v>245</v>
      </c>
      <c r="B138" s="98">
        <v>44218</v>
      </c>
      <c r="C138" s="98">
        <v>44219</v>
      </c>
      <c r="D138" s="111">
        <f t="shared" si="7"/>
        <v>1</v>
      </c>
      <c r="E138" s="95" t="s">
        <v>191</v>
      </c>
      <c r="F138" s="95" t="s">
        <v>151</v>
      </c>
      <c r="G138" s="95" t="s">
        <v>152</v>
      </c>
      <c r="H138" s="94"/>
      <c r="I138" s="96" t="s">
        <v>160</v>
      </c>
    </row>
    <row r="139" spans="1:9">
      <c r="A139" s="103">
        <v>532</v>
      </c>
      <c r="B139" s="90" t="s">
        <v>203</v>
      </c>
      <c r="C139" s="90" t="s">
        <v>179</v>
      </c>
      <c r="D139" s="111">
        <f t="shared" si="7"/>
        <v>4</v>
      </c>
      <c r="E139" s="95" t="s">
        <v>171</v>
      </c>
      <c r="F139" s="95" t="s">
        <v>151</v>
      </c>
      <c r="G139" s="95" t="s">
        <v>152</v>
      </c>
      <c r="H139" s="94"/>
      <c r="I139" s="96" t="s">
        <v>160</v>
      </c>
    </row>
    <row r="140" spans="1:9">
      <c r="A140" s="103">
        <v>533</v>
      </c>
      <c r="B140" s="90" t="s">
        <v>203</v>
      </c>
      <c r="C140" s="90" t="s">
        <v>224</v>
      </c>
      <c r="D140" s="111">
        <f t="shared" si="7"/>
        <v>6</v>
      </c>
      <c r="E140" s="95" t="s">
        <v>171</v>
      </c>
      <c r="F140" s="95" t="s">
        <v>151</v>
      </c>
      <c r="G140" s="95" t="s">
        <v>152</v>
      </c>
      <c r="H140" s="94">
        <v>3</v>
      </c>
      <c r="I140" s="96" t="s">
        <v>160</v>
      </c>
    </row>
    <row r="141" spans="1:9">
      <c r="A141" s="103">
        <v>534</v>
      </c>
      <c r="B141" s="90" t="s">
        <v>203</v>
      </c>
      <c r="C141" s="90" t="s">
        <v>224</v>
      </c>
      <c r="D141" s="111">
        <f t="shared" si="7"/>
        <v>6</v>
      </c>
      <c r="E141" s="95" t="s">
        <v>171</v>
      </c>
      <c r="F141" s="95" t="s">
        <v>151</v>
      </c>
      <c r="G141" s="95" t="s">
        <v>152</v>
      </c>
      <c r="H141" s="94"/>
      <c r="I141" s="96" t="s">
        <v>160</v>
      </c>
    </row>
    <row r="142" spans="1:9">
      <c r="A142" s="103">
        <v>535</v>
      </c>
      <c r="B142" s="90" t="s">
        <v>203</v>
      </c>
      <c r="C142" s="90" t="s">
        <v>228</v>
      </c>
      <c r="D142" s="111">
        <f t="shared" si="7"/>
        <v>10</v>
      </c>
      <c r="E142" s="95" t="s">
        <v>171</v>
      </c>
      <c r="F142" s="95" t="s">
        <v>151</v>
      </c>
      <c r="G142" s="95" t="s">
        <v>152</v>
      </c>
      <c r="H142" s="94"/>
      <c r="I142" s="96" t="s">
        <v>160</v>
      </c>
    </row>
    <row r="143" spans="1:9">
      <c r="A143" s="103">
        <v>536</v>
      </c>
      <c r="B143" s="90" t="s">
        <v>203</v>
      </c>
      <c r="C143" s="90" t="s">
        <v>228</v>
      </c>
      <c r="D143" s="111">
        <f t="shared" si="7"/>
        <v>10</v>
      </c>
      <c r="E143" s="95" t="s">
        <v>171</v>
      </c>
      <c r="F143" s="95" t="s">
        <v>151</v>
      </c>
      <c r="G143" s="95" t="s">
        <v>152</v>
      </c>
      <c r="H143" s="94"/>
      <c r="I143" s="96" t="s">
        <v>160</v>
      </c>
    </row>
    <row r="144" spans="1:9">
      <c r="A144" s="103">
        <v>537</v>
      </c>
      <c r="B144" s="90" t="s">
        <v>203</v>
      </c>
      <c r="C144" s="90" t="s">
        <v>229</v>
      </c>
      <c r="D144" s="111">
        <f t="shared" si="7"/>
        <v>11</v>
      </c>
      <c r="E144" s="95" t="s">
        <v>171</v>
      </c>
      <c r="F144" s="95" t="s">
        <v>151</v>
      </c>
      <c r="G144" s="95" t="s">
        <v>152</v>
      </c>
      <c r="H144" s="94"/>
      <c r="I144" s="96" t="s">
        <v>160</v>
      </c>
    </row>
    <row r="145" spans="1:9">
      <c r="A145" s="103">
        <v>538</v>
      </c>
      <c r="B145" s="90" t="s">
        <v>203</v>
      </c>
      <c r="C145" s="90" t="s">
        <v>228</v>
      </c>
      <c r="D145" s="111">
        <f t="shared" si="7"/>
        <v>10</v>
      </c>
      <c r="E145" s="95" t="s">
        <v>171</v>
      </c>
      <c r="F145" s="95" t="s">
        <v>151</v>
      </c>
      <c r="G145" s="95" t="s">
        <v>152</v>
      </c>
      <c r="H145" s="94"/>
      <c r="I145" s="96" t="s">
        <v>160</v>
      </c>
    </row>
    <row r="146" spans="1:9">
      <c r="A146" s="103">
        <v>550</v>
      </c>
      <c r="B146" s="90" t="s">
        <v>203</v>
      </c>
      <c r="C146" s="90" t="s">
        <v>227</v>
      </c>
      <c r="D146" s="111">
        <f t="shared" si="7"/>
        <v>1</v>
      </c>
      <c r="E146" s="95" t="s">
        <v>189</v>
      </c>
      <c r="F146" s="95" t="s">
        <v>151</v>
      </c>
      <c r="G146" s="95" t="s">
        <v>152</v>
      </c>
      <c r="H146" s="94"/>
      <c r="I146" s="96" t="s">
        <v>160</v>
      </c>
    </row>
    <row r="147" spans="1:9">
      <c r="A147" s="103">
        <v>7123</v>
      </c>
      <c r="B147" s="90" t="s">
        <v>203</v>
      </c>
      <c r="C147" s="90" t="s">
        <v>164</v>
      </c>
      <c r="D147" s="111">
        <f t="shared" si="7"/>
        <v>3</v>
      </c>
      <c r="E147" s="95" t="s">
        <v>168</v>
      </c>
      <c r="F147" s="95" t="s">
        <v>151</v>
      </c>
      <c r="G147" s="95" t="s">
        <v>152</v>
      </c>
      <c r="H147" s="94"/>
      <c r="I147" s="96" t="s">
        <v>153</v>
      </c>
    </row>
    <row r="148" spans="1:9">
      <c r="A148" s="103">
        <v>7124</v>
      </c>
      <c r="B148" s="90" t="s">
        <v>203</v>
      </c>
      <c r="C148" s="90" t="s">
        <v>203</v>
      </c>
      <c r="D148" s="111">
        <f t="shared" si="7"/>
        <v>0</v>
      </c>
      <c r="E148" s="95" t="s">
        <v>168</v>
      </c>
      <c r="F148" s="95" t="s">
        <v>151</v>
      </c>
      <c r="G148" s="95" t="s">
        <v>152</v>
      </c>
      <c r="H148" s="94"/>
      <c r="I148" s="96" t="s">
        <v>160</v>
      </c>
    </row>
    <row r="149" spans="1:9">
      <c r="A149" s="103">
        <v>7125</v>
      </c>
      <c r="B149" s="90" t="s">
        <v>203</v>
      </c>
      <c r="C149" s="90" t="s">
        <v>203</v>
      </c>
      <c r="D149" s="111">
        <f t="shared" si="7"/>
        <v>0</v>
      </c>
      <c r="E149" s="95" t="s">
        <v>168</v>
      </c>
      <c r="F149" s="95" t="s">
        <v>151</v>
      </c>
      <c r="G149" s="95" t="s">
        <v>152</v>
      </c>
      <c r="H149" s="94"/>
      <c r="I149" s="96" t="s">
        <v>160</v>
      </c>
    </row>
    <row r="150" spans="1:9">
      <c r="A150" s="103">
        <v>7126</v>
      </c>
      <c r="B150" s="90" t="s">
        <v>203</v>
      </c>
      <c r="C150" s="90" t="s">
        <v>164</v>
      </c>
      <c r="D150" s="111">
        <f t="shared" si="7"/>
        <v>3</v>
      </c>
      <c r="E150" s="95" t="s">
        <v>168</v>
      </c>
      <c r="F150" s="95" t="s">
        <v>151</v>
      </c>
      <c r="G150" s="95" t="s">
        <v>152</v>
      </c>
      <c r="H150" s="94"/>
      <c r="I150" s="96" t="s">
        <v>160</v>
      </c>
    </row>
    <row r="151" spans="1:9">
      <c r="A151" s="103">
        <v>44</v>
      </c>
      <c r="B151" s="90" t="s">
        <v>227</v>
      </c>
      <c r="C151" s="90" t="s">
        <v>179</v>
      </c>
      <c r="D151" s="111">
        <f t="shared" si="7"/>
        <v>3</v>
      </c>
      <c r="E151" s="95" t="s">
        <v>192</v>
      </c>
      <c r="F151" s="95" t="s">
        <v>151</v>
      </c>
      <c r="G151" s="95" t="s">
        <v>152</v>
      </c>
      <c r="H151" s="94"/>
      <c r="I151" s="96" t="s">
        <v>160</v>
      </c>
    </row>
    <row r="152" spans="1:9">
      <c r="A152" s="103">
        <v>50</v>
      </c>
      <c r="B152" s="90" t="s">
        <v>227</v>
      </c>
      <c r="C152" s="90" t="s">
        <v>227</v>
      </c>
      <c r="D152" s="111">
        <f t="shared" si="7"/>
        <v>0</v>
      </c>
      <c r="E152" s="95"/>
      <c r="F152" s="95" t="s">
        <v>151</v>
      </c>
      <c r="G152" s="95" t="s">
        <v>152</v>
      </c>
      <c r="H152" s="94"/>
      <c r="I152" s="96" t="s">
        <v>160</v>
      </c>
    </row>
    <row r="153" spans="1:9">
      <c r="A153" s="103">
        <v>551</v>
      </c>
      <c r="B153" s="90" t="s">
        <v>227</v>
      </c>
      <c r="C153" s="90" t="s">
        <v>229</v>
      </c>
      <c r="D153" s="111">
        <f t="shared" si="7"/>
        <v>10</v>
      </c>
      <c r="E153" s="95" t="s">
        <v>191</v>
      </c>
      <c r="F153" s="95" t="s">
        <v>151</v>
      </c>
      <c r="G153" s="95" t="s">
        <v>152</v>
      </c>
      <c r="H153" s="94"/>
      <c r="I153" s="96" t="s">
        <v>160</v>
      </c>
    </row>
    <row r="154" spans="1:9">
      <c r="A154" s="103">
        <v>552</v>
      </c>
      <c r="B154" s="90" t="s">
        <v>164</v>
      </c>
      <c r="C154" s="90" t="s">
        <v>164</v>
      </c>
      <c r="D154" s="111">
        <f t="shared" si="7"/>
        <v>0</v>
      </c>
      <c r="E154" s="95" t="s">
        <v>168</v>
      </c>
      <c r="F154" s="95" t="s">
        <v>151</v>
      </c>
      <c r="G154" s="95" t="s">
        <v>152</v>
      </c>
      <c r="H154" s="94"/>
      <c r="I154" s="96" t="s">
        <v>160</v>
      </c>
    </row>
    <row r="155" spans="1:9">
      <c r="A155" s="103">
        <v>553</v>
      </c>
      <c r="B155" s="90" t="s">
        <v>164</v>
      </c>
      <c r="C155" s="90" t="s">
        <v>164</v>
      </c>
      <c r="D155" s="111">
        <f t="shared" si="7"/>
        <v>0</v>
      </c>
      <c r="E155" s="95" t="s">
        <v>168</v>
      </c>
      <c r="F155" s="95" t="s">
        <v>151</v>
      </c>
      <c r="G155" s="95" t="s">
        <v>152</v>
      </c>
      <c r="H155" s="94"/>
      <c r="I155" s="96" t="s">
        <v>160</v>
      </c>
    </row>
    <row r="156" spans="1:9">
      <c r="A156" s="103">
        <v>19</v>
      </c>
      <c r="B156" s="90" t="s">
        <v>179</v>
      </c>
      <c r="C156" s="90" t="s">
        <v>197</v>
      </c>
      <c r="D156" s="111">
        <f t="shared" si="7"/>
        <v>3</v>
      </c>
      <c r="E156" s="95"/>
      <c r="F156" s="95" t="s">
        <v>151</v>
      </c>
      <c r="G156" s="95" t="s">
        <v>152</v>
      </c>
      <c r="H156" s="94"/>
      <c r="I156" s="96" t="s">
        <v>160</v>
      </c>
    </row>
    <row r="157" spans="1:9">
      <c r="A157" s="103">
        <v>45</v>
      </c>
      <c r="B157" s="90" t="s">
        <v>179</v>
      </c>
      <c r="C157" s="90" t="s">
        <v>230</v>
      </c>
      <c r="D157" s="111">
        <f t="shared" si="7"/>
        <v>23</v>
      </c>
      <c r="E157" s="95" t="s">
        <v>196</v>
      </c>
      <c r="F157" s="95" t="s">
        <v>151</v>
      </c>
      <c r="G157" s="95" t="s">
        <v>152</v>
      </c>
      <c r="H157" s="94"/>
      <c r="I157" s="96" t="s">
        <v>160</v>
      </c>
    </row>
    <row r="158" spans="1:9">
      <c r="A158" s="103">
        <v>49</v>
      </c>
      <c r="B158" s="90" t="s">
        <v>179</v>
      </c>
      <c r="C158" s="90" t="s">
        <v>175</v>
      </c>
      <c r="D158" s="111">
        <f t="shared" si="7"/>
        <v>56</v>
      </c>
      <c r="E158" s="95" t="s">
        <v>176</v>
      </c>
      <c r="F158" s="95" t="s">
        <v>151</v>
      </c>
      <c r="G158" s="95" t="s">
        <v>152</v>
      </c>
      <c r="H158" s="94"/>
      <c r="I158" s="96" t="s">
        <v>153</v>
      </c>
    </row>
    <row r="159" spans="1:9">
      <c r="A159" s="103">
        <v>50</v>
      </c>
      <c r="B159" s="90" t="s">
        <v>179</v>
      </c>
      <c r="C159" s="90" t="s">
        <v>175</v>
      </c>
      <c r="D159" s="111">
        <f t="shared" si="7"/>
        <v>56</v>
      </c>
      <c r="E159" s="95" t="s">
        <v>176</v>
      </c>
      <c r="F159" s="95" t="s">
        <v>151</v>
      </c>
      <c r="G159" s="95" t="s">
        <v>152</v>
      </c>
      <c r="H159" s="94">
        <v>5</v>
      </c>
      <c r="I159" s="96" t="s">
        <v>153</v>
      </c>
    </row>
    <row r="160" spans="1:9">
      <c r="A160" s="103">
        <v>165</v>
      </c>
      <c r="B160" s="90" t="s">
        <v>179</v>
      </c>
      <c r="C160" s="90" t="s">
        <v>224</v>
      </c>
      <c r="D160" s="111">
        <f t="shared" si="7"/>
        <v>2</v>
      </c>
      <c r="E160" s="95" t="s">
        <v>189</v>
      </c>
      <c r="F160" s="95" t="s">
        <v>151</v>
      </c>
      <c r="G160" s="95" t="s">
        <v>152</v>
      </c>
      <c r="H160" s="94"/>
      <c r="I160" s="96" t="s">
        <v>160</v>
      </c>
    </row>
    <row r="161" spans="1:9">
      <c r="A161" s="103">
        <v>257</v>
      </c>
      <c r="B161" s="90" t="s">
        <v>179</v>
      </c>
      <c r="C161" s="90" t="s">
        <v>231</v>
      </c>
      <c r="D161" s="111">
        <f t="shared" si="7"/>
        <v>27</v>
      </c>
      <c r="E161" s="95" t="s">
        <v>200</v>
      </c>
      <c r="F161" s="95" t="s">
        <v>151</v>
      </c>
      <c r="G161" s="95" t="s">
        <v>152</v>
      </c>
      <c r="H161" s="94"/>
      <c r="I161" s="96" t="s">
        <v>160</v>
      </c>
    </row>
    <row r="162" spans="1:9">
      <c r="A162" s="103">
        <v>554</v>
      </c>
      <c r="B162" s="90" t="s">
        <v>179</v>
      </c>
      <c r="C162" s="90" t="s">
        <v>179</v>
      </c>
      <c r="D162" s="111">
        <f t="shared" si="7"/>
        <v>0</v>
      </c>
      <c r="E162" s="95" t="s">
        <v>168</v>
      </c>
      <c r="F162" s="95" t="s">
        <v>151</v>
      </c>
      <c r="G162" s="95" t="s">
        <v>152</v>
      </c>
      <c r="H162" s="94"/>
      <c r="I162" s="96" t="s">
        <v>160</v>
      </c>
    </row>
    <row r="163" spans="1:9">
      <c r="A163" s="103">
        <v>555</v>
      </c>
      <c r="B163" s="90" t="s">
        <v>179</v>
      </c>
      <c r="C163" s="90" t="s">
        <v>232</v>
      </c>
      <c r="D163" s="111">
        <f t="shared" si="7"/>
        <v>8</v>
      </c>
      <c r="E163" s="95" t="s">
        <v>202</v>
      </c>
      <c r="F163" s="95" t="s">
        <v>151</v>
      </c>
      <c r="G163" s="95" t="s">
        <v>152</v>
      </c>
      <c r="H163" s="94"/>
      <c r="I163" s="96" t="s">
        <v>160</v>
      </c>
    </row>
    <row r="164" spans="1:9">
      <c r="A164" s="103">
        <v>556</v>
      </c>
      <c r="B164" s="90" t="s">
        <v>179</v>
      </c>
      <c r="C164" s="90" t="s">
        <v>233</v>
      </c>
      <c r="D164" s="111">
        <f t="shared" si="7"/>
        <v>11</v>
      </c>
      <c r="E164" s="95" t="s">
        <v>210</v>
      </c>
      <c r="F164" s="95" t="s">
        <v>151</v>
      </c>
      <c r="G164" s="95" t="s">
        <v>152</v>
      </c>
      <c r="H164" s="94"/>
      <c r="I164" s="96" t="s">
        <v>160</v>
      </c>
    </row>
    <row r="165" spans="1:9">
      <c r="A165" s="103">
        <v>7127</v>
      </c>
      <c r="B165" s="90" t="s">
        <v>179</v>
      </c>
      <c r="C165" s="90" t="s">
        <v>179</v>
      </c>
      <c r="D165" s="111">
        <f t="shared" si="7"/>
        <v>0</v>
      </c>
      <c r="E165" s="95" t="s">
        <v>168</v>
      </c>
      <c r="F165" s="95" t="s">
        <v>151</v>
      </c>
      <c r="G165" s="95" t="s">
        <v>152</v>
      </c>
      <c r="H165" s="94"/>
      <c r="I165" s="96" t="s">
        <v>160</v>
      </c>
    </row>
    <row r="166" spans="1:9">
      <c r="A166" s="103">
        <v>7128</v>
      </c>
      <c r="B166" s="90" t="s">
        <v>179</v>
      </c>
      <c r="C166" s="90" t="s">
        <v>179</v>
      </c>
      <c r="D166" s="111">
        <f t="shared" si="7"/>
        <v>0</v>
      </c>
      <c r="E166" s="95" t="s">
        <v>168</v>
      </c>
      <c r="F166" s="95" t="s">
        <v>151</v>
      </c>
      <c r="G166" s="95" t="s">
        <v>152</v>
      </c>
      <c r="H166" s="94"/>
      <c r="I166" s="96" t="s">
        <v>160</v>
      </c>
    </row>
    <row r="167" spans="1:9">
      <c r="A167" s="103">
        <v>20</v>
      </c>
      <c r="B167" s="90" t="s">
        <v>226</v>
      </c>
      <c r="C167" s="90" t="s">
        <v>197</v>
      </c>
      <c r="D167" s="111">
        <f t="shared" si="7"/>
        <v>2</v>
      </c>
      <c r="E167" s="95"/>
      <c r="F167" s="95" t="s">
        <v>151</v>
      </c>
      <c r="G167" s="95" t="s">
        <v>152</v>
      </c>
      <c r="H167" s="94"/>
      <c r="I167" s="96" t="s">
        <v>160</v>
      </c>
    </row>
    <row r="168" spans="1:9">
      <c r="A168" s="103">
        <v>21</v>
      </c>
      <c r="B168" s="90" t="s">
        <v>226</v>
      </c>
      <c r="C168" s="90" t="s">
        <v>197</v>
      </c>
      <c r="D168" s="111">
        <f t="shared" si="7"/>
        <v>2</v>
      </c>
      <c r="E168" s="95"/>
      <c r="F168" s="95" t="s">
        <v>151</v>
      </c>
      <c r="G168" s="95" t="s">
        <v>152</v>
      </c>
      <c r="H168" s="94"/>
      <c r="I168" s="96" t="s">
        <v>160</v>
      </c>
    </row>
    <row r="169" spans="1:9">
      <c r="A169" s="103">
        <v>104</v>
      </c>
      <c r="B169" s="90" t="s">
        <v>226</v>
      </c>
      <c r="C169" s="90" t="s">
        <v>234</v>
      </c>
      <c r="D169" s="111">
        <f t="shared" si="7"/>
        <v>36</v>
      </c>
      <c r="E169" s="95" t="s">
        <v>158</v>
      </c>
      <c r="F169" s="95" t="s">
        <v>151</v>
      </c>
      <c r="G169" s="95" t="s">
        <v>152</v>
      </c>
      <c r="H169" s="94"/>
      <c r="I169" s="96" t="s">
        <v>160</v>
      </c>
    </row>
    <row r="170" spans="1:9">
      <c r="A170" s="103">
        <v>258</v>
      </c>
      <c r="B170" s="90" t="s">
        <v>226</v>
      </c>
      <c r="C170" s="90" t="s">
        <v>235</v>
      </c>
      <c r="D170" s="111">
        <f t="shared" si="7"/>
        <v>27</v>
      </c>
      <c r="E170" s="95" t="s">
        <v>165</v>
      </c>
      <c r="F170" s="95" t="s">
        <v>151</v>
      </c>
      <c r="G170" s="95" t="s">
        <v>152</v>
      </c>
      <c r="H170" s="94"/>
      <c r="I170" s="96" t="s">
        <v>160</v>
      </c>
    </row>
    <row r="171" spans="1:9">
      <c r="A171" s="103">
        <v>557</v>
      </c>
      <c r="B171" s="90" t="s">
        <v>226</v>
      </c>
      <c r="C171" s="90" t="s">
        <v>233</v>
      </c>
      <c r="D171" s="111">
        <f t="shared" si="7"/>
        <v>10</v>
      </c>
      <c r="E171" s="95" t="s">
        <v>210</v>
      </c>
      <c r="F171" s="95" t="s">
        <v>151</v>
      </c>
      <c r="G171" s="95" t="s">
        <v>152</v>
      </c>
      <c r="H171" s="94"/>
      <c r="I171" s="96" t="s">
        <v>160</v>
      </c>
    </row>
    <row r="172" spans="1:9">
      <c r="A172" s="103">
        <v>558</v>
      </c>
      <c r="B172" s="90" t="s">
        <v>226</v>
      </c>
      <c r="C172" s="90" t="s">
        <v>233</v>
      </c>
      <c r="D172" s="111">
        <f t="shared" si="7"/>
        <v>10</v>
      </c>
      <c r="E172" s="95" t="s">
        <v>171</v>
      </c>
      <c r="F172" s="95" t="s">
        <v>151</v>
      </c>
      <c r="G172" s="95" t="s">
        <v>152</v>
      </c>
      <c r="H172" s="94"/>
      <c r="I172" s="96" t="s">
        <v>160</v>
      </c>
    </row>
    <row r="173" spans="1:9">
      <c r="A173" s="103">
        <v>559</v>
      </c>
      <c r="B173" s="90" t="s">
        <v>226</v>
      </c>
      <c r="C173" s="90" t="s">
        <v>233</v>
      </c>
      <c r="D173" s="111">
        <f t="shared" si="7"/>
        <v>10</v>
      </c>
      <c r="E173" s="95" t="s">
        <v>171</v>
      </c>
      <c r="F173" s="95" t="s">
        <v>151</v>
      </c>
      <c r="G173" s="95" t="s">
        <v>152</v>
      </c>
      <c r="H173" s="94"/>
      <c r="I173" s="96" t="s">
        <v>160</v>
      </c>
    </row>
    <row r="174" spans="1:9">
      <c r="A174" s="103">
        <v>560</v>
      </c>
      <c r="B174" s="90" t="s">
        <v>226</v>
      </c>
      <c r="C174" s="90" t="s">
        <v>233</v>
      </c>
      <c r="D174" s="111">
        <f t="shared" si="7"/>
        <v>10</v>
      </c>
      <c r="E174" s="95" t="s">
        <v>171</v>
      </c>
      <c r="F174" s="95" t="s">
        <v>151</v>
      </c>
      <c r="G174" s="95" t="s">
        <v>152</v>
      </c>
      <c r="H174" s="94"/>
      <c r="I174" s="96" t="s">
        <v>160</v>
      </c>
    </row>
    <row r="175" spans="1:9">
      <c r="A175" s="103">
        <v>7129</v>
      </c>
      <c r="B175" s="90" t="s">
        <v>226</v>
      </c>
      <c r="C175" s="90" t="s">
        <v>197</v>
      </c>
      <c r="D175" s="111">
        <f t="shared" si="7"/>
        <v>2</v>
      </c>
      <c r="E175" s="95" t="s">
        <v>168</v>
      </c>
      <c r="F175" s="95" t="s">
        <v>151</v>
      </c>
      <c r="G175" s="95" t="s">
        <v>152</v>
      </c>
      <c r="H175" s="94"/>
      <c r="I175" s="96" t="s">
        <v>160</v>
      </c>
    </row>
    <row r="176" spans="1:9">
      <c r="A176" s="103">
        <v>7130</v>
      </c>
      <c r="B176" s="90" t="s">
        <v>226</v>
      </c>
      <c r="C176" s="90" t="s">
        <v>232</v>
      </c>
      <c r="D176" s="111">
        <f t="shared" si="7"/>
        <v>7</v>
      </c>
      <c r="E176" s="95" t="s">
        <v>168</v>
      </c>
      <c r="F176" s="95" t="s">
        <v>151</v>
      </c>
      <c r="G176" s="95" t="s">
        <v>152</v>
      </c>
      <c r="H176" s="94"/>
      <c r="I176" s="96" t="s">
        <v>160</v>
      </c>
    </row>
    <row r="177" spans="1:9">
      <c r="A177" s="103">
        <v>246</v>
      </c>
      <c r="B177" s="90" t="s">
        <v>224</v>
      </c>
      <c r="C177" s="90" t="s">
        <v>229</v>
      </c>
      <c r="D177" s="111">
        <f t="shared" si="7"/>
        <v>5</v>
      </c>
      <c r="E177" s="95" t="s">
        <v>191</v>
      </c>
      <c r="F177" s="95" t="s">
        <v>151</v>
      </c>
      <c r="G177" s="95" t="s">
        <v>152</v>
      </c>
      <c r="H177" s="94"/>
      <c r="I177" s="96" t="s">
        <v>160</v>
      </c>
    </row>
    <row r="178" spans="1:9">
      <c r="A178" s="103">
        <v>259</v>
      </c>
      <c r="B178" s="90" t="s">
        <v>224</v>
      </c>
      <c r="C178" s="90" t="s">
        <v>198</v>
      </c>
      <c r="D178" s="111">
        <f t="shared" si="7"/>
        <v>22</v>
      </c>
      <c r="E178" s="95" t="s">
        <v>166</v>
      </c>
      <c r="F178" s="95" t="s">
        <v>151</v>
      </c>
      <c r="G178" s="95" t="s">
        <v>152</v>
      </c>
      <c r="H178" s="94"/>
      <c r="I178" s="96" t="s">
        <v>160</v>
      </c>
    </row>
    <row r="179" spans="1:9">
      <c r="A179" s="103">
        <v>260</v>
      </c>
      <c r="B179" s="90" t="s">
        <v>224</v>
      </c>
      <c r="C179" s="90" t="s">
        <v>235</v>
      </c>
      <c r="D179" s="111">
        <f t="shared" si="7"/>
        <v>26</v>
      </c>
      <c r="E179" s="95" t="s">
        <v>182</v>
      </c>
      <c r="F179" s="95" t="s">
        <v>151</v>
      </c>
      <c r="G179" s="95" t="s">
        <v>152</v>
      </c>
      <c r="H179" s="94"/>
      <c r="I179" s="96" t="s">
        <v>160</v>
      </c>
    </row>
    <row r="180" spans="1:9">
      <c r="A180" s="103">
        <v>539</v>
      </c>
      <c r="B180" s="90" t="s">
        <v>224</v>
      </c>
      <c r="C180" s="90" t="s">
        <v>228</v>
      </c>
      <c r="D180" s="111">
        <f t="shared" si="7"/>
        <v>4</v>
      </c>
      <c r="E180" s="95" t="s">
        <v>171</v>
      </c>
      <c r="F180" s="95" t="s">
        <v>151</v>
      </c>
      <c r="G180" s="95" t="s">
        <v>152</v>
      </c>
      <c r="H180" s="94"/>
      <c r="I180" s="96" t="s">
        <v>160</v>
      </c>
    </row>
    <row r="181" spans="1:9">
      <c r="A181" s="103">
        <v>540</v>
      </c>
      <c r="B181" s="90" t="s">
        <v>224</v>
      </c>
      <c r="C181" s="90" t="s">
        <v>228</v>
      </c>
      <c r="D181" s="111">
        <f t="shared" si="7"/>
        <v>4</v>
      </c>
      <c r="E181" s="95" t="s">
        <v>171</v>
      </c>
      <c r="F181" s="95" t="s">
        <v>151</v>
      </c>
      <c r="G181" s="95" t="s">
        <v>152</v>
      </c>
      <c r="H181" s="94"/>
      <c r="I181" s="96" t="s">
        <v>160</v>
      </c>
    </row>
    <row r="182" spans="1:9">
      <c r="A182" s="103">
        <v>541</v>
      </c>
      <c r="B182" s="90" t="s">
        <v>224</v>
      </c>
      <c r="C182" s="90" t="s">
        <v>228</v>
      </c>
      <c r="D182" s="111">
        <f t="shared" si="7"/>
        <v>4</v>
      </c>
      <c r="E182" s="95" t="s">
        <v>171</v>
      </c>
      <c r="F182" s="95" t="s">
        <v>151</v>
      </c>
      <c r="G182" s="95" t="s">
        <v>152</v>
      </c>
      <c r="H182" s="94"/>
      <c r="I182" s="96" t="s">
        <v>160</v>
      </c>
    </row>
    <row r="183" spans="1:9">
      <c r="A183" s="103">
        <v>542</v>
      </c>
      <c r="B183" s="90" t="s">
        <v>224</v>
      </c>
      <c r="C183" s="90" t="s">
        <v>228</v>
      </c>
      <c r="D183" s="111">
        <f t="shared" si="7"/>
        <v>4</v>
      </c>
      <c r="E183" s="95" t="s">
        <v>171</v>
      </c>
      <c r="F183" s="95" t="s">
        <v>151</v>
      </c>
      <c r="G183" s="95" t="s">
        <v>152</v>
      </c>
      <c r="H183" s="94"/>
      <c r="I183" s="96" t="s">
        <v>160</v>
      </c>
    </row>
    <row r="184" spans="1:9">
      <c r="A184" s="103">
        <v>543</v>
      </c>
      <c r="B184" s="90" t="s">
        <v>224</v>
      </c>
      <c r="C184" s="90" t="s">
        <v>229</v>
      </c>
      <c r="D184" s="111">
        <f t="shared" si="7"/>
        <v>5</v>
      </c>
      <c r="E184" s="95" t="s">
        <v>171</v>
      </c>
      <c r="F184" s="95" t="s">
        <v>151</v>
      </c>
      <c r="G184" s="95" t="s">
        <v>152</v>
      </c>
      <c r="H184" s="94"/>
      <c r="I184" s="96" t="s">
        <v>160</v>
      </c>
    </row>
    <row r="185" spans="1:9">
      <c r="A185" s="103">
        <v>544</v>
      </c>
      <c r="B185" s="90" t="s">
        <v>224</v>
      </c>
      <c r="C185" s="90" t="s">
        <v>229</v>
      </c>
      <c r="D185" s="111">
        <f t="shared" si="7"/>
        <v>5</v>
      </c>
      <c r="E185" s="95" t="s">
        <v>171</v>
      </c>
      <c r="F185" s="95" t="s">
        <v>151</v>
      </c>
      <c r="G185" s="95" t="s">
        <v>152</v>
      </c>
      <c r="H185" s="94"/>
      <c r="I185" s="96" t="s">
        <v>160</v>
      </c>
    </row>
    <row r="186" spans="1:9">
      <c r="A186" s="103">
        <v>545</v>
      </c>
      <c r="B186" s="90" t="s">
        <v>224</v>
      </c>
      <c r="C186" s="90" t="s">
        <v>229</v>
      </c>
      <c r="D186" s="111">
        <f t="shared" si="7"/>
        <v>5</v>
      </c>
      <c r="E186" s="95" t="s">
        <v>171</v>
      </c>
      <c r="F186" s="95" t="s">
        <v>151</v>
      </c>
      <c r="G186" s="95" t="s">
        <v>152</v>
      </c>
      <c r="H186" s="94"/>
      <c r="I186" s="96" t="s">
        <v>160</v>
      </c>
    </row>
    <row r="187" spans="1:9">
      <c r="A187" s="103">
        <v>546</v>
      </c>
      <c r="B187" s="90" t="s">
        <v>224</v>
      </c>
      <c r="C187" s="90" t="s">
        <v>229</v>
      </c>
      <c r="D187" s="111">
        <f t="shared" si="7"/>
        <v>5</v>
      </c>
      <c r="E187" s="95" t="s">
        <v>171</v>
      </c>
      <c r="F187" s="95" t="s">
        <v>151</v>
      </c>
      <c r="G187" s="95" t="s">
        <v>152</v>
      </c>
      <c r="H187" s="94"/>
      <c r="I187" s="96" t="s">
        <v>160</v>
      </c>
    </row>
    <row r="188" spans="1:9">
      <c r="A188" s="103">
        <v>547</v>
      </c>
      <c r="B188" s="90" t="s">
        <v>224</v>
      </c>
      <c r="C188" s="90" t="s">
        <v>233</v>
      </c>
      <c r="D188" s="111">
        <f t="shared" si="7"/>
        <v>9</v>
      </c>
      <c r="E188" s="95" t="s">
        <v>171</v>
      </c>
      <c r="F188" s="95" t="s">
        <v>151</v>
      </c>
      <c r="G188" s="95" t="s">
        <v>152</v>
      </c>
      <c r="H188" s="94"/>
      <c r="I188" s="96" t="s">
        <v>160</v>
      </c>
    </row>
    <row r="189" spans="1:9">
      <c r="A189" s="103">
        <v>548</v>
      </c>
      <c r="B189" s="90" t="s">
        <v>224</v>
      </c>
      <c r="C189" s="90" t="s">
        <v>229</v>
      </c>
      <c r="D189" s="111">
        <f t="shared" si="7"/>
        <v>5</v>
      </c>
      <c r="E189" s="95" t="s">
        <v>171</v>
      </c>
      <c r="F189" s="95" t="s">
        <v>151</v>
      </c>
      <c r="G189" s="95" t="s">
        <v>152</v>
      </c>
      <c r="H189" s="94"/>
      <c r="I189" s="96" t="s">
        <v>160</v>
      </c>
    </row>
    <row r="190" spans="1:9">
      <c r="A190" s="103">
        <v>549</v>
      </c>
      <c r="B190" s="90" t="s">
        <v>224</v>
      </c>
      <c r="C190" s="90" t="s">
        <v>233</v>
      </c>
      <c r="D190" s="111">
        <f t="shared" si="7"/>
        <v>9</v>
      </c>
      <c r="E190" s="95" t="s">
        <v>171</v>
      </c>
      <c r="F190" s="95" t="s">
        <v>151</v>
      </c>
      <c r="G190" s="95" t="s">
        <v>152</v>
      </c>
      <c r="H190" s="94"/>
      <c r="I190" s="96" t="s">
        <v>160</v>
      </c>
    </row>
    <row r="191" spans="1:9">
      <c r="A191" s="103">
        <v>561</v>
      </c>
      <c r="B191" s="90" t="s">
        <v>224</v>
      </c>
      <c r="C191" s="90" t="s">
        <v>236</v>
      </c>
      <c r="D191" s="111">
        <f t="shared" si="7"/>
        <v>42</v>
      </c>
      <c r="E191" s="95" t="s">
        <v>194</v>
      </c>
      <c r="F191" s="95" t="s">
        <v>151</v>
      </c>
      <c r="G191" s="95" t="s">
        <v>152</v>
      </c>
      <c r="H191" s="94"/>
      <c r="I191" s="96" t="s">
        <v>160</v>
      </c>
    </row>
    <row r="192" spans="1:9">
      <c r="A192" s="103">
        <v>7131</v>
      </c>
      <c r="B192" s="90" t="s">
        <v>224</v>
      </c>
      <c r="C192" s="90" t="s">
        <v>229</v>
      </c>
      <c r="D192" s="111">
        <f t="shared" si="7"/>
        <v>5</v>
      </c>
      <c r="E192" s="95" t="s">
        <v>168</v>
      </c>
      <c r="F192" s="95" t="s">
        <v>151</v>
      </c>
      <c r="G192" s="95" t="s">
        <v>152</v>
      </c>
      <c r="H192" s="94"/>
      <c r="I192" s="96" t="s">
        <v>153</v>
      </c>
    </row>
    <row r="193" spans="1:9">
      <c r="A193" s="103">
        <v>33</v>
      </c>
      <c r="B193" s="90" t="s">
        <v>197</v>
      </c>
      <c r="C193" s="90" t="s">
        <v>197</v>
      </c>
      <c r="D193" s="111">
        <f t="shared" si="7"/>
        <v>0</v>
      </c>
      <c r="E193" s="95" t="s">
        <v>212</v>
      </c>
      <c r="F193" s="95" t="s">
        <v>151</v>
      </c>
      <c r="G193" s="95" t="s">
        <v>152</v>
      </c>
      <c r="H193" s="94"/>
      <c r="I193" s="96" t="s">
        <v>160</v>
      </c>
    </row>
    <row r="194" spans="1:9">
      <c r="A194" s="103">
        <v>34</v>
      </c>
      <c r="B194" s="90" t="s">
        <v>197</v>
      </c>
      <c r="C194" s="90" t="s">
        <v>237</v>
      </c>
      <c r="D194" s="111">
        <f t="shared" si="7"/>
        <v>1</v>
      </c>
      <c r="E194" s="95" t="s">
        <v>212</v>
      </c>
      <c r="F194" s="95" t="s">
        <v>151</v>
      </c>
      <c r="G194" s="95" t="s">
        <v>152</v>
      </c>
      <c r="H194" s="94"/>
      <c r="I194" s="96" t="s">
        <v>160</v>
      </c>
    </row>
    <row r="195" spans="1:9">
      <c r="A195" s="103">
        <v>65</v>
      </c>
      <c r="B195" s="90" t="s">
        <v>197</v>
      </c>
      <c r="C195" s="90" t="s">
        <v>237</v>
      </c>
      <c r="D195" s="111">
        <f t="shared" si="7"/>
        <v>1</v>
      </c>
      <c r="E195" s="95" t="s">
        <v>211</v>
      </c>
      <c r="F195" s="95" t="s">
        <v>151</v>
      </c>
      <c r="G195" s="95" t="s">
        <v>152</v>
      </c>
      <c r="H195" s="94"/>
      <c r="I195" s="96" t="s">
        <v>160</v>
      </c>
    </row>
    <row r="196" spans="1:9">
      <c r="A196" s="103">
        <v>166</v>
      </c>
      <c r="B196" s="90" t="s">
        <v>197</v>
      </c>
      <c r="C196" s="90" t="s">
        <v>228</v>
      </c>
      <c r="D196" s="111">
        <f t="shared" ref="D196:D259" si="8">$C196-$B196</f>
        <v>3</v>
      </c>
      <c r="E196" s="95" t="s">
        <v>189</v>
      </c>
      <c r="F196" s="95" t="s">
        <v>151</v>
      </c>
      <c r="G196" s="95" t="s">
        <v>152</v>
      </c>
      <c r="H196" s="94"/>
      <c r="I196" s="96" t="s">
        <v>160</v>
      </c>
    </row>
    <row r="197" spans="1:9">
      <c r="A197" s="103">
        <v>167</v>
      </c>
      <c r="B197" s="90" t="s">
        <v>197</v>
      </c>
      <c r="C197" s="90" t="s">
        <v>228</v>
      </c>
      <c r="D197" s="111">
        <f t="shared" si="8"/>
        <v>3</v>
      </c>
      <c r="E197" s="95" t="s">
        <v>189</v>
      </c>
      <c r="F197" s="95" t="s">
        <v>151</v>
      </c>
      <c r="G197" s="95" t="s">
        <v>152</v>
      </c>
      <c r="H197" s="94"/>
      <c r="I197" s="96" t="s">
        <v>160</v>
      </c>
    </row>
    <row r="198" spans="1:9">
      <c r="A198" s="103">
        <v>7132</v>
      </c>
      <c r="B198" s="90" t="s">
        <v>197</v>
      </c>
      <c r="C198" s="90" t="s">
        <v>232</v>
      </c>
      <c r="D198" s="111">
        <f t="shared" si="8"/>
        <v>5</v>
      </c>
      <c r="E198" s="95" t="s">
        <v>168</v>
      </c>
      <c r="F198" s="95" t="s">
        <v>151</v>
      </c>
      <c r="G198" s="95" t="s">
        <v>152</v>
      </c>
      <c r="H198" s="94"/>
      <c r="I198" s="96" t="s">
        <v>160</v>
      </c>
    </row>
    <row r="199" spans="1:9">
      <c r="A199" s="103">
        <v>7133</v>
      </c>
      <c r="B199" s="90" t="s">
        <v>197</v>
      </c>
      <c r="C199" s="90" t="s">
        <v>237</v>
      </c>
      <c r="D199" s="111">
        <f t="shared" si="8"/>
        <v>1</v>
      </c>
      <c r="E199" s="95" t="s">
        <v>168</v>
      </c>
      <c r="F199" s="95" t="s">
        <v>151</v>
      </c>
      <c r="G199" s="95" t="s">
        <v>152</v>
      </c>
      <c r="H199" s="94"/>
      <c r="I199" s="96" t="s">
        <v>160</v>
      </c>
    </row>
    <row r="200" spans="1:9">
      <c r="A200" s="103">
        <v>562</v>
      </c>
      <c r="B200" s="90" t="s">
        <v>237</v>
      </c>
      <c r="C200" s="90" t="s">
        <v>232</v>
      </c>
      <c r="D200" s="111">
        <f t="shared" si="8"/>
        <v>4</v>
      </c>
      <c r="E200" s="95" t="s">
        <v>191</v>
      </c>
      <c r="F200" s="95" t="s">
        <v>151</v>
      </c>
      <c r="G200" s="95" t="s">
        <v>152</v>
      </c>
      <c r="H200" s="94"/>
      <c r="I200" s="96" t="s">
        <v>160</v>
      </c>
    </row>
    <row r="201" spans="1:9">
      <c r="A201" s="103">
        <v>7134</v>
      </c>
      <c r="B201" s="90" t="s">
        <v>237</v>
      </c>
      <c r="C201" s="90" t="s">
        <v>238</v>
      </c>
      <c r="D201" s="111">
        <f t="shared" si="8"/>
        <v>25</v>
      </c>
      <c r="E201" s="95" t="s">
        <v>171</v>
      </c>
      <c r="F201" s="95" t="s">
        <v>151</v>
      </c>
      <c r="G201" s="95" t="s">
        <v>152</v>
      </c>
      <c r="H201" s="94"/>
      <c r="I201" s="96" t="s">
        <v>160</v>
      </c>
    </row>
    <row r="202" spans="1:9">
      <c r="A202" s="103">
        <v>68</v>
      </c>
      <c r="B202" s="90" t="s">
        <v>228</v>
      </c>
      <c r="C202" s="90" t="s">
        <v>149</v>
      </c>
      <c r="D202" s="111">
        <f t="shared" si="8"/>
        <v>77</v>
      </c>
      <c r="E202" s="95" t="s">
        <v>150</v>
      </c>
      <c r="F202" s="95" t="s">
        <v>151</v>
      </c>
      <c r="G202" s="95" t="s">
        <v>152</v>
      </c>
      <c r="H202" s="94"/>
      <c r="I202" s="96" t="s">
        <v>153</v>
      </c>
    </row>
    <row r="203" spans="1:9">
      <c r="A203" s="103">
        <v>69</v>
      </c>
      <c r="B203" s="90" t="s">
        <v>228</v>
      </c>
      <c r="C203" s="90" t="s">
        <v>149</v>
      </c>
      <c r="D203" s="111">
        <f t="shared" si="8"/>
        <v>77</v>
      </c>
      <c r="E203" s="95" t="s">
        <v>150</v>
      </c>
      <c r="F203" s="95" t="s">
        <v>151</v>
      </c>
      <c r="G203" s="95" t="s">
        <v>152</v>
      </c>
      <c r="H203" s="94"/>
      <c r="I203" s="96" t="s">
        <v>153</v>
      </c>
    </row>
    <row r="204" spans="1:9">
      <c r="A204" s="103">
        <v>105</v>
      </c>
      <c r="B204" s="90" t="s">
        <v>228</v>
      </c>
      <c r="C204" s="90" t="s">
        <v>234</v>
      </c>
      <c r="D204" s="111">
        <f t="shared" si="8"/>
        <v>31</v>
      </c>
      <c r="E204" s="95" t="s">
        <v>158</v>
      </c>
      <c r="F204" s="95" t="s">
        <v>151</v>
      </c>
      <c r="G204" s="95" t="s">
        <v>152</v>
      </c>
      <c r="H204" s="94"/>
      <c r="I204" s="96" t="s">
        <v>160</v>
      </c>
    </row>
    <row r="205" spans="1:9">
      <c r="A205" s="103">
        <v>106</v>
      </c>
      <c r="B205" s="90" t="s">
        <v>228</v>
      </c>
      <c r="C205" s="90" t="s">
        <v>234</v>
      </c>
      <c r="D205" s="111">
        <f t="shared" si="8"/>
        <v>31</v>
      </c>
      <c r="E205" s="95" t="s">
        <v>158</v>
      </c>
      <c r="F205" s="95" t="s">
        <v>151</v>
      </c>
      <c r="G205" s="95" t="s">
        <v>152</v>
      </c>
      <c r="H205" s="94"/>
      <c r="I205" s="96" t="s">
        <v>160</v>
      </c>
    </row>
    <row r="206" spans="1:9">
      <c r="A206" s="103">
        <v>550</v>
      </c>
      <c r="B206" s="90" t="s">
        <v>228</v>
      </c>
      <c r="C206" s="90" t="s">
        <v>229</v>
      </c>
      <c r="D206" s="111">
        <f t="shared" si="8"/>
        <v>1</v>
      </c>
      <c r="E206" s="95" t="s">
        <v>171</v>
      </c>
      <c r="F206" s="95" t="s">
        <v>151</v>
      </c>
      <c r="G206" s="95" t="s">
        <v>152</v>
      </c>
      <c r="H206" s="94"/>
      <c r="I206" s="96" t="s">
        <v>160</v>
      </c>
    </row>
    <row r="207" spans="1:9">
      <c r="A207" s="103">
        <v>551</v>
      </c>
      <c r="B207" s="90" t="s">
        <v>228</v>
      </c>
      <c r="C207" s="90" t="s">
        <v>231</v>
      </c>
      <c r="D207" s="111">
        <f t="shared" si="8"/>
        <v>21</v>
      </c>
      <c r="E207" s="95" t="s">
        <v>171</v>
      </c>
      <c r="F207" s="95" t="s">
        <v>151</v>
      </c>
      <c r="G207" s="95" t="s">
        <v>152</v>
      </c>
      <c r="H207" s="94"/>
      <c r="I207" s="96" t="s">
        <v>160</v>
      </c>
    </row>
    <row r="208" spans="1:9">
      <c r="A208" s="103">
        <v>552</v>
      </c>
      <c r="B208" s="90" t="s">
        <v>228</v>
      </c>
      <c r="C208" s="90" t="s">
        <v>231</v>
      </c>
      <c r="D208" s="111">
        <f t="shared" si="8"/>
        <v>21</v>
      </c>
      <c r="E208" s="95" t="s">
        <v>171</v>
      </c>
      <c r="F208" s="95" t="s">
        <v>151</v>
      </c>
      <c r="G208" s="95" t="s">
        <v>152</v>
      </c>
      <c r="H208" s="94"/>
      <c r="I208" s="96" t="s">
        <v>160</v>
      </c>
    </row>
    <row r="209" spans="1:9">
      <c r="A209" s="103">
        <v>563</v>
      </c>
      <c r="B209" s="90" t="s">
        <v>228</v>
      </c>
      <c r="C209" s="90" t="s">
        <v>239</v>
      </c>
      <c r="D209" s="111">
        <f t="shared" si="8"/>
        <v>28</v>
      </c>
      <c r="E209" s="95" t="s">
        <v>171</v>
      </c>
      <c r="F209" s="95" t="s">
        <v>151</v>
      </c>
      <c r="G209" s="95" t="s">
        <v>152</v>
      </c>
      <c r="H209" s="94"/>
      <c r="I209" s="96" t="s">
        <v>160</v>
      </c>
    </row>
    <row r="210" spans="1:9">
      <c r="A210" s="103">
        <v>564</v>
      </c>
      <c r="B210" s="90" t="s">
        <v>228</v>
      </c>
      <c r="C210" s="90" t="s">
        <v>238</v>
      </c>
      <c r="D210" s="111">
        <f t="shared" si="8"/>
        <v>23</v>
      </c>
      <c r="E210" s="95" t="s">
        <v>171</v>
      </c>
      <c r="F210" s="95" t="s">
        <v>151</v>
      </c>
      <c r="G210" s="95" t="s">
        <v>152</v>
      </c>
      <c r="H210" s="94"/>
      <c r="I210" s="96" t="s">
        <v>160</v>
      </c>
    </row>
    <row r="211" spans="1:9">
      <c r="A211" s="103">
        <v>70</v>
      </c>
      <c r="B211" s="90" t="s">
        <v>229</v>
      </c>
      <c r="C211" s="90" t="s">
        <v>149</v>
      </c>
      <c r="D211" s="111">
        <f t="shared" si="8"/>
        <v>76</v>
      </c>
      <c r="E211" s="95" t="s">
        <v>150</v>
      </c>
      <c r="F211" s="95" t="s">
        <v>151</v>
      </c>
      <c r="G211" s="95" t="s">
        <v>152</v>
      </c>
      <c r="H211" s="94"/>
      <c r="I211" s="96" t="s">
        <v>153</v>
      </c>
    </row>
    <row r="212" spans="1:9">
      <c r="A212" s="103">
        <v>71</v>
      </c>
      <c r="B212" s="90" t="s">
        <v>229</v>
      </c>
      <c r="C212" s="90" t="s">
        <v>149</v>
      </c>
      <c r="D212" s="111">
        <f t="shared" si="8"/>
        <v>76</v>
      </c>
      <c r="E212" s="95" t="s">
        <v>150</v>
      </c>
      <c r="F212" s="95" t="s">
        <v>151</v>
      </c>
      <c r="G212" s="95" t="s">
        <v>152</v>
      </c>
      <c r="H212" s="94"/>
      <c r="I212" s="96" t="s">
        <v>153</v>
      </c>
    </row>
    <row r="213" spans="1:9">
      <c r="A213" s="103">
        <v>72</v>
      </c>
      <c r="B213" s="90" t="s">
        <v>229</v>
      </c>
      <c r="C213" s="90" t="s">
        <v>149</v>
      </c>
      <c r="D213" s="111">
        <f t="shared" si="8"/>
        <v>76</v>
      </c>
      <c r="E213" s="95" t="s">
        <v>150</v>
      </c>
      <c r="F213" s="95" t="s">
        <v>151</v>
      </c>
      <c r="G213" s="95" t="s">
        <v>152</v>
      </c>
      <c r="H213" s="94"/>
      <c r="I213" s="96" t="s">
        <v>153</v>
      </c>
    </row>
    <row r="214" spans="1:9">
      <c r="A214" s="103">
        <v>73</v>
      </c>
      <c r="B214" s="90" t="s">
        <v>229</v>
      </c>
      <c r="C214" s="90" t="s">
        <v>149</v>
      </c>
      <c r="D214" s="111">
        <f t="shared" si="8"/>
        <v>76</v>
      </c>
      <c r="E214" s="95" t="s">
        <v>150</v>
      </c>
      <c r="F214" s="95" t="s">
        <v>151</v>
      </c>
      <c r="G214" s="95" t="s">
        <v>152</v>
      </c>
      <c r="H214" s="94"/>
      <c r="I214" s="96" t="s">
        <v>153</v>
      </c>
    </row>
    <row r="215" spans="1:9">
      <c r="A215" s="103">
        <v>168</v>
      </c>
      <c r="B215" s="90" t="s">
        <v>229</v>
      </c>
      <c r="C215" s="90" t="s">
        <v>232</v>
      </c>
      <c r="D215" s="111">
        <f t="shared" si="8"/>
        <v>1</v>
      </c>
      <c r="E215" s="95" t="s">
        <v>189</v>
      </c>
      <c r="F215" s="95" t="s">
        <v>151</v>
      </c>
      <c r="G215" s="95" t="s">
        <v>152</v>
      </c>
      <c r="H215" s="94"/>
      <c r="I215" s="96" t="s">
        <v>160</v>
      </c>
    </row>
    <row r="216" spans="1:9">
      <c r="A216" s="103">
        <v>169</v>
      </c>
      <c r="B216" s="90" t="s">
        <v>229</v>
      </c>
      <c r="C216" s="90" t="s">
        <v>240</v>
      </c>
      <c r="D216" s="111">
        <f t="shared" si="8"/>
        <v>2</v>
      </c>
      <c r="E216" s="95" t="s">
        <v>202</v>
      </c>
      <c r="F216" s="95" t="s">
        <v>151</v>
      </c>
      <c r="G216" s="95" t="s">
        <v>152</v>
      </c>
      <c r="H216" s="94"/>
      <c r="I216" s="96" t="s">
        <v>160</v>
      </c>
    </row>
    <row r="217" spans="1:9">
      <c r="A217" s="103">
        <v>247</v>
      </c>
      <c r="B217" s="90" t="s">
        <v>229</v>
      </c>
      <c r="C217" s="90" t="s">
        <v>241</v>
      </c>
      <c r="D217" s="111">
        <f t="shared" si="8"/>
        <v>9</v>
      </c>
      <c r="E217" s="95" t="s">
        <v>191</v>
      </c>
      <c r="F217" s="95" t="s">
        <v>151</v>
      </c>
      <c r="G217" s="95" t="s">
        <v>152</v>
      </c>
      <c r="H217" s="94"/>
      <c r="I217" s="96" t="s">
        <v>160</v>
      </c>
    </row>
    <row r="218" spans="1:9">
      <c r="A218" s="103">
        <v>7135</v>
      </c>
      <c r="B218" s="90" t="s">
        <v>229</v>
      </c>
      <c r="C218" s="90" t="s">
        <v>235</v>
      </c>
      <c r="D218" s="111">
        <f t="shared" si="8"/>
        <v>21</v>
      </c>
      <c r="E218" s="95" t="s">
        <v>166</v>
      </c>
      <c r="F218" s="95" t="s">
        <v>151</v>
      </c>
      <c r="G218" s="95" t="s">
        <v>152</v>
      </c>
      <c r="H218" s="94"/>
      <c r="I218" s="96" t="s">
        <v>160</v>
      </c>
    </row>
    <row r="219" spans="1:9">
      <c r="A219" s="103">
        <v>7136</v>
      </c>
      <c r="B219" s="90" t="s">
        <v>229</v>
      </c>
      <c r="C219" s="90" t="s">
        <v>242</v>
      </c>
      <c r="D219" s="111">
        <f t="shared" si="8"/>
        <v>3</v>
      </c>
      <c r="E219" s="95" t="s">
        <v>168</v>
      </c>
      <c r="F219" s="95" t="s">
        <v>151</v>
      </c>
      <c r="G219" s="95" t="s">
        <v>152</v>
      </c>
      <c r="H219" s="94"/>
      <c r="I219" s="96" t="s">
        <v>160</v>
      </c>
    </row>
    <row r="220" spans="1:9">
      <c r="A220" s="103">
        <v>7137</v>
      </c>
      <c r="B220" s="90" t="s">
        <v>229</v>
      </c>
      <c r="C220" s="90" t="s">
        <v>232</v>
      </c>
      <c r="D220" s="111">
        <f t="shared" si="8"/>
        <v>1</v>
      </c>
      <c r="E220" s="95" t="s">
        <v>168</v>
      </c>
      <c r="F220" s="95" t="s">
        <v>151</v>
      </c>
      <c r="G220" s="95" t="s">
        <v>152</v>
      </c>
      <c r="H220" s="94"/>
      <c r="I220" s="96" t="s">
        <v>160</v>
      </c>
    </row>
    <row r="221" spans="1:9">
      <c r="A221" s="103">
        <v>7138</v>
      </c>
      <c r="B221" s="90" t="s">
        <v>229</v>
      </c>
      <c r="C221" s="90" t="s">
        <v>198</v>
      </c>
      <c r="D221" s="111">
        <f t="shared" si="8"/>
        <v>17</v>
      </c>
      <c r="E221" s="95" t="s">
        <v>168</v>
      </c>
      <c r="F221" s="95" t="s">
        <v>151</v>
      </c>
      <c r="G221" s="95" t="s">
        <v>152</v>
      </c>
      <c r="H221" s="94"/>
      <c r="I221" s="96" t="s">
        <v>160</v>
      </c>
    </row>
    <row r="222" spans="1:9">
      <c r="A222" s="103">
        <v>170</v>
      </c>
      <c r="B222" s="90" t="s">
        <v>232</v>
      </c>
      <c r="C222" s="90" t="s">
        <v>232</v>
      </c>
      <c r="D222" s="111">
        <f t="shared" si="8"/>
        <v>0</v>
      </c>
      <c r="E222" s="95" t="s">
        <v>189</v>
      </c>
      <c r="F222" s="95" t="s">
        <v>151</v>
      </c>
      <c r="G222" s="95" t="s">
        <v>152</v>
      </c>
      <c r="H222" s="94"/>
      <c r="I222" s="96" t="s">
        <v>160</v>
      </c>
    </row>
    <row r="223" spans="1:9">
      <c r="A223" s="103">
        <v>565</v>
      </c>
      <c r="B223" s="90" t="s">
        <v>232</v>
      </c>
      <c r="C223" s="90" t="s">
        <v>234</v>
      </c>
      <c r="D223" s="111">
        <f t="shared" si="8"/>
        <v>29</v>
      </c>
      <c r="E223" s="95" t="s">
        <v>158</v>
      </c>
      <c r="F223" s="95" t="s">
        <v>151</v>
      </c>
      <c r="G223" s="95" t="s">
        <v>152</v>
      </c>
      <c r="H223" s="94"/>
      <c r="I223" s="96" t="s">
        <v>160</v>
      </c>
    </row>
    <row r="224" spans="1:9">
      <c r="A224" s="103">
        <v>46</v>
      </c>
      <c r="B224" s="90" t="s">
        <v>240</v>
      </c>
      <c r="C224" s="90" t="s">
        <v>240</v>
      </c>
      <c r="D224" s="111">
        <f t="shared" si="8"/>
        <v>0</v>
      </c>
      <c r="E224" s="95" t="s">
        <v>192</v>
      </c>
      <c r="F224" s="95" t="s">
        <v>151</v>
      </c>
      <c r="G224" s="95" t="s">
        <v>152</v>
      </c>
      <c r="H224" s="94"/>
      <c r="I224" s="96" t="s">
        <v>160</v>
      </c>
    </row>
    <row r="225" spans="1:9">
      <c r="A225" s="103">
        <v>87</v>
      </c>
      <c r="B225" s="90" t="s">
        <v>240</v>
      </c>
      <c r="C225" s="90" t="s">
        <v>220</v>
      </c>
      <c r="D225" s="111">
        <f t="shared" si="8"/>
        <v>21</v>
      </c>
      <c r="E225" s="95" t="s">
        <v>194</v>
      </c>
      <c r="F225" s="95" t="s">
        <v>151</v>
      </c>
      <c r="G225" s="95" t="s">
        <v>152</v>
      </c>
      <c r="H225" s="94"/>
      <c r="I225" s="96" t="s">
        <v>160</v>
      </c>
    </row>
    <row r="226" spans="1:9">
      <c r="A226" s="103">
        <v>88</v>
      </c>
      <c r="B226" s="90" t="s">
        <v>240</v>
      </c>
      <c r="C226" s="90" t="s">
        <v>243</v>
      </c>
      <c r="D226" s="111">
        <f t="shared" si="8"/>
        <v>13</v>
      </c>
      <c r="E226" s="95" t="s">
        <v>194</v>
      </c>
      <c r="F226" s="95" t="s">
        <v>151</v>
      </c>
      <c r="G226" s="95" t="s">
        <v>152</v>
      </c>
      <c r="H226" s="94"/>
      <c r="I226" s="96" t="s">
        <v>160</v>
      </c>
    </row>
    <row r="227" spans="1:9">
      <c r="A227" s="103">
        <v>89</v>
      </c>
      <c r="B227" s="90" t="s">
        <v>240</v>
      </c>
      <c r="C227" s="90" t="s">
        <v>244</v>
      </c>
      <c r="D227" s="111">
        <f t="shared" si="8"/>
        <v>41</v>
      </c>
      <c r="E227" s="95" t="s">
        <v>194</v>
      </c>
      <c r="F227" s="95" t="s">
        <v>151</v>
      </c>
      <c r="G227" s="95" t="s">
        <v>152</v>
      </c>
      <c r="H227" s="94"/>
      <c r="I227" s="96" t="s">
        <v>160</v>
      </c>
    </row>
    <row r="228" spans="1:9">
      <c r="A228" s="103">
        <v>107</v>
      </c>
      <c r="B228" s="90" t="s">
        <v>240</v>
      </c>
      <c r="C228" s="90" t="s">
        <v>234</v>
      </c>
      <c r="D228" s="111">
        <f t="shared" si="8"/>
        <v>28</v>
      </c>
      <c r="E228" s="95" t="s">
        <v>158</v>
      </c>
      <c r="F228" s="95" t="s">
        <v>151</v>
      </c>
      <c r="G228" s="95" t="s">
        <v>152</v>
      </c>
      <c r="H228" s="94"/>
      <c r="I228" s="96" t="s">
        <v>160</v>
      </c>
    </row>
    <row r="229" spans="1:9">
      <c r="A229" s="103">
        <v>261</v>
      </c>
      <c r="B229" s="90" t="s">
        <v>240</v>
      </c>
      <c r="C229" s="90" t="s">
        <v>198</v>
      </c>
      <c r="D229" s="111">
        <f t="shared" si="8"/>
        <v>15</v>
      </c>
      <c r="E229" s="95" t="s">
        <v>166</v>
      </c>
      <c r="F229" s="95" t="s">
        <v>151</v>
      </c>
      <c r="G229" s="95" t="s">
        <v>152</v>
      </c>
      <c r="H229" s="94"/>
      <c r="I229" s="96" t="s">
        <v>160</v>
      </c>
    </row>
    <row r="230" spans="1:9">
      <c r="A230" s="103">
        <v>262</v>
      </c>
      <c r="B230" s="90" t="s">
        <v>240</v>
      </c>
      <c r="C230" s="90" t="s">
        <v>235</v>
      </c>
      <c r="D230" s="111">
        <f t="shared" si="8"/>
        <v>19</v>
      </c>
      <c r="E230" s="95" t="s">
        <v>200</v>
      </c>
      <c r="F230" s="95" t="s">
        <v>151</v>
      </c>
      <c r="G230" s="95" t="s">
        <v>152</v>
      </c>
      <c r="H230" s="94"/>
      <c r="I230" s="96" t="s">
        <v>160</v>
      </c>
    </row>
    <row r="231" spans="1:9">
      <c r="A231" s="103">
        <v>553</v>
      </c>
      <c r="B231" s="90" t="s">
        <v>240</v>
      </c>
      <c r="C231" s="90" t="s">
        <v>231</v>
      </c>
      <c r="D231" s="111">
        <f t="shared" si="8"/>
        <v>18</v>
      </c>
      <c r="E231" s="95" t="s">
        <v>171</v>
      </c>
      <c r="F231" s="95" t="s">
        <v>151</v>
      </c>
      <c r="G231" s="95" t="s">
        <v>152</v>
      </c>
      <c r="H231" s="94"/>
      <c r="I231" s="96" t="s">
        <v>160</v>
      </c>
    </row>
    <row r="232" spans="1:9">
      <c r="A232" s="103">
        <v>554</v>
      </c>
      <c r="B232" s="90" t="s">
        <v>240</v>
      </c>
      <c r="C232" s="90" t="s">
        <v>231</v>
      </c>
      <c r="D232" s="111">
        <f t="shared" si="8"/>
        <v>18</v>
      </c>
      <c r="E232" s="95" t="s">
        <v>171</v>
      </c>
      <c r="F232" s="95" t="s">
        <v>151</v>
      </c>
      <c r="G232" s="95" t="s">
        <v>152</v>
      </c>
      <c r="H232" s="94"/>
      <c r="I232" s="96" t="s">
        <v>160</v>
      </c>
    </row>
    <row r="233" spans="1:9">
      <c r="A233" s="103">
        <v>555</v>
      </c>
      <c r="B233" s="90" t="s">
        <v>240</v>
      </c>
      <c r="C233" s="90" t="s">
        <v>245</v>
      </c>
      <c r="D233" s="111">
        <f t="shared" si="8"/>
        <v>22</v>
      </c>
      <c r="E233" s="95" t="s">
        <v>171</v>
      </c>
      <c r="F233" s="95" t="s">
        <v>151</v>
      </c>
      <c r="G233" s="95" t="s">
        <v>152</v>
      </c>
      <c r="H233" s="94"/>
      <c r="I233" s="96" t="s">
        <v>160</v>
      </c>
    </row>
    <row r="234" spans="1:9">
      <c r="A234" s="103">
        <v>556</v>
      </c>
      <c r="B234" s="90" t="s">
        <v>240</v>
      </c>
      <c r="C234" s="90" t="s">
        <v>231</v>
      </c>
      <c r="D234" s="111">
        <f t="shared" si="8"/>
        <v>18</v>
      </c>
      <c r="E234" s="95" t="s">
        <v>171</v>
      </c>
      <c r="F234" s="95" t="s">
        <v>151</v>
      </c>
      <c r="G234" s="95" t="s">
        <v>152</v>
      </c>
      <c r="H234" s="94"/>
      <c r="I234" s="96" t="s">
        <v>160</v>
      </c>
    </row>
    <row r="235" spans="1:9">
      <c r="A235" s="103">
        <v>557</v>
      </c>
      <c r="B235" s="90" t="s">
        <v>240</v>
      </c>
      <c r="C235" s="90" t="s">
        <v>231</v>
      </c>
      <c r="D235" s="111">
        <f t="shared" si="8"/>
        <v>18</v>
      </c>
      <c r="E235" s="95" t="s">
        <v>171</v>
      </c>
      <c r="F235" s="95" t="s">
        <v>151</v>
      </c>
      <c r="G235" s="95" t="s">
        <v>152</v>
      </c>
      <c r="H235" s="94"/>
      <c r="I235" s="96" t="s">
        <v>160</v>
      </c>
    </row>
    <row r="236" spans="1:9">
      <c r="A236" s="103">
        <v>558</v>
      </c>
      <c r="B236" s="90" t="s">
        <v>240</v>
      </c>
      <c r="C236" s="90" t="s">
        <v>220</v>
      </c>
      <c r="D236" s="111">
        <f t="shared" si="8"/>
        <v>21</v>
      </c>
      <c r="E236" s="95" t="s">
        <v>171</v>
      </c>
      <c r="F236" s="95" t="s">
        <v>151</v>
      </c>
      <c r="G236" s="95" t="s">
        <v>152</v>
      </c>
      <c r="H236" s="94"/>
      <c r="I236" s="96" t="s">
        <v>160</v>
      </c>
    </row>
    <row r="237" spans="1:9">
      <c r="A237" s="103">
        <v>559</v>
      </c>
      <c r="B237" s="90" t="s">
        <v>240</v>
      </c>
      <c r="C237" s="90" t="s">
        <v>220</v>
      </c>
      <c r="D237" s="111">
        <f t="shared" si="8"/>
        <v>21</v>
      </c>
      <c r="E237" s="95" t="s">
        <v>171</v>
      </c>
      <c r="F237" s="95" t="s">
        <v>151</v>
      </c>
      <c r="G237" s="95" t="s">
        <v>152</v>
      </c>
      <c r="H237" s="94"/>
      <c r="I237" s="96" t="s">
        <v>160</v>
      </c>
    </row>
    <row r="238" spans="1:9">
      <c r="A238" s="103">
        <v>560</v>
      </c>
      <c r="B238" s="90" t="s">
        <v>240</v>
      </c>
      <c r="C238" s="90" t="s">
        <v>239</v>
      </c>
      <c r="D238" s="111">
        <f t="shared" si="8"/>
        <v>25</v>
      </c>
      <c r="E238" s="95" t="s">
        <v>171</v>
      </c>
      <c r="F238" s="95" t="s">
        <v>151</v>
      </c>
      <c r="G238" s="95" t="s">
        <v>152</v>
      </c>
      <c r="H238" s="94"/>
      <c r="I238" s="96" t="s">
        <v>160</v>
      </c>
    </row>
    <row r="239" spans="1:9">
      <c r="A239" s="103">
        <v>561</v>
      </c>
      <c r="B239" s="90" t="s">
        <v>240</v>
      </c>
      <c r="C239" s="90" t="s">
        <v>220</v>
      </c>
      <c r="D239" s="111">
        <f t="shared" si="8"/>
        <v>21</v>
      </c>
      <c r="E239" s="95" t="s">
        <v>171</v>
      </c>
      <c r="F239" s="95" t="s">
        <v>151</v>
      </c>
      <c r="G239" s="95" t="s">
        <v>152</v>
      </c>
      <c r="H239" s="94"/>
      <c r="I239" s="96" t="s">
        <v>160</v>
      </c>
    </row>
    <row r="240" spans="1:9">
      <c r="A240" s="103">
        <v>562</v>
      </c>
      <c r="B240" s="90" t="s">
        <v>240</v>
      </c>
      <c r="C240" s="90" t="s">
        <v>239</v>
      </c>
      <c r="D240" s="111">
        <f t="shared" si="8"/>
        <v>25</v>
      </c>
      <c r="E240" s="95" t="s">
        <v>171</v>
      </c>
      <c r="F240" s="95" t="s">
        <v>151</v>
      </c>
      <c r="G240" s="95" t="s">
        <v>152</v>
      </c>
      <c r="H240" s="94"/>
      <c r="I240" s="96" t="s">
        <v>160</v>
      </c>
    </row>
    <row r="241" spans="1:9">
      <c r="A241" s="103">
        <v>563</v>
      </c>
      <c r="B241" s="90" t="s">
        <v>240</v>
      </c>
      <c r="C241" s="90" t="s">
        <v>246</v>
      </c>
      <c r="D241" s="111">
        <f t="shared" si="8"/>
        <v>27</v>
      </c>
      <c r="E241" s="95" t="s">
        <v>171</v>
      </c>
      <c r="F241" s="95" t="s">
        <v>151</v>
      </c>
      <c r="G241" s="95" t="s">
        <v>152</v>
      </c>
      <c r="H241" s="94"/>
      <c r="I241" s="96" t="s">
        <v>160</v>
      </c>
    </row>
    <row r="242" spans="1:9">
      <c r="A242" s="103">
        <v>564</v>
      </c>
      <c r="B242" s="90" t="s">
        <v>240</v>
      </c>
      <c r="C242" s="90" t="s">
        <v>239</v>
      </c>
      <c r="D242" s="111">
        <f t="shared" si="8"/>
        <v>25</v>
      </c>
      <c r="E242" s="95" t="s">
        <v>171</v>
      </c>
      <c r="F242" s="95" t="s">
        <v>151</v>
      </c>
      <c r="G242" s="95" t="s">
        <v>152</v>
      </c>
      <c r="H242" s="94"/>
      <c r="I242" s="96" t="s">
        <v>160</v>
      </c>
    </row>
    <row r="243" spans="1:9">
      <c r="A243" s="103">
        <v>7139</v>
      </c>
      <c r="B243" s="90" t="s">
        <v>240</v>
      </c>
      <c r="C243" s="90" t="s">
        <v>242</v>
      </c>
      <c r="D243" s="111">
        <f t="shared" si="8"/>
        <v>1</v>
      </c>
      <c r="E243" s="95" t="s">
        <v>193</v>
      </c>
      <c r="F243" s="95" t="s">
        <v>151</v>
      </c>
      <c r="G243" s="95" t="s">
        <v>152</v>
      </c>
      <c r="H243" s="94"/>
      <c r="I243" s="96" t="s">
        <v>160</v>
      </c>
    </row>
    <row r="244" spans="1:9">
      <c r="A244" s="103">
        <v>7140</v>
      </c>
      <c r="B244" s="90" t="s">
        <v>240</v>
      </c>
      <c r="C244" s="90" t="s">
        <v>233</v>
      </c>
      <c r="D244" s="111">
        <f t="shared" si="8"/>
        <v>2</v>
      </c>
      <c r="E244" s="95" t="s">
        <v>168</v>
      </c>
      <c r="F244" s="95" t="s">
        <v>151</v>
      </c>
      <c r="G244" s="95" t="s">
        <v>152</v>
      </c>
      <c r="H244" s="94"/>
      <c r="I244" s="96" t="s">
        <v>160</v>
      </c>
    </row>
    <row r="245" spans="1:9">
      <c r="A245" s="103">
        <v>108</v>
      </c>
      <c r="B245" s="90" t="s">
        <v>242</v>
      </c>
      <c r="C245" s="90" t="s">
        <v>234</v>
      </c>
      <c r="D245" s="111">
        <f t="shared" si="8"/>
        <v>27</v>
      </c>
      <c r="E245" s="95" t="s">
        <v>158</v>
      </c>
      <c r="F245" s="95" t="s">
        <v>151</v>
      </c>
      <c r="G245" s="95" t="s">
        <v>152</v>
      </c>
      <c r="H245" s="94"/>
      <c r="I245" s="96" t="s">
        <v>160</v>
      </c>
    </row>
    <row r="246" spans="1:9">
      <c r="A246" s="103">
        <v>248</v>
      </c>
      <c r="B246" s="90" t="s">
        <v>242</v>
      </c>
      <c r="C246" s="90" t="s">
        <v>241</v>
      </c>
      <c r="D246" s="111">
        <f t="shared" si="8"/>
        <v>6</v>
      </c>
      <c r="E246" s="95" t="s">
        <v>191</v>
      </c>
      <c r="F246" s="95" t="s">
        <v>151</v>
      </c>
      <c r="G246" s="95" t="s">
        <v>152</v>
      </c>
      <c r="H246" s="94"/>
      <c r="I246" s="96" t="s">
        <v>160</v>
      </c>
    </row>
    <row r="247" spans="1:9">
      <c r="A247" s="103">
        <v>249</v>
      </c>
      <c r="B247" s="90" t="s">
        <v>242</v>
      </c>
      <c r="C247" s="90" t="s">
        <v>235</v>
      </c>
      <c r="D247" s="111">
        <f t="shared" si="8"/>
        <v>18</v>
      </c>
      <c r="E247" s="95"/>
      <c r="F247" s="95" t="s">
        <v>151</v>
      </c>
      <c r="G247" s="95" t="s">
        <v>152</v>
      </c>
      <c r="H247" s="94"/>
      <c r="I247" s="96" t="s">
        <v>160</v>
      </c>
    </row>
    <row r="248" spans="1:9">
      <c r="A248" s="103">
        <v>250</v>
      </c>
      <c r="B248" s="90" t="s">
        <v>242</v>
      </c>
      <c r="C248" s="90" t="s">
        <v>241</v>
      </c>
      <c r="D248" s="111">
        <f t="shared" si="8"/>
        <v>6</v>
      </c>
      <c r="E248" s="95" t="s">
        <v>191</v>
      </c>
      <c r="F248" s="95" t="s">
        <v>151</v>
      </c>
      <c r="G248" s="95" t="s">
        <v>152</v>
      </c>
      <c r="H248" s="94"/>
      <c r="I248" s="96" t="s">
        <v>160</v>
      </c>
    </row>
    <row r="249" spans="1:9">
      <c r="A249" s="103">
        <v>7141</v>
      </c>
      <c r="B249" s="90" t="s">
        <v>242</v>
      </c>
      <c r="C249" s="90" t="s">
        <v>198</v>
      </c>
      <c r="D249" s="111">
        <f t="shared" si="8"/>
        <v>14</v>
      </c>
      <c r="E249" s="95" t="s">
        <v>168</v>
      </c>
      <c r="F249" s="95" t="s">
        <v>151</v>
      </c>
      <c r="G249" s="95" t="s">
        <v>152</v>
      </c>
      <c r="H249" s="94"/>
      <c r="I249" s="96" t="s">
        <v>160</v>
      </c>
    </row>
    <row r="250" spans="1:9">
      <c r="A250" s="103">
        <v>7142</v>
      </c>
      <c r="B250" s="90" t="s">
        <v>242</v>
      </c>
      <c r="C250" s="90" t="s">
        <v>233</v>
      </c>
      <c r="D250" s="111">
        <f t="shared" si="8"/>
        <v>1</v>
      </c>
      <c r="E250" s="95" t="s">
        <v>168</v>
      </c>
      <c r="F250" s="95" t="s">
        <v>151</v>
      </c>
      <c r="G250" s="95" t="s">
        <v>152</v>
      </c>
      <c r="H250" s="94"/>
      <c r="I250" s="96" t="s">
        <v>160</v>
      </c>
    </row>
    <row r="251" spans="1:9">
      <c r="A251" s="103">
        <v>7143</v>
      </c>
      <c r="B251" s="90" t="s">
        <v>242</v>
      </c>
      <c r="C251" s="90" t="s">
        <v>242</v>
      </c>
      <c r="D251" s="111">
        <f t="shared" si="8"/>
        <v>0</v>
      </c>
      <c r="E251" s="95" t="s">
        <v>168</v>
      </c>
      <c r="F251" s="95" t="s">
        <v>151</v>
      </c>
      <c r="G251" s="95" t="s">
        <v>152</v>
      </c>
      <c r="H251" s="94"/>
      <c r="I251" s="96" t="s">
        <v>160</v>
      </c>
    </row>
    <row r="252" spans="1:9">
      <c r="A252" s="103">
        <v>7144</v>
      </c>
      <c r="B252" s="90" t="s">
        <v>242</v>
      </c>
      <c r="C252" s="90" t="s">
        <v>198</v>
      </c>
      <c r="D252" s="111">
        <f t="shared" si="8"/>
        <v>14</v>
      </c>
      <c r="E252" s="95" t="s">
        <v>193</v>
      </c>
      <c r="F252" s="95" t="s">
        <v>151</v>
      </c>
      <c r="G252" s="95" t="s">
        <v>152</v>
      </c>
      <c r="H252" s="94"/>
      <c r="I252" s="96" t="s">
        <v>160</v>
      </c>
    </row>
    <row r="253" spans="1:9">
      <c r="A253" s="103">
        <v>7145</v>
      </c>
      <c r="B253" s="90" t="s">
        <v>242</v>
      </c>
      <c r="C253" s="90" t="s">
        <v>233</v>
      </c>
      <c r="D253" s="111">
        <f t="shared" si="8"/>
        <v>1</v>
      </c>
      <c r="E253" s="95" t="s">
        <v>168</v>
      </c>
      <c r="F253" s="95" t="s">
        <v>151</v>
      </c>
      <c r="G253" s="95" t="s">
        <v>152</v>
      </c>
      <c r="H253" s="94"/>
      <c r="I253" s="96" t="s">
        <v>160</v>
      </c>
    </row>
    <row r="254" spans="1:9">
      <c r="A254" s="103">
        <v>251</v>
      </c>
      <c r="B254" s="90" t="s">
        <v>233</v>
      </c>
      <c r="C254" s="90" t="s">
        <v>241</v>
      </c>
      <c r="D254" s="111">
        <f t="shared" si="8"/>
        <v>5</v>
      </c>
      <c r="E254" s="95"/>
      <c r="F254" s="95" t="s">
        <v>151</v>
      </c>
      <c r="G254" s="95" t="s">
        <v>152</v>
      </c>
      <c r="H254" s="94"/>
      <c r="I254" s="96" t="s">
        <v>160</v>
      </c>
    </row>
    <row r="255" spans="1:9">
      <c r="A255" s="103">
        <v>7146</v>
      </c>
      <c r="B255" s="90" t="s">
        <v>233</v>
      </c>
      <c r="C255" s="90" t="s">
        <v>198</v>
      </c>
      <c r="D255" s="111">
        <f t="shared" si="8"/>
        <v>13</v>
      </c>
      <c r="E255" s="95" t="s">
        <v>168</v>
      </c>
      <c r="F255" s="95" t="s">
        <v>151</v>
      </c>
      <c r="G255" s="95" t="s">
        <v>152</v>
      </c>
      <c r="H255" s="94"/>
      <c r="I255" s="96" t="s">
        <v>160</v>
      </c>
    </row>
    <row r="256" spans="1:9">
      <c r="A256" s="103">
        <v>7147</v>
      </c>
      <c r="B256" s="90" t="s">
        <v>233</v>
      </c>
      <c r="C256" s="90" t="s">
        <v>233</v>
      </c>
      <c r="D256" s="111">
        <f t="shared" si="8"/>
        <v>0</v>
      </c>
      <c r="E256" s="95" t="s">
        <v>168</v>
      </c>
      <c r="F256" s="95" t="s">
        <v>151</v>
      </c>
      <c r="G256" s="95" t="s">
        <v>152</v>
      </c>
      <c r="H256" s="94"/>
      <c r="I256" s="96" t="s">
        <v>160</v>
      </c>
    </row>
    <row r="257" spans="1:9">
      <c r="A257" s="103">
        <v>565</v>
      </c>
      <c r="B257" s="90" t="s">
        <v>208</v>
      </c>
      <c r="C257" s="90" t="s">
        <v>234</v>
      </c>
      <c r="D257" s="111">
        <f t="shared" si="8"/>
        <v>24</v>
      </c>
      <c r="E257" s="95" t="s">
        <v>171</v>
      </c>
      <c r="F257" s="95" t="s">
        <v>151</v>
      </c>
      <c r="G257" s="95" t="s">
        <v>152</v>
      </c>
      <c r="H257" s="94"/>
      <c r="I257" s="96" t="s">
        <v>160</v>
      </c>
    </row>
    <row r="258" spans="1:9">
      <c r="A258" s="103">
        <v>566</v>
      </c>
      <c r="B258" s="90" t="s">
        <v>208</v>
      </c>
      <c r="C258" s="90" t="s">
        <v>247</v>
      </c>
      <c r="D258" s="111">
        <f t="shared" si="8"/>
        <v>25</v>
      </c>
      <c r="E258" s="95" t="s">
        <v>171</v>
      </c>
      <c r="F258" s="95" t="s">
        <v>151</v>
      </c>
      <c r="G258" s="95" t="s">
        <v>152</v>
      </c>
      <c r="H258" s="94"/>
      <c r="I258" s="96" t="s">
        <v>160</v>
      </c>
    </row>
    <row r="259" spans="1:9">
      <c r="A259" s="103">
        <v>567</v>
      </c>
      <c r="B259" s="90" t="s">
        <v>208</v>
      </c>
      <c r="C259" s="90" t="s">
        <v>248</v>
      </c>
      <c r="D259" s="111">
        <f t="shared" si="8"/>
        <v>30</v>
      </c>
      <c r="E259" s="95" t="s">
        <v>171</v>
      </c>
      <c r="F259" s="95" t="s">
        <v>151</v>
      </c>
      <c r="G259" s="95" t="s">
        <v>152</v>
      </c>
      <c r="H259" s="94"/>
      <c r="I259" s="96" t="s">
        <v>160</v>
      </c>
    </row>
    <row r="260" spans="1:9">
      <c r="A260" s="103">
        <v>568</v>
      </c>
      <c r="B260" s="90" t="s">
        <v>208</v>
      </c>
      <c r="C260" s="90" t="s">
        <v>246</v>
      </c>
      <c r="D260" s="111">
        <f t="shared" ref="D260:D323" si="9">$C260-$B260</f>
        <v>23</v>
      </c>
      <c r="E260" s="95" t="s">
        <v>171</v>
      </c>
      <c r="F260" s="95" t="s">
        <v>151</v>
      </c>
      <c r="G260" s="95" t="s">
        <v>152</v>
      </c>
      <c r="H260" s="94"/>
      <c r="I260" s="96" t="s">
        <v>160</v>
      </c>
    </row>
    <row r="261" spans="1:9">
      <c r="A261" s="103">
        <v>569</v>
      </c>
      <c r="B261" s="90" t="s">
        <v>208</v>
      </c>
      <c r="C261" s="90" t="s">
        <v>238</v>
      </c>
      <c r="D261" s="111">
        <f t="shared" si="9"/>
        <v>16</v>
      </c>
      <c r="E261" s="95" t="s">
        <v>171</v>
      </c>
      <c r="F261" s="95" t="s">
        <v>151</v>
      </c>
      <c r="G261" s="95" t="s">
        <v>152</v>
      </c>
      <c r="H261" s="94"/>
      <c r="I261" s="96" t="s">
        <v>160</v>
      </c>
    </row>
    <row r="262" spans="1:9">
      <c r="A262" s="103">
        <v>171</v>
      </c>
      <c r="B262" s="90" t="s">
        <v>249</v>
      </c>
      <c r="C262" s="90" t="s">
        <v>249</v>
      </c>
      <c r="D262" s="111">
        <f t="shared" si="9"/>
        <v>0</v>
      </c>
      <c r="E262" s="95" t="s">
        <v>189</v>
      </c>
      <c r="F262" s="95" t="s">
        <v>151</v>
      </c>
      <c r="G262" s="95" t="s">
        <v>152</v>
      </c>
      <c r="H262" s="94"/>
      <c r="I262" s="96" t="s">
        <v>160</v>
      </c>
    </row>
    <row r="263" spans="1:9">
      <c r="A263" s="103">
        <v>35</v>
      </c>
      <c r="B263" s="90" t="s">
        <v>243</v>
      </c>
      <c r="C263" s="90" t="s">
        <v>238</v>
      </c>
      <c r="D263" s="111">
        <f t="shared" si="9"/>
        <v>7</v>
      </c>
      <c r="E263" s="95" t="s">
        <v>212</v>
      </c>
      <c r="F263" s="95" t="s">
        <v>151</v>
      </c>
      <c r="G263" s="95" t="s">
        <v>152</v>
      </c>
      <c r="H263" s="94"/>
      <c r="I263" s="96" t="s">
        <v>160</v>
      </c>
    </row>
    <row r="264" spans="1:9">
      <c r="A264" s="103">
        <v>172</v>
      </c>
      <c r="B264" s="90" t="s">
        <v>243</v>
      </c>
      <c r="C264" s="90" t="s">
        <v>243</v>
      </c>
      <c r="D264" s="111">
        <f t="shared" si="9"/>
        <v>0</v>
      </c>
      <c r="E264" s="95" t="s">
        <v>189</v>
      </c>
      <c r="F264" s="95"/>
      <c r="G264" s="95" t="s">
        <v>152</v>
      </c>
      <c r="H264" s="94"/>
      <c r="I264" s="96" t="s">
        <v>160</v>
      </c>
    </row>
    <row r="265" spans="1:9">
      <c r="A265" s="103">
        <v>173</v>
      </c>
      <c r="B265" s="90" t="s">
        <v>198</v>
      </c>
      <c r="C265" s="90" t="s">
        <v>198</v>
      </c>
      <c r="D265" s="111">
        <f t="shared" si="9"/>
        <v>0</v>
      </c>
      <c r="E265" s="95" t="s">
        <v>189</v>
      </c>
      <c r="F265" s="95"/>
      <c r="G265" s="95" t="s">
        <v>152</v>
      </c>
      <c r="H265" s="94"/>
      <c r="I265" s="96" t="s">
        <v>160</v>
      </c>
    </row>
    <row r="266" spans="1:9">
      <c r="A266" s="103">
        <v>263</v>
      </c>
      <c r="B266" s="90" t="s">
        <v>198</v>
      </c>
      <c r="C266" s="90" t="s">
        <v>220</v>
      </c>
      <c r="D266" s="111">
        <f t="shared" si="9"/>
        <v>6</v>
      </c>
      <c r="E266" s="95" t="s">
        <v>166</v>
      </c>
      <c r="F266" s="95"/>
      <c r="G266" s="95" t="s">
        <v>152</v>
      </c>
      <c r="H266" s="94"/>
      <c r="I266" s="96" t="s">
        <v>160</v>
      </c>
    </row>
    <row r="267" spans="1:9">
      <c r="A267" s="103">
        <v>264</v>
      </c>
      <c r="B267" s="90" t="s">
        <v>198</v>
      </c>
      <c r="C267" s="90" t="s">
        <v>246</v>
      </c>
      <c r="D267" s="111">
        <f t="shared" si="9"/>
        <v>12</v>
      </c>
      <c r="E267" s="95" t="s">
        <v>166</v>
      </c>
      <c r="F267" s="95"/>
      <c r="G267" s="95" t="s">
        <v>152</v>
      </c>
      <c r="H267" s="94"/>
      <c r="I267" s="96" t="s">
        <v>160</v>
      </c>
    </row>
    <row r="268" spans="1:9">
      <c r="A268" s="103">
        <v>7148</v>
      </c>
      <c r="B268" s="90" t="s">
        <v>198</v>
      </c>
      <c r="C268" s="90" t="s">
        <v>218</v>
      </c>
      <c r="D268" s="111">
        <f t="shared" si="9"/>
        <v>1</v>
      </c>
      <c r="E268" s="95" t="s">
        <v>168</v>
      </c>
      <c r="F268" s="95"/>
      <c r="G268" s="95" t="s">
        <v>152</v>
      </c>
      <c r="H268" s="94"/>
      <c r="I268" s="96" t="s">
        <v>160</v>
      </c>
    </row>
    <row r="269" spans="1:9">
      <c r="A269" s="103">
        <v>7149</v>
      </c>
      <c r="B269" s="90" t="s">
        <v>198</v>
      </c>
      <c r="C269" s="90" t="s">
        <v>218</v>
      </c>
      <c r="D269" s="111">
        <f t="shared" si="9"/>
        <v>1</v>
      </c>
      <c r="E269" s="95" t="s">
        <v>168</v>
      </c>
      <c r="F269" s="95"/>
      <c r="G269" s="95" t="s">
        <v>152</v>
      </c>
      <c r="H269" s="94"/>
      <c r="I269" s="96" t="s">
        <v>160</v>
      </c>
    </row>
    <row r="270" spans="1:9">
      <c r="A270" s="103">
        <v>7150</v>
      </c>
      <c r="B270" s="90" t="s">
        <v>198</v>
      </c>
      <c r="C270" s="90" t="s">
        <v>198</v>
      </c>
      <c r="D270" s="111">
        <f t="shared" si="9"/>
        <v>0</v>
      </c>
      <c r="E270" s="95" t="s">
        <v>168</v>
      </c>
      <c r="F270" s="95"/>
      <c r="G270" s="95" t="s">
        <v>152</v>
      </c>
      <c r="H270" s="94"/>
      <c r="I270" s="96" t="s">
        <v>160</v>
      </c>
    </row>
    <row r="271" spans="1:9">
      <c r="A271" s="103">
        <v>7151</v>
      </c>
      <c r="B271" s="90" t="s">
        <v>198</v>
      </c>
      <c r="C271" s="90" t="s">
        <v>218</v>
      </c>
      <c r="D271" s="111">
        <f t="shared" si="9"/>
        <v>1</v>
      </c>
      <c r="E271" s="95" t="s">
        <v>168</v>
      </c>
      <c r="F271" s="95"/>
      <c r="G271" s="95" t="s">
        <v>152</v>
      </c>
      <c r="H271" s="94"/>
      <c r="I271" s="96" t="s">
        <v>160</v>
      </c>
    </row>
    <row r="272" spans="1:9">
      <c r="A272" s="103">
        <v>7152</v>
      </c>
      <c r="B272" s="90" t="s">
        <v>198</v>
      </c>
      <c r="C272" s="90" t="s">
        <v>198</v>
      </c>
      <c r="D272" s="111">
        <f t="shared" si="9"/>
        <v>0</v>
      </c>
      <c r="E272" s="95" t="s">
        <v>168</v>
      </c>
      <c r="F272" s="95"/>
      <c r="G272" s="95" t="s">
        <v>152</v>
      </c>
      <c r="H272" s="94"/>
      <c r="I272" s="96" t="s">
        <v>160</v>
      </c>
    </row>
    <row r="273" spans="1:9">
      <c r="A273" s="103">
        <v>7153</v>
      </c>
      <c r="B273" s="90" t="s">
        <v>218</v>
      </c>
      <c r="C273" s="90" t="s">
        <v>231</v>
      </c>
      <c r="D273" s="111">
        <f t="shared" si="9"/>
        <v>2</v>
      </c>
      <c r="E273" s="95" t="s">
        <v>168</v>
      </c>
      <c r="F273" s="95"/>
      <c r="G273" s="95" t="s">
        <v>152</v>
      </c>
      <c r="H273" s="94"/>
      <c r="I273" s="96" t="s">
        <v>160</v>
      </c>
    </row>
    <row r="274" spans="1:9">
      <c r="A274" s="103">
        <v>25</v>
      </c>
      <c r="B274" s="90" t="s">
        <v>231</v>
      </c>
      <c r="C274" s="90" t="s">
        <v>231</v>
      </c>
      <c r="D274" s="111">
        <f t="shared" si="9"/>
        <v>0</v>
      </c>
      <c r="E274" s="95" t="s">
        <v>195</v>
      </c>
      <c r="F274" s="95"/>
      <c r="G274" s="95" t="s">
        <v>152</v>
      </c>
      <c r="H274" s="94"/>
      <c r="I274" s="96" t="s">
        <v>160</v>
      </c>
    </row>
    <row r="275" spans="1:9">
      <c r="A275" s="103">
        <v>36</v>
      </c>
      <c r="B275" s="90" t="s">
        <v>231</v>
      </c>
      <c r="C275" s="90" t="s">
        <v>238</v>
      </c>
      <c r="D275" s="111">
        <f t="shared" si="9"/>
        <v>2</v>
      </c>
      <c r="E275" s="95" t="s">
        <v>212</v>
      </c>
      <c r="F275" s="95"/>
      <c r="G275" s="95" t="s">
        <v>152</v>
      </c>
      <c r="H275" s="94"/>
      <c r="I275" s="96" t="s">
        <v>160</v>
      </c>
    </row>
    <row r="276" spans="1:9">
      <c r="A276" s="103">
        <v>90</v>
      </c>
      <c r="B276" s="90" t="s">
        <v>231</v>
      </c>
      <c r="C276" s="90" t="s">
        <v>236</v>
      </c>
      <c r="D276" s="111">
        <f t="shared" si="9"/>
        <v>17</v>
      </c>
      <c r="E276" s="95" t="s">
        <v>194</v>
      </c>
      <c r="F276" s="95"/>
      <c r="G276" s="95" t="s">
        <v>152</v>
      </c>
      <c r="H276" s="94"/>
      <c r="I276" s="96" t="s">
        <v>160</v>
      </c>
    </row>
    <row r="277" spans="1:9">
      <c r="A277" s="103">
        <v>252</v>
      </c>
      <c r="B277" s="90" t="s">
        <v>231</v>
      </c>
      <c r="C277" s="90" t="s">
        <v>235</v>
      </c>
      <c r="D277" s="111">
        <f t="shared" si="9"/>
        <v>1</v>
      </c>
      <c r="E277" s="95" t="s">
        <v>191</v>
      </c>
      <c r="F277" s="95"/>
      <c r="G277" s="95" t="s">
        <v>152</v>
      </c>
      <c r="H277" s="94"/>
      <c r="I277" s="96" t="s">
        <v>160</v>
      </c>
    </row>
    <row r="278" spans="1:9">
      <c r="A278" s="103">
        <v>253</v>
      </c>
      <c r="B278" s="90" t="s">
        <v>231</v>
      </c>
      <c r="C278" s="90" t="s">
        <v>235</v>
      </c>
      <c r="D278" s="111">
        <f t="shared" si="9"/>
        <v>1</v>
      </c>
      <c r="E278" s="95" t="s">
        <v>191</v>
      </c>
      <c r="F278" s="95"/>
      <c r="G278" s="95" t="s">
        <v>152</v>
      </c>
      <c r="H278" s="94"/>
      <c r="I278" s="96" t="s">
        <v>160</v>
      </c>
    </row>
    <row r="279" spans="1:9">
      <c r="A279" s="103">
        <v>570</v>
      </c>
      <c r="B279" s="90" t="s">
        <v>231</v>
      </c>
      <c r="C279" s="90" t="s">
        <v>248</v>
      </c>
      <c r="D279" s="111">
        <f t="shared" si="9"/>
        <v>16</v>
      </c>
      <c r="E279" s="95" t="s">
        <v>171</v>
      </c>
      <c r="F279" s="95"/>
      <c r="G279" s="95" t="s">
        <v>152</v>
      </c>
      <c r="H279" s="94"/>
      <c r="I279" s="96" t="s">
        <v>160</v>
      </c>
    </row>
    <row r="280" spans="1:9">
      <c r="A280" s="103">
        <v>571</v>
      </c>
      <c r="B280" s="90" t="s">
        <v>231</v>
      </c>
      <c r="C280" s="90" t="s">
        <v>248</v>
      </c>
      <c r="D280" s="111">
        <f t="shared" si="9"/>
        <v>16</v>
      </c>
      <c r="E280" s="95" t="s">
        <v>171</v>
      </c>
      <c r="F280" s="95"/>
      <c r="G280" s="95" t="s">
        <v>152</v>
      </c>
      <c r="H280" s="94"/>
      <c r="I280" s="96" t="s">
        <v>160</v>
      </c>
    </row>
    <row r="281" spans="1:9">
      <c r="A281" s="103">
        <v>572</v>
      </c>
      <c r="B281" s="90" t="s">
        <v>231</v>
      </c>
      <c r="C281" s="90" t="s">
        <v>248</v>
      </c>
      <c r="D281" s="111">
        <f t="shared" si="9"/>
        <v>16</v>
      </c>
      <c r="E281" s="95" t="s">
        <v>171</v>
      </c>
      <c r="F281" s="95"/>
      <c r="G281" s="95" t="s">
        <v>152</v>
      </c>
      <c r="H281" s="94"/>
      <c r="I281" s="96" t="s">
        <v>160</v>
      </c>
    </row>
    <row r="282" spans="1:9">
      <c r="A282" s="103">
        <v>573</v>
      </c>
      <c r="B282" s="90" t="s">
        <v>231</v>
      </c>
      <c r="C282" s="90" t="s">
        <v>248</v>
      </c>
      <c r="D282" s="111">
        <f t="shared" si="9"/>
        <v>16</v>
      </c>
      <c r="E282" s="95" t="s">
        <v>171</v>
      </c>
      <c r="F282" s="95"/>
      <c r="G282" s="95" t="s">
        <v>152</v>
      </c>
      <c r="H282" s="94"/>
      <c r="I282" s="96" t="s">
        <v>160</v>
      </c>
    </row>
    <row r="283" spans="1:9">
      <c r="A283" s="103">
        <v>574</v>
      </c>
      <c r="B283" s="90" t="s">
        <v>231</v>
      </c>
      <c r="C283" s="90" t="s">
        <v>247</v>
      </c>
      <c r="D283" s="111">
        <f t="shared" si="9"/>
        <v>11</v>
      </c>
      <c r="E283" s="95" t="s">
        <v>171</v>
      </c>
      <c r="F283" s="95"/>
      <c r="G283" s="95" t="s">
        <v>152</v>
      </c>
      <c r="H283" s="94"/>
      <c r="I283" s="96" t="s">
        <v>160</v>
      </c>
    </row>
    <row r="284" spans="1:9">
      <c r="A284" s="103">
        <v>575</v>
      </c>
      <c r="B284" s="90" t="s">
        <v>231</v>
      </c>
      <c r="C284" s="90" t="s">
        <v>250</v>
      </c>
      <c r="D284" s="111">
        <f t="shared" si="9"/>
        <v>14</v>
      </c>
      <c r="E284" s="95" t="s">
        <v>171</v>
      </c>
      <c r="F284" s="95"/>
      <c r="G284" s="95" t="s">
        <v>152</v>
      </c>
      <c r="H284" s="94"/>
      <c r="I284" s="96" t="s">
        <v>160</v>
      </c>
    </row>
    <row r="285" spans="1:9">
      <c r="A285" s="103">
        <v>576</v>
      </c>
      <c r="B285" s="90" t="s">
        <v>231</v>
      </c>
      <c r="C285" s="90" t="s">
        <v>251</v>
      </c>
      <c r="D285" s="111">
        <f t="shared" si="9"/>
        <v>22</v>
      </c>
      <c r="E285" s="95" t="s">
        <v>171</v>
      </c>
      <c r="F285" s="95"/>
      <c r="G285" s="95" t="s">
        <v>152</v>
      </c>
      <c r="H285" s="94"/>
      <c r="I285" s="96" t="s">
        <v>160</v>
      </c>
    </row>
    <row r="286" spans="1:9">
      <c r="A286" s="103">
        <v>577</v>
      </c>
      <c r="B286" s="90" t="s">
        <v>231</v>
      </c>
      <c r="C286" s="90" t="s">
        <v>248</v>
      </c>
      <c r="D286" s="111">
        <f t="shared" si="9"/>
        <v>16</v>
      </c>
      <c r="E286" s="95" t="s">
        <v>171</v>
      </c>
      <c r="F286" s="95"/>
      <c r="G286" s="95" t="s">
        <v>152</v>
      </c>
      <c r="H286" s="94"/>
      <c r="I286" s="96" t="s">
        <v>160</v>
      </c>
    </row>
    <row r="287" spans="1:9">
      <c r="A287" s="103">
        <v>578</v>
      </c>
      <c r="B287" s="90" t="s">
        <v>231</v>
      </c>
      <c r="C287" s="90" t="s">
        <v>251</v>
      </c>
      <c r="D287" s="111">
        <f t="shared" si="9"/>
        <v>22</v>
      </c>
      <c r="E287" s="95" t="s">
        <v>171</v>
      </c>
      <c r="F287" s="95"/>
      <c r="G287" s="95" t="s">
        <v>152</v>
      </c>
      <c r="H287" s="94"/>
      <c r="I287" s="96" t="s">
        <v>160</v>
      </c>
    </row>
    <row r="288" spans="1:9">
      <c r="A288" s="103">
        <v>579</v>
      </c>
      <c r="B288" s="90" t="s">
        <v>231</v>
      </c>
      <c r="C288" s="90" t="s">
        <v>251</v>
      </c>
      <c r="D288" s="111">
        <f t="shared" si="9"/>
        <v>22</v>
      </c>
      <c r="E288" s="95" t="s">
        <v>171</v>
      </c>
      <c r="F288" s="95"/>
      <c r="G288" s="95" t="s">
        <v>152</v>
      </c>
      <c r="H288" s="94"/>
      <c r="I288" s="96" t="s">
        <v>160</v>
      </c>
    </row>
    <row r="289" spans="1:9">
      <c r="A289" s="103">
        <v>7154</v>
      </c>
      <c r="B289" s="90" t="s">
        <v>231</v>
      </c>
      <c r="C289" s="90" t="s">
        <v>231</v>
      </c>
      <c r="D289" s="111">
        <f t="shared" si="9"/>
        <v>0</v>
      </c>
      <c r="E289" s="95" t="s">
        <v>209</v>
      </c>
      <c r="F289" s="95"/>
      <c r="G289" s="95" t="s">
        <v>152</v>
      </c>
      <c r="H289" s="94"/>
      <c r="I289" s="96" t="s">
        <v>160</v>
      </c>
    </row>
    <row r="290" spans="1:9">
      <c r="A290" s="103">
        <v>109</v>
      </c>
      <c r="B290" s="90" t="s">
        <v>235</v>
      </c>
      <c r="C290" s="90" t="s">
        <v>234</v>
      </c>
      <c r="D290" s="111">
        <f t="shared" si="9"/>
        <v>9</v>
      </c>
      <c r="E290" s="95" t="s">
        <v>158</v>
      </c>
      <c r="F290" s="95"/>
      <c r="G290" s="95" t="s">
        <v>152</v>
      </c>
      <c r="H290" s="94"/>
      <c r="I290" s="96" t="s">
        <v>160</v>
      </c>
    </row>
    <row r="291" spans="1:9">
      <c r="A291" s="103">
        <v>110</v>
      </c>
      <c r="B291" s="90" t="s">
        <v>235</v>
      </c>
      <c r="C291" s="90" t="s">
        <v>234</v>
      </c>
      <c r="D291" s="111">
        <f t="shared" si="9"/>
        <v>9</v>
      </c>
      <c r="E291" s="95" t="s">
        <v>158</v>
      </c>
      <c r="F291" s="95"/>
      <c r="G291" s="95" t="s">
        <v>152</v>
      </c>
      <c r="H291" s="94"/>
      <c r="I291" s="96" t="s">
        <v>160</v>
      </c>
    </row>
    <row r="292" spans="1:9">
      <c r="A292" s="103">
        <v>111</v>
      </c>
      <c r="B292" s="90" t="s">
        <v>235</v>
      </c>
      <c r="C292" s="90" t="s">
        <v>234</v>
      </c>
      <c r="D292" s="111">
        <f t="shared" si="9"/>
        <v>9</v>
      </c>
      <c r="E292" s="95" t="s">
        <v>158</v>
      </c>
      <c r="F292" s="95"/>
      <c r="G292" s="95" t="s">
        <v>152</v>
      </c>
      <c r="H292" s="95">
        <v>1</v>
      </c>
      <c r="I292" s="96" t="s">
        <v>160</v>
      </c>
    </row>
    <row r="293" spans="1:9">
      <c r="A293" s="103">
        <v>7155</v>
      </c>
      <c r="B293" s="90" t="s">
        <v>235</v>
      </c>
      <c r="C293" s="90" t="s">
        <v>235</v>
      </c>
      <c r="D293" s="111">
        <f t="shared" si="9"/>
        <v>0</v>
      </c>
      <c r="E293" s="95" t="s">
        <v>168</v>
      </c>
      <c r="F293" s="95"/>
      <c r="G293" s="95" t="s">
        <v>152</v>
      </c>
      <c r="H293" s="94"/>
      <c r="I293" s="96" t="s">
        <v>160</v>
      </c>
    </row>
    <row r="294" spans="1:9">
      <c r="A294" s="103">
        <v>7156</v>
      </c>
      <c r="B294" s="90" t="s">
        <v>235</v>
      </c>
      <c r="C294" s="90" t="s">
        <v>238</v>
      </c>
      <c r="D294" s="111">
        <f t="shared" si="9"/>
        <v>1</v>
      </c>
      <c r="E294" s="95" t="s">
        <v>168</v>
      </c>
      <c r="F294" s="95"/>
      <c r="G294" s="95" t="s">
        <v>152</v>
      </c>
      <c r="H294" s="94"/>
      <c r="I294" s="96" t="s">
        <v>160</v>
      </c>
    </row>
    <row r="295" spans="1:9">
      <c r="A295" s="103">
        <v>7157</v>
      </c>
      <c r="B295" s="90" t="s">
        <v>235</v>
      </c>
      <c r="C295" s="90" t="s">
        <v>238</v>
      </c>
      <c r="D295" s="111">
        <f t="shared" si="9"/>
        <v>1</v>
      </c>
      <c r="E295" s="95" t="s">
        <v>168</v>
      </c>
      <c r="F295" s="95"/>
      <c r="G295" s="95" t="s">
        <v>152</v>
      </c>
      <c r="H295" s="94"/>
      <c r="I295" s="96" t="s">
        <v>160</v>
      </c>
    </row>
    <row r="296" spans="1:9">
      <c r="A296" s="103">
        <v>22</v>
      </c>
      <c r="B296" s="90" t="s">
        <v>238</v>
      </c>
      <c r="C296" s="90" t="s">
        <v>252</v>
      </c>
      <c r="D296" s="111">
        <f t="shared" si="9"/>
        <v>6</v>
      </c>
      <c r="E296" s="95" t="s">
        <v>214</v>
      </c>
      <c r="F296" s="95"/>
      <c r="G296" s="95" t="s">
        <v>152</v>
      </c>
      <c r="H296" s="94"/>
      <c r="I296" s="96" t="s">
        <v>160</v>
      </c>
    </row>
    <row r="297" spans="1:9">
      <c r="A297" s="103">
        <v>174</v>
      </c>
      <c r="B297" s="90" t="s">
        <v>238</v>
      </c>
      <c r="C297" s="90" t="s">
        <v>238</v>
      </c>
      <c r="D297" s="111">
        <f t="shared" si="9"/>
        <v>0</v>
      </c>
      <c r="E297" s="95" t="s">
        <v>189</v>
      </c>
      <c r="F297" s="95"/>
      <c r="G297" s="95" t="s">
        <v>152</v>
      </c>
      <c r="H297" s="94"/>
      <c r="I297" s="96" t="s">
        <v>160</v>
      </c>
    </row>
    <row r="298" spans="1:9">
      <c r="A298" s="103">
        <v>580</v>
      </c>
      <c r="B298" s="90" t="s">
        <v>238</v>
      </c>
      <c r="C298" s="90" t="s">
        <v>248</v>
      </c>
      <c r="D298" s="111">
        <f t="shared" si="9"/>
        <v>14</v>
      </c>
      <c r="E298" s="95" t="s">
        <v>171</v>
      </c>
      <c r="F298" s="95"/>
      <c r="G298" s="95" t="s">
        <v>152</v>
      </c>
      <c r="H298" s="94"/>
      <c r="I298" s="96" t="s">
        <v>160</v>
      </c>
    </row>
    <row r="299" spans="1:9">
      <c r="A299" s="103">
        <v>74</v>
      </c>
      <c r="B299" s="90" t="s">
        <v>220</v>
      </c>
      <c r="C299" s="90" t="s">
        <v>149</v>
      </c>
      <c r="D299" s="111">
        <f t="shared" si="9"/>
        <v>53</v>
      </c>
      <c r="E299" s="95" t="s">
        <v>150</v>
      </c>
      <c r="F299" s="95"/>
      <c r="G299" s="95" t="s">
        <v>152</v>
      </c>
      <c r="H299" s="94"/>
      <c r="I299" s="96" t="s">
        <v>153</v>
      </c>
    </row>
    <row r="300" spans="1:9">
      <c r="A300" s="103">
        <v>75</v>
      </c>
      <c r="B300" s="90" t="s">
        <v>220</v>
      </c>
      <c r="C300" s="90" t="s">
        <v>149</v>
      </c>
      <c r="D300" s="111">
        <f t="shared" si="9"/>
        <v>53</v>
      </c>
      <c r="E300" s="95" t="s">
        <v>150</v>
      </c>
      <c r="F300" s="95"/>
      <c r="G300" s="95" t="s">
        <v>152</v>
      </c>
      <c r="H300" s="94"/>
      <c r="I300" s="96" t="s">
        <v>153</v>
      </c>
    </row>
    <row r="301" spans="1:9">
      <c r="A301" s="103">
        <v>76</v>
      </c>
      <c r="B301" s="90" t="s">
        <v>220</v>
      </c>
      <c r="C301" s="90" t="s">
        <v>149</v>
      </c>
      <c r="D301" s="111">
        <f t="shared" si="9"/>
        <v>53</v>
      </c>
      <c r="E301" s="95" t="s">
        <v>150</v>
      </c>
      <c r="F301" s="95"/>
      <c r="G301" s="95" t="s">
        <v>152</v>
      </c>
      <c r="H301" s="94"/>
      <c r="I301" s="96" t="s">
        <v>153</v>
      </c>
    </row>
    <row r="302" spans="1:9">
      <c r="A302" s="103">
        <v>77</v>
      </c>
      <c r="B302" s="90" t="s">
        <v>220</v>
      </c>
      <c r="C302" s="90" t="s">
        <v>149</v>
      </c>
      <c r="D302" s="111">
        <f t="shared" si="9"/>
        <v>53</v>
      </c>
      <c r="E302" s="95" t="s">
        <v>150</v>
      </c>
      <c r="F302" s="95"/>
      <c r="G302" s="95" t="s">
        <v>152</v>
      </c>
      <c r="H302" s="94"/>
      <c r="I302" s="96" t="s">
        <v>153</v>
      </c>
    </row>
    <row r="303" spans="1:9">
      <c r="A303" s="103">
        <v>78</v>
      </c>
      <c r="B303" s="90" t="s">
        <v>220</v>
      </c>
      <c r="C303" s="90" t="s">
        <v>246</v>
      </c>
      <c r="D303" s="111">
        <f t="shared" si="9"/>
        <v>6</v>
      </c>
      <c r="E303" s="95" t="s">
        <v>150</v>
      </c>
      <c r="F303" s="95"/>
      <c r="G303" s="95" t="s">
        <v>152</v>
      </c>
      <c r="H303" s="94"/>
      <c r="I303" s="96" t="s">
        <v>187</v>
      </c>
    </row>
    <row r="304" spans="1:9">
      <c r="A304" s="103">
        <v>566</v>
      </c>
      <c r="B304" s="90" t="s">
        <v>220</v>
      </c>
      <c r="C304" s="90" t="s">
        <v>253</v>
      </c>
      <c r="D304" s="111">
        <f t="shared" si="9"/>
        <v>2</v>
      </c>
      <c r="E304" s="95" t="s">
        <v>192</v>
      </c>
      <c r="F304" s="95"/>
      <c r="G304" s="95" t="s">
        <v>152</v>
      </c>
      <c r="H304" s="94"/>
      <c r="I304" s="96" t="s">
        <v>160</v>
      </c>
    </row>
    <row r="305" spans="1:9">
      <c r="A305" s="103">
        <v>7158</v>
      </c>
      <c r="B305" s="90" t="s">
        <v>220</v>
      </c>
      <c r="C305" s="90" t="s">
        <v>220</v>
      </c>
      <c r="D305" s="111">
        <f t="shared" si="9"/>
        <v>0</v>
      </c>
      <c r="E305" s="95" t="s">
        <v>168</v>
      </c>
      <c r="F305" s="95"/>
      <c r="G305" s="95" t="s">
        <v>152</v>
      </c>
      <c r="H305" s="94"/>
      <c r="I305" s="96" t="s">
        <v>160</v>
      </c>
    </row>
    <row r="306" spans="1:9">
      <c r="A306" s="103">
        <v>7159</v>
      </c>
      <c r="B306" s="90" t="s">
        <v>220</v>
      </c>
      <c r="C306" s="90" t="s">
        <v>220</v>
      </c>
      <c r="D306" s="111">
        <f t="shared" si="9"/>
        <v>0</v>
      </c>
      <c r="E306" s="95" t="s">
        <v>168</v>
      </c>
      <c r="F306" s="95"/>
      <c r="G306" s="95" t="s">
        <v>152</v>
      </c>
      <c r="H306" s="94"/>
      <c r="I306" s="96" t="s">
        <v>160</v>
      </c>
    </row>
    <row r="307" spans="1:9">
      <c r="A307" s="103">
        <v>7160</v>
      </c>
      <c r="B307" s="90" t="s">
        <v>220</v>
      </c>
      <c r="C307" s="90" t="s">
        <v>245</v>
      </c>
      <c r="D307" s="111">
        <f t="shared" si="9"/>
        <v>1</v>
      </c>
      <c r="E307" s="95" t="s">
        <v>168</v>
      </c>
      <c r="F307" s="95"/>
      <c r="G307" s="95" t="s">
        <v>152</v>
      </c>
      <c r="H307" s="94"/>
      <c r="I307" s="96" t="s">
        <v>160</v>
      </c>
    </row>
    <row r="308" spans="1:9">
      <c r="A308" s="103">
        <v>1</v>
      </c>
      <c r="B308" s="90" t="s">
        <v>245</v>
      </c>
      <c r="C308" s="90" t="s">
        <v>246</v>
      </c>
      <c r="D308" s="111">
        <f t="shared" si="9"/>
        <v>5</v>
      </c>
      <c r="E308" s="95" t="s">
        <v>182</v>
      </c>
      <c r="F308" s="95"/>
      <c r="G308" s="95" t="s">
        <v>152</v>
      </c>
      <c r="H308" s="94"/>
      <c r="I308" s="96" t="s">
        <v>160</v>
      </c>
    </row>
    <row r="309" spans="1:9">
      <c r="A309" s="103">
        <v>2</v>
      </c>
      <c r="B309" s="90" t="s">
        <v>245</v>
      </c>
      <c r="C309" s="90" t="s">
        <v>246</v>
      </c>
      <c r="D309" s="111">
        <f t="shared" si="9"/>
        <v>5</v>
      </c>
      <c r="E309" s="95" t="s">
        <v>182</v>
      </c>
      <c r="F309" s="95"/>
      <c r="G309" s="95" t="s">
        <v>152</v>
      </c>
      <c r="H309" s="94"/>
      <c r="I309" s="96" t="s">
        <v>160</v>
      </c>
    </row>
    <row r="310" spans="1:9">
      <c r="A310" s="103">
        <v>3</v>
      </c>
      <c r="B310" s="90" t="s">
        <v>245</v>
      </c>
      <c r="C310" s="90" t="s">
        <v>252</v>
      </c>
      <c r="D310" s="111">
        <f t="shared" si="9"/>
        <v>4</v>
      </c>
      <c r="E310" s="95" t="s">
        <v>165</v>
      </c>
      <c r="F310" s="95"/>
      <c r="G310" s="95" t="s">
        <v>152</v>
      </c>
      <c r="H310" s="94"/>
      <c r="I310" s="96" t="s">
        <v>160</v>
      </c>
    </row>
    <row r="311" spans="1:9">
      <c r="A311" s="103">
        <v>5</v>
      </c>
      <c r="B311" s="90" t="s">
        <v>245</v>
      </c>
      <c r="C311" s="90" t="s">
        <v>234</v>
      </c>
      <c r="D311" s="111">
        <f t="shared" si="9"/>
        <v>6</v>
      </c>
      <c r="E311" s="95" t="s">
        <v>165</v>
      </c>
      <c r="F311" s="95"/>
      <c r="G311" s="95" t="s">
        <v>152</v>
      </c>
      <c r="H311" s="94"/>
      <c r="I311" s="96" t="s">
        <v>160</v>
      </c>
    </row>
    <row r="312" spans="1:9">
      <c r="A312" s="103">
        <v>6</v>
      </c>
      <c r="B312" s="90" t="s">
        <v>245</v>
      </c>
      <c r="C312" s="90" t="s">
        <v>234</v>
      </c>
      <c r="D312" s="111">
        <f t="shared" si="9"/>
        <v>6</v>
      </c>
      <c r="E312" s="95" t="s">
        <v>165</v>
      </c>
      <c r="F312" s="95"/>
      <c r="G312" s="95" t="s">
        <v>152</v>
      </c>
      <c r="H312" s="94"/>
      <c r="I312" s="96" t="s">
        <v>160</v>
      </c>
    </row>
    <row r="313" spans="1:9">
      <c r="A313" s="103">
        <v>254</v>
      </c>
      <c r="B313" s="90" t="s">
        <v>245</v>
      </c>
      <c r="C313" s="90" t="s">
        <v>252</v>
      </c>
      <c r="D313" s="111">
        <f t="shared" si="9"/>
        <v>4</v>
      </c>
      <c r="E313" s="95" t="s">
        <v>191</v>
      </c>
      <c r="F313" s="95"/>
      <c r="G313" s="95" t="s">
        <v>152</v>
      </c>
      <c r="H313" s="94"/>
      <c r="I313" s="96" t="s">
        <v>160</v>
      </c>
    </row>
    <row r="314" spans="1:9">
      <c r="A314" s="103">
        <v>255</v>
      </c>
      <c r="B314" s="90" t="s">
        <v>245</v>
      </c>
      <c r="C314" s="90" t="s">
        <v>254</v>
      </c>
      <c r="D314" s="111">
        <f t="shared" si="9"/>
        <v>11</v>
      </c>
      <c r="E314" s="95" t="s">
        <v>191</v>
      </c>
      <c r="F314" s="95"/>
      <c r="G314" s="95" t="s">
        <v>152</v>
      </c>
      <c r="H314" s="94"/>
      <c r="I314" s="96" t="s">
        <v>160</v>
      </c>
    </row>
    <row r="315" spans="1:9">
      <c r="A315" s="103">
        <v>266</v>
      </c>
      <c r="B315" s="90" t="s">
        <v>245</v>
      </c>
      <c r="C315" s="90" t="s">
        <v>253</v>
      </c>
      <c r="D315" s="111">
        <f t="shared" si="9"/>
        <v>1</v>
      </c>
      <c r="E315" s="95" t="s">
        <v>166</v>
      </c>
      <c r="F315" s="95"/>
      <c r="G315" s="95" t="s">
        <v>152</v>
      </c>
      <c r="H315" s="94"/>
      <c r="I315" s="96" t="s">
        <v>160</v>
      </c>
    </row>
    <row r="316" spans="1:9">
      <c r="A316" s="103">
        <v>268</v>
      </c>
      <c r="B316" s="90" t="s">
        <v>245</v>
      </c>
      <c r="C316" s="90" t="s">
        <v>253</v>
      </c>
      <c r="D316" s="111">
        <f t="shared" si="9"/>
        <v>1</v>
      </c>
      <c r="E316" s="95" t="s">
        <v>166</v>
      </c>
      <c r="F316" s="95"/>
      <c r="G316" s="95" t="s">
        <v>152</v>
      </c>
      <c r="H316" s="94"/>
      <c r="I316" s="96" t="s">
        <v>160</v>
      </c>
    </row>
    <row r="317" spans="1:9">
      <c r="A317" s="103">
        <v>567</v>
      </c>
      <c r="B317" s="90" t="s">
        <v>245</v>
      </c>
      <c r="C317" s="90" t="s">
        <v>253</v>
      </c>
      <c r="D317" s="111">
        <f t="shared" si="9"/>
        <v>1</v>
      </c>
      <c r="E317" s="95" t="s">
        <v>168</v>
      </c>
      <c r="F317" s="95"/>
      <c r="G317" s="95" t="s">
        <v>152</v>
      </c>
      <c r="H317" s="94"/>
      <c r="I317" s="96" t="s">
        <v>160</v>
      </c>
    </row>
    <row r="318" spans="1:9">
      <c r="A318" s="103">
        <v>569</v>
      </c>
      <c r="B318" s="90" t="s">
        <v>245</v>
      </c>
      <c r="C318" s="90" t="s">
        <v>255</v>
      </c>
      <c r="D318" s="111">
        <f t="shared" si="9"/>
        <v>21</v>
      </c>
      <c r="E318" s="95" t="s">
        <v>171</v>
      </c>
      <c r="F318" s="95"/>
      <c r="G318" s="95" t="s">
        <v>152</v>
      </c>
      <c r="H318" s="94"/>
      <c r="I318" s="96" t="s">
        <v>160</v>
      </c>
    </row>
    <row r="319" spans="1:9">
      <c r="A319" s="103">
        <v>581</v>
      </c>
      <c r="B319" s="90" t="s">
        <v>245</v>
      </c>
      <c r="C319" s="90" t="s">
        <v>251</v>
      </c>
      <c r="D319" s="111">
        <f t="shared" si="9"/>
        <v>18</v>
      </c>
      <c r="E319" s="95" t="s">
        <v>171</v>
      </c>
      <c r="F319" s="95"/>
      <c r="G319" s="95" t="s">
        <v>152</v>
      </c>
      <c r="H319" s="94"/>
      <c r="I319" s="96" t="s">
        <v>160</v>
      </c>
    </row>
    <row r="320" spans="1:9">
      <c r="A320" s="103">
        <v>1</v>
      </c>
      <c r="B320" s="90" t="s">
        <v>253</v>
      </c>
      <c r="C320" s="90" t="s">
        <v>239</v>
      </c>
      <c r="D320" s="111">
        <f t="shared" si="9"/>
        <v>2</v>
      </c>
      <c r="E320" s="95" t="s">
        <v>200</v>
      </c>
      <c r="F320" s="95"/>
      <c r="G320" s="95" t="s">
        <v>152</v>
      </c>
      <c r="H320" s="94"/>
      <c r="I320" s="96" t="s">
        <v>160</v>
      </c>
    </row>
    <row r="321" spans="1:9">
      <c r="A321" s="103">
        <v>7161</v>
      </c>
      <c r="B321" s="90" t="s">
        <v>253</v>
      </c>
      <c r="C321" s="90" t="s">
        <v>253</v>
      </c>
      <c r="D321" s="111">
        <f t="shared" si="9"/>
        <v>0</v>
      </c>
      <c r="E321" s="95" t="s">
        <v>193</v>
      </c>
      <c r="F321" s="95"/>
      <c r="G321" s="95" t="s">
        <v>152</v>
      </c>
      <c r="H321" s="94"/>
      <c r="I321" s="96" t="s">
        <v>160</v>
      </c>
    </row>
    <row r="322" spans="1:9">
      <c r="A322" s="103">
        <v>7162</v>
      </c>
      <c r="B322" s="90" t="s">
        <v>253</v>
      </c>
      <c r="C322" s="90" t="s">
        <v>239</v>
      </c>
      <c r="D322" s="111">
        <f t="shared" si="9"/>
        <v>2</v>
      </c>
      <c r="E322" s="95" t="s">
        <v>193</v>
      </c>
      <c r="F322" s="95"/>
      <c r="G322" s="95" t="s">
        <v>152</v>
      </c>
      <c r="H322" s="94"/>
      <c r="I322" s="96" t="s">
        <v>160</v>
      </c>
    </row>
    <row r="323" spans="1:9">
      <c r="A323" s="103">
        <v>7163</v>
      </c>
      <c r="B323" s="90" t="s">
        <v>253</v>
      </c>
      <c r="C323" s="90" t="s">
        <v>239</v>
      </c>
      <c r="D323" s="111">
        <f t="shared" si="9"/>
        <v>2</v>
      </c>
      <c r="E323" s="95" t="s">
        <v>193</v>
      </c>
      <c r="F323" s="95"/>
      <c r="G323" s="95" t="s">
        <v>152</v>
      </c>
      <c r="H323" s="94"/>
      <c r="I323" s="96" t="s">
        <v>160</v>
      </c>
    </row>
    <row r="324" spans="1:9">
      <c r="A324" s="103">
        <v>91</v>
      </c>
      <c r="B324" s="90" t="s">
        <v>256</v>
      </c>
      <c r="C324" s="90" t="s">
        <v>257</v>
      </c>
      <c r="D324" s="111">
        <f t="shared" ref="D324:D387" si="10">$C324-$B324</f>
        <v>26</v>
      </c>
      <c r="E324" s="95" t="s">
        <v>194</v>
      </c>
      <c r="F324" s="95"/>
      <c r="G324" s="95" t="s">
        <v>152</v>
      </c>
      <c r="H324" s="94"/>
      <c r="I324" s="96" t="s">
        <v>160</v>
      </c>
    </row>
    <row r="325" spans="1:9">
      <c r="A325" s="103">
        <v>256</v>
      </c>
      <c r="B325" s="90" t="s">
        <v>239</v>
      </c>
      <c r="C325" s="90" t="s">
        <v>246</v>
      </c>
      <c r="D325" s="111">
        <f t="shared" si="10"/>
        <v>2</v>
      </c>
      <c r="E325" s="95" t="s">
        <v>191</v>
      </c>
      <c r="F325" s="95"/>
      <c r="G325" s="95" t="s">
        <v>152</v>
      </c>
      <c r="H325" s="94"/>
      <c r="I325" s="96" t="s">
        <v>160</v>
      </c>
    </row>
    <row r="326" spans="1:9">
      <c r="A326" s="103">
        <v>257</v>
      </c>
      <c r="B326" s="90" t="s">
        <v>239</v>
      </c>
      <c r="C326" s="90" t="s">
        <v>246</v>
      </c>
      <c r="D326" s="111">
        <f t="shared" si="10"/>
        <v>2</v>
      </c>
      <c r="E326" s="95" t="s">
        <v>191</v>
      </c>
      <c r="F326" s="95"/>
      <c r="G326" s="95" t="s">
        <v>152</v>
      </c>
      <c r="H326" s="94"/>
      <c r="I326" s="96" t="s">
        <v>160</v>
      </c>
    </row>
    <row r="327" spans="1:9">
      <c r="A327" s="103">
        <v>582</v>
      </c>
      <c r="B327" s="90" t="s">
        <v>239</v>
      </c>
      <c r="C327" s="90" t="s">
        <v>251</v>
      </c>
      <c r="D327" s="111">
        <f t="shared" si="10"/>
        <v>15</v>
      </c>
      <c r="E327" s="95" t="s">
        <v>171</v>
      </c>
      <c r="F327" s="95"/>
      <c r="G327" s="95" t="s">
        <v>152</v>
      </c>
      <c r="H327" s="94"/>
      <c r="I327" s="96" t="s">
        <v>160</v>
      </c>
    </row>
    <row r="328" spans="1:9">
      <c r="A328" s="103">
        <v>1</v>
      </c>
      <c r="B328" s="90" t="s">
        <v>252</v>
      </c>
      <c r="C328" s="90" t="s">
        <v>246</v>
      </c>
      <c r="D328" s="111">
        <f t="shared" si="10"/>
        <v>1</v>
      </c>
      <c r="E328" s="95" t="s">
        <v>202</v>
      </c>
      <c r="F328" s="95"/>
      <c r="G328" s="95" t="s">
        <v>152</v>
      </c>
      <c r="H328" s="94"/>
      <c r="I328" s="96" t="s">
        <v>160</v>
      </c>
    </row>
    <row r="329" spans="1:9">
      <c r="A329" s="103">
        <v>570</v>
      </c>
      <c r="B329" s="90" t="s">
        <v>252</v>
      </c>
      <c r="C329" s="90" t="s">
        <v>175</v>
      </c>
      <c r="D329" s="111">
        <f t="shared" si="10"/>
        <v>21</v>
      </c>
      <c r="E329" s="95" t="s">
        <v>171</v>
      </c>
      <c r="F329" s="95"/>
      <c r="G329" s="95" t="s">
        <v>152</v>
      </c>
      <c r="H329" s="94"/>
      <c r="I329" s="96" t="s">
        <v>160</v>
      </c>
    </row>
    <row r="330" spans="1:9">
      <c r="A330" s="103">
        <v>1</v>
      </c>
      <c r="B330" s="90" t="s">
        <v>246</v>
      </c>
      <c r="C330" s="90" t="s">
        <v>234</v>
      </c>
      <c r="D330" s="111">
        <f t="shared" si="10"/>
        <v>1</v>
      </c>
      <c r="E330" s="95" t="s">
        <v>193</v>
      </c>
      <c r="F330" s="95"/>
      <c r="G330" s="95" t="s">
        <v>152</v>
      </c>
      <c r="H330" s="94"/>
      <c r="I330" s="96" t="s">
        <v>160</v>
      </c>
    </row>
    <row r="331" spans="1:9">
      <c r="A331" s="103">
        <v>2</v>
      </c>
      <c r="B331" s="90" t="s">
        <v>246</v>
      </c>
      <c r="C331" s="90" t="s">
        <v>246</v>
      </c>
      <c r="D331" s="111">
        <f t="shared" si="10"/>
        <v>0</v>
      </c>
      <c r="E331" s="95" t="s">
        <v>202</v>
      </c>
      <c r="F331" s="95"/>
      <c r="G331" s="95" t="s">
        <v>152</v>
      </c>
      <c r="H331" s="94"/>
      <c r="I331" s="96" t="s">
        <v>160</v>
      </c>
    </row>
    <row r="332" spans="1:9">
      <c r="A332" s="103">
        <v>92</v>
      </c>
      <c r="B332" s="90" t="s">
        <v>246</v>
      </c>
      <c r="C332" s="90" t="s">
        <v>244</v>
      </c>
      <c r="D332" s="111">
        <f t="shared" si="10"/>
        <v>14</v>
      </c>
      <c r="E332" s="95" t="s">
        <v>194</v>
      </c>
      <c r="F332" s="95"/>
      <c r="G332" s="95" t="s">
        <v>152</v>
      </c>
      <c r="H332" s="94"/>
      <c r="I332" s="96" t="s">
        <v>160</v>
      </c>
    </row>
    <row r="333" spans="1:9">
      <c r="A333" s="103">
        <v>112</v>
      </c>
      <c r="B333" s="90" t="s">
        <v>246</v>
      </c>
      <c r="C333" s="90" t="s">
        <v>258</v>
      </c>
      <c r="D333" s="111">
        <f t="shared" si="10"/>
        <v>10</v>
      </c>
      <c r="E333" s="95" t="s">
        <v>158</v>
      </c>
      <c r="F333" s="95"/>
      <c r="G333" s="95" t="s">
        <v>152</v>
      </c>
      <c r="H333" s="94"/>
      <c r="I333" s="96" t="s">
        <v>160</v>
      </c>
    </row>
    <row r="334" spans="1:9">
      <c r="A334" s="103">
        <v>571</v>
      </c>
      <c r="B334" s="90" t="s">
        <v>246</v>
      </c>
      <c r="C334" s="90" t="s">
        <v>246</v>
      </c>
      <c r="D334" s="111">
        <f t="shared" si="10"/>
        <v>0</v>
      </c>
      <c r="E334" s="95" t="s">
        <v>168</v>
      </c>
      <c r="F334" s="95"/>
      <c r="G334" s="95" t="s">
        <v>152</v>
      </c>
      <c r="H334" s="94"/>
      <c r="I334" s="96" t="s">
        <v>160</v>
      </c>
    </row>
    <row r="335" spans="1:9">
      <c r="A335" s="103">
        <v>572</v>
      </c>
      <c r="B335" s="90" t="s">
        <v>246</v>
      </c>
      <c r="C335" s="90" t="s">
        <v>247</v>
      </c>
      <c r="D335" s="111">
        <f t="shared" si="10"/>
        <v>2</v>
      </c>
      <c r="E335" s="95" t="s">
        <v>168</v>
      </c>
      <c r="F335" s="95"/>
      <c r="G335" s="95" t="s">
        <v>152</v>
      </c>
      <c r="H335" s="94"/>
      <c r="I335" s="96" t="s">
        <v>160</v>
      </c>
    </row>
    <row r="336" spans="1:9">
      <c r="A336" s="103">
        <v>7164</v>
      </c>
      <c r="B336" s="90" t="s">
        <v>246</v>
      </c>
      <c r="C336" s="90" t="s">
        <v>234</v>
      </c>
      <c r="D336" s="111">
        <f t="shared" si="10"/>
        <v>1</v>
      </c>
      <c r="E336" s="95" t="s">
        <v>168</v>
      </c>
      <c r="F336" s="95"/>
      <c r="G336" s="95" t="s">
        <v>152</v>
      </c>
      <c r="H336" s="94"/>
      <c r="I336" s="96" t="s">
        <v>160</v>
      </c>
    </row>
    <row r="337" spans="1:9">
      <c r="A337" s="103">
        <v>2</v>
      </c>
      <c r="B337" s="90" t="s">
        <v>234</v>
      </c>
      <c r="C337" s="90" t="s">
        <v>247</v>
      </c>
      <c r="D337" s="111">
        <f t="shared" si="10"/>
        <v>1</v>
      </c>
      <c r="E337" s="95" t="s">
        <v>193</v>
      </c>
      <c r="F337" s="95"/>
      <c r="G337" s="95" t="s">
        <v>152</v>
      </c>
      <c r="H337" s="94"/>
      <c r="I337" s="96" t="s">
        <v>160</v>
      </c>
    </row>
    <row r="338" spans="1:9">
      <c r="A338" s="103">
        <v>1</v>
      </c>
      <c r="B338" s="90" t="s">
        <v>247</v>
      </c>
      <c r="C338" s="90" t="s">
        <v>259</v>
      </c>
      <c r="D338" s="111">
        <f t="shared" si="10"/>
        <v>96</v>
      </c>
      <c r="E338" s="95" t="s">
        <v>201</v>
      </c>
      <c r="F338" s="95"/>
      <c r="G338" s="95" t="s">
        <v>152</v>
      </c>
      <c r="H338" s="94"/>
      <c r="I338" s="96" t="s">
        <v>160</v>
      </c>
    </row>
    <row r="339" spans="1:9">
      <c r="A339" s="103">
        <v>2</v>
      </c>
      <c r="B339" s="90" t="s">
        <v>247</v>
      </c>
      <c r="C339" s="90" t="s">
        <v>260</v>
      </c>
      <c r="D339" s="111">
        <f t="shared" si="10"/>
        <v>1</v>
      </c>
      <c r="E339" s="95" t="s">
        <v>201</v>
      </c>
      <c r="F339" s="95"/>
      <c r="G339" s="95" t="s">
        <v>152</v>
      </c>
      <c r="H339" s="94"/>
      <c r="I339" s="96" t="s">
        <v>160</v>
      </c>
    </row>
    <row r="340" spans="1:9">
      <c r="A340" s="103">
        <v>7165</v>
      </c>
      <c r="B340" s="90" t="s">
        <v>247</v>
      </c>
      <c r="C340" s="90" t="s">
        <v>250</v>
      </c>
      <c r="D340" s="111">
        <f t="shared" si="10"/>
        <v>3</v>
      </c>
      <c r="E340" s="95" t="s">
        <v>168</v>
      </c>
      <c r="F340" s="95"/>
      <c r="G340" s="95" t="s">
        <v>152</v>
      </c>
      <c r="H340" s="94"/>
      <c r="I340" s="96" t="s">
        <v>153</v>
      </c>
    </row>
    <row r="341" spans="1:9">
      <c r="A341" s="103">
        <v>7166</v>
      </c>
      <c r="B341" s="90" t="s">
        <v>247</v>
      </c>
      <c r="C341" s="90" t="s">
        <v>250</v>
      </c>
      <c r="D341" s="111">
        <f t="shared" si="10"/>
        <v>3</v>
      </c>
      <c r="E341" s="95" t="s">
        <v>168</v>
      </c>
      <c r="F341" s="95"/>
      <c r="G341" s="95" t="s">
        <v>152</v>
      </c>
      <c r="H341" s="94"/>
      <c r="I341" s="96" t="s">
        <v>160</v>
      </c>
    </row>
    <row r="342" spans="1:9">
      <c r="A342" s="103">
        <v>3</v>
      </c>
      <c r="B342" s="90" t="s">
        <v>260</v>
      </c>
      <c r="C342" s="90" t="s">
        <v>254</v>
      </c>
      <c r="D342" s="111">
        <f t="shared" si="10"/>
        <v>3</v>
      </c>
      <c r="E342" s="95" t="s">
        <v>182</v>
      </c>
      <c r="F342" s="95"/>
      <c r="G342" s="95" t="s">
        <v>152</v>
      </c>
      <c r="H342" s="94"/>
      <c r="I342" s="96" t="s">
        <v>160</v>
      </c>
    </row>
    <row r="343" spans="1:9">
      <c r="A343" s="103">
        <v>51</v>
      </c>
      <c r="B343" s="90" t="s">
        <v>260</v>
      </c>
      <c r="C343" s="90" t="s">
        <v>260</v>
      </c>
      <c r="D343" s="111">
        <f t="shared" si="10"/>
        <v>0</v>
      </c>
      <c r="E343" s="95" t="s">
        <v>199</v>
      </c>
      <c r="F343" s="95"/>
      <c r="G343" s="95" t="s">
        <v>152</v>
      </c>
      <c r="H343" s="94"/>
      <c r="I343" s="96" t="s">
        <v>160</v>
      </c>
    </row>
    <row r="344" spans="1:9">
      <c r="A344" s="103">
        <v>52</v>
      </c>
      <c r="B344" s="90" t="s">
        <v>260</v>
      </c>
      <c r="C344" s="90" t="s">
        <v>260</v>
      </c>
      <c r="D344" s="111">
        <f t="shared" si="10"/>
        <v>0</v>
      </c>
      <c r="E344" s="95" t="s">
        <v>199</v>
      </c>
      <c r="F344" s="95"/>
      <c r="G344" s="95" t="s">
        <v>152</v>
      </c>
      <c r="H344" s="94"/>
      <c r="I344" s="96" t="s">
        <v>160</v>
      </c>
    </row>
    <row r="345" spans="1:9">
      <c r="A345" s="103">
        <v>270</v>
      </c>
      <c r="B345" s="90" t="s">
        <v>260</v>
      </c>
      <c r="C345" s="90" t="s">
        <v>260</v>
      </c>
      <c r="D345" s="111">
        <f t="shared" si="10"/>
        <v>0</v>
      </c>
      <c r="E345" s="95" t="s">
        <v>166</v>
      </c>
      <c r="F345" s="95"/>
      <c r="G345" s="95" t="s">
        <v>152</v>
      </c>
      <c r="H345" s="94"/>
      <c r="I345" s="96" t="s">
        <v>160</v>
      </c>
    </row>
    <row r="346" spans="1:9">
      <c r="A346" s="103">
        <v>583</v>
      </c>
      <c r="B346" s="90" t="s">
        <v>261</v>
      </c>
      <c r="C346" s="90" t="s">
        <v>262</v>
      </c>
      <c r="D346" s="111">
        <f t="shared" si="10"/>
        <v>11</v>
      </c>
      <c r="E346" s="95" t="s">
        <v>171</v>
      </c>
      <c r="F346" s="95"/>
      <c r="G346" s="95" t="s">
        <v>152</v>
      </c>
      <c r="H346" s="94"/>
      <c r="I346" s="96" t="s">
        <v>160</v>
      </c>
    </row>
    <row r="347" spans="1:9">
      <c r="A347" s="103">
        <v>584</v>
      </c>
      <c r="B347" s="90" t="s">
        <v>261</v>
      </c>
      <c r="C347" s="90" t="s">
        <v>263</v>
      </c>
      <c r="D347" s="111">
        <f t="shared" si="10"/>
        <v>5</v>
      </c>
      <c r="E347" s="95" t="s">
        <v>171</v>
      </c>
      <c r="F347" s="95"/>
      <c r="G347" s="95" t="s">
        <v>152</v>
      </c>
      <c r="H347" s="94"/>
      <c r="I347" s="96" t="s">
        <v>160</v>
      </c>
    </row>
    <row r="348" spans="1:9">
      <c r="A348" s="103">
        <v>585</v>
      </c>
      <c r="B348" s="90" t="s">
        <v>261</v>
      </c>
      <c r="C348" s="90" t="s">
        <v>263</v>
      </c>
      <c r="D348" s="111">
        <f t="shared" si="10"/>
        <v>5</v>
      </c>
      <c r="E348" s="95" t="s">
        <v>171</v>
      </c>
      <c r="F348" s="95"/>
      <c r="G348" s="95" t="s">
        <v>152</v>
      </c>
      <c r="H348" s="94"/>
      <c r="I348" s="96" t="s">
        <v>160</v>
      </c>
    </row>
    <row r="349" spans="1:9">
      <c r="A349" s="103">
        <v>586</v>
      </c>
      <c r="B349" s="90" t="s">
        <v>261</v>
      </c>
      <c r="C349" s="90" t="s">
        <v>262</v>
      </c>
      <c r="D349" s="111">
        <f t="shared" si="10"/>
        <v>11</v>
      </c>
      <c r="E349" s="95" t="s">
        <v>171</v>
      </c>
      <c r="F349" s="95"/>
      <c r="G349" s="95" t="s">
        <v>152</v>
      </c>
      <c r="H349" s="94"/>
      <c r="I349" s="96" t="s">
        <v>160</v>
      </c>
    </row>
    <row r="350" spans="1:9">
      <c r="A350" s="103">
        <v>587</v>
      </c>
      <c r="B350" s="90" t="s">
        <v>261</v>
      </c>
      <c r="C350" s="90" t="s">
        <v>255</v>
      </c>
      <c r="D350" s="111">
        <f t="shared" si="10"/>
        <v>12</v>
      </c>
      <c r="E350" s="95" t="s">
        <v>171</v>
      </c>
      <c r="F350" s="95"/>
      <c r="G350" s="95" t="s">
        <v>152</v>
      </c>
      <c r="H350" s="94"/>
      <c r="I350" s="96" t="s">
        <v>160</v>
      </c>
    </row>
    <row r="351" spans="1:9">
      <c r="A351" s="103">
        <v>588</v>
      </c>
      <c r="B351" s="90" t="s">
        <v>261</v>
      </c>
      <c r="C351" s="90" t="s">
        <v>262</v>
      </c>
      <c r="D351" s="111">
        <f t="shared" si="10"/>
        <v>11</v>
      </c>
      <c r="E351" s="95" t="s">
        <v>171</v>
      </c>
      <c r="F351" s="95"/>
      <c r="G351" s="95" t="s">
        <v>152</v>
      </c>
      <c r="H351" s="94"/>
      <c r="I351" s="96" t="s">
        <v>160</v>
      </c>
    </row>
    <row r="352" spans="1:9">
      <c r="A352" s="103">
        <v>589</v>
      </c>
      <c r="B352" s="90" t="s">
        <v>261</v>
      </c>
      <c r="C352" s="90" t="s">
        <v>262</v>
      </c>
      <c r="D352" s="111">
        <f t="shared" si="10"/>
        <v>11</v>
      </c>
      <c r="E352" s="95" t="s">
        <v>171</v>
      </c>
      <c r="F352" s="95"/>
      <c r="G352" s="95" t="s">
        <v>152</v>
      </c>
      <c r="H352" s="94"/>
      <c r="I352" s="96" t="s">
        <v>160</v>
      </c>
    </row>
    <row r="353" spans="1:9">
      <c r="A353" s="103">
        <v>590</v>
      </c>
      <c r="B353" s="90" t="s">
        <v>261</v>
      </c>
      <c r="C353" s="90" t="s">
        <v>175</v>
      </c>
      <c r="D353" s="111">
        <f t="shared" si="10"/>
        <v>16</v>
      </c>
      <c r="E353" s="95" t="s">
        <v>171</v>
      </c>
      <c r="F353" s="95"/>
      <c r="G353" s="95" t="s">
        <v>152</v>
      </c>
      <c r="H353" s="94"/>
      <c r="I353" s="96" t="s">
        <v>160</v>
      </c>
    </row>
    <row r="354" spans="1:9">
      <c r="A354" s="103">
        <v>591</v>
      </c>
      <c r="B354" s="90" t="s">
        <v>261</v>
      </c>
      <c r="C354" s="90" t="s">
        <v>262</v>
      </c>
      <c r="D354" s="111">
        <f t="shared" si="10"/>
        <v>11</v>
      </c>
      <c r="E354" s="95" t="s">
        <v>171</v>
      </c>
      <c r="F354" s="95"/>
      <c r="G354" s="95" t="s">
        <v>152</v>
      </c>
      <c r="H354" s="94"/>
      <c r="I354" s="96" t="s">
        <v>160</v>
      </c>
    </row>
    <row r="355" spans="1:9">
      <c r="A355" s="103">
        <v>592</v>
      </c>
      <c r="B355" s="90" t="s">
        <v>261</v>
      </c>
      <c r="C355" s="90" t="s">
        <v>262</v>
      </c>
      <c r="D355" s="111">
        <f t="shared" si="10"/>
        <v>11</v>
      </c>
      <c r="E355" s="95" t="s">
        <v>171</v>
      </c>
      <c r="F355" s="95"/>
      <c r="G355" s="95" t="s">
        <v>152</v>
      </c>
      <c r="H355" s="94"/>
      <c r="I355" s="96" t="s">
        <v>160</v>
      </c>
    </row>
    <row r="356" spans="1:9">
      <c r="A356" s="103">
        <v>593</v>
      </c>
      <c r="B356" s="90" t="s">
        <v>261</v>
      </c>
      <c r="C356" s="90" t="s">
        <v>257</v>
      </c>
      <c r="D356" s="111">
        <f t="shared" si="10"/>
        <v>19</v>
      </c>
      <c r="E356" s="95" t="s">
        <v>171</v>
      </c>
      <c r="F356" s="95"/>
      <c r="G356" s="95" t="s">
        <v>152</v>
      </c>
      <c r="H356" s="94"/>
      <c r="I356" s="96" t="s">
        <v>160</v>
      </c>
    </row>
    <row r="357" spans="1:9">
      <c r="A357" s="103">
        <v>594</v>
      </c>
      <c r="B357" s="90" t="s">
        <v>261</v>
      </c>
      <c r="C357" s="90" t="s">
        <v>175</v>
      </c>
      <c r="D357" s="111">
        <f t="shared" si="10"/>
        <v>16</v>
      </c>
      <c r="E357" s="95" t="s">
        <v>171</v>
      </c>
      <c r="F357" s="95"/>
      <c r="G357" s="95" t="s">
        <v>152</v>
      </c>
      <c r="H357" s="94"/>
      <c r="I357" s="96" t="s">
        <v>160</v>
      </c>
    </row>
    <row r="358" spans="1:9">
      <c r="A358" s="103">
        <v>595</v>
      </c>
      <c r="B358" s="90" t="s">
        <v>261</v>
      </c>
      <c r="C358" s="90" t="s">
        <v>262</v>
      </c>
      <c r="D358" s="111">
        <f t="shared" si="10"/>
        <v>11</v>
      </c>
      <c r="E358" s="95" t="s">
        <v>171</v>
      </c>
      <c r="F358" s="95"/>
      <c r="G358" s="95" t="s">
        <v>152</v>
      </c>
      <c r="H358" s="94"/>
      <c r="I358" s="96" t="s">
        <v>160</v>
      </c>
    </row>
    <row r="359" spans="1:9">
      <c r="A359" s="103">
        <v>596</v>
      </c>
      <c r="B359" s="90" t="s">
        <v>261</v>
      </c>
      <c r="C359" s="90" t="s">
        <v>263</v>
      </c>
      <c r="D359" s="111">
        <f t="shared" si="10"/>
        <v>5</v>
      </c>
      <c r="E359" s="95" t="s">
        <v>171</v>
      </c>
      <c r="F359" s="95"/>
      <c r="G359" s="95" t="s">
        <v>152</v>
      </c>
      <c r="H359" s="94"/>
      <c r="I359" s="96" t="s">
        <v>160</v>
      </c>
    </row>
    <row r="360" spans="1:9">
      <c r="A360" s="103">
        <v>597</v>
      </c>
      <c r="B360" s="90" t="s">
        <v>261</v>
      </c>
      <c r="C360" s="90" t="s">
        <v>263</v>
      </c>
      <c r="D360" s="111">
        <f t="shared" si="10"/>
        <v>5</v>
      </c>
      <c r="E360" s="95" t="s">
        <v>171</v>
      </c>
      <c r="F360" s="95"/>
      <c r="G360" s="95" t="s">
        <v>152</v>
      </c>
      <c r="H360" s="94"/>
      <c r="I360" s="96" t="s">
        <v>160</v>
      </c>
    </row>
    <row r="361" spans="1:9">
      <c r="A361" s="103">
        <v>598</v>
      </c>
      <c r="B361" s="90" t="s">
        <v>261</v>
      </c>
      <c r="C361" s="90" t="s">
        <v>250</v>
      </c>
      <c r="D361" s="111">
        <f t="shared" si="10"/>
        <v>1</v>
      </c>
      <c r="E361" s="95" t="s">
        <v>171</v>
      </c>
      <c r="F361" s="95"/>
      <c r="G361" s="95" t="s">
        <v>152</v>
      </c>
      <c r="H361" s="94"/>
      <c r="I361" s="96" t="s">
        <v>160</v>
      </c>
    </row>
    <row r="362" spans="1:9">
      <c r="A362" s="103">
        <v>258</v>
      </c>
      <c r="B362" s="90" t="s">
        <v>250</v>
      </c>
      <c r="C362" s="90" t="s">
        <v>254</v>
      </c>
      <c r="D362" s="111">
        <f t="shared" si="10"/>
        <v>1</v>
      </c>
      <c r="E362" s="95" t="s">
        <v>191</v>
      </c>
      <c r="F362" s="95"/>
      <c r="G362" s="95" t="s">
        <v>152</v>
      </c>
      <c r="H362" s="94"/>
      <c r="I362" s="96" t="s">
        <v>160</v>
      </c>
    </row>
    <row r="363" spans="1:9">
      <c r="A363" s="103">
        <v>573</v>
      </c>
      <c r="B363" s="90" t="s">
        <v>250</v>
      </c>
      <c r="C363" s="90" t="s">
        <v>248</v>
      </c>
      <c r="D363" s="111">
        <f t="shared" si="10"/>
        <v>2</v>
      </c>
      <c r="E363" s="95" t="s">
        <v>195</v>
      </c>
      <c r="F363" s="95"/>
      <c r="G363" s="95" t="s">
        <v>152</v>
      </c>
      <c r="H363" s="94"/>
      <c r="I363" s="96" t="s">
        <v>160</v>
      </c>
    </row>
    <row r="364" spans="1:9">
      <c r="A364" s="103">
        <v>7167</v>
      </c>
      <c r="B364" s="90" t="s">
        <v>250</v>
      </c>
      <c r="C364" s="90" t="s">
        <v>254</v>
      </c>
      <c r="D364" s="111">
        <f t="shared" si="10"/>
        <v>1</v>
      </c>
      <c r="E364" s="95" t="s">
        <v>168</v>
      </c>
      <c r="F364" s="95"/>
      <c r="G364" s="95" t="s">
        <v>152</v>
      </c>
      <c r="H364" s="94"/>
      <c r="I364" s="96" t="s">
        <v>160</v>
      </c>
    </row>
    <row r="365" spans="1:9">
      <c r="A365" s="103">
        <v>7168</v>
      </c>
      <c r="B365" s="90" t="s">
        <v>250</v>
      </c>
      <c r="C365" s="90" t="s">
        <v>254</v>
      </c>
      <c r="D365" s="111">
        <f t="shared" si="10"/>
        <v>1</v>
      </c>
      <c r="E365" s="95" t="s">
        <v>168</v>
      </c>
      <c r="F365" s="95"/>
      <c r="G365" s="95" t="s">
        <v>152</v>
      </c>
      <c r="H365" s="94"/>
      <c r="I365" s="96" t="s">
        <v>160</v>
      </c>
    </row>
    <row r="366" spans="1:9">
      <c r="A366" s="103">
        <v>7169</v>
      </c>
      <c r="B366" s="90" t="s">
        <v>254</v>
      </c>
      <c r="C366" s="90" t="s">
        <v>251</v>
      </c>
      <c r="D366" s="111">
        <f t="shared" si="10"/>
        <v>7</v>
      </c>
      <c r="E366" s="95" t="s">
        <v>206</v>
      </c>
      <c r="F366" s="95"/>
      <c r="G366" s="95" t="s">
        <v>152</v>
      </c>
      <c r="H366" s="95">
        <v>1</v>
      </c>
      <c r="I366" s="96" t="s">
        <v>160</v>
      </c>
    </row>
    <row r="367" spans="1:9">
      <c r="A367" s="103">
        <v>7170</v>
      </c>
      <c r="B367" s="90" t="s">
        <v>254</v>
      </c>
      <c r="C367" s="90" t="s">
        <v>236</v>
      </c>
      <c r="D367" s="111">
        <f t="shared" si="10"/>
        <v>2</v>
      </c>
      <c r="E367" s="95" t="s">
        <v>168</v>
      </c>
      <c r="F367" s="95"/>
      <c r="G367" s="95" t="s">
        <v>152</v>
      </c>
      <c r="H367" s="94"/>
      <c r="I367" s="96" t="s">
        <v>160</v>
      </c>
    </row>
    <row r="368" spans="1:9">
      <c r="A368" s="103">
        <v>66</v>
      </c>
      <c r="B368" s="90" t="s">
        <v>248</v>
      </c>
      <c r="C368" s="90" t="s">
        <v>248</v>
      </c>
      <c r="D368" s="111">
        <f t="shared" si="10"/>
        <v>0</v>
      </c>
      <c r="E368" s="95" t="s">
        <v>207</v>
      </c>
      <c r="F368" s="95"/>
      <c r="G368" s="95" t="s">
        <v>152</v>
      </c>
      <c r="H368" s="94"/>
      <c r="I368" s="96" t="s">
        <v>160</v>
      </c>
    </row>
    <row r="369" spans="1:9">
      <c r="A369" s="103">
        <v>113</v>
      </c>
      <c r="B369" s="90" t="s">
        <v>248</v>
      </c>
      <c r="C369" s="90" t="s">
        <v>258</v>
      </c>
      <c r="D369" s="111">
        <f t="shared" si="10"/>
        <v>3</v>
      </c>
      <c r="E369" s="95" t="s">
        <v>158</v>
      </c>
      <c r="F369" s="95"/>
      <c r="G369" s="95" t="s">
        <v>152</v>
      </c>
      <c r="H369" s="94"/>
      <c r="I369" s="96" t="s">
        <v>160</v>
      </c>
    </row>
    <row r="370" spans="1:9">
      <c r="A370" s="103">
        <v>114</v>
      </c>
      <c r="B370" s="90" t="s">
        <v>248</v>
      </c>
      <c r="C370" s="90" t="s">
        <v>258</v>
      </c>
      <c r="D370" s="111">
        <f t="shared" si="10"/>
        <v>3</v>
      </c>
      <c r="E370" s="95" t="s">
        <v>158</v>
      </c>
      <c r="F370" s="95"/>
      <c r="G370" s="95" t="s">
        <v>152</v>
      </c>
      <c r="H370" s="95">
        <v>1</v>
      </c>
      <c r="I370" s="96" t="s">
        <v>160</v>
      </c>
    </row>
    <row r="371" spans="1:9">
      <c r="A371" s="103">
        <v>115</v>
      </c>
      <c r="B371" s="90" t="s">
        <v>248</v>
      </c>
      <c r="C371" s="90" t="s">
        <v>258</v>
      </c>
      <c r="D371" s="111">
        <f t="shared" si="10"/>
        <v>3</v>
      </c>
      <c r="E371" s="95" t="s">
        <v>158</v>
      </c>
      <c r="F371" s="95"/>
      <c r="G371" s="95" t="s">
        <v>152</v>
      </c>
      <c r="H371" s="95">
        <v>3</v>
      </c>
      <c r="I371" s="96" t="s">
        <v>160</v>
      </c>
    </row>
    <row r="372" spans="1:9">
      <c r="A372" s="103">
        <v>599</v>
      </c>
      <c r="B372" s="90" t="s">
        <v>248</v>
      </c>
      <c r="C372" s="90" t="s">
        <v>262</v>
      </c>
      <c r="D372" s="111">
        <f t="shared" si="10"/>
        <v>8</v>
      </c>
      <c r="E372" s="95" t="s">
        <v>171</v>
      </c>
      <c r="F372" s="95"/>
      <c r="G372" s="95" t="s">
        <v>152</v>
      </c>
      <c r="H372" s="94"/>
      <c r="I372" s="96" t="s">
        <v>160</v>
      </c>
    </row>
    <row r="373" spans="1:9">
      <c r="A373" s="103">
        <v>7171</v>
      </c>
      <c r="B373" s="90" t="s">
        <v>248</v>
      </c>
      <c r="C373" s="90" t="s">
        <v>251</v>
      </c>
      <c r="D373" s="111">
        <f t="shared" si="10"/>
        <v>6</v>
      </c>
      <c r="E373" s="95" t="s">
        <v>168</v>
      </c>
      <c r="F373" s="95"/>
      <c r="G373" s="95" t="s">
        <v>152</v>
      </c>
      <c r="H373" s="94"/>
      <c r="I373" s="96" t="s">
        <v>160</v>
      </c>
    </row>
    <row r="374" spans="1:9">
      <c r="A374" s="103">
        <v>7172</v>
      </c>
      <c r="B374" s="90" t="s">
        <v>248</v>
      </c>
      <c r="C374" s="90" t="s">
        <v>263</v>
      </c>
      <c r="D374" s="111">
        <f t="shared" si="10"/>
        <v>2</v>
      </c>
      <c r="E374" s="95" t="s">
        <v>168</v>
      </c>
      <c r="F374" s="95"/>
      <c r="G374" s="95" t="s">
        <v>152</v>
      </c>
      <c r="H374" s="94"/>
      <c r="I374" s="96" t="s">
        <v>160</v>
      </c>
    </row>
    <row r="375" spans="1:9">
      <c r="A375" s="103">
        <v>7173</v>
      </c>
      <c r="B375" s="90" t="s">
        <v>248</v>
      </c>
      <c r="C375" s="90" t="s">
        <v>236</v>
      </c>
      <c r="D375" s="111">
        <f t="shared" si="10"/>
        <v>1</v>
      </c>
      <c r="E375" s="95" t="s">
        <v>168</v>
      </c>
      <c r="F375" s="95"/>
      <c r="G375" s="95" t="s">
        <v>152</v>
      </c>
      <c r="H375" s="94"/>
      <c r="I375" s="96" t="s">
        <v>160</v>
      </c>
    </row>
    <row r="376" spans="1:9">
      <c r="A376" s="103">
        <v>93</v>
      </c>
      <c r="B376" s="90" t="s">
        <v>236</v>
      </c>
      <c r="C376" s="90" t="s">
        <v>264</v>
      </c>
      <c r="D376" s="111">
        <f t="shared" si="10"/>
        <v>47</v>
      </c>
      <c r="E376" s="95" t="s">
        <v>194</v>
      </c>
      <c r="F376" s="95"/>
      <c r="G376" s="95" t="s">
        <v>152</v>
      </c>
      <c r="H376" s="94"/>
      <c r="I376" s="96" t="s">
        <v>160</v>
      </c>
    </row>
    <row r="377" spans="1:9">
      <c r="A377" s="103">
        <v>259</v>
      </c>
      <c r="B377" s="90" t="s">
        <v>236</v>
      </c>
      <c r="C377" s="90" t="s">
        <v>244</v>
      </c>
      <c r="D377" s="111">
        <f t="shared" si="10"/>
        <v>6</v>
      </c>
      <c r="E377" s="95" t="s">
        <v>191</v>
      </c>
      <c r="F377" s="95"/>
      <c r="G377" s="95" t="s">
        <v>152</v>
      </c>
      <c r="H377" s="94"/>
      <c r="I377" s="96" t="s">
        <v>160</v>
      </c>
    </row>
    <row r="378" spans="1:9">
      <c r="A378" s="103">
        <v>3</v>
      </c>
      <c r="B378" s="90" t="s">
        <v>263</v>
      </c>
      <c r="C378" s="90" t="s">
        <v>258</v>
      </c>
      <c r="D378" s="111">
        <f t="shared" si="10"/>
        <v>1</v>
      </c>
      <c r="E378" s="95" t="s">
        <v>193</v>
      </c>
      <c r="F378" s="95"/>
      <c r="G378" s="95" t="s">
        <v>152</v>
      </c>
      <c r="H378" s="94"/>
      <c r="I378" s="96" t="s">
        <v>160</v>
      </c>
    </row>
    <row r="379" spans="1:9">
      <c r="A379" s="103">
        <v>7</v>
      </c>
      <c r="B379" s="90" t="s">
        <v>263</v>
      </c>
      <c r="C379" s="90" t="s">
        <v>263</v>
      </c>
      <c r="D379" s="111">
        <f t="shared" si="10"/>
        <v>0</v>
      </c>
      <c r="E379" s="95" t="s">
        <v>165</v>
      </c>
      <c r="F379" s="95"/>
      <c r="G379" s="95" t="s">
        <v>152</v>
      </c>
      <c r="H379" s="94"/>
      <c r="I379" s="96" t="s">
        <v>160</v>
      </c>
    </row>
    <row r="380" spans="1:9">
      <c r="A380" s="103">
        <v>47</v>
      </c>
      <c r="B380" s="90" t="s">
        <v>263</v>
      </c>
      <c r="C380" s="90" t="s">
        <v>263</v>
      </c>
      <c r="D380" s="111">
        <f t="shared" si="10"/>
        <v>0</v>
      </c>
      <c r="E380" s="95" t="s">
        <v>192</v>
      </c>
      <c r="F380" s="95"/>
      <c r="G380" s="95" t="s">
        <v>152</v>
      </c>
      <c r="H380" s="94"/>
      <c r="I380" s="96" t="s">
        <v>160</v>
      </c>
    </row>
    <row r="381" spans="1:9">
      <c r="A381" s="103">
        <v>48</v>
      </c>
      <c r="B381" s="90" t="s">
        <v>263</v>
      </c>
      <c r="C381" s="90" t="s">
        <v>265</v>
      </c>
      <c r="D381" s="111">
        <f t="shared" si="10"/>
        <v>3</v>
      </c>
      <c r="E381" s="95" t="s">
        <v>192</v>
      </c>
      <c r="F381" s="95"/>
      <c r="G381" s="95" t="s">
        <v>152</v>
      </c>
      <c r="H381" s="94"/>
      <c r="I381" s="96" t="s">
        <v>160</v>
      </c>
    </row>
    <row r="382" spans="1:9">
      <c r="A382" s="103">
        <v>116</v>
      </c>
      <c r="B382" s="90" t="s">
        <v>263</v>
      </c>
      <c r="C382" s="90" t="s">
        <v>258</v>
      </c>
      <c r="D382" s="111">
        <f t="shared" si="10"/>
        <v>1</v>
      </c>
      <c r="E382" s="95"/>
      <c r="F382" s="95"/>
      <c r="G382" s="95" t="s">
        <v>152</v>
      </c>
      <c r="H382" s="94"/>
      <c r="I382" s="96" t="s">
        <v>160</v>
      </c>
    </row>
    <row r="383" spans="1:9">
      <c r="A383" s="103">
        <v>260</v>
      </c>
      <c r="B383" s="90" t="s">
        <v>263</v>
      </c>
      <c r="C383" s="90" t="s">
        <v>244</v>
      </c>
      <c r="D383" s="111">
        <f t="shared" si="10"/>
        <v>5</v>
      </c>
      <c r="E383" s="95" t="s">
        <v>191</v>
      </c>
      <c r="F383" s="95"/>
      <c r="G383" s="95" t="s">
        <v>152</v>
      </c>
      <c r="H383" s="94"/>
      <c r="I383" s="96" t="s">
        <v>160</v>
      </c>
    </row>
    <row r="384" spans="1:9">
      <c r="A384" s="103">
        <v>600</v>
      </c>
      <c r="B384" s="90" t="s">
        <v>263</v>
      </c>
      <c r="C384" s="90" t="s">
        <v>257</v>
      </c>
      <c r="D384" s="111">
        <f t="shared" si="10"/>
        <v>14</v>
      </c>
      <c r="E384" s="95" t="s">
        <v>171</v>
      </c>
      <c r="F384" s="95"/>
      <c r="G384" s="95" t="s">
        <v>152</v>
      </c>
      <c r="H384" s="94"/>
      <c r="I384" s="96" t="s">
        <v>160</v>
      </c>
    </row>
    <row r="385" spans="1:9">
      <c r="A385" s="103">
        <v>601</v>
      </c>
      <c r="B385" s="90" t="s">
        <v>263</v>
      </c>
      <c r="C385" s="90" t="s">
        <v>255</v>
      </c>
      <c r="D385" s="111">
        <f t="shared" si="10"/>
        <v>7</v>
      </c>
      <c r="E385" s="95" t="s">
        <v>171</v>
      </c>
      <c r="F385" s="95"/>
      <c r="G385" s="95" t="s">
        <v>152</v>
      </c>
      <c r="H385" s="94"/>
      <c r="I385" s="96" t="s">
        <v>160</v>
      </c>
    </row>
    <row r="386" spans="1:9">
      <c r="A386" s="103">
        <v>602</v>
      </c>
      <c r="B386" s="90" t="s">
        <v>263</v>
      </c>
      <c r="C386" s="90" t="s">
        <v>257</v>
      </c>
      <c r="D386" s="111">
        <f t="shared" si="10"/>
        <v>14</v>
      </c>
      <c r="E386" s="95" t="s">
        <v>171</v>
      </c>
      <c r="F386" s="95"/>
      <c r="G386" s="95" t="s">
        <v>152</v>
      </c>
      <c r="H386" s="94"/>
      <c r="I386" s="96" t="s">
        <v>160</v>
      </c>
    </row>
    <row r="387" spans="1:9">
      <c r="A387" s="103">
        <v>3</v>
      </c>
      <c r="B387" s="90" t="s">
        <v>258</v>
      </c>
      <c r="C387" s="90" t="s">
        <v>258</v>
      </c>
      <c r="D387" s="111">
        <f t="shared" si="10"/>
        <v>0</v>
      </c>
      <c r="E387" s="95" t="s">
        <v>200</v>
      </c>
      <c r="F387" s="95"/>
      <c r="G387" s="95" t="s">
        <v>152</v>
      </c>
      <c r="H387" s="94"/>
      <c r="I387" s="96" t="s">
        <v>160</v>
      </c>
    </row>
    <row r="388" spans="1:9">
      <c r="A388" s="103">
        <v>7175</v>
      </c>
      <c r="B388" s="90" t="s">
        <v>258</v>
      </c>
      <c r="C388" s="90" t="s">
        <v>258</v>
      </c>
      <c r="D388" s="111">
        <f t="shared" ref="D388:D451" si="11">$C388-$B388</f>
        <v>0</v>
      </c>
      <c r="E388" s="95" t="s">
        <v>168</v>
      </c>
      <c r="F388" s="95"/>
      <c r="G388" s="95" t="s">
        <v>152</v>
      </c>
      <c r="H388" s="94"/>
      <c r="I388" s="96" t="s">
        <v>160</v>
      </c>
    </row>
    <row r="389" spans="1:9">
      <c r="A389" s="103">
        <v>8</v>
      </c>
      <c r="B389" s="90" t="s">
        <v>265</v>
      </c>
      <c r="C389" s="90" t="s">
        <v>266</v>
      </c>
      <c r="D389" s="111">
        <f t="shared" si="11"/>
        <v>71</v>
      </c>
      <c r="E389" s="95" t="s">
        <v>165</v>
      </c>
      <c r="F389" s="95"/>
      <c r="G389" s="95" t="s">
        <v>152</v>
      </c>
      <c r="H389" s="94"/>
      <c r="I389" s="96" t="s">
        <v>153</v>
      </c>
    </row>
    <row r="390" spans="1:9">
      <c r="A390" s="103">
        <v>49</v>
      </c>
      <c r="B390" s="90" t="s">
        <v>265</v>
      </c>
      <c r="C390" s="90" t="s">
        <v>262</v>
      </c>
      <c r="D390" s="111">
        <f t="shared" si="11"/>
        <v>3</v>
      </c>
      <c r="E390" s="95" t="s">
        <v>192</v>
      </c>
      <c r="F390" s="95"/>
      <c r="G390" s="95" t="s">
        <v>152</v>
      </c>
      <c r="H390" s="94"/>
      <c r="I390" s="96" t="s">
        <v>160</v>
      </c>
    </row>
    <row r="391" spans="1:9">
      <c r="A391" s="103">
        <v>50</v>
      </c>
      <c r="B391" s="90" t="s">
        <v>251</v>
      </c>
      <c r="C391" s="90" t="s">
        <v>251</v>
      </c>
      <c r="D391" s="111">
        <f t="shared" si="11"/>
        <v>0</v>
      </c>
      <c r="E391" s="95" t="s">
        <v>192</v>
      </c>
      <c r="F391" s="95"/>
      <c r="G391" s="95" t="s">
        <v>152</v>
      </c>
      <c r="H391" s="94"/>
      <c r="I391" s="96" t="s">
        <v>160</v>
      </c>
    </row>
    <row r="392" spans="1:9">
      <c r="A392" s="103">
        <v>53</v>
      </c>
      <c r="B392" s="90" t="s">
        <v>251</v>
      </c>
      <c r="C392" s="90" t="s">
        <v>251</v>
      </c>
      <c r="D392" s="111">
        <f t="shared" si="11"/>
        <v>0</v>
      </c>
      <c r="E392" s="95" t="s">
        <v>199</v>
      </c>
      <c r="F392" s="95"/>
      <c r="G392" s="95" t="s">
        <v>152</v>
      </c>
      <c r="H392" s="94"/>
      <c r="I392" s="96" t="s">
        <v>160</v>
      </c>
    </row>
    <row r="393" spans="1:9">
      <c r="A393" s="103">
        <v>54</v>
      </c>
      <c r="B393" s="90" t="s">
        <v>251</v>
      </c>
      <c r="C393" s="90" t="s">
        <v>251</v>
      </c>
      <c r="D393" s="111">
        <f t="shared" si="11"/>
        <v>0</v>
      </c>
      <c r="E393" s="95" t="s">
        <v>199</v>
      </c>
      <c r="F393" s="95"/>
      <c r="G393" s="95" t="s">
        <v>152</v>
      </c>
      <c r="H393" s="94"/>
      <c r="I393" s="96" t="s">
        <v>160</v>
      </c>
    </row>
    <row r="394" spans="1:9">
      <c r="A394" s="103">
        <v>7176</v>
      </c>
      <c r="B394" s="90" t="s">
        <v>251</v>
      </c>
      <c r="C394" s="90" t="s">
        <v>262</v>
      </c>
      <c r="D394" s="111">
        <f t="shared" si="11"/>
        <v>2</v>
      </c>
      <c r="E394" s="95" t="s">
        <v>168</v>
      </c>
      <c r="F394" s="95"/>
      <c r="G394" s="95" t="s">
        <v>152</v>
      </c>
      <c r="H394" s="94"/>
      <c r="I394" s="96" t="s">
        <v>160</v>
      </c>
    </row>
    <row r="395" spans="1:9">
      <c r="A395" s="103">
        <v>7177</v>
      </c>
      <c r="B395" s="90" t="s">
        <v>251</v>
      </c>
      <c r="C395" s="90" t="s">
        <v>262</v>
      </c>
      <c r="D395" s="111">
        <f t="shared" si="11"/>
        <v>2</v>
      </c>
      <c r="E395" s="95" t="s">
        <v>168</v>
      </c>
      <c r="F395" s="95"/>
      <c r="G395" s="95" t="s">
        <v>152</v>
      </c>
      <c r="H395" s="94"/>
      <c r="I395" s="96" t="s">
        <v>160</v>
      </c>
    </row>
    <row r="396" spans="1:9">
      <c r="A396" s="103">
        <v>7178</v>
      </c>
      <c r="B396" s="90" t="s">
        <v>251</v>
      </c>
      <c r="C396" s="90" t="s">
        <v>262</v>
      </c>
      <c r="D396" s="111">
        <f t="shared" si="11"/>
        <v>2</v>
      </c>
      <c r="E396" s="95" t="s">
        <v>168</v>
      </c>
      <c r="F396" s="95"/>
      <c r="G396" s="95" t="s">
        <v>152</v>
      </c>
      <c r="H396" s="94"/>
      <c r="I396" s="96" t="s">
        <v>160</v>
      </c>
    </row>
    <row r="397" spans="1:9">
      <c r="A397" s="103">
        <v>4</v>
      </c>
      <c r="B397" s="90" t="s">
        <v>244</v>
      </c>
      <c r="C397" s="90" t="s">
        <v>244</v>
      </c>
      <c r="D397" s="111">
        <f t="shared" si="11"/>
        <v>0</v>
      </c>
      <c r="E397" s="95" t="s">
        <v>200</v>
      </c>
      <c r="F397" s="95"/>
      <c r="G397" s="95" t="s">
        <v>152</v>
      </c>
      <c r="H397" s="94"/>
      <c r="I397" s="96" t="s">
        <v>160</v>
      </c>
    </row>
    <row r="398" spans="1:9">
      <c r="A398" s="103">
        <v>261</v>
      </c>
      <c r="B398" s="90" t="s">
        <v>244</v>
      </c>
      <c r="C398" s="90" t="s">
        <v>267</v>
      </c>
      <c r="D398" s="111">
        <f t="shared" si="11"/>
        <v>10</v>
      </c>
      <c r="E398" s="95" t="s">
        <v>191</v>
      </c>
      <c r="F398" s="95"/>
      <c r="G398" s="95" t="s">
        <v>152</v>
      </c>
      <c r="H398" s="94"/>
      <c r="I398" s="96" t="s">
        <v>160</v>
      </c>
    </row>
    <row r="399" spans="1:9">
      <c r="A399" s="103">
        <v>262</v>
      </c>
      <c r="B399" s="90" t="s">
        <v>244</v>
      </c>
      <c r="C399" s="90" t="s">
        <v>255</v>
      </c>
      <c r="D399" s="111">
        <f t="shared" si="11"/>
        <v>2</v>
      </c>
      <c r="E399" s="95" t="s">
        <v>191</v>
      </c>
      <c r="F399" s="95"/>
      <c r="G399" s="95" t="s">
        <v>152</v>
      </c>
      <c r="H399" s="94"/>
      <c r="I399" s="96" t="s">
        <v>160</v>
      </c>
    </row>
    <row r="400" spans="1:9">
      <c r="A400" s="103">
        <v>263</v>
      </c>
      <c r="B400" s="90" t="s">
        <v>244</v>
      </c>
      <c r="C400" s="90" t="s">
        <v>255</v>
      </c>
      <c r="D400" s="111">
        <f t="shared" si="11"/>
        <v>2</v>
      </c>
      <c r="E400" s="95" t="s">
        <v>191</v>
      </c>
      <c r="F400" s="95"/>
      <c r="G400" s="95" t="s">
        <v>152</v>
      </c>
      <c r="H400" s="94"/>
      <c r="I400" s="96" t="s">
        <v>160</v>
      </c>
    </row>
    <row r="401" spans="1:9">
      <c r="A401" s="103">
        <v>574</v>
      </c>
      <c r="B401" s="90" t="s">
        <v>244</v>
      </c>
      <c r="C401" s="90" t="s">
        <v>268</v>
      </c>
      <c r="D401" s="111">
        <f t="shared" si="11"/>
        <v>13</v>
      </c>
      <c r="E401" s="95" t="s">
        <v>189</v>
      </c>
      <c r="F401" s="95"/>
      <c r="G401" s="95" t="s">
        <v>152</v>
      </c>
      <c r="H401" s="94"/>
      <c r="I401" s="96" t="s">
        <v>160</v>
      </c>
    </row>
    <row r="402" spans="1:9">
      <c r="A402" s="103">
        <v>603</v>
      </c>
      <c r="B402" s="90" t="s">
        <v>244</v>
      </c>
      <c r="C402" s="90" t="s">
        <v>262</v>
      </c>
      <c r="D402" s="111">
        <f t="shared" si="11"/>
        <v>1</v>
      </c>
      <c r="E402" s="95" t="s">
        <v>171</v>
      </c>
      <c r="F402" s="95"/>
      <c r="G402" s="95" t="s">
        <v>152</v>
      </c>
      <c r="H402" s="94"/>
      <c r="I402" s="96" t="s">
        <v>160</v>
      </c>
    </row>
    <row r="403" spans="1:9">
      <c r="A403" s="103">
        <v>604</v>
      </c>
      <c r="B403" s="90" t="s">
        <v>244</v>
      </c>
      <c r="C403" s="90" t="s">
        <v>262</v>
      </c>
      <c r="D403" s="111">
        <f t="shared" si="11"/>
        <v>1</v>
      </c>
      <c r="E403" s="95" t="s">
        <v>171</v>
      </c>
      <c r="F403" s="95"/>
      <c r="G403" s="95" t="s">
        <v>152</v>
      </c>
      <c r="H403" s="94"/>
      <c r="I403" s="96" t="s">
        <v>160</v>
      </c>
    </row>
    <row r="404" spans="1:9">
      <c r="A404" s="103">
        <v>605</v>
      </c>
      <c r="B404" s="90" t="s">
        <v>244</v>
      </c>
      <c r="C404" s="90" t="s">
        <v>262</v>
      </c>
      <c r="D404" s="111">
        <f t="shared" si="11"/>
        <v>1</v>
      </c>
      <c r="E404" s="95" t="s">
        <v>171</v>
      </c>
      <c r="F404" s="95"/>
      <c r="G404" s="95" t="s">
        <v>152</v>
      </c>
      <c r="H404" s="94"/>
      <c r="I404" s="96" t="s">
        <v>160</v>
      </c>
    </row>
    <row r="405" spans="1:9">
      <c r="A405" s="103">
        <v>606</v>
      </c>
      <c r="B405" s="90" t="s">
        <v>244</v>
      </c>
      <c r="C405" s="90" t="s">
        <v>262</v>
      </c>
      <c r="D405" s="111">
        <f t="shared" si="11"/>
        <v>1</v>
      </c>
      <c r="E405" s="95" t="s">
        <v>171</v>
      </c>
      <c r="F405" s="95"/>
      <c r="G405" s="95" t="s">
        <v>152</v>
      </c>
      <c r="H405" s="94"/>
      <c r="I405" s="96" t="s">
        <v>160</v>
      </c>
    </row>
    <row r="406" spans="1:9">
      <c r="A406" s="103">
        <v>607</v>
      </c>
      <c r="B406" s="90" t="s">
        <v>244</v>
      </c>
      <c r="C406" s="90" t="s">
        <v>257</v>
      </c>
      <c r="D406" s="111">
        <f t="shared" si="11"/>
        <v>9</v>
      </c>
      <c r="E406" s="95" t="s">
        <v>171</v>
      </c>
      <c r="F406" s="95"/>
      <c r="G406" s="95" t="s">
        <v>152</v>
      </c>
      <c r="H406" s="94"/>
      <c r="I406" s="96" t="s">
        <v>160</v>
      </c>
    </row>
    <row r="407" spans="1:9">
      <c r="A407" s="103">
        <v>26</v>
      </c>
      <c r="B407" s="90" t="s">
        <v>262</v>
      </c>
      <c r="C407" s="90" t="s">
        <v>262</v>
      </c>
      <c r="D407" s="111">
        <f t="shared" si="11"/>
        <v>0</v>
      </c>
      <c r="E407" s="95" t="s">
        <v>195</v>
      </c>
      <c r="F407" s="95"/>
      <c r="G407" s="95" t="s">
        <v>152</v>
      </c>
      <c r="H407" s="94"/>
      <c r="I407" s="96" t="s">
        <v>160</v>
      </c>
    </row>
    <row r="408" spans="1:9">
      <c r="A408" s="103">
        <v>94</v>
      </c>
      <c r="B408" s="90" t="s">
        <v>262</v>
      </c>
      <c r="C408" s="90" t="s">
        <v>257</v>
      </c>
      <c r="D408" s="111">
        <f t="shared" si="11"/>
        <v>8</v>
      </c>
      <c r="E408" s="95" t="s">
        <v>194</v>
      </c>
      <c r="F408" s="95"/>
      <c r="G408" s="95" t="s">
        <v>152</v>
      </c>
      <c r="H408" s="94"/>
      <c r="I408" s="96" t="s">
        <v>160</v>
      </c>
    </row>
    <row r="409" spans="1:9">
      <c r="A409" s="103">
        <v>175</v>
      </c>
      <c r="B409" s="90" t="s">
        <v>262</v>
      </c>
      <c r="C409" s="90" t="s">
        <v>262</v>
      </c>
      <c r="D409" s="111">
        <f t="shared" si="11"/>
        <v>0</v>
      </c>
      <c r="E409" s="95" t="s">
        <v>189</v>
      </c>
      <c r="F409" s="95"/>
      <c r="G409" s="95" t="s">
        <v>152</v>
      </c>
      <c r="H409" s="94"/>
      <c r="I409" s="96" t="s">
        <v>160</v>
      </c>
    </row>
    <row r="410" spans="1:9">
      <c r="A410" s="103">
        <v>7179</v>
      </c>
      <c r="B410" s="90" t="s">
        <v>262</v>
      </c>
      <c r="C410" s="90" t="s">
        <v>269</v>
      </c>
      <c r="D410" s="111">
        <f t="shared" si="11"/>
        <v>11</v>
      </c>
      <c r="E410" s="95" t="s">
        <v>168</v>
      </c>
      <c r="F410" s="95"/>
      <c r="G410" s="95" t="s">
        <v>152</v>
      </c>
      <c r="H410" s="94"/>
      <c r="I410" s="96" t="s">
        <v>160</v>
      </c>
    </row>
    <row r="411" spans="1:9">
      <c r="A411" s="103">
        <v>7180</v>
      </c>
      <c r="B411" s="90" t="s">
        <v>262</v>
      </c>
      <c r="C411" s="90" t="s">
        <v>262</v>
      </c>
      <c r="D411" s="111">
        <f t="shared" si="11"/>
        <v>0</v>
      </c>
      <c r="E411" s="95" t="s">
        <v>168</v>
      </c>
      <c r="F411" s="95"/>
      <c r="G411" s="95" t="s">
        <v>152</v>
      </c>
      <c r="H411" s="94"/>
      <c r="I411" s="96" t="s">
        <v>160</v>
      </c>
    </row>
    <row r="412" spans="1:9">
      <c r="A412" s="103">
        <v>7181</v>
      </c>
      <c r="B412" s="90" t="s">
        <v>262</v>
      </c>
      <c r="C412" s="90" t="s">
        <v>262</v>
      </c>
      <c r="D412" s="111">
        <f t="shared" si="11"/>
        <v>0</v>
      </c>
      <c r="E412" s="95" t="s">
        <v>168</v>
      </c>
      <c r="F412" s="95"/>
      <c r="G412" s="95" t="s">
        <v>152</v>
      </c>
      <c r="H412" s="94"/>
      <c r="I412" s="96" t="s">
        <v>160</v>
      </c>
    </row>
    <row r="413" spans="1:9">
      <c r="A413" s="103">
        <v>7182</v>
      </c>
      <c r="B413" s="90" t="s">
        <v>262</v>
      </c>
      <c r="C413" s="90" t="s">
        <v>270</v>
      </c>
      <c r="D413" s="111">
        <f t="shared" si="11"/>
        <v>27</v>
      </c>
      <c r="E413" s="95" t="s">
        <v>166</v>
      </c>
      <c r="F413" s="95"/>
      <c r="G413" s="95" t="s">
        <v>152</v>
      </c>
      <c r="H413" s="94" t="s">
        <v>159</v>
      </c>
      <c r="I413" s="96" t="s">
        <v>160</v>
      </c>
    </row>
    <row r="414" spans="1:9">
      <c r="A414" s="103">
        <v>7183</v>
      </c>
      <c r="B414" s="90" t="s">
        <v>262</v>
      </c>
      <c r="C414" s="90" t="s">
        <v>255</v>
      </c>
      <c r="D414" s="111">
        <f t="shared" si="11"/>
        <v>1</v>
      </c>
      <c r="E414" s="95" t="s">
        <v>168</v>
      </c>
      <c r="F414" s="95"/>
      <c r="G414" s="95" t="s">
        <v>152</v>
      </c>
      <c r="H414" s="94"/>
      <c r="I414" s="96" t="s">
        <v>160</v>
      </c>
    </row>
    <row r="415" spans="1:9">
      <c r="A415" s="103">
        <v>7184</v>
      </c>
      <c r="B415" s="90" t="s">
        <v>262</v>
      </c>
      <c r="C415" s="90" t="s">
        <v>255</v>
      </c>
      <c r="D415" s="111">
        <f t="shared" si="11"/>
        <v>1</v>
      </c>
      <c r="E415" s="95" t="s">
        <v>168</v>
      </c>
      <c r="F415" s="95"/>
      <c r="G415" s="95" t="s">
        <v>152</v>
      </c>
      <c r="H415" s="94"/>
      <c r="I415" s="96" t="s">
        <v>160</v>
      </c>
    </row>
    <row r="416" spans="1:9">
      <c r="A416" s="103">
        <v>95</v>
      </c>
      <c r="B416" s="90" t="s">
        <v>255</v>
      </c>
      <c r="C416" s="90" t="s">
        <v>257</v>
      </c>
      <c r="D416" s="111">
        <f t="shared" si="11"/>
        <v>7</v>
      </c>
      <c r="E416" s="95" t="s">
        <v>194</v>
      </c>
      <c r="F416" s="95"/>
      <c r="G416" s="95" t="s">
        <v>152</v>
      </c>
      <c r="H416" s="94"/>
      <c r="I416" s="96" t="s">
        <v>160</v>
      </c>
    </row>
    <row r="417" spans="1:9">
      <c r="A417" s="103">
        <v>264</v>
      </c>
      <c r="B417" s="90" t="s">
        <v>255</v>
      </c>
      <c r="C417" s="90" t="s">
        <v>271</v>
      </c>
      <c r="D417" s="111">
        <f t="shared" si="11"/>
        <v>6</v>
      </c>
      <c r="E417" s="95" t="s">
        <v>191</v>
      </c>
      <c r="F417" s="95"/>
      <c r="G417" s="95" t="s">
        <v>152</v>
      </c>
      <c r="H417" s="94"/>
      <c r="I417" s="96" t="s">
        <v>160</v>
      </c>
    </row>
    <row r="418" spans="1:9">
      <c r="A418" s="103">
        <v>575</v>
      </c>
      <c r="B418" s="90" t="s">
        <v>255</v>
      </c>
      <c r="C418" s="90" t="s">
        <v>272</v>
      </c>
      <c r="D418" s="111">
        <f t="shared" si="11"/>
        <v>5</v>
      </c>
      <c r="E418" s="95" t="s">
        <v>158</v>
      </c>
      <c r="F418" s="95"/>
      <c r="G418" s="95" t="s">
        <v>152</v>
      </c>
      <c r="H418" s="94"/>
      <c r="I418" s="96" t="s">
        <v>160</v>
      </c>
    </row>
    <row r="419" spans="1:9">
      <c r="A419" s="103">
        <v>576</v>
      </c>
      <c r="B419" s="90" t="s">
        <v>255</v>
      </c>
      <c r="C419" s="90" t="s">
        <v>273</v>
      </c>
      <c r="D419" s="111">
        <f t="shared" si="11"/>
        <v>3</v>
      </c>
      <c r="E419" s="95" t="s">
        <v>168</v>
      </c>
      <c r="F419" s="95"/>
      <c r="G419" s="95" t="s">
        <v>152</v>
      </c>
      <c r="H419" s="94"/>
      <c r="I419" s="96" t="s">
        <v>160</v>
      </c>
    </row>
    <row r="420" spans="1:9">
      <c r="A420" s="103">
        <v>608</v>
      </c>
      <c r="B420" s="90" t="s">
        <v>255</v>
      </c>
      <c r="C420" s="90" t="s">
        <v>257</v>
      </c>
      <c r="D420" s="111">
        <f t="shared" si="11"/>
        <v>7</v>
      </c>
      <c r="E420" s="95" t="s">
        <v>171</v>
      </c>
      <c r="F420" s="95"/>
      <c r="G420" s="95" t="s">
        <v>152</v>
      </c>
      <c r="H420" s="94"/>
      <c r="I420" s="96" t="s">
        <v>160</v>
      </c>
    </row>
    <row r="421" spans="1:9">
      <c r="A421" s="103">
        <v>609</v>
      </c>
      <c r="B421" s="90" t="s">
        <v>255</v>
      </c>
      <c r="C421" s="90" t="s">
        <v>274</v>
      </c>
      <c r="D421" s="111">
        <f t="shared" si="11"/>
        <v>17</v>
      </c>
      <c r="E421" s="95" t="s">
        <v>171</v>
      </c>
      <c r="F421" s="95"/>
      <c r="G421" s="95" t="s">
        <v>152</v>
      </c>
      <c r="H421" s="94"/>
      <c r="I421" s="96" t="s">
        <v>160</v>
      </c>
    </row>
    <row r="422" spans="1:9">
      <c r="A422" s="103">
        <v>610</v>
      </c>
      <c r="B422" s="90" t="s">
        <v>255</v>
      </c>
      <c r="C422" s="90" t="s">
        <v>269</v>
      </c>
      <c r="D422" s="111">
        <f t="shared" si="11"/>
        <v>10</v>
      </c>
      <c r="E422" s="95" t="s">
        <v>171</v>
      </c>
      <c r="F422" s="95"/>
      <c r="G422" s="95" t="s">
        <v>152</v>
      </c>
      <c r="H422" s="94"/>
      <c r="I422" s="96" t="s">
        <v>160</v>
      </c>
    </row>
    <row r="423" spans="1:9">
      <c r="A423" s="103">
        <v>7185</v>
      </c>
      <c r="B423" s="90" t="s">
        <v>255</v>
      </c>
      <c r="C423" s="90" t="s">
        <v>175</v>
      </c>
      <c r="D423" s="111">
        <f t="shared" si="11"/>
        <v>4</v>
      </c>
      <c r="E423" s="95" t="s">
        <v>168</v>
      </c>
      <c r="F423" s="95"/>
      <c r="G423" s="95" t="s">
        <v>152</v>
      </c>
      <c r="H423" s="94"/>
      <c r="I423" s="96" t="s">
        <v>160</v>
      </c>
    </row>
    <row r="424" spans="1:9">
      <c r="A424" s="103">
        <v>7186</v>
      </c>
      <c r="B424" s="90" t="s">
        <v>255</v>
      </c>
      <c r="C424" s="90" t="s">
        <v>175</v>
      </c>
      <c r="D424" s="111">
        <f t="shared" si="11"/>
        <v>4</v>
      </c>
      <c r="E424" s="95" t="s">
        <v>168</v>
      </c>
      <c r="F424" s="95"/>
      <c r="G424" s="95" t="s">
        <v>152</v>
      </c>
      <c r="H424" s="94"/>
      <c r="I424" s="96" t="s">
        <v>160</v>
      </c>
    </row>
    <row r="425" spans="1:9">
      <c r="A425" s="103">
        <v>7187</v>
      </c>
      <c r="B425" s="90" t="s">
        <v>255</v>
      </c>
      <c r="C425" s="90" t="s">
        <v>272</v>
      </c>
      <c r="D425" s="111">
        <f t="shared" si="11"/>
        <v>5</v>
      </c>
      <c r="E425" s="95" t="s">
        <v>168</v>
      </c>
      <c r="F425" s="95"/>
      <c r="G425" s="95" t="s">
        <v>152</v>
      </c>
      <c r="H425" s="94"/>
      <c r="I425" s="96" t="s">
        <v>160</v>
      </c>
    </row>
    <row r="426" spans="1:9">
      <c r="A426" s="103">
        <v>51</v>
      </c>
      <c r="B426" s="90" t="s">
        <v>275</v>
      </c>
      <c r="C426" s="90" t="s">
        <v>275</v>
      </c>
      <c r="D426" s="111">
        <f t="shared" si="11"/>
        <v>0</v>
      </c>
      <c r="E426" s="95" t="s">
        <v>192</v>
      </c>
      <c r="F426" s="95"/>
      <c r="G426" s="95" t="s">
        <v>152</v>
      </c>
      <c r="H426" s="94"/>
      <c r="I426" s="96" t="s">
        <v>160</v>
      </c>
    </row>
    <row r="427" spans="1:9">
      <c r="A427" s="103">
        <v>27</v>
      </c>
      <c r="B427" s="90" t="s">
        <v>273</v>
      </c>
      <c r="C427" s="90" t="s">
        <v>272</v>
      </c>
      <c r="D427" s="111">
        <f t="shared" si="11"/>
        <v>2</v>
      </c>
      <c r="E427" s="95" t="s">
        <v>195</v>
      </c>
      <c r="F427" s="95"/>
      <c r="G427" s="95" t="s">
        <v>152</v>
      </c>
      <c r="H427" s="94"/>
      <c r="I427" s="96" t="s">
        <v>160</v>
      </c>
    </row>
    <row r="428" spans="1:9">
      <c r="A428" s="103">
        <v>51</v>
      </c>
      <c r="B428" s="90" t="s">
        <v>273</v>
      </c>
      <c r="C428" s="90" t="s">
        <v>276</v>
      </c>
      <c r="D428" s="111">
        <f t="shared" si="11"/>
        <v>59</v>
      </c>
      <c r="E428" s="95" t="s">
        <v>176</v>
      </c>
      <c r="F428" s="95"/>
      <c r="G428" s="95" t="s">
        <v>152</v>
      </c>
      <c r="H428" s="94"/>
      <c r="I428" s="96" t="s">
        <v>153</v>
      </c>
    </row>
    <row r="429" spans="1:9">
      <c r="A429" s="103">
        <v>577</v>
      </c>
      <c r="B429" s="90" t="s">
        <v>273</v>
      </c>
      <c r="C429" s="90" t="s">
        <v>277</v>
      </c>
      <c r="D429" s="111">
        <f t="shared" si="11"/>
        <v>12</v>
      </c>
      <c r="E429" s="95" t="s">
        <v>158</v>
      </c>
      <c r="F429" s="95"/>
      <c r="G429" s="95" t="s">
        <v>152</v>
      </c>
      <c r="H429" s="94"/>
      <c r="I429" s="96" t="s">
        <v>160</v>
      </c>
    </row>
    <row r="430" spans="1:9">
      <c r="A430" s="103">
        <v>578</v>
      </c>
      <c r="B430" s="90" t="s">
        <v>273</v>
      </c>
      <c r="C430" s="90" t="s">
        <v>273</v>
      </c>
      <c r="D430" s="111">
        <f t="shared" si="11"/>
        <v>0</v>
      </c>
      <c r="E430" s="95" t="s">
        <v>168</v>
      </c>
      <c r="F430" s="95"/>
      <c r="G430" s="95" t="s">
        <v>152</v>
      </c>
      <c r="H430" s="94"/>
      <c r="I430" s="96" t="s">
        <v>160</v>
      </c>
    </row>
    <row r="431" spans="1:9">
      <c r="A431" s="103">
        <v>7188</v>
      </c>
      <c r="B431" s="90" t="s">
        <v>273</v>
      </c>
      <c r="C431" s="90" t="s">
        <v>175</v>
      </c>
      <c r="D431" s="111">
        <f t="shared" si="11"/>
        <v>1</v>
      </c>
      <c r="E431" s="95" t="s">
        <v>168</v>
      </c>
      <c r="F431" s="95"/>
      <c r="G431" s="95" t="s">
        <v>152</v>
      </c>
      <c r="H431" s="94"/>
      <c r="I431" s="96" t="s">
        <v>160</v>
      </c>
    </row>
    <row r="432" spans="1:9">
      <c r="A432" s="103">
        <v>7189</v>
      </c>
      <c r="B432" s="90" t="s">
        <v>175</v>
      </c>
      <c r="C432" s="90" t="s">
        <v>272</v>
      </c>
      <c r="D432" s="111">
        <f t="shared" si="11"/>
        <v>1</v>
      </c>
      <c r="E432" s="95" t="s">
        <v>168</v>
      </c>
      <c r="F432" s="95"/>
      <c r="G432" s="95" t="s">
        <v>152</v>
      </c>
      <c r="H432" s="94"/>
      <c r="I432" s="96" t="s">
        <v>160</v>
      </c>
    </row>
    <row r="433" spans="1:9">
      <c r="A433" s="103">
        <v>96</v>
      </c>
      <c r="B433" s="90" t="s">
        <v>272</v>
      </c>
      <c r="C433" s="90" t="s">
        <v>257</v>
      </c>
      <c r="D433" s="111">
        <f t="shared" si="11"/>
        <v>2</v>
      </c>
      <c r="E433" s="95" t="s">
        <v>194</v>
      </c>
      <c r="F433" s="95"/>
      <c r="G433" s="95" t="s">
        <v>152</v>
      </c>
      <c r="H433" s="94"/>
      <c r="I433" s="96" t="s">
        <v>160</v>
      </c>
    </row>
    <row r="434" spans="1:9">
      <c r="A434" s="103">
        <v>579</v>
      </c>
      <c r="B434" s="90" t="s">
        <v>272</v>
      </c>
      <c r="C434" s="90" t="s">
        <v>278</v>
      </c>
      <c r="D434" s="111">
        <f t="shared" si="11"/>
        <v>9</v>
      </c>
      <c r="E434" s="95" t="s">
        <v>171</v>
      </c>
      <c r="F434" s="95"/>
      <c r="G434" s="95" t="s">
        <v>152</v>
      </c>
      <c r="H434" s="94"/>
      <c r="I434" s="96" t="s">
        <v>160</v>
      </c>
    </row>
    <row r="435" spans="1:9">
      <c r="A435" s="103">
        <v>580</v>
      </c>
      <c r="B435" s="90" t="s">
        <v>272</v>
      </c>
      <c r="C435" s="90" t="s">
        <v>271</v>
      </c>
      <c r="D435" s="111">
        <f t="shared" si="11"/>
        <v>1</v>
      </c>
      <c r="E435" s="95" t="s">
        <v>168</v>
      </c>
      <c r="F435" s="95"/>
      <c r="G435" s="95" t="s">
        <v>152</v>
      </c>
      <c r="H435" s="94"/>
      <c r="I435" s="96" t="s">
        <v>160</v>
      </c>
    </row>
    <row r="436" spans="1:9">
      <c r="A436" s="103">
        <v>5</v>
      </c>
      <c r="B436" s="90" t="s">
        <v>271</v>
      </c>
      <c r="C436" s="90" t="s">
        <v>257</v>
      </c>
      <c r="D436" s="111">
        <f t="shared" si="11"/>
        <v>1</v>
      </c>
      <c r="E436" s="95" t="s">
        <v>200</v>
      </c>
      <c r="F436" s="95"/>
      <c r="G436" s="95" t="s">
        <v>152</v>
      </c>
      <c r="H436" s="94"/>
      <c r="I436" s="96" t="s">
        <v>160</v>
      </c>
    </row>
    <row r="437" spans="1:9">
      <c r="A437" s="103">
        <v>28</v>
      </c>
      <c r="B437" s="90" t="s">
        <v>271</v>
      </c>
      <c r="C437" s="90" t="s">
        <v>257</v>
      </c>
      <c r="D437" s="111">
        <f t="shared" si="11"/>
        <v>1</v>
      </c>
      <c r="E437" s="95" t="s">
        <v>195</v>
      </c>
      <c r="F437" s="95"/>
      <c r="G437" s="95" t="s">
        <v>152</v>
      </c>
      <c r="H437" s="94"/>
      <c r="I437" s="96" t="s">
        <v>160</v>
      </c>
    </row>
    <row r="438" spans="1:9">
      <c r="A438" s="103">
        <v>29</v>
      </c>
      <c r="B438" s="90" t="s">
        <v>271</v>
      </c>
      <c r="C438" s="90" t="s">
        <v>271</v>
      </c>
      <c r="D438" s="111">
        <f t="shared" si="11"/>
        <v>0</v>
      </c>
      <c r="E438" s="95" t="s">
        <v>195</v>
      </c>
      <c r="F438" s="95"/>
      <c r="G438" s="95" t="s">
        <v>152</v>
      </c>
      <c r="H438" s="94"/>
      <c r="I438" s="96" t="s">
        <v>160</v>
      </c>
    </row>
    <row r="439" spans="1:9">
      <c r="A439" s="103">
        <v>117</v>
      </c>
      <c r="B439" s="90" t="s">
        <v>271</v>
      </c>
      <c r="C439" s="90" t="s">
        <v>277</v>
      </c>
      <c r="D439" s="111">
        <f t="shared" si="11"/>
        <v>9</v>
      </c>
      <c r="E439" s="95" t="s">
        <v>158</v>
      </c>
      <c r="F439" s="95"/>
      <c r="G439" s="95" t="s">
        <v>152</v>
      </c>
      <c r="H439" s="94"/>
      <c r="I439" s="96" t="s">
        <v>160</v>
      </c>
    </row>
    <row r="440" spans="1:9">
      <c r="A440" s="103">
        <v>265</v>
      </c>
      <c r="B440" s="90" t="s">
        <v>271</v>
      </c>
      <c r="C440" s="90" t="s">
        <v>279</v>
      </c>
      <c r="D440" s="111">
        <f t="shared" si="11"/>
        <v>6</v>
      </c>
      <c r="E440" s="95" t="s">
        <v>191</v>
      </c>
      <c r="F440" s="95"/>
      <c r="G440" s="95" t="s">
        <v>152</v>
      </c>
      <c r="H440" s="94"/>
      <c r="I440" s="96" t="s">
        <v>160</v>
      </c>
    </row>
    <row r="441" spans="1:9">
      <c r="A441" s="103">
        <v>266</v>
      </c>
      <c r="B441" s="90" t="s">
        <v>271</v>
      </c>
      <c r="C441" s="90" t="s">
        <v>271</v>
      </c>
      <c r="D441" s="111">
        <f t="shared" si="11"/>
        <v>0</v>
      </c>
      <c r="E441" s="95" t="s">
        <v>191</v>
      </c>
      <c r="F441" s="95"/>
      <c r="G441" s="95" t="s">
        <v>152</v>
      </c>
      <c r="H441" s="94"/>
      <c r="I441" s="96" t="s">
        <v>160</v>
      </c>
    </row>
    <row r="442" spans="1:9">
      <c r="A442" s="103">
        <v>271</v>
      </c>
      <c r="B442" s="90" t="s">
        <v>271</v>
      </c>
      <c r="C442" s="90" t="s">
        <v>270</v>
      </c>
      <c r="D442" s="111">
        <f t="shared" si="11"/>
        <v>20</v>
      </c>
      <c r="E442" s="95" t="s">
        <v>166</v>
      </c>
      <c r="F442" s="95"/>
      <c r="G442" s="95" t="s">
        <v>152</v>
      </c>
      <c r="H442" s="94">
        <v>1</v>
      </c>
      <c r="I442" s="96" t="s">
        <v>160</v>
      </c>
    </row>
    <row r="443" spans="1:9">
      <c r="A443" s="103">
        <v>272</v>
      </c>
      <c r="B443" s="90" t="s">
        <v>271</v>
      </c>
      <c r="C443" s="90" t="s">
        <v>280</v>
      </c>
      <c r="D443" s="111">
        <f t="shared" si="11"/>
        <v>21</v>
      </c>
      <c r="E443" s="95" t="s">
        <v>166</v>
      </c>
      <c r="F443" s="95"/>
      <c r="G443" s="95" t="s">
        <v>152</v>
      </c>
      <c r="H443" s="94"/>
      <c r="I443" s="96" t="s">
        <v>160</v>
      </c>
    </row>
    <row r="444" spans="1:9">
      <c r="A444" s="103">
        <v>581</v>
      </c>
      <c r="B444" s="90" t="s">
        <v>271</v>
      </c>
      <c r="C444" s="90" t="s">
        <v>281</v>
      </c>
      <c r="D444" s="111">
        <f t="shared" si="11"/>
        <v>22</v>
      </c>
      <c r="E444" s="95" t="s">
        <v>171</v>
      </c>
      <c r="F444" s="95"/>
      <c r="G444" s="95" t="s">
        <v>152</v>
      </c>
      <c r="H444" s="94"/>
      <c r="I444" s="96" t="s">
        <v>160</v>
      </c>
    </row>
    <row r="445" spans="1:9">
      <c r="A445" s="103">
        <v>611</v>
      </c>
      <c r="B445" s="90" t="s">
        <v>271</v>
      </c>
      <c r="C445" s="90" t="s">
        <v>267</v>
      </c>
      <c r="D445" s="111">
        <f t="shared" si="11"/>
        <v>2</v>
      </c>
      <c r="E445" s="95" t="s">
        <v>171</v>
      </c>
      <c r="F445" s="95"/>
      <c r="G445" s="95" t="s">
        <v>152</v>
      </c>
      <c r="H445" s="94"/>
      <c r="I445" s="96" t="s">
        <v>160</v>
      </c>
    </row>
    <row r="446" spans="1:9">
      <c r="A446" s="103">
        <v>612</v>
      </c>
      <c r="B446" s="90">
        <v>44280</v>
      </c>
      <c r="C446" s="90" t="s">
        <v>267</v>
      </c>
      <c r="D446" s="111">
        <f t="shared" si="11"/>
        <v>2</v>
      </c>
      <c r="E446" s="95" t="s">
        <v>171</v>
      </c>
      <c r="F446" s="95"/>
      <c r="G446" s="95" t="s">
        <v>152</v>
      </c>
      <c r="H446" s="94"/>
      <c r="I446" s="96" t="s">
        <v>160</v>
      </c>
    </row>
    <row r="447" spans="1:9">
      <c r="A447" s="103">
        <v>613</v>
      </c>
      <c r="B447" s="90">
        <v>44280</v>
      </c>
      <c r="C447" s="90" t="s">
        <v>267</v>
      </c>
      <c r="D447" s="111">
        <f t="shared" si="11"/>
        <v>2</v>
      </c>
      <c r="E447" s="95" t="s">
        <v>171</v>
      </c>
      <c r="F447" s="95"/>
      <c r="G447" s="95" t="s">
        <v>152</v>
      </c>
      <c r="H447" s="94"/>
      <c r="I447" s="96" t="s">
        <v>160</v>
      </c>
    </row>
    <row r="448" spans="1:9">
      <c r="A448" s="103">
        <v>614</v>
      </c>
      <c r="B448" s="90" t="s">
        <v>271</v>
      </c>
      <c r="C448" s="90" t="s">
        <v>271</v>
      </c>
      <c r="D448" s="111">
        <f t="shared" si="11"/>
        <v>0</v>
      </c>
      <c r="E448" s="95" t="s">
        <v>171</v>
      </c>
      <c r="F448" s="95"/>
      <c r="G448" s="95" t="s">
        <v>152</v>
      </c>
      <c r="H448" s="94"/>
      <c r="I448" s="96" t="s">
        <v>160</v>
      </c>
    </row>
    <row r="449" spans="1:9">
      <c r="A449" s="103">
        <v>615</v>
      </c>
      <c r="B449" s="90" t="s">
        <v>271</v>
      </c>
      <c r="C449" s="90" t="s">
        <v>269</v>
      </c>
      <c r="D449" s="111">
        <f t="shared" si="11"/>
        <v>4</v>
      </c>
      <c r="E449" s="95" t="s">
        <v>171</v>
      </c>
      <c r="F449" s="95"/>
      <c r="G449" s="95" t="s">
        <v>152</v>
      </c>
      <c r="H449" s="94"/>
      <c r="I449" s="96" t="s">
        <v>160</v>
      </c>
    </row>
    <row r="450" spans="1:9">
      <c r="A450" s="103">
        <v>616</v>
      </c>
      <c r="B450" s="90" t="s">
        <v>271</v>
      </c>
      <c r="C450" s="90" t="s">
        <v>278</v>
      </c>
      <c r="D450" s="111">
        <f t="shared" si="11"/>
        <v>8</v>
      </c>
      <c r="E450" s="95" t="s">
        <v>171</v>
      </c>
      <c r="F450" s="95"/>
      <c r="G450" s="95" t="s">
        <v>152</v>
      </c>
      <c r="H450" s="94"/>
      <c r="I450" s="96" t="s">
        <v>160</v>
      </c>
    </row>
    <row r="451" spans="1:9">
      <c r="A451" s="103">
        <v>617</v>
      </c>
      <c r="B451" s="90" t="s">
        <v>271</v>
      </c>
      <c r="C451" s="90" t="s">
        <v>269</v>
      </c>
      <c r="D451" s="111">
        <f t="shared" si="11"/>
        <v>4</v>
      </c>
      <c r="E451" s="95" t="s">
        <v>171</v>
      </c>
      <c r="F451" s="95"/>
      <c r="G451" s="95" t="s">
        <v>152</v>
      </c>
      <c r="H451" s="94">
        <v>5</v>
      </c>
      <c r="I451" s="96" t="s">
        <v>160</v>
      </c>
    </row>
    <row r="452" spans="1:9">
      <c r="A452" s="103">
        <v>618</v>
      </c>
      <c r="B452" s="90" t="s">
        <v>271</v>
      </c>
      <c r="C452" s="90" t="s">
        <v>274</v>
      </c>
      <c r="D452" s="111">
        <f t="shared" ref="D452:D485" si="12">$C452-$B452</f>
        <v>11</v>
      </c>
      <c r="E452" s="95" t="s">
        <v>171</v>
      </c>
      <c r="F452" s="95"/>
      <c r="G452" s="95" t="s">
        <v>152</v>
      </c>
      <c r="H452" s="94"/>
      <c r="I452" s="96" t="s">
        <v>160</v>
      </c>
    </row>
    <row r="453" spans="1:9">
      <c r="A453" s="103">
        <v>7190</v>
      </c>
      <c r="B453" s="90" t="s">
        <v>271</v>
      </c>
      <c r="C453" s="90" t="s">
        <v>267</v>
      </c>
      <c r="D453" s="111">
        <f t="shared" si="12"/>
        <v>2</v>
      </c>
      <c r="E453" s="95" t="s">
        <v>168</v>
      </c>
      <c r="F453" s="95"/>
      <c r="G453" s="95" t="s">
        <v>152</v>
      </c>
      <c r="H453" s="94"/>
      <c r="I453" s="96" t="s">
        <v>160</v>
      </c>
    </row>
    <row r="454" spans="1:9">
      <c r="A454" s="103">
        <v>7191</v>
      </c>
      <c r="B454" s="90" t="s">
        <v>271</v>
      </c>
      <c r="C454" s="90" t="s">
        <v>277</v>
      </c>
      <c r="D454" s="111">
        <f t="shared" si="12"/>
        <v>9</v>
      </c>
      <c r="E454" s="95" t="s">
        <v>158</v>
      </c>
      <c r="F454" s="95"/>
      <c r="G454" s="95" t="s">
        <v>152</v>
      </c>
      <c r="H454" s="94"/>
      <c r="I454" s="96" t="s">
        <v>160</v>
      </c>
    </row>
    <row r="455" spans="1:9">
      <c r="A455" s="103">
        <v>4</v>
      </c>
      <c r="B455" s="90" t="s">
        <v>257</v>
      </c>
      <c r="C455" s="90" t="s">
        <v>268</v>
      </c>
      <c r="D455" s="111">
        <f t="shared" si="12"/>
        <v>4</v>
      </c>
      <c r="E455" s="95" t="s">
        <v>182</v>
      </c>
      <c r="F455" s="95"/>
      <c r="G455" s="95" t="s">
        <v>152</v>
      </c>
      <c r="H455" s="94"/>
      <c r="I455" s="96" t="s">
        <v>160</v>
      </c>
    </row>
    <row r="456" spans="1:9">
      <c r="A456" s="103">
        <v>55</v>
      </c>
      <c r="B456" s="90" t="s">
        <v>257</v>
      </c>
      <c r="C456" s="90" t="s">
        <v>257</v>
      </c>
      <c r="D456" s="111">
        <f t="shared" si="12"/>
        <v>0</v>
      </c>
      <c r="E456" s="95"/>
      <c r="F456" s="95"/>
      <c r="G456" s="95" t="s">
        <v>152</v>
      </c>
      <c r="H456" s="94"/>
      <c r="I456" s="96" t="s">
        <v>160</v>
      </c>
    </row>
    <row r="457" spans="1:9">
      <c r="A457" s="103">
        <v>56</v>
      </c>
      <c r="B457" s="90" t="s">
        <v>257</v>
      </c>
      <c r="C457" s="90" t="s">
        <v>266</v>
      </c>
      <c r="D457" s="111">
        <f t="shared" si="12"/>
        <v>60</v>
      </c>
      <c r="E457" s="95"/>
      <c r="F457" s="95"/>
      <c r="G457" s="95" t="s">
        <v>152</v>
      </c>
      <c r="H457" s="94"/>
      <c r="I457" s="96" t="s">
        <v>153</v>
      </c>
    </row>
    <row r="458" spans="1:9">
      <c r="A458" s="103">
        <v>118</v>
      </c>
      <c r="B458" s="90" t="s">
        <v>257</v>
      </c>
      <c r="C458" s="90" t="s">
        <v>277</v>
      </c>
      <c r="D458" s="111">
        <f t="shared" si="12"/>
        <v>8</v>
      </c>
      <c r="E458" s="95" t="s">
        <v>158</v>
      </c>
      <c r="F458" s="95"/>
      <c r="G458" s="95" t="s">
        <v>152</v>
      </c>
      <c r="H458" s="94"/>
      <c r="I458" s="96" t="s">
        <v>160</v>
      </c>
    </row>
    <row r="459" spans="1:9">
      <c r="A459" s="103">
        <v>119</v>
      </c>
      <c r="B459" s="90" t="s">
        <v>257</v>
      </c>
      <c r="C459" s="90" t="s">
        <v>277</v>
      </c>
      <c r="D459" s="111">
        <f t="shared" si="12"/>
        <v>8</v>
      </c>
      <c r="E459" s="95" t="s">
        <v>158</v>
      </c>
      <c r="F459" s="95"/>
      <c r="G459" s="95" t="s">
        <v>152</v>
      </c>
      <c r="H459" s="94"/>
      <c r="I459" s="96" t="s">
        <v>160</v>
      </c>
    </row>
    <row r="460" spans="1:9">
      <c r="A460" s="103">
        <v>176</v>
      </c>
      <c r="B460" s="90" t="s">
        <v>257</v>
      </c>
      <c r="C460" s="90" t="s">
        <v>267</v>
      </c>
      <c r="D460" s="111">
        <f t="shared" si="12"/>
        <v>1</v>
      </c>
      <c r="E460" s="95" t="s">
        <v>189</v>
      </c>
      <c r="F460" s="95"/>
      <c r="G460" s="95" t="s">
        <v>152</v>
      </c>
      <c r="H460" s="94"/>
      <c r="I460" s="96" t="s">
        <v>160</v>
      </c>
    </row>
    <row r="461" spans="1:9">
      <c r="A461" s="103">
        <v>7192</v>
      </c>
      <c r="B461" s="90" t="s">
        <v>257</v>
      </c>
      <c r="C461" s="90" t="s">
        <v>267</v>
      </c>
      <c r="D461" s="111">
        <f t="shared" si="12"/>
        <v>1</v>
      </c>
      <c r="E461" s="95" t="s">
        <v>168</v>
      </c>
      <c r="F461" s="95"/>
      <c r="G461" s="95" t="s">
        <v>152</v>
      </c>
      <c r="H461" s="94"/>
      <c r="I461" s="96" t="s">
        <v>160</v>
      </c>
    </row>
    <row r="462" spans="1:9">
      <c r="A462" s="103">
        <v>7193</v>
      </c>
      <c r="B462" s="90" t="s">
        <v>257</v>
      </c>
      <c r="C462" s="90" t="s">
        <v>269</v>
      </c>
      <c r="D462" s="111">
        <f t="shared" si="12"/>
        <v>3</v>
      </c>
      <c r="E462" s="95" t="s">
        <v>168</v>
      </c>
      <c r="F462" s="95"/>
      <c r="G462" s="95" t="s">
        <v>152</v>
      </c>
      <c r="H462" s="94"/>
      <c r="I462" s="96" t="s">
        <v>160</v>
      </c>
    </row>
    <row r="463" spans="1:9">
      <c r="A463" s="103">
        <v>52</v>
      </c>
      <c r="B463" s="90" t="s">
        <v>267</v>
      </c>
      <c r="C463" s="90" t="s">
        <v>267</v>
      </c>
      <c r="D463" s="111">
        <f t="shared" si="12"/>
        <v>0</v>
      </c>
      <c r="E463" s="95" t="s">
        <v>192</v>
      </c>
      <c r="F463" s="95"/>
      <c r="G463" s="95" t="s">
        <v>152</v>
      </c>
      <c r="H463" s="94"/>
      <c r="I463" s="96" t="s">
        <v>160</v>
      </c>
    </row>
    <row r="464" spans="1:9">
      <c r="A464" s="103">
        <v>267</v>
      </c>
      <c r="B464" s="90" t="s">
        <v>267</v>
      </c>
      <c r="C464" s="90" t="s">
        <v>282</v>
      </c>
      <c r="D464" s="111">
        <f t="shared" si="12"/>
        <v>10</v>
      </c>
      <c r="E464" s="95" t="s">
        <v>191</v>
      </c>
      <c r="F464" s="95"/>
      <c r="G464" s="95" t="s">
        <v>152</v>
      </c>
      <c r="H464" s="94"/>
      <c r="I464" s="96" t="s">
        <v>160</v>
      </c>
    </row>
    <row r="465" spans="1:9">
      <c r="A465" s="103">
        <v>582</v>
      </c>
      <c r="B465" s="90" t="s">
        <v>267</v>
      </c>
      <c r="C465" s="90" t="s">
        <v>277</v>
      </c>
      <c r="D465" s="111">
        <f t="shared" si="12"/>
        <v>7</v>
      </c>
      <c r="E465" s="95" t="s">
        <v>158</v>
      </c>
      <c r="F465" s="95"/>
      <c r="G465" s="95" t="s">
        <v>152</v>
      </c>
      <c r="H465" s="94"/>
      <c r="I465" s="96" t="s">
        <v>160</v>
      </c>
    </row>
    <row r="466" spans="1:9">
      <c r="A466" s="103">
        <v>97</v>
      </c>
      <c r="B466" s="90" t="s">
        <v>269</v>
      </c>
      <c r="C466" s="90" t="s">
        <v>270</v>
      </c>
      <c r="D466" s="111">
        <f t="shared" si="12"/>
        <v>16</v>
      </c>
      <c r="E466" s="95" t="s">
        <v>194</v>
      </c>
      <c r="F466" s="95"/>
      <c r="G466" s="95" t="s">
        <v>152</v>
      </c>
      <c r="H466" s="94"/>
      <c r="I466" s="96" t="s">
        <v>160</v>
      </c>
    </row>
    <row r="467" spans="1:9">
      <c r="A467" s="103">
        <v>583</v>
      </c>
      <c r="B467" s="90" t="s">
        <v>269</v>
      </c>
      <c r="C467" s="90" t="s">
        <v>269</v>
      </c>
      <c r="D467" s="111">
        <f t="shared" si="12"/>
        <v>0</v>
      </c>
      <c r="E467" s="95" t="s">
        <v>168</v>
      </c>
      <c r="F467" s="95"/>
      <c r="G467" s="95" t="s">
        <v>152</v>
      </c>
      <c r="H467" s="94"/>
      <c r="I467" s="96" t="s">
        <v>160</v>
      </c>
    </row>
    <row r="468" spans="1:9">
      <c r="A468" s="103">
        <v>584</v>
      </c>
      <c r="B468" s="90" t="s">
        <v>269</v>
      </c>
      <c r="C468" s="90" t="s">
        <v>266</v>
      </c>
      <c r="D468" s="111">
        <f t="shared" si="12"/>
        <v>57</v>
      </c>
      <c r="E468" s="95" t="s">
        <v>209</v>
      </c>
      <c r="F468" s="95"/>
      <c r="G468" s="95" t="s">
        <v>152</v>
      </c>
      <c r="H468" s="94"/>
      <c r="I468" s="96" t="s">
        <v>153</v>
      </c>
    </row>
    <row r="469" spans="1:9">
      <c r="A469" s="103">
        <v>585</v>
      </c>
      <c r="B469" s="90" t="s">
        <v>269</v>
      </c>
      <c r="C469" s="90" t="s">
        <v>278</v>
      </c>
      <c r="D469" s="111">
        <f t="shared" si="12"/>
        <v>4</v>
      </c>
      <c r="E469" s="95" t="s">
        <v>168</v>
      </c>
      <c r="F469" s="95"/>
      <c r="G469" s="95" t="s">
        <v>152</v>
      </c>
      <c r="H469" s="94"/>
      <c r="I469" s="96" t="s">
        <v>160</v>
      </c>
    </row>
    <row r="470" spans="1:9">
      <c r="A470" s="103">
        <v>11</v>
      </c>
      <c r="B470" s="90" t="s">
        <v>268</v>
      </c>
      <c r="C470" s="90" t="s">
        <v>283</v>
      </c>
      <c r="D470" s="111">
        <f t="shared" si="12"/>
        <v>21</v>
      </c>
      <c r="E470" s="95" t="s">
        <v>165</v>
      </c>
      <c r="F470" s="95"/>
      <c r="G470" s="95" t="s">
        <v>152</v>
      </c>
      <c r="H470" s="94"/>
      <c r="I470" s="96" t="s">
        <v>160</v>
      </c>
    </row>
    <row r="471" spans="1:9">
      <c r="A471" s="103">
        <v>120</v>
      </c>
      <c r="B471" s="90" t="s">
        <v>268</v>
      </c>
      <c r="C471" s="90" t="s">
        <v>277</v>
      </c>
      <c r="D471" s="111">
        <f t="shared" si="12"/>
        <v>4</v>
      </c>
      <c r="E471" s="95" t="s">
        <v>158</v>
      </c>
      <c r="F471" s="95"/>
      <c r="G471" s="95" t="s">
        <v>152</v>
      </c>
      <c r="H471" s="94"/>
      <c r="I471" s="96" t="s">
        <v>160</v>
      </c>
    </row>
    <row r="472" spans="1:9">
      <c r="A472" s="103">
        <v>586</v>
      </c>
      <c r="B472" s="90" t="s">
        <v>268</v>
      </c>
      <c r="C472" s="90" t="s">
        <v>268</v>
      </c>
      <c r="D472" s="111">
        <f t="shared" si="12"/>
        <v>0</v>
      </c>
      <c r="E472" s="95" t="s">
        <v>201</v>
      </c>
      <c r="F472" s="95"/>
      <c r="G472" s="95" t="s">
        <v>152</v>
      </c>
      <c r="H472" s="94"/>
      <c r="I472" s="96" t="s">
        <v>160</v>
      </c>
    </row>
    <row r="473" spans="1:9">
      <c r="A473" s="103">
        <v>587</v>
      </c>
      <c r="B473" s="90" t="s">
        <v>268</v>
      </c>
      <c r="C473" s="90" t="s">
        <v>277</v>
      </c>
      <c r="D473" s="111">
        <f t="shared" si="12"/>
        <v>4</v>
      </c>
      <c r="E473" s="95" t="s">
        <v>158</v>
      </c>
      <c r="F473" s="95"/>
      <c r="G473" s="95" t="s">
        <v>152</v>
      </c>
      <c r="H473" s="94"/>
      <c r="I473" s="96" t="s">
        <v>160</v>
      </c>
    </row>
    <row r="474" spans="1:9">
      <c r="A474" s="103">
        <v>588</v>
      </c>
      <c r="B474" s="90" t="s">
        <v>268</v>
      </c>
      <c r="C474" s="90" t="s">
        <v>278</v>
      </c>
      <c r="D474" s="111">
        <f t="shared" si="12"/>
        <v>3</v>
      </c>
      <c r="E474" s="95" t="s">
        <v>168</v>
      </c>
      <c r="F474" s="95"/>
      <c r="G474" s="95" t="s">
        <v>152</v>
      </c>
      <c r="H474" s="94"/>
      <c r="I474" s="96" t="s">
        <v>160</v>
      </c>
    </row>
    <row r="475" spans="1:9">
      <c r="A475" s="103">
        <v>7194</v>
      </c>
      <c r="B475" s="90" t="s">
        <v>268</v>
      </c>
      <c r="C475" s="90" t="s">
        <v>282</v>
      </c>
      <c r="D475" s="111">
        <f t="shared" si="12"/>
        <v>7</v>
      </c>
      <c r="E475" s="95" t="s">
        <v>168</v>
      </c>
      <c r="F475" s="95"/>
      <c r="G475" s="95" t="s">
        <v>152</v>
      </c>
      <c r="H475" s="94"/>
      <c r="I475" s="96" t="s">
        <v>160</v>
      </c>
    </row>
    <row r="476" spans="1:9">
      <c r="A476" s="103">
        <v>7195</v>
      </c>
      <c r="B476" s="90" t="s">
        <v>268</v>
      </c>
      <c r="C476" s="90" t="s">
        <v>268</v>
      </c>
      <c r="D476" s="111">
        <f t="shared" si="12"/>
        <v>0</v>
      </c>
      <c r="E476" s="95" t="s">
        <v>168</v>
      </c>
      <c r="F476" s="95"/>
      <c r="G476" s="95" t="s">
        <v>152</v>
      </c>
      <c r="H476" s="94"/>
      <c r="I476" s="96" t="s">
        <v>160</v>
      </c>
    </row>
    <row r="477" spans="1:9">
      <c r="A477" s="103">
        <v>7196</v>
      </c>
      <c r="B477" s="90" t="s">
        <v>268</v>
      </c>
      <c r="C477" s="90" t="s">
        <v>279</v>
      </c>
      <c r="D477" s="111">
        <f t="shared" si="12"/>
        <v>1</v>
      </c>
      <c r="E477" s="95" t="s">
        <v>168</v>
      </c>
      <c r="F477" s="95"/>
      <c r="G477" s="95" t="s">
        <v>152</v>
      </c>
      <c r="H477" s="94"/>
      <c r="I477" s="96" t="s">
        <v>160</v>
      </c>
    </row>
    <row r="478" spans="1:9">
      <c r="A478" s="103">
        <v>7197</v>
      </c>
      <c r="B478" s="90" t="s">
        <v>268</v>
      </c>
      <c r="C478" s="90" t="s">
        <v>277</v>
      </c>
      <c r="D478" s="111">
        <f t="shared" si="12"/>
        <v>4</v>
      </c>
      <c r="E478" s="95" t="s">
        <v>168</v>
      </c>
      <c r="F478" s="95"/>
      <c r="G478" s="95" t="s">
        <v>152</v>
      </c>
      <c r="H478" s="94"/>
      <c r="I478" s="96" t="s">
        <v>160</v>
      </c>
    </row>
    <row r="479" spans="1:9">
      <c r="A479" s="103">
        <v>4</v>
      </c>
      <c r="B479" s="90" t="s">
        <v>279</v>
      </c>
      <c r="C479" s="90" t="s">
        <v>278</v>
      </c>
      <c r="D479" s="111">
        <f t="shared" si="12"/>
        <v>2</v>
      </c>
      <c r="E479" s="95" t="s">
        <v>193</v>
      </c>
      <c r="F479" s="95"/>
      <c r="G479" s="95" t="s">
        <v>152</v>
      </c>
      <c r="H479" s="94"/>
      <c r="I479" s="96" t="s">
        <v>160</v>
      </c>
    </row>
    <row r="480" spans="1:9">
      <c r="A480" s="103">
        <v>5</v>
      </c>
      <c r="B480" s="90" t="s">
        <v>279</v>
      </c>
      <c r="C480" s="90" t="s">
        <v>284</v>
      </c>
      <c r="D480" s="111">
        <f t="shared" si="12"/>
        <v>1</v>
      </c>
      <c r="E480" s="95" t="s">
        <v>193</v>
      </c>
      <c r="F480" s="95"/>
      <c r="G480" s="95" t="s">
        <v>152</v>
      </c>
      <c r="H480" s="94"/>
      <c r="I480" s="96" t="s">
        <v>160</v>
      </c>
    </row>
    <row r="481" spans="1:9">
      <c r="A481" s="103">
        <v>6</v>
      </c>
      <c r="B481" s="90" t="s">
        <v>279</v>
      </c>
      <c r="C481" s="90" t="s">
        <v>279</v>
      </c>
      <c r="D481" s="111">
        <f t="shared" si="12"/>
        <v>0</v>
      </c>
      <c r="E481" s="95" t="s">
        <v>200</v>
      </c>
      <c r="F481" s="95"/>
      <c r="G481" s="95" t="s">
        <v>152</v>
      </c>
      <c r="H481" s="94">
        <v>1</v>
      </c>
      <c r="I481" s="96" t="s">
        <v>160</v>
      </c>
    </row>
    <row r="482" spans="1:9">
      <c r="A482" s="103">
        <v>177</v>
      </c>
      <c r="B482" s="90" t="s">
        <v>279</v>
      </c>
      <c r="C482" s="90" t="s">
        <v>279</v>
      </c>
      <c r="D482" s="111">
        <f t="shared" si="12"/>
        <v>0</v>
      </c>
      <c r="E482" s="95" t="s">
        <v>189</v>
      </c>
      <c r="F482" s="95"/>
      <c r="G482" s="95" t="s">
        <v>152</v>
      </c>
      <c r="H482" s="94"/>
      <c r="I482" s="96" t="s">
        <v>160</v>
      </c>
    </row>
    <row r="483" spans="1:9">
      <c r="A483" s="103">
        <v>178</v>
      </c>
      <c r="B483" s="90" t="s">
        <v>279</v>
      </c>
      <c r="C483" s="90" t="s">
        <v>278</v>
      </c>
      <c r="D483" s="111">
        <f t="shared" si="12"/>
        <v>2</v>
      </c>
      <c r="E483" s="95" t="s">
        <v>189</v>
      </c>
      <c r="F483" s="95"/>
      <c r="G483" s="95" t="s">
        <v>152</v>
      </c>
      <c r="H483" s="94"/>
      <c r="I483" s="96" t="s">
        <v>160</v>
      </c>
    </row>
    <row r="484" spans="1:9">
      <c r="A484" s="103">
        <v>268</v>
      </c>
      <c r="B484" s="90" t="s">
        <v>279</v>
      </c>
      <c r="C484" s="90" t="s">
        <v>282</v>
      </c>
      <c r="D484" s="111">
        <f t="shared" si="12"/>
        <v>6</v>
      </c>
      <c r="E484" s="95" t="s">
        <v>191</v>
      </c>
      <c r="F484" s="95"/>
      <c r="G484" s="95" t="s">
        <v>152</v>
      </c>
      <c r="H484" s="94"/>
      <c r="I484" s="96" t="s">
        <v>160</v>
      </c>
    </row>
    <row r="485" spans="1:9">
      <c r="A485" s="104">
        <v>7198</v>
      </c>
      <c r="B485" s="100" t="s">
        <v>279</v>
      </c>
      <c r="C485" s="100" t="s">
        <v>277</v>
      </c>
      <c r="D485" s="111">
        <f t="shared" si="12"/>
        <v>3</v>
      </c>
      <c r="E485" s="101" t="s">
        <v>168</v>
      </c>
      <c r="F485" s="101"/>
      <c r="G485" s="101" t="s">
        <v>152</v>
      </c>
      <c r="H485" s="99"/>
      <c r="I485" s="102" t="s">
        <v>160</v>
      </c>
    </row>
  </sheetData>
  <autoFilter ref="A1:I485" xr:uid="{00000000-0001-0000-0900-000000000000}"/>
  <mergeCells count="8">
    <mergeCell ref="L52:N52"/>
    <mergeCell ref="O52:Q52"/>
    <mergeCell ref="R52:T52"/>
    <mergeCell ref="K15:AD15"/>
    <mergeCell ref="L18:N18"/>
    <mergeCell ref="O18:Q18"/>
    <mergeCell ref="R18:T18"/>
    <mergeCell ref="K50:AD50"/>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M18"/>
  <sheetViews>
    <sheetView showGridLines="0" zoomScale="115" zoomScaleNormal="115" workbookViewId="0">
      <pane ySplit="1" topLeftCell="A2" activePane="bottomLeft" state="frozen"/>
      <selection pane="bottomLeft" activeCell="R3" sqref="Q3:R3"/>
    </sheetView>
  </sheetViews>
  <sheetFormatPr defaultColWidth="9.21875" defaultRowHeight="14.4"/>
  <cols>
    <col min="1" max="1" width="15.77734375" style="1" customWidth="1"/>
    <col min="2" max="2" width="8.109375" style="1" bestFit="1" customWidth="1"/>
    <col min="3" max="3" width="9.21875" style="1"/>
    <col min="4" max="4" width="10.77734375" style="1" bestFit="1" customWidth="1"/>
    <col min="5" max="5" width="6.6640625" style="1" customWidth="1"/>
    <col min="6" max="6" width="6.109375" style="1" customWidth="1"/>
    <col min="7" max="7" width="5" style="1" customWidth="1"/>
    <col min="8" max="8" width="5.5546875" style="1" customWidth="1"/>
    <col min="9" max="9" width="13.44140625" style="1" bestFit="1" customWidth="1"/>
    <col min="10" max="10" width="8.109375" style="1" bestFit="1" customWidth="1"/>
    <col min="11" max="11" width="9.21875" style="1"/>
    <col min="12" max="12" width="10.77734375" style="1" bestFit="1" customWidth="1"/>
    <col min="13" max="13" width="6.6640625" style="1" customWidth="1"/>
    <col min="14" max="16384" width="9.21875" style="1"/>
  </cols>
  <sheetData>
    <row r="1" spans="1:13">
      <c r="A1" s="2" t="s">
        <v>315</v>
      </c>
    </row>
    <row r="3" spans="1:13" ht="17.399999999999999">
      <c r="A3" s="114" t="s">
        <v>361</v>
      </c>
    </row>
    <row r="4" spans="1:13">
      <c r="A4" s="73" t="s">
        <v>0</v>
      </c>
      <c r="B4" s="73"/>
      <c r="C4" s="73"/>
      <c r="D4" s="73"/>
      <c r="E4" s="73"/>
      <c r="F4" s="41"/>
      <c r="I4" s="74" t="s">
        <v>22</v>
      </c>
      <c r="J4" s="74"/>
      <c r="K4" s="74"/>
      <c r="L4" s="74"/>
      <c r="M4" s="74"/>
    </row>
    <row r="5" spans="1:13">
      <c r="A5" s="75"/>
      <c r="B5" s="75"/>
      <c r="C5" s="75"/>
      <c r="D5" s="75"/>
      <c r="E5" s="75"/>
      <c r="F5" s="41"/>
      <c r="I5" s="75"/>
      <c r="J5" s="75"/>
      <c r="K5" s="75"/>
      <c r="L5" s="75"/>
      <c r="M5" s="75"/>
    </row>
    <row r="6" spans="1:13">
      <c r="F6" s="41"/>
    </row>
    <row r="7" spans="1:13">
      <c r="A7" s="1" t="s">
        <v>291</v>
      </c>
      <c r="D7" s="1" t="s">
        <v>292</v>
      </c>
      <c r="F7" s="62" t="s">
        <v>344</v>
      </c>
      <c r="G7" s="63" t="s">
        <v>345</v>
      </c>
      <c r="I7" s="1" t="s">
        <v>291</v>
      </c>
      <c r="L7" s="1" t="s">
        <v>292</v>
      </c>
    </row>
    <row r="8" spans="1:13">
      <c r="A8" s="21" t="s">
        <v>293</v>
      </c>
      <c r="B8" s="21" t="s">
        <v>294</v>
      </c>
      <c r="D8" s="37" t="s">
        <v>314</v>
      </c>
      <c r="E8" s="42">
        <f>COUNTIFS($B$9:$B$18,"&gt;="&amp;F8,$B$9:$B$18,"&lt;"&amp;G8)</f>
        <v>1</v>
      </c>
      <c r="F8" s="64" t="str">
        <f>LEFT(D8,SEARCH("-",D8)-1)</f>
        <v>100%</v>
      </c>
      <c r="G8" s="64" t="str">
        <f>RIGHT(D8,SEARCH("-",D8)-1)</f>
        <v>110%</v>
      </c>
      <c r="H8" s="43"/>
      <c r="I8" s="21" t="s">
        <v>293</v>
      </c>
      <c r="J8" s="21" t="s">
        <v>294</v>
      </c>
      <c r="L8" s="37" t="s">
        <v>314</v>
      </c>
      <c r="M8" s="42">
        <v>1</v>
      </c>
    </row>
    <row r="9" spans="1:13">
      <c r="A9" s="44" t="s">
        <v>295</v>
      </c>
      <c r="B9" s="45">
        <v>0.98899999999999999</v>
      </c>
      <c r="D9" s="38" t="s">
        <v>296</v>
      </c>
      <c r="E9" s="42">
        <f t="shared" ref="E9:E18" si="0">COUNTIFS($B$9:$B$18,"&gt;="&amp;F9,$B$9:$B$18,"&lt;"&amp;G9)</f>
        <v>3</v>
      </c>
      <c r="F9" s="64" t="str">
        <f t="shared" ref="F9:F18" si="1">LEFT(D9,SEARCH("-",D9)-1)</f>
        <v>90%</v>
      </c>
      <c r="G9" s="64" t="str">
        <f t="shared" ref="G9:G18" si="2">RIGHT(D9,SEARCH("-",D9)-1)</f>
        <v>99%</v>
      </c>
      <c r="H9" s="43"/>
      <c r="I9" s="44" t="s">
        <v>295</v>
      </c>
      <c r="J9" s="46">
        <v>0.98899999999999999</v>
      </c>
      <c r="L9" s="38" t="s">
        <v>296</v>
      </c>
      <c r="M9" s="42">
        <v>3</v>
      </c>
    </row>
    <row r="10" spans="1:13">
      <c r="A10" s="44" t="s">
        <v>297</v>
      </c>
      <c r="B10" s="45">
        <v>0.78210000000000002</v>
      </c>
      <c r="D10" s="38" t="s">
        <v>298</v>
      </c>
      <c r="E10" s="42">
        <f t="shared" si="0"/>
        <v>1</v>
      </c>
      <c r="F10" s="64" t="str">
        <f t="shared" si="1"/>
        <v>80%</v>
      </c>
      <c r="G10" s="64" t="str">
        <f t="shared" si="2"/>
        <v>89%</v>
      </c>
      <c r="H10" s="43"/>
      <c r="I10" s="44" t="s">
        <v>297</v>
      </c>
      <c r="J10" s="47">
        <v>0.78210000000000002</v>
      </c>
      <c r="L10" s="38" t="s">
        <v>298</v>
      </c>
      <c r="M10" s="42">
        <v>1</v>
      </c>
    </row>
    <row r="11" spans="1:13">
      <c r="A11" s="44" t="s">
        <v>299</v>
      </c>
      <c r="B11" s="45">
        <v>0.90210000000000001</v>
      </c>
      <c r="D11" s="39" t="s">
        <v>300</v>
      </c>
      <c r="E11" s="42">
        <f t="shared" si="0"/>
        <v>2</v>
      </c>
      <c r="F11" s="64" t="str">
        <f t="shared" si="1"/>
        <v>70%</v>
      </c>
      <c r="G11" s="64" t="str">
        <f t="shared" si="2"/>
        <v>79%</v>
      </c>
      <c r="H11" s="43"/>
      <c r="I11" s="44" t="s">
        <v>299</v>
      </c>
      <c r="J11" s="46">
        <v>0.90210000000000001</v>
      </c>
      <c r="L11" s="39" t="s">
        <v>300</v>
      </c>
      <c r="M11" s="42">
        <v>2</v>
      </c>
    </row>
    <row r="12" spans="1:13">
      <c r="A12" s="44" t="s">
        <v>301</v>
      </c>
      <c r="B12" s="45">
        <v>0.80110000000000003</v>
      </c>
      <c r="D12" s="39" t="s">
        <v>302</v>
      </c>
      <c r="E12" s="42">
        <f t="shared" si="0"/>
        <v>0</v>
      </c>
      <c r="F12" s="64" t="str">
        <f t="shared" si="1"/>
        <v>60%</v>
      </c>
      <c r="G12" s="64" t="str">
        <f t="shared" si="2"/>
        <v>69%</v>
      </c>
      <c r="H12" s="43"/>
      <c r="I12" s="44" t="s">
        <v>301</v>
      </c>
      <c r="J12" s="46">
        <v>0.80110000000000003</v>
      </c>
      <c r="L12" s="39" t="s">
        <v>302</v>
      </c>
      <c r="M12" s="42">
        <v>0</v>
      </c>
    </row>
    <row r="13" spans="1:13">
      <c r="A13" s="44" t="s">
        <v>303</v>
      </c>
      <c r="B13" s="45">
        <v>0.9</v>
      </c>
      <c r="D13" s="40" t="s">
        <v>304</v>
      </c>
      <c r="E13" s="42">
        <f t="shared" si="0"/>
        <v>0</v>
      </c>
      <c r="F13" s="64" t="str">
        <f t="shared" si="1"/>
        <v>50%</v>
      </c>
      <c r="G13" s="64" t="str">
        <f t="shared" si="2"/>
        <v>59%</v>
      </c>
      <c r="H13" s="43"/>
      <c r="I13" s="44" t="s">
        <v>303</v>
      </c>
      <c r="J13" s="46">
        <v>0.9</v>
      </c>
      <c r="L13" s="40" t="s">
        <v>304</v>
      </c>
      <c r="M13" s="42">
        <v>0</v>
      </c>
    </row>
    <row r="14" spans="1:13">
      <c r="A14" s="44" t="s">
        <v>305</v>
      </c>
      <c r="B14" s="45">
        <v>0.01</v>
      </c>
      <c r="D14" s="40" t="s">
        <v>306</v>
      </c>
      <c r="E14" s="42">
        <f t="shared" si="0"/>
        <v>0</v>
      </c>
      <c r="F14" s="64" t="str">
        <f t="shared" si="1"/>
        <v>40%</v>
      </c>
      <c r="G14" s="64" t="str">
        <f t="shared" si="2"/>
        <v>49%</v>
      </c>
      <c r="H14" s="43"/>
      <c r="I14" s="44" t="s">
        <v>305</v>
      </c>
      <c r="J14" s="48">
        <v>0.01</v>
      </c>
      <c r="L14" s="40" t="s">
        <v>306</v>
      </c>
      <c r="M14" s="42">
        <v>0</v>
      </c>
    </row>
    <row r="15" spans="1:13">
      <c r="A15" s="44" t="s">
        <v>307</v>
      </c>
      <c r="B15" s="45">
        <v>0.75280000000000002</v>
      </c>
      <c r="D15" s="40" t="s">
        <v>308</v>
      </c>
      <c r="E15" s="42">
        <f t="shared" si="0"/>
        <v>0</v>
      </c>
      <c r="F15" s="64" t="str">
        <f t="shared" si="1"/>
        <v>30%</v>
      </c>
      <c r="G15" s="64" t="str">
        <f t="shared" si="2"/>
        <v>39%</v>
      </c>
      <c r="H15" s="43"/>
      <c r="I15" s="44" t="s">
        <v>307</v>
      </c>
      <c r="J15" s="47">
        <v>0.75280000000000002</v>
      </c>
      <c r="L15" s="40" t="s">
        <v>308</v>
      </c>
      <c r="M15" s="42">
        <v>0</v>
      </c>
    </row>
    <row r="16" spans="1:13">
      <c r="A16" s="44" t="s">
        <v>309</v>
      </c>
      <c r="B16" s="45">
        <v>0.99099999999999999</v>
      </c>
      <c r="D16" s="40" t="s">
        <v>310</v>
      </c>
      <c r="E16" s="42">
        <f t="shared" si="0"/>
        <v>0</v>
      </c>
      <c r="F16" s="64" t="str">
        <f t="shared" si="1"/>
        <v>20%</v>
      </c>
      <c r="G16" s="64" t="str">
        <f t="shared" si="2"/>
        <v>29%</v>
      </c>
      <c r="H16" s="43"/>
      <c r="I16" s="44" t="s">
        <v>309</v>
      </c>
      <c r="J16" s="46">
        <v>0.99099999999999999</v>
      </c>
      <c r="L16" s="40" t="s">
        <v>310</v>
      </c>
      <c r="M16" s="42">
        <v>0</v>
      </c>
    </row>
    <row r="17" spans="1:13">
      <c r="A17" s="44" t="s">
        <v>113</v>
      </c>
      <c r="B17" s="45">
        <v>0.69089999999999996</v>
      </c>
      <c r="D17" s="40" t="s">
        <v>311</v>
      </c>
      <c r="E17" s="42">
        <f t="shared" si="0"/>
        <v>0</v>
      </c>
      <c r="F17" s="64" t="str">
        <f t="shared" si="1"/>
        <v>10%</v>
      </c>
      <c r="G17" s="64" t="str">
        <f t="shared" si="2"/>
        <v>19%</v>
      </c>
      <c r="H17" s="43"/>
      <c r="I17" s="44" t="s">
        <v>113</v>
      </c>
      <c r="J17" s="47">
        <v>0.69089999999999996</v>
      </c>
      <c r="L17" s="40" t="s">
        <v>311</v>
      </c>
      <c r="M17" s="42">
        <v>0</v>
      </c>
    </row>
    <row r="18" spans="1:13">
      <c r="A18" s="44" t="s">
        <v>312</v>
      </c>
      <c r="B18" s="45">
        <v>1</v>
      </c>
      <c r="D18" s="40" t="s">
        <v>313</v>
      </c>
      <c r="E18" s="42">
        <f t="shared" si="0"/>
        <v>1</v>
      </c>
      <c r="F18" s="64" t="str">
        <f t="shared" si="1"/>
        <v>0%</v>
      </c>
      <c r="G18" s="64" t="str">
        <f t="shared" si="2"/>
        <v>9%</v>
      </c>
      <c r="H18" s="43"/>
      <c r="I18" s="44" t="s">
        <v>312</v>
      </c>
      <c r="J18" s="46">
        <v>1</v>
      </c>
      <c r="L18" s="40" t="s">
        <v>313</v>
      </c>
      <c r="M18" s="42">
        <v>1</v>
      </c>
    </row>
  </sheetData>
  <mergeCells count="4">
    <mergeCell ref="A4:E4"/>
    <mergeCell ref="I4:M4"/>
    <mergeCell ref="A5:E5"/>
    <mergeCell ref="I5:M5"/>
  </mergeCells>
  <conditionalFormatting sqref="B1">
    <cfRule type="colorScale" priority="5">
      <colorScale>
        <cfvo type="min"/>
        <cfvo type="percentile" val="50"/>
        <cfvo type="max"/>
        <color rgb="FFF8696B"/>
        <color rgb="FFFFEB84"/>
        <color rgb="FF63BE7B"/>
      </colorScale>
    </cfRule>
  </conditionalFormatting>
  <conditionalFormatting sqref="B9:B18">
    <cfRule type="cellIs" dxfId="2" priority="1" operator="greaterThan">
      <formula>0.8</formula>
    </cfRule>
    <cfRule type="cellIs" dxfId="1" priority="2" operator="between">
      <formula>0.6</formula>
      <formula>0.8</formula>
    </cfRule>
    <cfRule type="cellIs" dxfId="0" priority="3" operator="lessThan">
      <formula>0.6</formula>
    </cfRule>
  </conditionalFormatting>
  <conditionalFormatting sqref="J10">
    <cfRule type="top10" priority="6" percent="1" rank="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L25"/>
  <sheetViews>
    <sheetView showGridLines="0" zoomScaleNormal="100" workbookViewId="0">
      <pane ySplit="5" topLeftCell="A6" activePane="bottomLeft" state="frozen"/>
      <selection activeCell="E11" sqref="E11"/>
      <selection pane="bottomLeft" activeCell="H18" sqref="H18"/>
    </sheetView>
  </sheetViews>
  <sheetFormatPr defaultColWidth="9.21875" defaultRowHeight="14.4"/>
  <cols>
    <col min="1" max="1" width="13.109375" style="4" customWidth="1"/>
    <col min="2" max="2" width="5.21875" style="4" bestFit="1" customWidth="1"/>
    <col min="3" max="3" width="22.33203125" style="4" bestFit="1" customWidth="1"/>
    <col min="4" max="4" width="14.77734375" style="4" bestFit="1" customWidth="1"/>
    <col min="5" max="5" width="9.21875" style="4"/>
    <col min="6" max="6" width="7.21875" style="4" bestFit="1" customWidth="1"/>
    <col min="7" max="7" width="5.21875" style="4" bestFit="1" customWidth="1"/>
    <col min="8" max="8" width="14.77734375" style="4" bestFit="1" customWidth="1"/>
    <col min="9" max="9" width="9.21875" style="4"/>
    <col min="10" max="10" width="7.21875" style="4" bestFit="1" customWidth="1"/>
    <col min="11" max="11" width="5.21875" style="4" bestFit="1" customWidth="1"/>
    <col min="12" max="12" width="14.77734375" style="4" bestFit="1" customWidth="1"/>
    <col min="13" max="16384" width="9.21875" style="4"/>
  </cols>
  <sheetData>
    <row r="1" spans="1:12">
      <c r="A1" s="15" t="s">
        <v>285</v>
      </c>
    </row>
    <row r="2" spans="1:12">
      <c r="A2" s="15"/>
    </row>
    <row r="3" spans="1:12" ht="16.2" customHeight="1">
      <c r="A3" s="113"/>
      <c r="F3" s="113" t="s">
        <v>360</v>
      </c>
    </row>
    <row r="4" spans="1:12">
      <c r="A4" s="76" t="s">
        <v>0</v>
      </c>
      <c r="B4" s="76"/>
      <c r="C4" s="76"/>
      <c r="D4" s="76"/>
      <c r="F4" s="76" t="s">
        <v>22</v>
      </c>
      <c r="G4" s="76"/>
      <c r="H4" s="76"/>
      <c r="J4" s="76" t="s">
        <v>23</v>
      </c>
      <c r="K4" s="76"/>
      <c r="L4" s="76"/>
    </row>
    <row r="5" spans="1:12">
      <c r="A5" s="17" t="s">
        <v>7</v>
      </c>
      <c r="B5" s="17" t="s">
        <v>110</v>
      </c>
      <c r="C5" s="17" t="s">
        <v>25</v>
      </c>
      <c r="D5" s="17" t="s">
        <v>109</v>
      </c>
      <c r="F5" s="17" t="s">
        <v>7</v>
      </c>
      <c r="G5" s="17" t="s">
        <v>110</v>
      </c>
      <c r="H5" s="17" t="s">
        <v>109</v>
      </c>
      <c r="J5" s="17" t="s">
        <v>7</v>
      </c>
      <c r="K5" s="17" t="s">
        <v>110</v>
      </c>
      <c r="L5" s="17" t="s">
        <v>109</v>
      </c>
    </row>
    <row r="6" spans="1:12">
      <c r="A6" s="4" t="s">
        <v>11</v>
      </c>
      <c r="B6" s="4" t="s">
        <v>111</v>
      </c>
      <c r="C6" s="4" t="s">
        <v>112</v>
      </c>
      <c r="D6" s="4">
        <v>102</v>
      </c>
      <c r="F6" s="4" t="s">
        <v>113</v>
      </c>
      <c r="G6" s="4" t="s">
        <v>114</v>
      </c>
      <c r="H6" s="25">
        <f>SUMIFS($D$6:$D$25,$A$6:$A$25,F6,$B$6:$B$25,G6)</f>
        <v>191</v>
      </c>
      <c r="J6" s="4" t="s">
        <v>113</v>
      </c>
      <c r="K6" s="4" t="s">
        <v>114</v>
      </c>
      <c r="L6" s="4">
        <v>191</v>
      </c>
    </row>
    <row r="7" spans="1:12">
      <c r="A7" s="4" t="s">
        <v>11</v>
      </c>
      <c r="B7" s="4" t="s">
        <v>111</v>
      </c>
      <c r="C7" s="4" t="s">
        <v>115</v>
      </c>
      <c r="D7" s="4">
        <v>110</v>
      </c>
      <c r="F7" s="4" t="s">
        <v>113</v>
      </c>
      <c r="G7" s="4" t="s">
        <v>111</v>
      </c>
      <c r="H7" s="25">
        <f t="shared" ref="H7:H14" si="0">SUMIFS($D$6:$D$25,$A$6:$A$25,F7,$B$6:$B$25,G7)</f>
        <v>308</v>
      </c>
      <c r="J7" s="4" t="s">
        <v>113</v>
      </c>
      <c r="K7" s="4" t="s">
        <v>111</v>
      </c>
      <c r="L7" s="4">
        <v>308</v>
      </c>
    </row>
    <row r="8" spans="1:12">
      <c r="A8" s="4" t="s">
        <v>11</v>
      </c>
      <c r="B8" s="4" t="s">
        <v>114</v>
      </c>
      <c r="C8" s="4" t="s">
        <v>116</v>
      </c>
      <c r="D8" s="4">
        <v>110</v>
      </c>
      <c r="F8" s="4" t="s">
        <v>113</v>
      </c>
      <c r="G8" s="4" t="s">
        <v>117</v>
      </c>
      <c r="H8" s="25">
        <f t="shared" si="0"/>
        <v>210</v>
      </c>
      <c r="J8" s="4" t="s">
        <v>113</v>
      </c>
      <c r="K8" s="4" t="s">
        <v>117</v>
      </c>
      <c r="L8" s="4">
        <v>210</v>
      </c>
    </row>
    <row r="9" spans="1:12">
      <c r="A9" s="4" t="s">
        <v>11</v>
      </c>
      <c r="B9" s="4" t="s">
        <v>118</v>
      </c>
      <c r="C9" s="4" t="s">
        <v>119</v>
      </c>
      <c r="D9" s="4">
        <v>92</v>
      </c>
      <c r="F9" s="4" t="s">
        <v>120</v>
      </c>
      <c r="G9" s="4" t="s">
        <v>114</v>
      </c>
      <c r="H9" s="25">
        <f t="shared" si="0"/>
        <v>190</v>
      </c>
      <c r="J9" s="4" t="s">
        <v>120</v>
      </c>
      <c r="K9" s="4" t="s">
        <v>114</v>
      </c>
      <c r="L9" s="4">
        <v>190</v>
      </c>
    </row>
    <row r="10" spans="1:12">
      <c r="A10" s="4" t="s">
        <v>11</v>
      </c>
      <c r="B10" s="4" t="s">
        <v>111</v>
      </c>
      <c r="C10" s="4" t="s">
        <v>121</v>
      </c>
      <c r="D10" s="4">
        <v>95</v>
      </c>
      <c r="F10" s="4" t="s">
        <v>120</v>
      </c>
      <c r="G10" s="4" t="s">
        <v>111</v>
      </c>
      <c r="H10" s="25">
        <f t="shared" si="0"/>
        <v>307</v>
      </c>
      <c r="J10" s="4" t="s">
        <v>120</v>
      </c>
      <c r="K10" s="4" t="s">
        <v>111</v>
      </c>
      <c r="L10" s="4">
        <v>307</v>
      </c>
    </row>
    <row r="11" spans="1:12">
      <c r="A11" s="4" t="s">
        <v>11</v>
      </c>
      <c r="B11" s="4" t="s">
        <v>111</v>
      </c>
      <c r="C11" s="4" t="s">
        <v>122</v>
      </c>
      <c r="D11" s="4">
        <v>97</v>
      </c>
      <c r="F11" s="4" t="s">
        <v>120</v>
      </c>
      <c r="G11" s="4" t="s">
        <v>117</v>
      </c>
      <c r="H11" s="25">
        <f t="shared" si="0"/>
        <v>194</v>
      </c>
      <c r="J11" s="4" t="s">
        <v>120</v>
      </c>
      <c r="K11" s="4" t="s">
        <v>117</v>
      </c>
      <c r="L11" s="4">
        <v>194</v>
      </c>
    </row>
    <row r="12" spans="1:12">
      <c r="A12" s="4" t="s">
        <v>113</v>
      </c>
      <c r="B12" s="4" t="s">
        <v>114</v>
      </c>
      <c r="C12" s="4" t="s">
        <v>123</v>
      </c>
      <c r="D12" s="4">
        <v>98</v>
      </c>
      <c r="F12" s="4" t="s">
        <v>11</v>
      </c>
      <c r="G12" s="4" t="s">
        <v>114</v>
      </c>
      <c r="H12" s="25">
        <f t="shared" si="0"/>
        <v>110</v>
      </c>
      <c r="J12" s="4" t="s">
        <v>11</v>
      </c>
      <c r="K12" s="4" t="s">
        <v>114</v>
      </c>
      <c r="L12" s="4">
        <v>110</v>
      </c>
    </row>
    <row r="13" spans="1:12">
      <c r="A13" s="4" t="s">
        <v>113</v>
      </c>
      <c r="B13" s="4" t="s">
        <v>118</v>
      </c>
      <c r="C13" s="4" t="s">
        <v>124</v>
      </c>
      <c r="D13" s="4">
        <v>100</v>
      </c>
      <c r="F13" s="4" t="s">
        <v>11</v>
      </c>
      <c r="G13" s="4" t="s">
        <v>111</v>
      </c>
      <c r="H13" s="25">
        <f t="shared" si="0"/>
        <v>404</v>
      </c>
      <c r="J13" s="4" t="s">
        <v>11</v>
      </c>
      <c r="K13" s="4" t="s">
        <v>111</v>
      </c>
      <c r="L13" s="4">
        <v>404</v>
      </c>
    </row>
    <row r="14" spans="1:12">
      <c r="A14" s="4" t="s">
        <v>113</v>
      </c>
      <c r="B14" s="4" t="s">
        <v>111</v>
      </c>
      <c r="C14" s="4" t="s">
        <v>125</v>
      </c>
      <c r="D14" s="4">
        <v>93</v>
      </c>
      <c r="F14" s="4" t="s">
        <v>11</v>
      </c>
      <c r="G14" s="4" t="s">
        <v>117</v>
      </c>
      <c r="H14" s="25">
        <f t="shared" si="0"/>
        <v>92</v>
      </c>
      <c r="J14" s="4" t="s">
        <v>11</v>
      </c>
      <c r="K14" s="4" t="s">
        <v>117</v>
      </c>
      <c r="L14" s="4">
        <v>92</v>
      </c>
    </row>
    <row r="15" spans="1:12">
      <c r="A15" s="4" t="s">
        <v>113</v>
      </c>
      <c r="B15" s="4" t="s">
        <v>111</v>
      </c>
      <c r="C15" s="4" t="s">
        <v>126</v>
      </c>
      <c r="D15" s="4">
        <v>110</v>
      </c>
    </row>
    <row r="16" spans="1:12">
      <c r="A16" s="4" t="s">
        <v>113</v>
      </c>
      <c r="B16" s="4" t="s">
        <v>114</v>
      </c>
      <c r="C16" s="4" t="s">
        <v>127</v>
      </c>
      <c r="D16" s="4">
        <v>93</v>
      </c>
    </row>
    <row r="17" spans="1:4">
      <c r="A17" s="4" t="s">
        <v>113</v>
      </c>
      <c r="B17" s="4" t="s">
        <v>118</v>
      </c>
      <c r="C17" s="4" t="s">
        <v>128</v>
      </c>
      <c r="D17" s="4">
        <v>110</v>
      </c>
    </row>
    <row r="18" spans="1:4">
      <c r="A18" s="4" t="s">
        <v>113</v>
      </c>
      <c r="B18" s="4" t="s">
        <v>111</v>
      </c>
      <c r="C18" s="4" t="s">
        <v>129</v>
      </c>
      <c r="D18" s="4">
        <v>105</v>
      </c>
    </row>
    <row r="19" spans="1:4">
      <c r="A19" s="4" t="s">
        <v>120</v>
      </c>
      <c r="B19" s="4" t="s">
        <v>111</v>
      </c>
      <c r="C19" s="4" t="s">
        <v>130</v>
      </c>
      <c r="D19" s="4">
        <v>92</v>
      </c>
    </row>
    <row r="20" spans="1:4">
      <c r="A20" s="4" t="s">
        <v>120</v>
      </c>
      <c r="B20" s="4" t="s">
        <v>114</v>
      </c>
      <c r="C20" s="4" t="s">
        <v>131</v>
      </c>
      <c r="D20" s="4">
        <v>96</v>
      </c>
    </row>
    <row r="21" spans="1:4">
      <c r="A21" s="4" t="s">
        <v>120</v>
      </c>
      <c r="B21" s="4" t="s">
        <v>118</v>
      </c>
      <c r="C21" s="4" t="s">
        <v>132</v>
      </c>
      <c r="D21" s="4">
        <v>102</v>
      </c>
    </row>
    <row r="22" spans="1:4">
      <c r="A22" s="4" t="s">
        <v>120</v>
      </c>
      <c r="B22" s="4" t="s">
        <v>111</v>
      </c>
      <c r="C22" s="4" t="s">
        <v>133</v>
      </c>
      <c r="D22" s="4">
        <v>108</v>
      </c>
    </row>
    <row r="23" spans="1:4">
      <c r="A23" s="4" t="s">
        <v>120</v>
      </c>
      <c r="B23" s="4" t="s">
        <v>111</v>
      </c>
      <c r="C23" s="4" t="s">
        <v>134</v>
      </c>
      <c r="D23" s="4">
        <v>107</v>
      </c>
    </row>
    <row r="24" spans="1:4">
      <c r="A24" s="4" t="s">
        <v>120</v>
      </c>
      <c r="B24" s="4" t="s">
        <v>114</v>
      </c>
      <c r="C24" s="4" t="s">
        <v>135</v>
      </c>
      <c r="D24" s="4">
        <v>94</v>
      </c>
    </row>
    <row r="25" spans="1:4">
      <c r="A25" s="4" t="s">
        <v>120</v>
      </c>
      <c r="B25" s="4" t="s">
        <v>118</v>
      </c>
      <c r="C25" s="4" t="s">
        <v>129</v>
      </c>
      <c r="D25" s="4">
        <v>92</v>
      </c>
    </row>
  </sheetData>
  <autoFilter ref="A5:D25" xr:uid="{00000000-0001-0000-0200-000000000000}"/>
  <mergeCells count="3">
    <mergeCell ref="A4:D4"/>
    <mergeCell ref="F4:H4"/>
    <mergeCell ref="J4:L4"/>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CI998"/>
  <sheetViews>
    <sheetView showGridLines="0" zoomScale="70" zoomScaleNormal="70" workbookViewId="0">
      <pane ySplit="1" topLeftCell="A2" activePane="bottomLeft" state="frozen"/>
      <selection activeCell="E11" sqref="E11"/>
      <selection pane="bottomLeft" activeCell="R4" sqref="R4"/>
    </sheetView>
  </sheetViews>
  <sheetFormatPr defaultColWidth="14.44140625" defaultRowHeight="14.4"/>
  <cols>
    <col min="1" max="1" width="16.6640625" style="4" customWidth="1"/>
    <col min="2" max="2" width="24.21875" style="4" bestFit="1" customWidth="1"/>
    <col min="3" max="3" width="12.33203125" style="4" bestFit="1" customWidth="1"/>
    <col min="4" max="4" width="9.21875" style="4" bestFit="1" customWidth="1"/>
    <col min="5" max="5" width="10" style="4" bestFit="1" customWidth="1"/>
    <col min="6" max="6" width="12.109375" style="4" bestFit="1" customWidth="1"/>
    <col min="7" max="7" width="13.21875" style="4" bestFit="1" customWidth="1"/>
    <col min="8" max="8" width="11.21875" style="4" bestFit="1" customWidth="1"/>
    <col min="9" max="9" width="8.88671875" style="4" bestFit="1" customWidth="1"/>
    <col min="10" max="10" width="9.44140625" style="4" bestFit="1" customWidth="1"/>
    <col min="11" max="11" width="9.33203125" style="4" bestFit="1" customWidth="1"/>
    <col min="12" max="12" width="9.6640625" style="4" bestFit="1" customWidth="1"/>
    <col min="13" max="13" width="11.21875" style="4" bestFit="1" customWidth="1"/>
    <col min="14" max="14" width="8.44140625" style="4" bestFit="1" customWidth="1"/>
    <col min="15" max="16" width="4" style="4" customWidth="1"/>
    <col min="17" max="17" width="5.6640625" style="4" customWidth="1"/>
    <col min="18" max="18" width="15.6640625" style="4" bestFit="1" customWidth="1"/>
    <col min="19" max="19" width="15.109375" style="4" bestFit="1" customWidth="1"/>
    <col min="20" max="20" width="13.44140625" style="4" bestFit="1" customWidth="1"/>
    <col min="21" max="21" width="14.44140625" style="4" bestFit="1" customWidth="1"/>
    <col min="22" max="22" width="8.77734375" style="4" bestFit="1" customWidth="1"/>
    <col min="23" max="23" width="17.109375" style="4" bestFit="1" customWidth="1"/>
    <col min="24" max="24" width="3.33203125" style="4" bestFit="1" customWidth="1"/>
    <col min="25" max="25" width="6.21875" style="4" bestFit="1" customWidth="1"/>
    <col min="26" max="33" width="4.44140625" style="4" bestFit="1" customWidth="1"/>
    <col min="34" max="40" width="5.5546875" style="4" bestFit="1" customWidth="1"/>
    <col min="41" max="41" width="9.44140625" style="4" bestFit="1" customWidth="1"/>
    <col min="42" max="44" width="2.21875" style="4" bestFit="1" customWidth="1"/>
    <col min="45" max="47" width="3.33203125" style="4" bestFit="1" customWidth="1"/>
    <col min="48" max="55" width="4.44140625" style="4" bestFit="1" customWidth="1"/>
    <col min="56" max="62" width="5.5546875" style="4" bestFit="1" customWidth="1"/>
    <col min="63" max="63" width="10.21875" style="4" bestFit="1" customWidth="1"/>
    <col min="64" max="67" width="2.21875" style="4" bestFit="1" customWidth="1"/>
    <col min="68" max="69" width="3.33203125" style="4" bestFit="1" customWidth="1"/>
    <col min="70" max="77" width="4.44140625" style="4" bestFit="1" customWidth="1"/>
    <col min="78" max="84" width="5.5546875" style="4" bestFit="1" customWidth="1"/>
    <col min="85" max="85" width="16.33203125" style="4" bestFit="1" customWidth="1"/>
    <col min="86" max="86" width="14.21875" style="4" bestFit="1" customWidth="1"/>
    <col min="87" max="87" width="15.21875" style="4" bestFit="1" customWidth="1"/>
    <col min="88" max="16384" width="14.44140625" style="4"/>
  </cols>
  <sheetData>
    <row r="1" spans="1:87">
      <c r="A1" s="15" t="s">
        <v>288</v>
      </c>
      <c r="E1" s="16"/>
      <c r="F1" s="16"/>
    </row>
    <row r="2" spans="1:87" ht="17.399999999999999">
      <c r="A2" s="113"/>
      <c r="E2" s="16"/>
      <c r="F2" s="16"/>
    </row>
    <row r="3" spans="1:87" ht="17.399999999999999">
      <c r="A3" s="71" t="s">
        <v>0</v>
      </c>
      <c r="B3" s="72"/>
      <c r="C3" s="72"/>
      <c r="D3" s="72"/>
      <c r="E3" s="72"/>
      <c r="F3" s="72"/>
      <c r="G3" s="72"/>
      <c r="H3" s="72"/>
      <c r="I3" s="72"/>
      <c r="J3" s="72"/>
      <c r="K3" s="72"/>
      <c r="L3" s="72"/>
      <c r="M3" s="72"/>
      <c r="N3" s="72"/>
      <c r="R3" s="113" t="s">
        <v>356</v>
      </c>
    </row>
    <row r="4" spans="1:87">
      <c r="A4" s="34" t="s">
        <v>61</v>
      </c>
      <c r="B4" s="34" t="s">
        <v>62</v>
      </c>
      <c r="C4" s="34" t="s">
        <v>7</v>
      </c>
      <c r="D4" s="34" t="s">
        <v>63</v>
      </c>
      <c r="E4" s="35" t="s">
        <v>64</v>
      </c>
      <c r="F4" s="35" t="s">
        <v>65</v>
      </c>
      <c r="G4" s="34" t="s">
        <v>66</v>
      </c>
      <c r="H4" s="34" t="s">
        <v>67</v>
      </c>
      <c r="I4" s="34" t="s">
        <v>68</v>
      </c>
      <c r="J4" s="34" t="s">
        <v>69</v>
      </c>
      <c r="K4" s="34" t="s">
        <v>70</v>
      </c>
      <c r="L4" s="34" t="s">
        <v>71</v>
      </c>
      <c r="M4" s="34" t="s">
        <v>72</v>
      </c>
      <c r="N4" s="34" t="s">
        <v>73</v>
      </c>
    </row>
    <row r="5" spans="1:87">
      <c r="A5" s="22">
        <v>41406</v>
      </c>
      <c r="B5" s="4" t="s">
        <v>74</v>
      </c>
      <c r="C5" s="4" t="s">
        <v>12</v>
      </c>
      <c r="D5" s="4">
        <v>1435</v>
      </c>
      <c r="E5" s="4">
        <v>567</v>
      </c>
      <c r="F5" s="4">
        <v>11</v>
      </c>
      <c r="G5" s="4">
        <v>578</v>
      </c>
      <c r="H5" s="4">
        <v>515</v>
      </c>
      <c r="I5" s="4">
        <v>348712</v>
      </c>
      <c r="J5" s="4">
        <v>7</v>
      </c>
      <c r="K5" s="4">
        <v>44335</v>
      </c>
      <c r="L5" s="4">
        <v>260732</v>
      </c>
      <c r="M5" s="4">
        <v>1067092</v>
      </c>
      <c r="N5" s="4">
        <v>20975</v>
      </c>
      <c r="O5" s="16"/>
      <c r="R5" s="56" t="s">
        <v>340</v>
      </c>
      <c r="S5" t="s">
        <v>341</v>
      </c>
      <c r="T5" t="s">
        <v>342</v>
      </c>
      <c r="U5" t="s">
        <v>343</v>
      </c>
      <c r="V5" t="s">
        <v>348</v>
      </c>
      <c r="W5" t="s">
        <v>349</v>
      </c>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row>
    <row r="6" spans="1:87">
      <c r="A6" s="22">
        <v>41406</v>
      </c>
      <c r="B6" s="4" t="s">
        <v>75</v>
      </c>
      <c r="C6" s="4" t="s">
        <v>76</v>
      </c>
      <c r="D6" s="4">
        <v>2003</v>
      </c>
      <c r="E6" s="4">
        <v>9410</v>
      </c>
      <c r="F6" s="4">
        <v>162</v>
      </c>
      <c r="G6" s="4">
        <v>9572</v>
      </c>
      <c r="H6" s="4">
        <v>8953</v>
      </c>
      <c r="I6" s="4">
        <v>2721209</v>
      </c>
      <c r="J6" s="4">
        <v>108</v>
      </c>
      <c r="K6" s="4">
        <v>343651</v>
      </c>
      <c r="L6" s="4">
        <v>396114</v>
      </c>
      <c r="M6" s="4">
        <v>4031675</v>
      </c>
      <c r="N6" s="4">
        <v>107670</v>
      </c>
      <c r="O6" s="16"/>
      <c r="R6" s="57" t="s">
        <v>12</v>
      </c>
      <c r="S6" s="89"/>
      <c r="T6" s="89"/>
      <c r="U6" s="89"/>
      <c r="V6" s="89"/>
      <c r="W6" s="89"/>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row>
    <row r="7" spans="1:87">
      <c r="A7" s="22">
        <v>41406</v>
      </c>
      <c r="B7" s="4" t="s">
        <v>77</v>
      </c>
      <c r="C7" s="4" t="s">
        <v>15</v>
      </c>
      <c r="D7" s="4">
        <v>1472</v>
      </c>
      <c r="E7" s="4">
        <v>2150</v>
      </c>
      <c r="F7" s="4">
        <v>0</v>
      </c>
      <c r="G7" s="4">
        <v>2150</v>
      </c>
      <c r="H7" s="4">
        <v>2149</v>
      </c>
      <c r="I7" s="4">
        <v>1436423</v>
      </c>
      <c r="J7" s="4">
        <v>1004</v>
      </c>
      <c r="K7" s="4">
        <v>116903</v>
      </c>
      <c r="L7" s="4">
        <v>1285989</v>
      </c>
      <c r="M7" s="4">
        <v>3808268</v>
      </c>
      <c r="N7" s="4">
        <v>197</v>
      </c>
      <c r="O7" s="16"/>
      <c r="R7" s="58">
        <v>1346</v>
      </c>
      <c r="S7" s="89">
        <v>453</v>
      </c>
      <c r="T7" s="89">
        <v>451</v>
      </c>
      <c r="U7" s="89">
        <v>2</v>
      </c>
      <c r="V7" s="66">
        <v>4.4150110375275938E-3</v>
      </c>
      <c r="W7" s="66">
        <v>0.99337748344370858</v>
      </c>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row>
    <row r="8" spans="1:87">
      <c r="A8" s="22">
        <v>41406</v>
      </c>
      <c r="B8" s="4" t="s">
        <v>78</v>
      </c>
      <c r="C8" s="4" t="s">
        <v>15</v>
      </c>
      <c r="D8" s="4">
        <v>1470</v>
      </c>
      <c r="E8" s="4">
        <v>3779</v>
      </c>
      <c r="F8" s="4">
        <v>15</v>
      </c>
      <c r="G8" s="4">
        <v>3794</v>
      </c>
      <c r="H8" s="4">
        <v>3729</v>
      </c>
      <c r="I8" s="4">
        <v>1159019</v>
      </c>
      <c r="J8" s="4">
        <v>7918</v>
      </c>
      <c r="K8" s="4">
        <v>126432</v>
      </c>
      <c r="L8" s="4">
        <v>929813</v>
      </c>
      <c r="M8" s="4">
        <v>5751845</v>
      </c>
      <c r="N8" s="4">
        <v>13286</v>
      </c>
      <c r="O8" s="16"/>
      <c r="R8" s="58">
        <v>1347</v>
      </c>
      <c r="S8" s="89">
        <v>0</v>
      </c>
      <c r="T8" s="89">
        <v>0</v>
      </c>
      <c r="U8" s="89">
        <v>0</v>
      </c>
      <c r="V8" s="66">
        <v>0</v>
      </c>
      <c r="W8" s="66">
        <v>0</v>
      </c>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row>
    <row r="9" spans="1:87">
      <c r="A9" s="22">
        <v>41406</v>
      </c>
      <c r="B9" s="4" t="s">
        <v>79</v>
      </c>
      <c r="C9" s="4" t="s">
        <v>15</v>
      </c>
      <c r="D9" s="4">
        <v>1467</v>
      </c>
      <c r="E9" s="4">
        <v>2333</v>
      </c>
      <c r="F9" s="4">
        <v>45</v>
      </c>
      <c r="G9" s="4">
        <v>2378</v>
      </c>
      <c r="H9" s="4">
        <v>2161</v>
      </c>
      <c r="I9" s="4">
        <v>1546298</v>
      </c>
      <c r="J9" s="4">
        <v>11995</v>
      </c>
      <c r="K9" s="4">
        <v>154643</v>
      </c>
      <c r="L9" s="4">
        <v>878398</v>
      </c>
      <c r="M9" s="4">
        <v>3411154</v>
      </c>
      <c r="N9" s="4">
        <v>47853</v>
      </c>
      <c r="O9" s="16"/>
      <c r="R9" s="58">
        <v>1349</v>
      </c>
      <c r="S9" s="89">
        <v>2</v>
      </c>
      <c r="T9" s="89">
        <v>2</v>
      </c>
      <c r="U9" s="89">
        <v>0</v>
      </c>
      <c r="V9" s="66">
        <v>0</v>
      </c>
      <c r="W9" s="66">
        <v>1</v>
      </c>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row>
    <row r="10" spans="1:87">
      <c r="A10" s="22">
        <v>41406</v>
      </c>
      <c r="B10" s="4" t="s">
        <v>80</v>
      </c>
      <c r="C10" s="4" t="s">
        <v>15</v>
      </c>
      <c r="D10" s="4">
        <v>1465</v>
      </c>
      <c r="E10" s="4">
        <v>7789</v>
      </c>
      <c r="F10" s="4">
        <v>112</v>
      </c>
      <c r="G10" s="4">
        <v>7901</v>
      </c>
      <c r="H10" s="4">
        <v>7541</v>
      </c>
      <c r="I10" s="4">
        <v>1971873</v>
      </c>
      <c r="J10" s="4">
        <v>17654</v>
      </c>
      <c r="K10" s="4">
        <v>216587</v>
      </c>
      <c r="L10" s="4">
        <v>898715</v>
      </c>
      <c r="M10" s="4">
        <v>5418745</v>
      </c>
      <c r="N10" s="4">
        <v>77379</v>
      </c>
      <c r="O10" s="16"/>
      <c r="R10" s="58">
        <v>1353</v>
      </c>
      <c r="S10" s="89">
        <v>7</v>
      </c>
      <c r="T10" s="89">
        <v>7</v>
      </c>
      <c r="U10" s="89">
        <v>0</v>
      </c>
      <c r="V10" s="66">
        <v>0</v>
      </c>
      <c r="W10" s="66">
        <v>0.8571428571428571</v>
      </c>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row>
    <row r="11" spans="1:87">
      <c r="A11" s="22">
        <v>41406</v>
      </c>
      <c r="B11" s="4" t="s">
        <v>81</v>
      </c>
      <c r="C11" s="4" t="s">
        <v>15</v>
      </c>
      <c r="D11" s="4">
        <v>1461</v>
      </c>
      <c r="E11" s="4">
        <v>5</v>
      </c>
      <c r="F11" s="4">
        <v>0</v>
      </c>
      <c r="G11" s="4">
        <v>5</v>
      </c>
      <c r="H11" s="4">
        <v>5</v>
      </c>
      <c r="I11" s="4">
        <v>1335</v>
      </c>
      <c r="J11" s="4">
        <v>18</v>
      </c>
      <c r="K11" s="4">
        <v>916</v>
      </c>
      <c r="L11" s="4">
        <v>250352</v>
      </c>
      <c r="M11" s="4">
        <v>375912</v>
      </c>
      <c r="N11" s="4">
        <v>18</v>
      </c>
      <c r="O11" s="16"/>
      <c r="R11" s="58">
        <v>1354</v>
      </c>
      <c r="S11" s="89">
        <v>0</v>
      </c>
      <c r="T11" s="89">
        <v>0</v>
      </c>
      <c r="U11" s="89">
        <v>0</v>
      </c>
      <c r="V11" s="66">
        <v>0</v>
      </c>
      <c r="W11" s="66">
        <v>0</v>
      </c>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row>
    <row r="12" spans="1:87">
      <c r="A12" s="22">
        <v>41406</v>
      </c>
      <c r="B12" s="4" t="s">
        <v>82</v>
      </c>
      <c r="C12" s="4" t="s">
        <v>15</v>
      </c>
      <c r="D12" s="4">
        <v>1460</v>
      </c>
      <c r="E12" s="4">
        <v>85</v>
      </c>
      <c r="F12" s="4">
        <v>0</v>
      </c>
      <c r="G12" s="4">
        <v>85</v>
      </c>
      <c r="H12" s="4">
        <v>84</v>
      </c>
      <c r="I12" s="4">
        <v>30748</v>
      </c>
      <c r="J12" s="4">
        <v>0</v>
      </c>
      <c r="K12" s="4">
        <v>9054</v>
      </c>
      <c r="L12" s="4">
        <v>250352</v>
      </c>
      <c r="M12" s="4">
        <v>375912</v>
      </c>
      <c r="N12" s="4">
        <v>804</v>
      </c>
      <c r="O12" s="16"/>
      <c r="R12" s="58">
        <v>1428</v>
      </c>
      <c r="S12" s="89">
        <v>6</v>
      </c>
      <c r="T12" s="89">
        <v>6</v>
      </c>
      <c r="U12" s="89">
        <v>0</v>
      </c>
      <c r="V12" s="66">
        <v>0</v>
      </c>
      <c r="W12" s="66">
        <v>1</v>
      </c>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row>
    <row r="13" spans="1:87">
      <c r="A13" s="22">
        <v>41406</v>
      </c>
      <c r="B13" s="4" t="s">
        <v>83</v>
      </c>
      <c r="C13" s="4" t="s">
        <v>12</v>
      </c>
      <c r="D13" s="4">
        <v>1451</v>
      </c>
      <c r="E13" s="4">
        <v>278</v>
      </c>
      <c r="F13" s="4">
        <v>0</v>
      </c>
      <c r="G13" s="4">
        <v>278</v>
      </c>
      <c r="H13" s="4">
        <v>278</v>
      </c>
      <c r="I13" s="4">
        <v>201729</v>
      </c>
      <c r="J13" s="4">
        <v>0</v>
      </c>
      <c r="K13" s="4">
        <v>24345</v>
      </c>
      <c r="L13" s="4">
        <v>1434088</v>
      </c>
      <c r="M13" s="4">
        <v>5203903</v>
      </c>
      <c r="N13" s="4">
        <v>2</v>
      </c>
      <c r="O13" s="16"/>
      <c r="R13" s="58">
        <v>1433</v>
      </c>
      <c r="S13" s="89">
        <v>166</v>
      </c>
      <c r="T13" s="89">
        <v>148</v>
      </c>
      <c r="U13" s="89">
        <v>18</v>
      </c>
      <c r="V13" s="66">
        <v>0.10843373493975904</v>
      </c>
      <c r="W13" s="66">
        <v>0.75301204819277112</v>
      </c>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row>
    <row r="14" spans="1:87">
      <c r="A14" s="22">
        <v>41406</v>
      </c>
      <c r="B14" s="4" t="s">
        <v>84</v>
      </c>
      <c r="C14" s="4" t="s">
        <v>12</v>
      </c>
      <c r="D14" s="4">
        <v>1449</v>
      </c>
      <c r="E14" s="4">
        <v>2925</v>
      </c>
      <c r="F14" s="4">
        <v>26</v>
      </c>
      <c r="G14" s="4">
        <v>2951</v>
      </c>
      <c r="H14" s="4">
        <v>2925</v>
      </c>
      <c r="I14" s="4">
        <v>1859633</v>
      </c>
      <c r="J14" s="4">
        <v>393</v>
      </c>
      <c r="K14" s="4">
        <v>217463</v>
      </c>
      <c r="L14" s="4">
        <v>1451362</v>
      </c>
      <c r="M14" s="4">
        <v>5369448</v>
      </c>
      <c r="N14" s="4">
        <v>18323</v>
      </c>
      <c r="O14" s="16"/>
      <c r="R14" s="58">
        <v>1434</v>
      </c>
      <c r="S14" s="89">
        <v>0</v>
      </c>
      <c r="T14" s="89">
        <v>0</v>
      </c>
      <c r="U14" s="89">
        <v>0</v>
      </c>
      <c r="V14" s="66">
        <v>0</v>
      </c>
      <c r="W14" s="66">
        <v>0</v>
      </c>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row>
    <row r="15" spans="1:87">
      <c r="A15" s="22">
        <v>41406</v>
      </c>
      <c r="B15" s="4" t="s">
        <v>85</v>
      </c>
      <c r="C15" s="4" t="s">
        <v>12</v>
      </c>
      <c r="D15" s="4">
        <v>1447</v>
      </c>
      <c r="E15" s="4">
        <v>0</v>
      </c>
      <c r="F15" s="4">
        <v>0</v>
      </c>
      <c r="G15" s="4">
        <v>0</v>
      </c>
      <c r="H15" s="4">
        <v>0</v>
      </c>
      <c r="I15" s="4">
        <v>0</v>
      </c>
      <c r="J15" s="4">
        <v>0</v>
      </c>
      <c r="K15" s="4">
        <v>0</v>
      </c>
      <c r="L15" s="4">
        <v>109522</v>
      </c>
      <c r="M15" s="4">
        <v>384813</v>
      </c>
      <c r="N15" s="4">
        <v>0</v>
      </c>
      <c r="O15" s="16"/>
      <c r="R15" s="58">
        <v>1435</v>
      </c>
      <c r="S15" s="89">
        <v>578</v>
      </c>
      <c r="T15" s="89">
        <v>567</v>
      </c>
      <c r="U15" s="89">
        <v>11</v>
      </c>
      <c r="V15" s="66">
        <v>1.9031141868512111E-2</v>
      </c>
      <c r="W15" s="66">
        <v>0.89100346020761245</v>
      </c>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row>
    <row r="16" spans="1:87">
      <c r="A16" s="22">
        <v>41406</v>
      </c>
      <c r="B16" s="4" t="s">
        <v>86</v>
      </c>
      <c r="C16" s="4" t="s">
        <v>12</v>
      </c>
      <c r="D16" s="4">
        <v>1445</v>
      </c>
      <c r="E16" s="4">
        <v>862</v>
      </c>
      <c r="F16" s="4">
        <v>7</v>
      </c>
      <c r="G16" s="4">
        <v>869</v>
      </c>
      <c r="H16" s="4">
        <v>842</v>
      </c>
      <c r="I16" s="4">
        <v>226065</v>
      </c>
      <c r="J16" s="4">
        <v>215</v>
      </c>
      <c r="K16" s="4">
        <v>42385</v>
      </c>
      <c r="L16" s="4">
        <v>126796</v>
      </c>
      <c r="M16" s="4">
        <v>550358</v>
      </c>
      <c r="N16" s="4">
        <v>5291</v>
      </c>
      <c r="O16" s="16"/>
      <c r="R16" s="58">
        <v>1436</v>
      </c>
      <c r="S16" s="89">
        <v>159</v>
      </c>
      <c r="T16" s="89">
        <v>154</v>
      </c>
      <c r="U16" s="89">
        <v>5</v>
      </c>
      <c r="V16" s="66">
        <v>3.1446540880503145E-2</v>
      </c>
      <c r="W16" s="66">
        <v>0.89937106918238996</v>
      </c>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row>
    <row r="17" spans="1:87">
      <c r="A17" s="22">
        <v>41406</v>
      </c>
      <c r="B17" s="4" t="s">
        <v>87</v>
      </c>
      <c r="C17" s="4" t="s">
        <v>12</v>
      </c>
      <c r="D17" s="4">
        <v>1440</v>
      </c>
      <c r="E17" s="4">
        <v>15</v>
      </c>
      <c r="F17" s="4">
        <v>0</v>
      </c>
      <c r="G17" s="4">
        <v>15</v>
      </c>
      <c r="H17" s="4">
        <v>15</v>
      </c>
      <c r="I17" s="4">
        <v>3393</v>
      </c>
      <c r="J17" s="4">
        <v>0</v>
      </c>
      <c r="K17" s="4">
        <v>69</v>
      </c>
      <c r="L17" s="4">
        <v>190239</v>
      </c>
      <c r="M17" s="4">
        <v>324126</v>
      </c>
      <c r="N17" s="4">
        <v>0</v>
      </c>
      <c r="O17" s="16"/>
      <c r="R17" s="58">
        <v>1439</v>
      </c>
      <c r="S17" s="89">
        <v>200</v>
      </c>
      <c r="T17" s="89">
        <v>197</v>
      </c>
      <c r="U17" s="89">
        <v>3</v>
      </c>
      <c r="V17" s="66">
        <v>1.4999999999999999E-2</v>
      </c>
      <c r="W17" s="66">
        <v>0.94499999999999995</v>
      </c>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row>
    <row r="18" spans="1:87">
      <c r="A18" s="22">
        <v>41406</v>
      </c>
      <c r="B18" s="4" t="s">
        <v>88</v>
      </c>
      <c r="C18" s="4" t="s">
        <v>12</v>
      </c>
      <c r="D18" s="4">
        <v>1439</v>
      </c>
      <c r="E18" s="4">
        <v>197</v>
      </c>
      <c r="F18" s="4">
        <v>3</v>
      </c>
      <c r="G18" s="4">
        <v>200</v>
      </c>
      <c r="H18" s="4">
        <v>189</v>
      </c>
      <c r="I18" s="4">
        <v>65135</v>
      </c>
      <c r="J18" s="4">
        <v>0</v>
      </c>
      <c r="K18" s="4">
        <v>3307</v>
      </c>
      <c r="L18" s="4">
        <v>190239</v>
      </c>
      <c r="M18" s="4">
        <v>324126</v>
      </c>
      <c r="N18" s="4">
        <v>3132</v>
      </c>
      <c r="O18" s="16"/>
      <c r="R18" s="58">
        <v>1440</v>
      </c>
      <c r="S18" s="89">
        <v>15</v>
      </c>
      <c r="T18" s="89">
        <v>15</v>
      </c>
      <c r="U18" s="89">
        <v>0</v>
      </c>
      <c r="V18" s="66">
        <v>0</v>
      </c>
      <c r="W18" s="66">
        <v>1</v>
      </c>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row>
    <row r="19" spans="1:87">
      <c r="A19" s="22">
        <v>41406</v>
      </c>
      <c r="B19" s="4" t="s">
        <v>89</v>
      </c>
      <c r="C19" s="4" t="s">
        <v>12</v>
      </c>
      <c r="D19" s="4">
        <v>1436</v>
      </c>
      <c r="E19" s="4">
        <v>154</v>
      </c>
      <c r="F19" s="4">
        <v>5</v>
      </c>
      <c r="G19" s="4">
        <v>159</v>
      </c>
      <c r="H19" s="4">
        <v>143</v>
      </c>
      <c r="I19" s="4">
        <v>102316</v>
      </c>
      <c r="J19" s="4">
        <v>3</v>
      </c>
      <c r="K19" s="4">
        <v>10090</v>
      </c>
      <c r="L19" s="4">
        <v>260732</v>
      </c>
      <c r="M19" s="4">
        <v>1067092</v>
      </c>
      <c r="N19" s="4">
        <v>3868</v>
      </c>
      <c r="O19" s="16"/>
      <c r="R19" s="58">
        <v>1445</v>
      </c>
      <c r="S19" s="89">
        <v>869</v>
      </c>
      <c r="T19" s="89">
        <v>862</v>
      </c>
      <c r="U19" s="89">
        <v>7</v>
      </c>
      <c r="V19" s="66">
        <v>8.0552359033371698E-3</v>
      </c>
      <c r="W19" s="66">
        <v>0.96892980437284237</v>
      </c>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row>
    <row r="20" spans="1:87">
      <c r="A20" s="22">
        <v>41406</v>
      </c>
      <c r="B20" s="4" t="s">
        <v>90</v>
      </c>
      <c r="C20" s="4" t="s">
        <v>76</v>
      </c>
      <c r="D20" s="4">
        <v>2006</v>
      </c>
      <c r="E20" s="4">
        <v>129</v>
      </c>
      <c r="F20" s="4">
        <v>4</v>
      </c>
      <c r="G20" s="4">
        <v>133</v>
      </c>
      <c r="H20" s="4">
        <v>125</v>
      </c>
      <c r="I20" s="4">
        <v>29789</v>
      </c>
      <c r="J20" s="4">
        <v>0</v>
      </c>
      <c r="K20" s="4">
        <v>4823</v>
      </c>
      <c r="L20" s="4">
        <v>77949</v>
      </c>
      <c r="M20" s="4">
        <v>126715</v>
      </c>
      <c r="N20" s="4">
        <v>940</v>
      </c>
      <c r="O20" s="16"/>
      <c r="R20" s="58">
        <v>1447</v>
      </c>
      <c r="S20" s="89">
        <v>0</v>
      </c>
      <c r="T20" s="89">
        <v>0</v>
      </c>
      <c r="U20" s="89">
        <v>0</v>
      </c>
      <c r="V20" s="66">
        <v>0</v>
      </c>
      <c r="W20" s="66">
        <v>0</v>
      </c>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row>
    <row r="21" spans="1:87">
      <c r="A21" s="22">
        <v>41406</v>
      </c>
      <c r="B21" s="4" t="s">
        <v>91</v>
      </c>
      <c r="C21" s="4" t="s">
        <v>12</v>
      </c>
      <c r="D21" s="4">
        <v>1434</v>
      </c>
      <c r="E21" s="4">
        <v>0</v>
      </c>
      <c r="F21" s="4">
        <v>0</v>
      </c>
      <c r="G21" s="4">
        <v>0</v>
      </c>
      <c r="H21" s="4">
        <v>0</v>
      </c>
      <c r="I21" s="4">
        <v>0</v>
      </c>
      <c r="J21" s="4">
        <v>0</v>
      </c>
      <c r="K21" s="4">
        <v>0</v>
      </c>
      <c r="L21" s="4">
        <v>93440</v>
      </c>
      <c r="M21" s="4">
        <v>184555</v>
      </c>
      <c r="N21" s="4">
        <v>0</v>
      </c>
      <c r="O21" s="16"/>
      <c r="R21" s="58">
        <v>1449</v>
      </c>
      <c r="S21" s="89">
        <v>2951</v>
      </c>
      <c r="T21" s="89">
        <v>2925</v>
      </c>
      <c r="U21" s="89">
        <v>26</v>
      </c>
      <c r="V21" s="66">
        <v>8.8105726872246704E-3</v>
      </c>
      <c r="W21" s="66">
        <v>0.99118942731277537</v>
      </c>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row>
    <row r="22" spans="1:87">
      <c r="A22" s="22">
        <v>41406</v>
      </c>
      <c r="B22" s="4" t="s">
        <v>92</v>
      </c>
      <c r="C22" s="4" t="s">
        <v>12</v>
      </c>
      <c r="D22" s="4">
        <v>1433</v>
      </c>
      <c r="E22" s="4">
        <v>148</v>
      </c>
      <c r="F22" s="4">
        <v>18</v>
      </c>
      <c r="G22" s="4">
        <v>166</v>
      </c>
      <c r="H22" s="4">
        <v>125</v>
      </c>
      <c r="I22" s="4">
        <v>52035</v>
      </c>
      <c r="J22" s="4">
        <v>4</v>
      </c>
      <c r="K22" s="4">
        <v>5186</v>
      </c>
      <c r="L22" s="4">
        <v>93440</v>
      </c>
      <c r="M22" s="4">
        <v>184555</v>
      </c>
      <c r="N22" s="4">
        <v>13798</v>
      </c>
      <c r="O22" s="16"/>
      <c r="R22" s="58">
        <v>1451</v>
      </c>
      <c r="S22" s="89">
        <v>278</v>
      </c>
      <c r="T22" s="89">
        <v>278</v>
      </c>
      <c r="U22" s="89">
        <v>0</v>
      </c>
      <c r="V22" s="66">
        <v>0</v>
      </c>
      <c r="W22" s="66">
        <v>1</v>
      </c>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row>
    <row r="23" spans="1:87">
      <c r="A23" s="22">
        <v>41406</v>
      </c>
      <c r="B23" s="4" t="s">
        <v>93</v>
      </c>
      <c r="C23" s="4" t="s">
        <v>12</v>
      </c>
      <c r="D23" s="4">
        <v>1428</v>
      </c>
      <c r="E23" s="4">
        <v>6</v>
      </c>
      <c r="F23" s="4">
        <v>0</v>
      </c>
      <c r="G23" s="4">
        <v>6</v>
      </c>
      <c r="H23" s="4">
        <v>6</v>
      </c>
      <c r="I23" s="4">
        <v>2078</v>
      </c>
      <c r="J23" s="4">
        <v>0</v>
      </c>
      <c r="K23" s="4">
        <v>339</v>
      </c>
      <c r="L23" s="4">
        <v>260732</v>
      </c>
      <c r="M23" s="4">
        <v>1067092</v>
      </c>
      <c r="N23" s="4">
        <v>0</v>
      </c>
      <c r="O23" s="16"/>
      <c r="R23" s="57" t="s">
        <v>76</v>
      </c>
      <c r="S23" s="89"/>
      <c r="T23" s="89"/>
      <c r="U23" s="89"/>
      <c r="V23" s="66"/>
      <c r="W23" s="66"/>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row>
    <row r="24" spans="1:87">
      <c r="A24" s="22">
        <v>41406</v>
      </c>
      <c r="B24" s="4" t="s">
        <v>94</v>
      </c>
      <c r="C24" s="4" t="s">
        <v>15</v>
      </c>
      <c r="D24" s="4">
        <v>1427</v>
      </c>
      <c r="E24" s="4">
        <v>7</v>
      </c>
      <c r="F24" s="4">
        <v>4</v>
      </c>
      <c r="G24" s="4">
        <v>11</v>
      </c>
      <c r="H24" s="4">
        <v>2</v>
      </c>
      <c r="I24" s="4">
        <v>3037</v>
      </c>
      <c r="J24" s="4">
        <v>23</v>
      </c>
      <c r="K24" s="4">
        <v>363</v>
      </c>
      <c r="L24" s="4">
        <v>5214</v>
      </c>
      <c r="M24" s="4">
        <v>449259</v>
      </c>
      <c r="N24" s="4">
        <v>4421</v>
      </c>
      <c r="O24" s="16"/>
      <c r="R24" s="58">
        <v>2003</v>
      </c>
      <c r="S24" s="89">
        <v>9572</v>
      </c>
      <c r="T24" s="89">
        <v>9410</v>
      </c>
      <c r="U24" s="89">
        <v>162</v>
      </c>
      <c r="V24" s="66">
        <v>1.6924362724613454E-2</v>
      </c>
      <c r="W24" s="66">
        <v>0.93533221897200169</v>
      </c>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row>
    <row r="25" spans="1:87">
      <c r="A25" s="22">
        <v>41406</v>
      </c>
      <c r="B25" s="4" t="s">
        <v>95</v>
      </c>
      <c r="C25" s="4" t="s">
        <v>15</v>
      </c>
      <c r="D25" s="4">
        <v>1426</v>
      </c>
      <c r="E25" s="4">
        <v>1533</v>
      </c>
      <c r="F25" s="4">
        <v>14</v>
      </c>
      <c r="G25" s="4">
        <v>1547</v>
      </c>
      <c r="H25" s="4">
        <v>1523</v>
      </c>
      <c r="I25" s="4">
        <v>371149</v>
      </c>
      <c r="J25" s="4">
        <v>2665</v>
      </c>
      <c r="K25" s="4">
        <v>29522</v>
      </c>
      <c r="L25" s="4">
        <v>480236</v>
      </c>
      <c r="M25" s="4">
        <v>1052359</v>
      </c>
      <c r="N25" s="4">
        <v>6487</v>
      </c>
      <c r="O25" s="16"/>
      <c r="R25" s="58">
        <v>2006</v>
      </c>
      <c r="S25" s="89">
        <v>133</v>
      </c>
      <c r="T25" s="89">
        <v>129</v>
      </c>
      <c r="U25" s="89">
        <v>4</v>
      </c>
      <c r="V25" s="66">
        <v>3.007518796992481E-2</v>
      </c>
      <c r="W25" s="66">
        <v>0.93984962406015038</v>
      </c>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row>
    <row r="26" spans="1:87">
      <c r="A26" s="22">
        <v>41406</v>
      </c>
      <c r="B26" s="4" t="s">
        <v>96</v>
      </c>
      <c r="C26" s="4" t="s">
        <v>15</v>
      </c>
      <c r="D26" s="4">
        <v>1384</v>
      </c>
      <c r="E26" s="4">
        <v>1</v>
      </c>
      <c r="F26" s="4">
        <v>0</v>
      </c>
      <c r="G26" s="4">
        <v>1</v>
      </c>
      <c r="H26" s="4">
        <v>1</v>
      </c>
      <c r="I26" s="4">
        <v>269</v>
      </c>
      <c r="J26" s="4">
        <v>0</v>
      </c>
      <c r="K26" s="4">
        <v>0</v>
      </c>
      <c r="L26" s="4">
        <v>878398</v>
      </c>
      <c r="M26" s="4">
        <v>3411086</v>
      </c>
      <c r="N26" s="4">
        <v>5</v>
      </c>
      <c r="O26" s="16"/>
      <c r="R26" s="57" t="s">
        <v>15</v>
      </c>
      <c r="S26" s="89"/>
      <c r="T26" s="89"/>
      <c r="U26" s="89"/>
      <c r="V26" s="66"/>
      <c r="W26" s="6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row>
    <row r="27" spans="1:87">
      <c r="A27" s="22">
        <v>41406</v>
      </c>
      <c r="B27" s="4" t="s">
        <v>97</v>
      </c>
      <c r="C27" s="4" t="s">
        <v>15</v>
      </c>
      <c r="D27" s="4">
        <v>1381</v>
      </c>
      <c r="E27" s="4">
        <v>332</v>
      </c>
      <c r="F27" s="4">
        <v>0</v>
      </c>
      <c r="G27" s="4">
        <v>332</v>
      </c>
      <c r="H27" s="4">
        <v>332</v>
      </c>
      <c r="I27" s="4">
        <v>201792</v>
      </c>
      <c r="J27" s="4">
        <v>36</v>
      </c>
      <c r="K27" s="4">
        <v>17626</v>
      </c>
      <c r="L27" s="4">
        <v>1269185</v>
      </c>
      <c r="M27" s="4">
        <v>3735381</v>
      </c>
      <c r="N27" s="4">
        <v>3</v>
      </c>
      <c r="O27" s="16"/>
      <c r="R27" s="58">
        <v>1363</v>
      </c>
      <c r="S27" s="89">
        <v>0</v>
      </c>
      <c r="T27" s="89">
        <v>0</v>
      </c>
      <c r="U27" s="89">
        <v>0</v>
      </c>
      <c r="V27" s="66">
        <v>0</v>
      </c>
      <c r="W27" s="66">
        <v>0</v>
      </c>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row>
    <row r="28" spans="1:87">
      <c r="A28" s="22">
        <v>41406</v>
      </c>
      <c r="B28" s="4" t="s">
        <v>98</v>
      </c>
      <c r="C28" s="4" t="s">
        <v>15</v>
      </c>
      <c r="D28" s="4">
        <v>1379</v>
      </c>
      <c r="E28" s="4">
        <v>0</v>
      </c>
      <c r="F28" s="4">
        <v>0</v>
      </c>
      <c r="G28" s="4">
        <v>0</v>
      </c>
      <c r="H28" s="4">
        <v>0</v>
      </c>
      <c r="I28" s="4">
        <v>0</v>
      </c>
      <c r="J28" s="4">
        <v>0</v>
      </c>
      <c r="K28" s="4">
        <v>0</v>
      </c>
      <c r="L28" s="4">
        <v>0</v>
      </c>
      <c r="M28" s="4">
        <v>16</v>
      </c>
      <c r="N28" s="4">
        <v>0</v>
      </c>
      <c r="O28" s="16"/>
      <c r="R28" s="58">
        <v>1365</v>
      </c>
      <c r="S28" s="89">
        <v>0</v>
      </c>
      <c r="T28" s="89">
        <v>0</v>
      </c>
      <c r="U28" s="89">
        <v>0</v>
      </c>
      <c r="V28" s="66">
        <v>0</v>
      </c>
      <c r="W28" s="66">
        <v>0</v>
      </c>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row>
    <row r="29" spans="1:87">
      <c r="A29" s="22">
        <v>41406</v>
      </c>
      <c r="B29" s="4" t="s">
        <v>99</v>
      </c>
      <c r="C29" s="4" t="s">
        <v>15</v>
      </c>
      <c r="D29" s="4">
        <v>1367</v>
      </c>
      <c r="E29" s="4">
        <v>0</v>
      </c>
      <c r="F29" s="4">
        <v>0</v>
      </c>
      <c r="G29" s="4">
        <v>0</v>
      </c>
      <c r="H29" s="4">
        <v>0</v>
      </c>
      <c r="I29" s="4">
        <v>0</v>
      </c>
      <c r="J29" s="4">
        <v>0</v>
      </c>
      <c r="K29" s="4">
        <v>0</v>
      </c>
      <c r="L29" s="4">
        <v>0</v>
      </c>
      <c r="M29" s="4">
        <v>16</v>
      </c>
      <c r="N29" s="4">
        <v>0</v>
      </c>
      <c r="O29" s="16"/>
      <c r="R29" s="58">
        <v>1367</v>
      </c>
      <c r="S29" s="89">
        <v>0</v>
      </c>
      <c r="T29" s="89">
        <v>0</v>
      </c>
      <c r="U29" s="89">
        <v>0</v>
      </c>
      <c r="V29" s="66">
        <v>0</v>
      </c>
      <c r="W29" s="66">
        <v>0</v>
      </c>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row>
    <row r="30" spans="1:87">
      <c r="A30" s="22">
        <v>41406</v>
      </c>
      <c r="B30" s="4" t="s">
        <v>100</v>
      </c>
      <c r="C30" s="4" t="s">
        <v>15</v>
      </c>
      <c r="D30" s="4">
        <v>1365</v>
      </c>
      <c r="E30" s="4">
        <v>0</v>
      </c>
      <c r="F30" s="4">
        <v>0</v>
      </c>
      <c r="G30" s="4">
        <v>0</v>
      </c>
      <c r="H30" s="4">
        <v>0</v>
      </c>
      <c r="I30" s="4">
        <v>0</v>
      </c>
      <c r="J30" s="4">
        <v>0</v>
      </c>
      <c r="K30" s="4">
        <v>0</v>
      </c>
      <c r="L30" s="4">
        <v>0</v>
      </c>
      <c r="M30" s="4">
        <v>16</v>
      </c>
      <c r="N30" s="4">
        <v>0</v>
      </c>
      <c r="O30" s="16"/>
      <c r="R30" s="58">
        <v>1379</v>
      </c>
      <c r="S30" s="89">
        <v>0</v>
      </c>
      <c r="T30" s="89">
        <v>0</v>
      </c>
      <c r="U30" s="89">
        <v>0</v>
      </c>
      <c r="V30" s="66">
        <v>0</v>
      </c>
      <c r="W30" s="66">
        <v>0</v>
      </c>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row>
    <row r="31" spans="1:87">
      <c r="A31" s="22">
        <v>41406</v>
      </c>
      <c r="B31" s="4" t="s">
        <v>101</v>
      </c>
      <c r="C31" s="4" t="s">
        <v>15</v>
      </c>
      <c r="D31" s="4">
        <v>1363</v>
      </c>
      <c r="E31" s="4">
        <v>0</v>
      </c>
      <c r="F31" s="4">
        <v>0</v>
      </c>
      <c r="G31" s="4">
        <v>0</v>
      </c>
      <c r="H31" s="4">
        <v>0</v>
      </c>
      <c r="I31" s="4">
        <v>0</v>
      </c>
      <c r="J31" s="4">
        <v>0</v>
      </c>
      <c r="K31" s="4">
        <v>0</v>
      </c>
      <c r="L31" s="4">
        <v>0</v>
      </c>
      <c r="M31" s="4">
        <v>16</v>
      </c>
      <c r="N31" s="4">
        <v>0</v>
      </c>
      <c r="O31" s="16"/>
      <c r="R31" s="58">
        <v>1381</v>
      </c>
      <c r="S31" s="89">
        <v>332</v>
      </c>
      <c r="T31" s="89">
        <v>332</v>
      </c>
      <c r="U31" s="89">
        <v>0</v>
      </c>
      <c r="V31" s="66">
        <v>0</v>
      </c>
      <c r="W31" s="66">
        <v>1</v>
      </c>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row>
    <row r="32" spans="1:87">
      <c r="A32" s="22">
        <v>41406</v>
      </c>
      <c r="B32" s="4" t="s">
        <v>102</v>
      </c>
      <c r="C32" s="4" t="s">
        <v>12</v>
      </c>
      <c r="D32" s="4">
        <v>1354</v>
      </c>
      <c r="E32" s="4">
        <v>0</v>
      </c>
      <c r="F32" s="4">
        <v>0</v>
      </c>
      <c r="G32" s="4">
        <v>0</v>
      </c>
      <c r="H32" s="4">
        <v>0</v>
      </c>
      <c r="I32" s="4">
        <v>0</v>
      </c>
      <c r="J32" s="4">
        <v>0</v>
      </c>
      <c r="K32" s="4">
        <v>0</v>
      </c>
      <c r="L32" s="4">
        <v>190239</v>
      </c>
      <c r="M32" s="4">
        <v>324126</v>
      </c>
      <c r="N32" s="4">
        <v>0</v>
      </c>
      <c r="O32" s="16"/>
      <c r="R32" s="58">
        <v>1384</v>
      </c>
      <c r="S32" s="89">
        <v>1</v>
      </c>
      <c r="T32" s="89">
        <v>1</v>
      </c>
      <c r="U32" s="89">
        <v>0</v>
      </c>
      <c r="V32" s="66">
        <v>0</v>
      </c>
      <c r="W32" s="66">
        <v>1</v>
      </c>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row>
    <row r="33" spans="1:87">
      <c r="A33" s="22">
        <v>41406</v>
      </c>
      <c r="B33" s="4" t="s">
        <v>103</v>
      </c>
      <c r="C33" s="4" t="s">
        <v>12</v>
      </c>
      <c r="D33" s="4">
        <v>1353</v>
      </c>
      <c r="E33" s="4">
        <v>7</v>
      </c>
      <c r="F33" s="4">
        <v>0</v>
      </c>
      <c r="G33" s="4">
        <v>7</v>
      </c>
      <c r="H33" s="4">
        <v>6</v>
      </c>
      <c r="I33" s="4">
        <v>2987</v>
      </c>
      <c r="J33" s="4">
        <v>0</v>
      </c>
      <c r="K33" s="4">
        <v>25</v>
      </c>
      <c r="L33" s="4">
        <v>190239</v>
      </c>
      <c r="M33" s="4">
        <v>324126</v>
      </c>
      <c r="N33" s="4">
        <v>217</v>
      </c>
      <c r="O33" s="16"/>
      <c r="R33" s="58">
        <v>1426</v>
      </c>
      <c r="S33" s="89">
        <v>1547</v>
      </c>
      <c r="T33" s="89">
        <v>1533</v>
      </c>
      <c r="U33" s="89">
        <v>14</v>
      </c>
      <c r="V33" s="66">
        <v>9.0497737556561094E-3</v>
      </c>
      <c r="W33" s="66">
        <v>0.98448610213316101</v>
      </c>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row>
    <row r="34" spans="1:87">
      <c r="A34" s="22">
        <v>41406</v>
      </c>
      <c r="B34" s="4" t="s">
        <v>104</v>
      </c>
      <c r="C34" s="4" t="s">
        <v>12</v>
      </c>
      <c r="D34" s="4">
        <v>1349</v>
      </c>
      <c r="E34" s="4">
        <v>2</v>
      </c>
      <c r="F34" s="4">
        <v>0</v>
      </c>
      <c r="G34" s="4">
        <v>2</v>
      </c>
      <c r="H34" s="4">
        <v>2</v>
      </c>
      <c r="I34" s="4">
        <v>1946</v>
      </c>
      <c r="J34" s="4">
        <v>11</v>
      </c>
      <c r="K34" s="4">
        <v>0</v>
      </c>
      <c r="L34" s="4">
        <v>260732</v>
      </c>
      <c r="M34" s="4">
        <v>1067092</v>
      </c>
      <c r="N34" s="4">
        <v>10</v>
      </c>
      <c r="O34" s="16"/>
      <c r="R34" s="58">
        <v>1427</v>
      </c>
      <c r="S34" s="89">
        <v>11</v>
      </c>
      <c r="T34" s="89">
        <v>7</v>
      </c>
      <c r="U34" s="89">
        <v>4</v>
      </c>
      <c r="V34" s="66">
        <v>0.36363636363636365</v>
      </c>
      <c r="W34" s="66">
        <v>0.18181818181818182</v>
      </c>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row>
    <row r="35" spans="1:87">
      <c r="A35" s="22">
        <v>41406</v>
      </c>
      <c r="B35" s="4" t="s">
        <v>105</v>
      </c>
      <c r="C35" s="4" t="s">
        <v>12</v>
      </c>
      <c r="D35" s="4">
        <v>1347</v>
      </c>
      <c r="E35" s="4">
        <v>0</v>
      </c>
      <c r="F35" s="4">
        <v>0</v>
      </c>
      <c r="G35" s="4">
        <v>0</v>
      </c>
      <c r="H35" s="4">
        <v>0</v>
      </c>
      <c r="I35" s="4">
        <v>0</v>
      </c>
      <c r="J35" s="4">
        <v>0</v>
      </c>
      <c r="K35" s="4">
        <v>0</v>
      </c>
      <c r="L35" s="4">
        <v>1432222</v>
      </c>
      <c r="M35" s="4">
        <v>5198174</v>
      </c>
      <c r="N35" s="4">
        <v>0</v>
      </c>
      <c r="O35" s="16"/>
      <c r="R35" s="58">
        <v>1460</v>
      </c>
      <c r="S35" s="89">
        <v>85</v>
      </c>
      <c r="T35" s="89">
        <v>85</v>
      </c>
      <c r="U35" s="89">
        <v>0</v>
      </c>
      <c r="V35" s="66">
        <v>0</v>
      </c>
      <c r="W35" s="66">
        <v>0.9882352941176471</v>
      </c>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row>
    <row r="36" spans="1:87">
      <c r="A36" s="22">
        <v>41406</v>
      </c>
      <c r="B36" s="4" t="s">
        <v>106</v>
      </c>
      <c r="C36" s="4" t="s">
        <v>12</v>
      </c>
      <c r="D36" s="4">
        <v>1346</v>
      </c>
      <c r="E36" s="4">
        <v>451</v>
      </c>
      <c r="F36" s="4">
        <v>2</v>
      </c>
      <c r="G36" s="4">
        <v>453</v>
      </c>
      <c r="H36" s="4">
        <v>450</v>
      </c>
      <c r="I36" s="4">
        <v>266909</v>
      </c>
      <c r="J36" s="4">
        <v>11</v>
      </c>
      <c r="K36" s="4">
        <v>32600</v>
      </c>
      <c r="L36" s="4">
        <v>1432222</v>
      </c>
      <c r="M36" s="4">
        <v>5198174</v>
      </c>
      <c r="N36" s="4">
        <v>2161</v>
      </c>
      <c r="O36" s="16"/>
      <c r="Q36" s="16"/>
      <c r="R36" s="58">
        <v>1461</v>
      </c>
      <c r="S36" s="89">
        <v>5</v>
      </c>
      <c r="T36" s="89">
        <v>5</v>
      </c>
      <c r="U36" s="89">
        <v>0</v>
      </c>
      <c r="V36" s="66">
        <v>0</v>
      </c>
      <c r="W36" s="66">
        <v>1</v>
      </c>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row>
    <row r="37" spans="1:87">
      <c r="E37" s="16"/>
      <c r="F37" s="16"/>
      <c r="R37" s="58">
        <v>1465</v>
      </c>
      <c r="S37" s="89">
        <v>7901</v>
      </c>
      <c r="T37" s="89">
        <v>7789</v>
      </c>
      <c r="U37" s="89">
        <v>112</v>
      </c>
      <c r="V37" s="66">
        <v>1.4175420832805975E-2</v>
      </c>
      <c r="W37" s="66">
        <v>0.95443614732312365</v>
      </c>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row>
    <row r="38" spans="1:87">
      <c r="A38" s="71" t="s">
        <v>22</v>
      </c>
      <c r="B38" s="72"/>
      <c r="C38" s="72"/>
      <c r="D38" s="72"/>
      <c r="E38" s="72"/>
      <c r="F38" s="72"/>
      <c r="G38" s="72"/>
      <c r="H38" s="72"/>
      <c r="I38" s="72"/>
      <c r="J38" s="72"/>
      <c r="K38" s="72"/>
      <c r="L38" s="72"/>
      <c r="M38" s="72"/>
      <c r="N38" s="72"/>
      <c r="R38" s="58">
        <v>1467</v>
      </c>
      <c r="S38" s="89">
        <v>2378</v>
      </c>
      <c r="T38" s="89">
        <v>2333</v>
      </c>
      <c r="U38" s="89">
        <v>45</v>
      </c>
      <c r="V38" s="66">
        <v>1.8923465096719931E-2</v>
      </c>
      <c r="W38" s="66">
        <v>0.90874684608915057</v>
      </c>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row>
    <row r="39" spans="1:87">
      <c r="A39" s="77" t="s">
        <v>107</v>
      </c>
      <c r="B39" s="72"/>
      <c r="C39" s="72"/>
      <c r="D39" s="72"/>
      <c r="E39" s="72"/>
      <c r="F39" s="72"/>
      <c r="G39" s="72"/>
      <c r="H39" s="72"/>
      <c r="I39" s="72"/>
      <c r="J39" s="72"/>
      <c r="K39" s="72"/>
      <c r="L39" s="72"/>
      <c r="M39" s="72"/>
      <c r="N39" s="72"/>
      <c r="R39" s="58">
        <v>1470</v>
      </c>
      <c r="S39" s="89">
        <v>3794</v>
      </c>
      <c r="T39" s="89">
        <v>3779</v>
      </c>
      <c r="U39" s="89">
        <v>15</v>
      </c>
      <c r="V39" s="66">
        <v>3.9536109646810752E-3</v>
      </c>
      <c r="W39" s="66">
        <v>0.98286768581971529</v>
      </c>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row>
    <row r="40" spans="1:87">
      <c r="E40" s="16"/>
      <c r="F40" s="16"/>
      <c r="R40" s="58">
        <v>1472</v>
      </c>
      <c r="S40" s="89">
        <v>2150</v>
      </c>
      <c r="T40" s="89">
        <v>2150</v>
      </c>
      <c r="U40" s="89">
        <v>0</v>
      </c>
      <c r="V40" s="66">
        <v>0</v>
      </c>
      <c r="W40" s="66">
        <v>0.99953488372093025</v>
      </c>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row>
    <row r="41" spans="1:87">
      <c r="E41" s="16"/>
      <c r="F41" s="16"/>
      <c r="L41" s="26"/>
      <c r="R41" s="57" t="s">
        <v>335</v>
      </c>
      <c r="S41" s="89">
        <v>33593</v>
      </c>
      <c r="T41" s="89">
        <v>33165</v>
      </c>
      <c r="U41" s="89">
        <v>428</v>
      </c>
      <c r="V41" s="66">
        <v>1.2740749560920429E-2</v>
      </c>
      <c r="W41" s="66">
        <v>0.95558598517548299</v>
      </c>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row>
    <row r="42" spans="1:87">
      <c r="E42" s="16"/>
      <c r="F42" s="16"/>
      <c r="L42" s="26"/>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row>
    <row r="43" spans="1:87">
      <c r="A43" s="26"/>
      <c r="E43" s="16"/>
      <c r="F43" s="16"/>
      <c r="L43" s="26"/>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row>
    <row r="44" spans="1:87">
      <c r="A44" s="26"/>
      <c r="E44" s="16"/>
      <c r="F44" s="16"/>
      <c r="L44" s="26"/>
      <c r="R44"/>
      <c r="S44"/>
      <c r="T44"/>
    </row>
    <row r="45" spans="1:87">
      <c r="A45" s="26"/>
      <c r="E45" s="16"/>
      <c r="F45" s="16"/>
      <c r="L45" s="26"/>
      <c r="R45"/>
      <c r="S45"/>
      <c r="T45"/>
    </row>
    <row r="46" spans="1:87">
      <c r="A46" s="26"/>
      <c r="E46" s="16"/>
      <c r="F46" s="16"/>
      <c r="L46" s="26"/>
      <c r="R46"/>
      <c r="S46"/>
      <c r="T46"/>
    </row>
    <row r="47" spans="1:87">
      <c r="A47" s="26"/>
      <c r="E47" s="16"/>
      <c r="F47" s="16"/>
      <c r="L47" s="26"/>
      <c r="R47"/>
      <c r="S47"/>
      <c r="T47"/>
    </row>
    <row r="48" spans="1:87">
      <c r="A48" s="26"/>
      <c r="E48" s="16"/>
      <c r="F48" s="16"/>
      <c r="L48" s="26"/>
      <c r="R48"/>
      <c r="S48"/>
      <c r="T48"/>
    </row>
    <row r="49" spans="1:20">
      <c r="A49" s="26"/>
      <c r="E49" s="16"/>
      <c r="F49" s="16"/>
      <c r="L49" s="26"/>
      <c r="R49"/>
      <c r="S49"/>
      <c r="T49"/>
    </row>
    <row r="50" spans="1:20">
      <c r="A50" s="26"/>
      <c r="E50" s="16"/>
      <c r="F50" s="16"/>
      <c r="L50" s="26"/>
      <c r="R50"/>
      <c r="S50"/>
      <c r="T50"/>
    </row>
    <row r="51" spans="1:20">
      <c r="A51" s="26"/>
      <c r="E51" s="16"/>
      <c r="F51" s="16"/>
      <c r="L51" s="26"/>
      <c r="R51"/>
      <c r="S51"/>
      <c r="T51"/>
    </row>
    <row r="52" spans="1:20">
      <c r="A52" s="26"/>
      <c r="E52" s="16"/>
      <c r="F52" s="16"/>
      <c r="L52" s="26"/>
      <c r="R52"/>
      <c r="S52"/>
      <c r="T52"/>
    </row>
    <row r="53" spans="1:20">
      <c r="A53" s="26"/>
      <c r="E53" s="16"/>
      <c r="F53" s="16"/>
      <c r="L53" s="26"/>
      <c r="R53"/>
      <c r="S53"/>
      <c r="T53"/>
    </row>
    <row r="54" spans="1:20">
      <c r="A54" s="26"/>
      <c r="E54" s="16"/>
      <c r="F54" s="16"/>
      <c r="L54" s="26"/>
      <c r="R54"/>
      <c r="S54"/>
      <c r="T54"/>
    </row>
    <row r="55" spans="1:20">
      <c r="A55" s="26"/>
      <c r="E55" s="16"/>
      <c r="F55" s="16"/>
      <c r="L55" s="26"/>
      <c r="R55"/>
      <c r="S55"/>
      <c r="T55"/>
    </row>
    <row r="56" spans="1:20">
      <c r="A56" s="26"/>
      <c r="E56" s="16"/>
      <c r="F56" s="16"/>
      <c r="L56" s="26"/>
      <c r="R56"/>
      <c r="S56"/>
      <c r="T56"/>
    </row>
    <row r="57" spans="1:20">
      <c r="A57" s="26"/>
      <c r="E57" s="16"/>
      <c r="F57" s="16"/>
      <c r="L57" s="26"/>
      <c r="R57"/>
      <c r="S57"/>
      <c r="T57"/>
    </row>
    <row r="58" spans="1:20">
      <c r="A58" s="26"/>
      <c r="E58" s="16"/>
      <c r="F58" s="16"/>
      <c r="L58" s="26"/>
      <c r="R58"/>
      <c r="S58"/>
      <c r="T58"/>
    </row>
    <row r="59" spans="1:20">
      <c r="A59" s="26"/>
      <c r="E59" s="16"/>
      <c r="F59" s="16"/>
      <c r="L59" s="26"/>
      <c r="R59"/>
      <c r="S59"/>
      <c r="T59"/>
    </row>
    <row r="60" spans="1:20">
      <c r="A60" s="26"/>
      <c r="E60" s="16"/>
      <c r="F60" s="16"/>
      <c r="L60" s="26"/>
      <c r="R60"/>
      <c r="S60"/>
      <c r="T60"/>
    </row>
    <row r="61" spans="1:20">
      <c r="A61" s="26"/>
      <c r="E61" s="16"/>
      <c r="F61" s="16"/>
      <c r="L61" s="26"/>
      <c r="R61"/>
      <c r="S61"/>
      <c r="T61"/>
    </row>
    <row r="62" spans="1:20">
      <c r="A62" s="26"/>
      <c r="E62" s="16"/>
      <c r="F62" s="16"/>
      <c r="L62" s="26"/>
      <c r="R62"/>
      <c r="S62"/>
      <c r="T62"/>
    </row>
    <row r="63" spans="1:20">
      <c r="A63" s="26"/>
      <c r="E63" s="16"/>
      <c r="F63" s="16"/>
      <c r="L63" s="26"/>
      <c r="R63"/>
      <c r="S63"/>
      <c r="T63"/>
    </row>
    <row r="64" spans="1:20">
      <c r="A64" s="26"/>
      <c r="E64" s="16"/>
      <c r="F64" s="16"/>
      <c r="L64" s="26"/>
      <c r="R64"/>
      <c r="S64"/>
      <c r="T64"/>
    </row>
    <row r="65" spans="1:20">
      <c r="A65" s="26"/>
      <c r="E65" s="16"/>
      <c r="F65" s="16"/>
      <c r="L65" s="26"/>
      <c r="R65"/>
      <c r="S65"/>
      <c r="T65"/>
    </row>
    <row r="66" spans="1:20">
      <c r="A66" s="26"/>
      <c r="E66" s="16"/>
      <c r="F66" s="16"/>
      <c r="L66" s="26"/>
      <c r="R66"/>
      <c r="S66"/>
      <c r="T66"/>
    </row>
    <row r="67" spans="1:20">
      <c r="A67" s="26"/>
      <c r="E67" s="16"/>
      <c r="F67" s="16"/>
      <c r="L67" s="26"/>
      <c r="R67"/>
      <c r="S67"/>
      <c r="T67"/>
    </row>
    <row r="68" spans="1:20">
      <c r="A68" s="26"/>
      <c r="E68" s="16"/>
      <c r="F68" s="16"/>
      <c r="L68" s="26"/>
      <c r="R68"/>
    </row>
    <row r="69" spans="1:20">
      <c r="A69" s="26"/>
      <c r="E69" s="16"/>
      <c r="F69" s="16"/>
      <c r="L69" s="26"/>
      <c r="R69"/>
    </row>
    <row r="70" spans="1:20">
      <c r="A70" s="26"/>
      <c r="E70" s="16"/>
      <c r="F70" s="16"/>
      <c r="L70" s="26"/>
      <c r="R70"/>
    </row>
    <row r="71" spans="1:20">
      <c r="A71" s="26"/>
      <c r="E71" s="16"/>
      <c r="F71" s="16"/>
      <c r="L71" s="26"/>
      <c r="R71"/>
    </row>
    <row r="72" spans="1:20">
      <c r="A72" s="26"/>
      <c r="E72" s="16"/>
      <c r="F72" s="16"/>
      <c r="L72" s="26"/>
      <c r="R72"/>
    </row>
    <row r="73" spans="1:20">
      <c r="A73" s="26"/>
      <c r="E73" s="16"/>
      <c r="F73" s="16"/>
      <c r="L73" s="26"/>
      <c r="R73"/>
    </row>
    <row r="74" spans="1:20">
      <c r="A74" s="26"/>
      <c r="E74" s="16"/>
      <c r="F74" s="16"/>
      <c r="L74" s="26"/>
    </row>
    <row r="75" spans="1:20">
      <c r="A75" s="26"/>
      <c r="E75" s="16"/>
      <c r="F75" s="16"/>
      <c r="L75" s="26"/>
    </row>
    <row r="76" spans="1:20">
      <c r="A76" s="26"/>
      <c r="E76" s="16"/>
      <c r="F76" s="16"/>
      <c r="L76" s="26"/>
    </row>
    <row r="77" spans="1:20">
      <c r="A77" s="26"/>
      <c r="E77" s="16"/>
      <c r="F77" s="16"/>
    </row>
    <row r="78" spans="1:20">
      <c r="A78" s="26"/>
      <c r="E78" s="16"/>
      <c r="F78" s="16"/>
    </row>
    <row r="79" spans="1:20">
      <c r="E79" s="16"/>
      <c r="F79" s="16"/>
    </row>
    <row r="80" spans="1:20">
      <c r="A80" s="71" t="s">
        <v>23</v>
      </c>
      <c r="B80" s="72"/>
      <c r="C80" s="72"/>
      <c r="D80" s="72"/>
      <c r="E80" s="72"/>
      <c r="F80" s="72"/>
      <c r="G80" s="72"/>
      <c r="H80" s="72"/>
      <c r="I80" s="72"/>
      <c r="J80" s="72"/>
      <c r="K80" s="72"/>
      <c r="L80" s="72"/>
      <c r="M80" s="72"/>
      <c r="N80" s="72"/>
    </row>
    <row r="81" spans="1:35">
      <c r="A81" s="77"/>
      <c r="B81" s="72"/>
      <c r="C81" s="72"/>
      <c r="D81" s="72"/>
      <c r="E81" s="72"/>
      <c r="F81" s="72"/>
      <c r="G81" s="72"/>
      <c r="H81" s="72"/>
      <c r="I81" s="72"/>
      <c r="J81" s="72"/>
      <c r="K81" s="72"/>
      <c r="L81" s="72"/>
      <c r="M81" s="72"/>
      <c r="N81" s="72"/>
    </row>
    <row r="82" spans="1:35">
      <c r="A82"/>
      <c r="B82"/>
      <c r="C82"/>
      <c r="D82"/>
      <c r="E82"/>
      <c r="F82"/>
      <c r="G82"/>
      <c r="AC82" s="36"/>
      <c r="AD82" s="36"/>
      <c r="AE82" s="36"/>
      <c r="AF82" s="36"/>
      <c r="AG82" s="36"/>
      <c r="AH82" s="36"/>
      <c r="AI82" s="36"/>
    </row>
    <row r="83" spans="1:35">
      <c r="A83"/>
      <c r="B83"/>
      <c r="C83"/>
      <c r="D83"/>
      <c r="E83"/>
      <c r="F83"/>
      <c r="G83"/>
      <c r="R83" s="16"/>
      <c r="AC83" s="36"/>
      <c r="AD83" s="36"/>
      <c r="AE83" s="36"/>
      <c r="AF83" s="36"/>
      <c r="AG83" s="36"/>
      <c r="AH83" s="36"/>
      <c r="AI83" s="36"/>
    </row>
    <row r="84" spans="1:35">
      <c r="A84"/>
      <c r="B84"/>
      <c r="C84"/>
      <c r="D84"/>
      <c r="E84"/>
      <c r="F84"/>
      <c r="G84"/>
      <c r="L84" s="16"/>
    </row>
    <row r="85" spans="1:35">
      <c r="A85"/>
      <c r="B85"/>
      <c r="C85"/>
      <c r="D85"/>
      <c r="E85"/>
      <c r="F85"/>
      <c r="G85"/>
      <c r="L85" s="16"/>
    </row>
    <row r="86" spans="1:35">
      <c r="A86"/>
      <c r="B86"/>
      <c r="C86"/>
      <c r="D86"/>
      <c r="E86"/>
      <c r="F86"/>
      <c r="G86"/>
      <c r="L86" s="16"/>
    </row>
    <row r="87" spans="1:35">
      <c r="A87"/>
      <c r="B87"/>
      <c r="C87"/>
      <c r="D87"/>
      <c r="E87"/>
      <c r="F87"/>
      <c r="G87"/>
      <c r="L87" s="16"/>
    </row>
    <row r="88" spans="1:35">
      <c r="A88"/>
      <c r="B88"/>
      <c r="C88"/>
      <c r="D88"/>
      <c r="E88"/>
      <c r="F88"/>
      <c r="G88"/>
      <c r="L88" s="16"/>
    </row>
    <row r="89" spans="1:35">
      <c r="A89"/>
      <c r="B89"/>
      <c r="C89"/>
      <c r="D89"/>
      <c r="E89"/>
      <c r="F89"/>
      <c r="G89"/>
      <c r="L89" s="16"/>
    </row>
    <row r="90" spans="1:35">
      <c r="A90"/>
      <c r="B90"/>
      <c r="C90"/>
      <c r="D90"/>
      <c r="E90"/>
      <c r="F90"/>
      <c r="G90"/>
      <c r="L90" s="16"/>
    </row>
    <row r="91" spans="1:35">
      <c r="A91"/>
      <c r="B91"/>
      <c r="C91"/>
      <c r="D91"/>
      <c r="E91"/>
      <c r="F91"/>
      <c r="G91"/>
      <c r="L91" s="16"/>
    </row>
    <row r="92" spans="1:35">
      <c r="A92"/>
      <c r="B92"/>
      <c r="C92"/>
      <c r="D92"/>
      <c r="E92"/>
      <c r="F92"/>
      <c r="G92"/>
      <c r="L92" s="16"/>
    </row>
    <row r="93" spans="1:35">
      <c r="A93"/>
      <c r="B93"/>
      <c r="C93"/>
      <c r="D93"/>
      <c r="E93"/>
      <c r="F93"/>
      <c r="G93"/>
      <c r="L93" s="16"/>
    </row>
    <row r="94" spans="1:35">
      <c r="A94"/>
      <c r="B94"/>
      <c r="C94"/>
      <c r="D94"/>
      <c r="E94"/>
      <c r="F94"/>
      <c r="G94"/>
      <c r="L94" s="16"/>
    </row>
    <row r="95" spans="1:35">
      <c r="A95"/>
      <c r="B95"/>
      <c r="C95"/>
      <c r="D95"/>
      <c r="E95"/>
      <c r="F95"/>
      <c r="G95"/>
      <c r="L95" s="16"/>
    </row>
    <row r="96" spans="1:35">
      <c r="A96"/>
      <c r="B96"/>
      <c r="C96"/>
      <c r="D96"/>
      <c r="E96"/>
      <c r="F96"/>
      <c r="G96"/>
      <c r="L96" s="16"/>
    </row>
    <row r="97" spans="1:7">
      <c r="A97"/>
      <c r="B97"/>
      <c r="C97"/>
      <c r="D97"/>
      <c r="E97"/>
      <c r="F97"/>
      <c r="G97"/>
    </row>
    <row r="98" spans="1:7">
      <c r="A98"/>
      <c r="B98"/>
      <c r="C98"/>
      <c r="D98"/>
      <c r="E98"/>
      <c r="F98"/>
      <c r="G98"/>
    </row>
    <row r="99" spans="1:7">
      <c r="A99"/>
      <c r="B99"/>
      <c r="C99"/>
      <c r="D99"/>
      <c r="E99"/>
      <c r="F99"/>
      <c r="G99"/>
    </row>
    <row r="100" spans="1:7">
      <c r="A100"/>
      <c r="B100"/>
      <c r="C100"/>
      <c r="D100"/>
      <c r="E100"/>
      <c r="F100"/>
      <c r="G100"/>
    </row>
    <row r="101" spans="1:7">
      <c r="A101"/>
      <c r="B101"/>
      <c r="C101"/>
      <c r="D101"/>
      <c r="E101"/>
      <c r="F101"/>
      <c r="G101"/>
    </row>
    <row r="102" spans="1:7">
      <c r="A102"/>
      <c r="B102"/>
      <c r="C102"/>
      <c r="D102"/>
      <c r="E102"/>
      <c r="F102"/>
      <c r="G102"/>
    </row>
    <row r="103" spans="1:7">
      <c r="A103"/>
      <c r="B103"/>
      <c r="C103"/>
      <c r="D103"/>
      <c r="E103"/>
      <c r="F103"/>
      <c r="G103"/>
    </row>
    <row r="104" spans="1:7">
      <c r="A104"/>
      <c r="B104"/>
      <c r="C104"/>
      <c r="D104"/>
      <c r="E104"/>
      <c r="F104"/>
      <c r="G104"/>
    </row>
    <row r="105" spans="1:7">
      <c r="A105"/>
      <c r="B105"/>
      <c r="C105"/>
      <c r="D105"/>
      <c r="E105"/>
      <c r="F105"/>
      <c r="G105"/>
    </row>
    <row r="106" spans="1:7">
      <c r="A106"/>
      <c r="B106"/>
      <c r="C106"/>
      <c r="D106"/>
      <c r="E106"/>
      <c r="F106"/>
      <c r="G106"/>
    </row>
    <row r="107" spans="1:7">
      <c r="A107"/>
      <c r="B107"/>
      <c r="C107"/>
      <c r="D107"/>
      <c r="E107"/>
      <c r="F107"/>
      <c r="G107"/>
    </row>
    <row r="108" spans="1:7">
      <c r="A108"/>
      <c r="B108"/>
      <c r="C108"/>
      <c r="D108"/>
      <c r="E108"/>
      <c r="F108"/>
      <c r="G108"/>
    </row>
    <row r="109" spans="1:7">
      <c r="A109"/>
      <c r="B109"/>
      <c r="C109"/>
      <c r="D109"/>
      <c r="E109"/>
      <c r="F109"/>
      <c r="G109"/>
    </row>
    <row r="110" spans="1:7">
      <c r="A110"/>
      <c r="B110"/>
      <c r="C110"/>
      <c r="D110"/>
      <c r="E110"/>
      <c r="F110"/>
      <c r="G110"/>
    </row>
    <row r="111" spans="1:7">
      <c r="A111"/>
      <c r="B111"/>
      <c r="C111"/>
      <c r="D111"/>
      <c r="E111"/>
      <c r="F111"/>
      <c r="G111"/>
    </row>
    <row r="112" spans="1:7">
      <c r="A112"/>
      <c r="B112"/>
      <c r="C112"/>
      <c r="D112"/>
      <c r="E112"/>
      <c r="F112"/>
      <c r="G112"/>
    </row>
    <row r="113" spans="1:7">
      <c r="A113"/>
      <c r="B113"/>
      <c r="C113"/>
      <c r="D113"/>
      <c r="E113"/>
      <c r="F113"/>
      <c r="G113"/>
    </row>
    <row r="114" spans="1:7">
      <c r="A114"/>
      <c r="B114"/>
      <c r="C114"/>
      <c r="D114"/>
      <c r="E114"/>
      <c r="F114"/>
      <c r="G114"/>
    </row>
    <row r="115" spans="1:7">
      <c r="A115"/>
      <c r="B115"/>
      <c r="C115"/>
      <c r="D115"/>
      <c r="E115"/>
      <c r="F115"/>
      <c r="G115"/>
    </row>
    <row r="116" spans="1:7">
      <c r="A116"/>
      <c r="B116"/>
      <c r="C116"/>
      <c r="D116"/>
      <c r="E116"/>
      <c r="F116"/>
      <c r="G116"/>
    </row>
    <row r="131" spans="5:6">
      <c r="E131" s="16"/>
      <c r="F131" s="16"/>
    </row>
    <row r="132" spans="5:6">
      <c r="E132" s="16"/>
      <c r="F132" s="16"/>
    </row>
    <row r="133" spans="5:6">
      <c r="E133" s="16"/>
      <c r="F133" s="16"/>
    </row>
    <row r="134" spans="5:6">
      <c r="E134" s="16"/>
      <c r="F134" s="16"/>
    </row>
    <row r="135" spans="5:6">
      <c r="E135" s="16"/>
      <c r="F135" s="16"/>
    </row>
    <row r="136" spans="5:6">
      <c r="E136" s="16"/>
      <c r="F136" s="16"/>
    </row>
    <row r="137" spans="5:6">
      <c r="E137" s="16"/>
      <c r="F137" s="16"/>
    </row>
    <row r="138" spans="5:6">
      <c r="E138" s="16"/>
      <c r="F138" s="16"/>
    </row>
    <row r="139" spans="5:6">
      <c r="E139" s="16"/>
      <c r="F139" s="16"/>
    </row>
    <row r="140" spans="5:6">
      <c r="E140" s="16"/>
      <c r="F140" s="16"/>
    </row>
    <row r="141" spans="5:6">
      <c r="E141" s="16"/>
      <c r="F141" s="16"/>
    </row>
    <row r="142" spans="5:6">
      <c r="E142" s="16"/>
      <c r="F142" s="16"/>
    </row>
    <row r="143" spans="5:6">
      <c r="E143" s="16"/>
      <c r="F143" s="16"/>
    </row>
    <row r="144" spans="5:6">
      <c r="E144" s="16"/>
      <c r="F144" s="16"/>
    </row>
    <row r="145" spans="5:6">
      <c r="E145" s="16"/>
      <c r="F145" s="16"/>
    </row>
    <row r="146" spans="5:6">
      <c r="E146" s="16"/>
      <c r="F146" s="16"/>
    </row>
    <row r="147" spans="5:6">
      <c r="E147" s="16"/>
      <c r="F147" s="16"/>
    </row>
    <row r="148" spans="5:6">
      <c r="E148" s="16"/>
      <c r="F148" s="16"/>
    </row>
    <row r="149" spans="5:6">
      <c r="E149" s="16"/>
      <c r="F149" s="16"/>
    </row>
    <row r="150" spans="5:6">
      <c r="E150" s="16"/>
      <c r="F150" s="16"/>
    </row>
    <row r="151" spans="5:6">
      <c r="E151" s="16"/>
      <c r="F151" s="16"/>
    </row>
    <row r="152" spans="5:6">
      <c r="E152" s="16"/>
      <c r="F152" s="16"/>
    </row>
    <row r="153" spans="5:6">
      <c r="E153" s="16"/>
      <c r="F153" s="16"/>
    </row>
    <row r="154" spans="5:6">
      <c r="E154" s="16"/>
      <c r="F154" s="16"/>
    </row>
    <row r="155" spans="5:6">
      <c r="E155" s="16"/>
      <c r="F155" s="16"/>
    </row>
    <row r="156" spans="5:6">
      <c r="E156" s="16"/>
      <c r="F156" s="16"/>
    </row>
    <row r="157" spans="5:6">
      <c r="E157" s="16"/>
      <c r="F157" s="16"/>
    </row>
    <row r="158" spans="5:6">
      <c r="E158" s="16"/>
      <c r="F158" s="16"/>
    </row>
    <row r="159" spans="5:6">
      <c r="E159" s="16"/>
      <c r="F159" s="16"/>
    </row>
    <row r="160" spans="5:6">
      <c r="E160" s="16"/>
      <c r="F160" s="16"/>
    </row>
    <row r="161" spans="5:6">
      <c r="E161" s="16"/>
      <c r="F161" s="16"/>
    </row>
    <row r="162" spans="5:6">
      <c r="E162" s="16"/>
      <c r="F162" s="16"/>
    </row>
    <row r="163" spans="5:6">
      <c r="E163" s="16"/>
      <c r="F163" s="16"/>
    </row>
    <row r="164" spans="5:6">
      <c r="E164" s="16"/>
      <c r="F164" s="16"/>
    </row>
    <row r="165" spans="5:6">
      <c r="E165" s="16"/>
      <c r="F165" s="16"/>
    </row>
    <row r="166" spans="5:6">
      <c r="E166" s="16"/>
      <c r="F166" s="16"/>
    </row>
    <row r="167" spans="5:6">
      <c r="E167" s="16"/>
      <c r="F167" s="16"/>
    </row>
    <row r="168" spans="5:6">
      <c r="E168" s="16"/>
      <c r="F168" s="16"/>
    </row>
    <row r="169" spans="5:6">
      <c r="E169" s="16"/>
      <c r="F169" s="16"/>
    </row>
    <row r="170" spans="5:6">
      <c r="E170" s="16"/>
      <c r="F170" s="16"/>
    </row>
    <row r="171" spans="5:6">
      <c r="E171" s="16"/>
      <c r="F171" s="16"/>
    </row>
    <row r="172" spans="5:6">
      <c r="E172" s="16"/>
      <c r="F172" s="16"/>
    </row>
    <row r="173" spans="5:6">
      <c r="E173" s="16"/>
      <c r="F173" s="16"/>
    </row>
    <row r="174" spans="5:6">
      <c r="E174" s="16"/>
      <c r="F174" s="16"/>
    </row>
    <row r="175" spans="5:6">
      <c r="E175" s="16"/>
      <c r="F175" s="16"/>
    </row>
    <row r="176" spans="5:6">
      <c r="E176" s="16"/>
      <c r="F176" s="16"/>
    </row>
    <row r="177" spans="5:6">
      <c r="E177" s="16"/>
      <c r="F177" s="16"/>
    </row>
    <row r="178" spans="5:6">
      <c r="E178" s="16"/>
      <c r="F178" s="16"/>
    </row>
    <row r="179" spans="5:6">
      <c r="E179" s="16"/>
      <c r="F179" s="16"/>
    </row>
    <row r="180" spans="5:6">
      <c r="E180" s="16"/>
      <c r="F180" s="16"/>
    </row>
    <row r="181" spans="5:6">
      <c r="E181" s="16"/>
      <c r="F181" s="16"/>
    </row>
    <row r="182" spans="5:6">
      <c r="E182" s="16"/>
      <c r="F182" s="16"/>
    </row>
    <row r="183" spans="5:6">
      <c r="E183" s="16"/>
      <c r="F183" s="16"/>
    </row>
    <row r="184" spans="5:6">
      <c r="E184" s="16"/>
      <c r="F184" s="16"/>
    </row>
    <row r="185" spans="5:6">
      <c r="E185" s="16"/>
      <c r="F185" s="16"/>
    </row>
    <row r="186" spans="5:6">
      <c r="E186" s="16"/>
      <c r="F186" s="16"/>
    </row>
    <row r="187" spans="5:6">
      <c r="E187" s="16"/>
      <c r="F187" s="16"/>
    </row>
    <row r="188" spans="5:6">
      <c r="E188" s="16"/>
      <c r="F188" s="16"/>
    </row>
    <row r="189" spans="5:6">
      <c r="E189" s="16"/>
      <c r="F189" s="16"/>
    </row>
    <row r="190" spans="5:6">
      <c r="E190" s="16"/>
      <c r="F190" s="16"/>
    </row>
    <row r="191" spans="5:6">
      <c r="E191" s="16"/>
      <c r="F191" s="16"/>
    </row>
    <row r="192" spans="5:6">
      <c r="E192" s="16"/>
      <c r="F192" s="16"/>
    </row>
    <row r="193" spans="5:6">
      <c r="E193" s="16"/>
      <c r="F193" s="16"/>
    </row>
    <row r="194" spans="5:6">
      <c r="E194" s="16"/>
      <c r="F194" s="16"/>
    </row>
    <row r="195" spans="5:6">
      <c r="E195" s="16"/>
      <c r="F195" s="16"/>
    </row>
    <row r="196" spans="5:6">
      <c r="E196" s="16"/>
      <c r="F196" s="16"/>
    </row>
    <row r="197" spans="5:6">
      <c r="E197" s="16"/>
      <c r="F197" s="16"/>
    </row>
    <row r="198" spans="5:6">
      <c r="E198" s="16"/>
      <c r="F198" s="16"/>
    </row>
    <row r="199" spans="5:6">
      <c r="E199" s="16"/>
      <c r="F199" s="16"/>
    </row>
    <row r="200" spans="5:6">
      <c r="E200" s="16"/>
      <c r="F200" s="16"/>
    </row>
    <row r="201" spans="5:6">
      <c r="E201" s="16"/>
      <c r="F201" s="16"/>
    </row>
    <row r="202" spans="5:6">
      <c r="E202" s="16"/>
      <c r="F202" s="16"/>
    </row>
    <row r="203" spans="5:6">
      <c r="E203" s="16"/>
      <c r="F203" s="16"/>
    </row>
    <row r="204" spans="5:6">
      <c r="E204" s="16"/>
      <c r="F204" s="16"/>
    </row>
    <row r="205" spans="5:6">
      <c r="E205" s="16"/>
      <c r="F205" s="16"/>
    </row>
    <row r="206" spans="5:6">
      <c r="E206" s="16"/>
      <c r="F206" s="16"/>
    </row>
    <row r="207" spans="5:6">
      <c r="E207" s="16"/>
      <c r="F207" s="16"/>
    </row>
    <row r="208" spans="5:6">
      <c r="E208" s="16"/>
      <c r="F208" s="16"/>
    </row>
    <row r="209" spans="5:6">
      <c r="E209" s="16"/>
      <c r="F209" s="16"/>
    </row>
    <row r="210" spans="5:6">
      <c r="E210" s="16"/>
      <c r="F210" s="16"/>
    </row>
    <row r="211" spans="5:6">
      <c r="E211" s="16"/>
      <c r="F211" s="16"/>
    </row>
    <row r="212" spans="5:6">
      <c r="E212" s="16"/>
      <c r="F212" s="16"/>
    </row>
    <row r="213" spans="5:6">
      <c r="E213" s="16"/>
      <c r="F213" s="16"/>
    </row>
    <row r="214" spans="5:6">
      <c r="E214" s="16"/>
      <c r="F214" s="16"/>
    </row>
    <row r="215" spans="5:6">
      <c r="E215" s="16"/>
      <c r="F215" s="16"/>
    </row>
    <row r="216" spans="5:6">
      <c r="E216" s="16"/>
      <c r="F216" s="16"/>
    </row>
    <row r="217" spans="5:6">
      <c r="E217" s="16"/>
      <c r="F217" s="16"/>
    </row>
    <row r="218" spans="5:6">
      <c r="E218" s="16"/>
      <c r="F218" s="16"/>
    </row>
    <row r="219" spans="5:6">
      <c r="E219" s="16"/>
      <c r="F219" s="16"/>
    </row>
    <row r="220" spans="5:6">
      <c r="E220" s="16"/>
      <c r="F220" s="16"/>
    </row>
    <row r="221" spans="5:6">
      <c r="E221" s="16"/>
      <c r="F221" s="16"/>
    </row>
    <row r="222" spans="5:6">
      <c r="E222" s="16"/>
      <c r="F222" s="16"/>
    </row>
    <row r="223" spans="5:6">
      <c r="E223" s="16"/>
      <c r="F223" s="16"/>
    </row>
    <row r="224" spans="5:6">
      <c r="E224" s="16"/>
      <c r="F224" s="16"/>
    </row>
    <row r="225" spans="5:6">
      <c r="E225" s="16"/>
      <c r="F225" s="16"/>
    </row>
    <row r="226" spans="5:6">
      <c r="E226" s="16"/>
      <c r="F226" s="16"/>
    </row>
    <row r="227" spans="5:6">
      <c r="E227" s="16"/>
      <c r="F227" s="16"/>
    </row>
    <row r="228" spans="5:6">
      <c r="E228" s="16"/>
      <c r="F228" s="16"/>
    </row>
    <row r="229" spans="5:6">
      <c r="E229" s="16"/>
      <c r="F229" s="16"/>
    </row>
    <row r="230" spans="5:6">
      <c r="E230" s="16"/>
      <c r="F230" s="16"/>
    </row>
    <row r="231" spans="5:6">
      <c r="E231" s="16"/>
      <c r="F231" s="16"/>
    </row>
    <row r="232" spans="5:6">
      <c r="E232" s="16"/>
      <c r="F232" s="16"/>
    </row>
    <row r="233" spans="5:6">
      <c r="E233" s="16"/>
      <c r="F233" s="16"/>
    </row>
    <row r="234" spans="5:6">
      <c r="E234" s="16"/>
      <c r="F234" s="16"/>
    </row>
    <row r="235" spans="5:6">
      <c r="E235" s="16"/>
      <c r="F235" s="16"/>
    </row>
    <row r="236" spans="5:6">
      <c r="E236" s="16"/>
      <c r="F236" s="16"/>
    </row>
    <row r="237" spans="5:6">
      <c r="E237" s="16"/>
      <c r="F237" s="16"/>
    </row>
    <row r="238" spans="5:6">
      <c r="E238" s="16"/>
      <c r="F238" s="16"/>
    </row>
    <row r="239" spans="5:6">
      <c r="E239" s="16"/>
      <c r="F239" s="16"/>
    </row>
    <row r="240" spans="5:6">
      <c r="E240" s="16"/>
      <c r="F240" s="16"/>
    </row>
    <row r="241" spans="5:6">
      <c r="E241" s="16"/>
      <c r="F241" s="16"/>
    </row>
    <row r="242" spans="5:6">
      <c r="E242" s="16"/>
      <c r="F242" s="16"/>
    </row>
    <row r="243" spans="5:6">
      <c r="E243" s="16"/>
      <c r="F243" s="16"/>
    </row>
    <row r="244" spans="5:6">
      <c r="E244" s="16"/>
      <c r="F244" s="16"/>
    </row>
    <row r="245" spans="5:6">
      <c r="E245" s="16"/>
      <c r="F245" s="16"/>
    </row>
    <row r="246" spans="5:6">
      <c r="E246" s="16"/>
      <c r="F246" s="16"/>
    </row>
    <row r="247" spans="5:6">
      <c r="E247" s="16"/>
      <c r="F247" s="16"/>
    </row>
    <row r="248" spans="5:6">
      <c r="E248" s="16"/>
      <c r="F248" s="16"/>
    </row>
    <row r="249" spans="5:6">
      <c r="E249" s="16"/>
      <c r="F249" s="16"/>
    </row>
    <row r="250" spans="5:6">
      <c r="E250" s="16"/>
      <c r="F250" s="16"/>
    </row>
    <row r="251" spans="5:6">
      <c r="E251" s="16"/>
      <c r="F251" s="16"/>
    </row>
    <row r="252" spans="5:6">
      <c r="E252" s="16"/>
      <c r="F252" s="16"/>
    </row>
    <row r="253" spans="5:6">
      <c r="E253" s="16"/>
      <c r="F253" s="16"/>
    </row>
    <row r="254" spans="5:6">
      <c r="E254" s="16"/>
      <c r="F254" s="16"/>
    </row>
    <row r="255" spans="5:6">
      <c r="E255" s="16"/>
      <c r="F255" s="16"/>
    </row>
    <row r="256" spans="5:6">
      <c r="E256" s="16"/>
      <c r="F256" s="16"/>
    </row>
    <row r="257" spans="5:6">
      <c r="E257" s="16"/>
      <c r="F257" s="16"/>
    </row>
    <row r="258" spans="5:6">
      <c r="E258" s="16"/>
      <c r="F258" s="16"/>
    </row>
    <row r="259" spans="5:6">
      <c r="E259" s="16"/>
      <c r="F259" s="16"/>
    </row>
    <row r="260" spans="5:6">
      <c r="E260" s="16"/>
      <c r="F260" s="16"/>
    </row>
    <row r="261" spans="5:6">
      <c r="E261" s="16"/>
      <c r="F261" s="16"/>
    </row>
    <row r="262" spans="5:6">
      <c r="E262" s="16"/>
      <c r="F262" s="16"/>
    </row>
    <row r="263" spans="5:6">
      <c r="E263" s="16"/>
      <c r="F263" s="16"/>
    </row>
    <row r="264" spans="5:6">
      <c r="E264" s="16"/>
      <c r="F264" s="16"/>
    </row>
    <row r="265" spans="5:6">
      <c r="E265" s="16"/>
      <c r="F265" s="16"/>
    </row>
    <row r="266" spans="5:6">
      <c r="E266" s="16"/>
      <c r="F266" s="16"/>
    </row>
    <row r="267" spans="5:6">
      <c r="E267" s="16"/>
      <c r="F267" s="16"/>
    </row>
    <row r="268" spans="5:6">
      <c r="E268" s="16"/>
      <c r="F268" s="16"/>
    </row>
    <row r="269" spans="5:6">
      <c r="E269" s="16"/>
      <c r="F269" s="16"/>
    </row>
    <row r="270" spans="5:6">
      <c r="E270" s="16"/>
      <c r="F270" s="16"/>
    </row>
    <row r="271" spans="5:6">
      <c r="E271" s="16"/>
      <c r="F271" s="16"/>
    </row>
    <row r="272" spans="5:6">
      <c r="E272" s="16"/>
      <c r="F272" s="16"/>
    </row>
    <row r="273" spans="5:6">
      <c r="E273" s="16"/>
      <c r="F273" s="16"/>
    </row>
    <row r="274" spans="5:6">
      <c r="E274" s="16"/>
      <c r="F274" s="16"/>
    </row>
    <row r="275" spans="5:6">
      <c r="E275" s="16"/>
      <c r="F275" s="16"/>
    </row>
    <row r="276" spans="5:6">
      <c r="E276" s="16"/>
      <c r="F276" s="16"/>
    </row>
    <row r="277" spans="5:6">
      <c r="E277" s="16"/>
      <c r="F277" s="16"/>
    </row>
    <row r="278" spans="5:6">
      <c r="E278" s="16"/>
      <c r="F278" s="16"/>
    </row>
    <row r="279" spans="5:6">
      <c r="E279" s="16"/>
      <c r="F279" s="16"/>
    </row>
    <row r="280" spans="5:6">
      <c r="E280" s="16"/>
      <c r="F280" s="16"/>
    </row>
    <row r="281" spans="5:6">
      <c r="E281" s="16"/>
      <c r="F281" s="16"/>
    </row>
    <row r="282" spans="5:6">
      <c r="E282" s="16"/>
      <c r="F282" s="16"/>
    </row>
    <row r="283" spans="5:6">
      <c r="E283" s="16"/>
      <c r="F283" s="16"/>
    </row>
    <row r="284" spans="5:6">
      <c r="E284" s="16"/>
      <c r="F284" s="16"/>
    </row>
    <row r="285" spans="5:6">
      <c r="E285" s="16"/>
      <c r="F285" s="16"/>
    </row>
    <row r="286" spans="5:6">
      <c r="E286" s="16"/>
      <c r="F286" s="16"/>
    </row>
    <row r="287" spans="5:6">
      <c r="E287" s="16"/>
      <c r="F287" s="16"/>
    </row>
    <row r="288" spans="5:6">
      <c r="E288" s="16"/>
      <c r="F288" s="16"/>
    </row>
    <row r="289" spans="5:6">
      <c r="E289" s="16"/>
      <c r="F289" s="16"/>
    </row>
    <row r="290" spans="5:6">
      <c r="E290" s="16"/>
      <c r="F290" s="16"/>
    </row>
    <row r="291" spans="5:6">
      <c r="E291" s="16"/>
      <c r="F291" s="16"/>
    </row>
    <row r="292" spans="5:6">
      <c r="E292" s="16"/>
      <c r="F292" s="16"/>
    </row>
    <row r="293" spans="5:6">
      <c r="E293" s="16"/>
      <c r="F293" s="16"/>
    </row>
    <row r="294" spans="5:6">
      <c r="E294" s="16"/>
      <c r="F294" s="16"/>
    </row>
    <row r="295" spans="5:6">
      <c r="E295" s="16"/>
      <c r="F295" s="16"/>
    </row>
    <row r="296" spans="5:6">
      <c r="E296" s="16"/>
      <c r="F296" s="16"/>
    </row>
    <row r="297" spans="5:6">
      <c r="E297" s="16"/>
      <c r="F297" s="16"/>
    </row>
    <row r="298" spans="5:6">
      <c r="E298" s="16"/>
      <c r="F298" s="16"/>
    </row>
    <row r="299" spans="5:6">
      <c r="E299" s="16"/>
      <c r="F299" s="16"/>
    </row>
    <row r="300" spans="5:6">
      <c r="E300" s="16"/>
      <c r="F300" s="16"/>
    </row>
    <row r="301" spans="5:6">
      <c r="E301" s="16"/>
      <c r="F301" s="16"/>
    </row>
    <row r="302" spans="5:6">
      <c r="E302" s="16"/>
      <c r="F302" s="16"/>
    </row>
    <row r="303" spans="5:6">
      <c r="E303" s="16"/>
      <c r="F303" s="16"/>
    </row>
    <row r="304" spans="5:6">
      <c r="E304" s="16"/>
      <c r="F304" s="16"/>
    </row>
    <row r="305" spans="5:6">
      <c r="E305" s="16"/>
      <c r="F305" s="16"/>
    </row>
    <row r="306" spans="5:6">
      <c r="E306" s="16"/>
      <c r="F306" s="16"/>
    </row>
    <row r="307" spans="5:6">
      <c r="E307" s="16"/>
      <c r="F307" s="16"/>
    </row>
    <row r="308" spans="5:6">
      <c r="E308" s="16"/>
      <c r="F308" s="16"/>
    </row>
    <row r="309" spans="5:6">
      <c r="E309" s="16"/>
      <c r="F309" s="16"/>
    </row>
    <row r="310" spans="5:6">
      <c r="E310" s="16"/>
      <c r="F310" s="16"/>
    </row>
    <row r="311" spans="5:6">
      <c r="E311" s="16"/>
      <c r="F311" s="16"/>
    </row>
    <row r="312" spans="5:6">
      <c r="E312" s="16"/>
      <c r="F312" s="16"/>
    </row>
    <row r="313" spans="5:6">
      <c r="E313" s="16"/>
      <c r="F313" s="16"/>
    </row>
    <row r="314" spans="5:6">
      <c r="E314" s="16"/>
      <c r="F314" s="16"/>
    </row>
    <row r="315" spans="5:6">
      <c r="E315" s="16"/>
      <c r="F315" s="16"/>
    </row>
    <row r="316" spans="5:6">
      <c r="E316" s="16"/>
      <c r="F316" s="16"/>
    </row>
    <row r="317" spans="5:6">
      <c r="E317" s="16"/>
      <c r="F317" s="16"/>
    </row>
    <row r="318" spans="5:6">
      <c r="E318" s="16"/>
      <c r="F318" s="16"/>
    </row>
    <row r="319" spans="5:6">
      <c r="E319" s="16"/>
      <c r="F319" s="16"/>
    </row>
    <row r="320" spans="5:6">
      <c r="E320" s="16"/>
      <c r="F320" s="16"/>
    </row>
    <row r="321" spans="5:6">
      <c r="E321" s="16"/>
      <c r="F321" s="16"/>
    </row>
    <row r="322" spans="5:6">
      <c r="E322" s="16"/>
      <c r="F322" s="16"/>
    </row>
    <row r="323" spans="5:6">
      <c r="E323" s="16"/>
      <c r="F323" s="16"/>
    </row>
    <row r="324" spans="5:6">
      <c r="E324" s="16"/>
      <c r="F324" s="16"/>
    </row>
    <row r="325" spans="5:6">
      <c r="E325" s="16"/>
      <c r="F325" s="16"/>
    </row>
    <row r="326" spans="5:6">
      <c r="E326" s="16"/>
      <c r="F326" s="16"/>
    </row>
    <row r="327" spans="5:6">
      <c r="E327" s="16"/>
      <c r="F327" s="16"/>
    </row>
    <row r="328" spans="5:6">
      <c r="E328" s="16"/>
      <c r="F328" s="16"/>
    </row>
    <row r="329" spans="5:6">
      <c r="E329" s="16"/>
      <c r="F329" s="16"/>
    </row>
    <row r="330" spans="5:6">
      <c r="E330" s="16"/>
      <c r="F330" s="16"/>
    </row>
    <row r="331" spans="5:6">
      <c r="E331" s="16"/>
      <c r="F331" s="16"/>
    </row>
    <row r="332" spans="5:6">
      <c r="E332" s="16"/>
      <c r="F332" s="16"/>
    </row>
    <row r="333" spans="5:6">
      <c r="E333" s="16"/>
      <c r="F333" s="16"/>
    </row>
    <row r="334" spans="5:6">
      <c r="E334" s="16"/>
      <c r="F334" s="16"/>
    </row>
    <row r="335" spans="5:6">
      <c r="E335" s="16"/>
      <c r="F335" s="16"/>
    </row>
    <row r="336" spans="5:6">
      <c r="E336" s="16"/>
      <c r="F336" s="16"/>
    </row>
    <row r="337" spans="5:6">
      <c r="E337" s="16"/>
      <c r="F337" s="16"/>
    </row>
    <row r="338" spans="5:6">
      <c r="E338" s="16"/>
      <c r="F338" s="16"/>
    </row>
    <row r="339" spans="5:6">
      <c r="E339" s="16"/>
      <c r="F339" s="16"/>
    </row>
    <row r="340" spans="5:6">
      <c r="E340" s="16"/>
      <c r="F340" s="16"/>
    </row>
    <row r="341" spans="5:6">
      <c r="E341" s="16"/>
      <c r="F341" s="16"/>
    </row>
    <row r="342" spans="5:6">
      <c r="E342" s="16"/>
      <c r="F342" s="16"/>
    </row>
    <row r="343" spans="5:6">
      <c r="E343" s="16"/>
      <c r="F343" s="16"/>
    </row>
    <row r="344" spans="5:6">
      <c r="E344" s="16"/>
      <c r="F344" s="16"/>
    </row>
    <row r="345" spans="5:6">
      <c r="E345" s="16"/>
      <c r="F345" s="16"/>
    </row>
    <row r="346" spans="5:6">
      <c r="E346" s="16"/>
      <c r="F346" s="16"/>
    </row>
    <row r="347" spans="5:6">
      <c r="E347" s="16"/>
      <c r="F347" s="16"/>
    </row>
    <row r="348" spans="5:6">
      <c r="E348" s="16"/>
      <c r="F348" s="16"/>
    </row>
    <row r="349" spans="5:6">
      <c r="E349" s="16"/>
      <c r="F349" s="16"/>
    </row>
    <row r="350" spans="5:6">
      <c r="E350" s="16"/>
      <c r="F350" s="16"/>
    </row>
    <row r="351" spans="5:6">
      <c r="E351" s="16"/>
      <c r="F351" s="16"/>
    </row>
    <row r="352" spans="5:6">
      <c r="E352" s="16"/>
      <c r="F352" s="16"/>
    </row>
    <row r="353" spans="5:6">
      <c r="E353" s="16"/>
      <c r="F353" s="16"/>
    </row>
    <row r="354" spans="5:6">
      <c r="E354" s="16"/>
      <c r="F354" s="16"/>
    </row>
    <row r="355" spans="5:6">
      <c r="E355" s="16"/>
      <c r="F355" s="16"/>
    </row>
    <row r="356" spans="5:6">
      <c r="E356" s="16"/>
      <c r="F356" s="16"/>
    </row>
    <row r="357" spans="5:6">
      <c r="E357" s="16"/>
      <c r="F357" s="16"/>
    </row>
    <row r="358" spans="5:6">
      <c r="E358" s="16"/>
      <c r="F358" s="16"/>
    </row>
    <row r="359" spans="5:6">
      <c r="E359" s="16"/>
      <c r="F359" s="16"/>
    </row>
    <row r="360" spans="5:6">
      <c r="E360" s="16"/>
      <c r="F360" s="16"/>
    </row>
    <row r="361" spans="5:6">
      <c r="E361" s="16"/>
      <c r="F361" s="16"/>
    </row>
    <row r="362" spans="5:6">
      <c r="E362" s="16"/>
      <c r="F362" s="16"/>
    </row>
    <row r="363" spans="5:6">
      <c r="E363" s="16"/>
      <c r="F363" s="16"/>
    </row>
    <row r="364" spans="5:6">
      <c r="E364" s="16"/>
      <c r="F364" s="16"/>
    </row>
    <row r="365" spans="5:6">
      <c r="E365" s="16"/>
      <c r="F365" s="16"/>
    </row>
    <row r="366" spans="5:6">
      <c r="E366" s="16"/>
      <c r="F366" s="16"/>
    </row>
    <row r="367" spans="5:6">
      <c r="E367" s="16"/>
      <c r="F367" s="16"/>
    </row>
    <row r="368" spans="5:6">
      <c r="E368" s="16"/>
      <c r="F368" s="16"/>
    </row>
    <row r="369" spans="5:6">
      <c r="E369" s="16"/>
      <c r="F369" s="16"/>
    </row>
    <row r="370" spans="5:6">
      <c r="E370" s="16"/>
      <c r="F370" s="16"/>
    </row>
    <row r="371" spans="5:6">
      <c r="E371" s="16"/>
      <c r="F371" s="16"/>
    </row>
    <row r="372" spans="5:6">
      <c r="E372" s="16"/>
      <c r="F372" s="16"/>
    </row>
    <row r="373" spans="5:6">
      <c r="E373" s="16"/>
      <c r="F373" s="16"/>
    </row>
    <row r="374" spans="5:6">
      <c r="E374" s="16"/>
      <c r="F374" s="16"/>
    </row>
    <row r="375" spans="5:6">
      <c r="E375" s="16"/>
      <c r="F375" s="16"/>
    </row>
    <row r="376" spans="5:6">
      <c r="E376" s="16"/>
      <c r="F376" s="16"/>
    </row>
    <row r="377" spans="5:6">
      <c r="E377" s="16"/>
      <c r="F377" s="16"/>
    </row>
    <row r="378" spans="5:6">
      <c r="E378" s="16"/>
      <c r="F378" s="16"/>
    </row>
    <row r="379" spans="5:6">
      <c r="E379" s="16"/>
      <c r="F379" s="16"/>
    </row>
    <row r="380" spans="5:6">
      <c r="E380" s="16"/>
      <c r="F380" s="16"/>
    </row>
    <row r="381" spans="5:6">
      <c r="E381" s="16"/>
      <c r="F381" s="16"/>
    </row>
    <row r="382" spans="5:6">
      <c r="E382" s="16"/>
      <c r="F382" s="16"/>
    </row>
    <row r="383" spans="5:6">
      <c r="E383" s="16"/>
      <c r="F383" s="16"/>
    </row>
    <row r="384" spans="5:6">
      <c r="E384" s="16"/>
      <c r="F384" s="16"/>
    </row>
    <row r="385" spans="5:6">
      <c r="E385" s="16"/>
      <c r="F385" s="16"/>
    </row>
    <row r="386" spans="5:6">
      <c r="E386" s="16"/>
      <c r="F386" s="16"/>
    </row>
    <row r="387" spans="5:6">
      <c r="E387" s="16"/>
      <c r="F387" s="16"/>
    </row>
    <row r="388" spans="5:6">
      <c r="E388" s="16"/>
      <c r="F388" s="16"/>
    </row>
    <row r="389" spans="5:6">
      <c r="E389" s="16"/>
      <c r="F389" s="16"/>
    </row>
    <row r="390" spans="5:6">
      <c r="E390" s="16"/>
      <c r="F390" s="16"/>
    </row>
    <row r="391" spans="5:6">
      <c r="E391" s="16"/>
      <c r="F391" s="16"/>
    </row>
    <row r="392" spans="5:6">
      <c r="E392" s="16"/>
      <c r="F392" s="16"/>
    </row>
    <row r="393" spans="5:6">
      <c r="E393" s="16"/>
      <c r="F393" s="16"/>
    </row>
    <row r="394" spans="5:6">
      <c r="E394" s="16"/>
      <c r="F394" s="16"/>
    </row>
    <row r="395" spans="5:6">
      <c r="E395" s="16"/>
      <c r="F395" s="16"/>
    </row>
    <row r="396" spans="5:6">
      <c r="E396" s="16"/>
      <c r="F396" s="16"/>
    </row>
    <row r="397" spans="5:6">
      <c r="E397" s="16"/>
      <c r="F397" s="16"/>
    </row>
    <row r="398" spans="5:6">
      <c r="E398" s="16"/>
      <c r="F398" s="16"/>
    </row>
    <row r="399" spans="5:6">
      <c r="E399" s="16"/>
      <c r="F399" s="16"/>
    </row>
    <row r="400" spans="5:6">
      <c r="E400" s="16"/>
      <c r="F400" s="16"/>
    </row>
    <row r="401" spans="5:6">
      <c r="E401" s="16"/>
      <c r="F401" s="16"/>
    </row>
    <row r="402" spans="5:6">
      <c r="E402" s="16"/>
      <c r="F402" s="16"/>
    </row>
    <row r="403" spans="5:6">
      <c r="E403" s="16"/>
      <c r="F403" s="16"/>
    </row>
    <row r="404" spans="5:6">
      <c r="E404" s="16"/>
      <c r="F404" s="16"/>
    </row>
    <row r="405" spans="5:6">
      <c r="E405" s="16"/>
      <c r="F405" s="16"/>
    </row>
    <row r="406" spans="5:6">
      <c r="E406" s="16"/>
      <c r="F406" s="16"/>
    </row>
    <row r="407" spans="5:6">
      <c r="E407" s="16"/>
      <c r="F407" s="16"/>
    </row>
    <row r="408" spans="5:6">
      <c r="E408" s="16"/>
      <c r="F408" s="16"/>
    </row>
    <row r="409" spans="5:6">
      <c r="E409" s="16"/>
      <c r="F409" s="16"/>
    </row>
    <row r="410" spans="5:6">
      <c r="E410" s="16"/>
      <c r="F410" s="16"/>
    </row>
    <row r="411" spans="5:6">
      <c r="E411" s="16"/>
      <c r="F411" s="16"/>
    </row>
    <row r="412" spans="5:6">
      <c r="E412" s="16"/>
      <c r="F412" s="16"/>
    </row>
    <row r="413" spans="5:6">
      <c r="E413" s="16"/>
      <c r="F413" s="16"/>
    </row>
    <row r="414" spans="5:6">
      <c r="E414" s="16"/>
      <c r="F414" s="16"/>
    </row>
    <row r="415" spans="5:6">
      <c r="E415" s="16"/>
      <c r="F415" s="16"/>
    </row>
    <row r="416" spans="5:6">
      <c r="E416" s="16"/>
      <c r="F416" s="16"/>
    </row>
    <row r="417" spans="5:6">
      <c r="E417" s="16"/>
      <c r="F417" s="16"/>
    </row>
    <row r="418" spans="5:6">
      <c r="E418" s="16"/>
      <c r="F418" s="16"/>
    </row>
    <row r="419" spans="5:6">
      <c r="E419" s="16"/>
      <c r="F419" s="16"/>
    </row>
    <row r="420" spans="5:6">
      <c r="E420" s="16"/>
      <c r="F420" s="16"/>
    </row>
    <row r="421" spans="5:6">
      <c r="E421" s="16"/>
      <c r="F421" s="16"/>
    </row>
    <row r="422" spans="5:6">
      <c r="E422" s="16"/>
      <c r="F422" s="16"/>
    </row>
    <row r="423" spans="5:6">
      <c r="E423" s="16"/>
      <c r="F423" s="16"/>
    </row>
    <row r="424" spans="5:6">
      <c r="E424" s="16"/>
      <c r="F424" s="16"/>
    </row>
    <row r="425" spans="5:6">
      <c r="E425" s="16"/>
      <c r="F425" s="16"/>
    </row>
    <row r="426" spans="5:6">
      <c r="E426" s="16"/>
      <c r="F426" s="16"/>
    </row>
    <row r="427" spans="5:6">
      <c r="E427" s="16"/>
      <c r="F427" s="16"/>
    </row>
    <row r="428" spans="5:6">
      <c r="E428" s="16"/>
      <c r="F428" s="16"/>
    </row>
    <row r="429" spans="5:6">
      <c r="E429" s="16"/>
      <c r="F429" s="16"/>
    </row>
    <row r="430" spans="5:6">
      <c r="E430" s="16"/>
      <c r="F430" s="16"/>
    </row>
    <row r="431" spans="5:6">
      <c r="E431" s="16"/>
      <c r="F431" s="16"/>
    </row>
    <row r="432" spans="5:6">
      <c r="E432" s="16"/>
      <c r="F432" s="16"/>
    </row>
    <row r="433" spans="5:6">
      <c r="E433" s="16"/>
      <c r="F433" s="16"/>
    </row>
    <row r="434" spans="5:6">
      <c r="E434" s="16"/>
      <c r="F434" s="16"/>
    </row>
    <row r="435" spans="5:6">
      <c r="E435" s="16"/>
      <c r="F435" s="16"/>
    </row>
    <row r="436" spans="5:6">
      <c r="E436" s="16"/>
      <c r="F436" s="16"/>
    </row>
    <row r="437" spans="5:6">
      <c r="E437" s="16"/>
      <c r="F437" s="16"/>
    </row>
    <row r="438" spans="5:6">
      <c r="E438" s="16"/>
      <c r="F438" s="16"/>
    </row>
    <row r="439" spans="5:6">
      <c r="E439" s="16"/>
      <c r="F439" s="16"/>
    </row>
    <row r="440" spans="5:6">
      <c r="E440" s="16"/>
      <c r="F440" s="16"/>
    </row>
    <row r="441" spans="5:6">
      <c r="E441" s="16"/>
      <c r="F441" s="16"/>
    </row>
    <row r="442" spans="5:6">
      <c r="E442" s="16"/>
      <c r="F442" s="16"/>
    </row>
    <row r="443" spans="5:6">
      <c r="E443" s="16"/>
      <c r="F443" s="16"/>
    </row>
    <row r="444" spans="5:6">
      <c r="E444" s="16"/>
      <c r="F444" s="16"/>
    </row>
    <row r="445" spans="5:6">
      <c r="E445" s="16"/>
      <c r="F445" s="16"/>
    </row>
    <row r="446" spans="5:6">
      <c r="E446" s="16"/>
      <c r="F446" s="16"/>
    </row>
    <row r="447" spans="5:6">
      <c r="E447" s="16"/>
      <c r="F447" s="16"/>
    </row>
    <row r="448" spans="5:6">
      <c r="E448" s="16"/>
      <c r="F448" s="16"/>
    </row>
    <row r="449" spans="5:6">
      <c r="E449" s="16"/>
      <c r="F449" s="16"/>
    </row>
    <row r="450" spans="5:6">
      <c r="E450" s="16"/>
      <c r="F450" s="16"/>
    </row>
    <row r="451" spans="5:6">
      <c r="E451" s="16"/>
      <c r="F451" s="16"/>
    </row>
    <row r="452" spans="5:6">
      <c r="E452" s="16"/>
      <c r="F452" s="16"/>
    </row>
    <row r="453" spans="5:6">
      <c r="E453" s="16"/>
      <c r="F453" s="16"/>
    </row>
    <row r="454" spans="5:6">
      <c r="E454" s="16"/>
      <c r="F454" s="16"/>
    </row>
    <row r="455" spans="5:6">
      <c r="E455" s="16"/>
      <c r="F455" s="16"/>
    </row>
    <row r="456" spans="5:6">
      <c r="E456" s="16"/>
      <c r="F456" s="16"/>
    </row>
    <row r="457" spans="5:6">
      <c r="E457" s="16"/>
      <c r="F457" s="16"/>
    </row>
    <row r="458" spans="5:6">
      <c r="E458" s="16"/>
      <c r="F458" s="16"/>
    </row>
    <row r="459" spans="5:6">
      <c r="E459" s="16"/>
      <c r="F459" s="16"/>
    </row>
    <row r="460" spans="5:6">
      <c r="E460" s="16"/>
      <c r="F460" s="16"/>
    </row>
    <row r="461" spans="5:6">
      <c r="E461" s="16"/>
      <c r="F461" s="16"/>
    </row>
    <row r="462" spans="5:6">
      <c r="E462" s="16"/>
      <c r="F462" s="16"/>
    </row>
    <row r="463" spans="5:6">
      <c r="E463" s="16"/>
      <c r="F463" s="16"/>
    </row>
    <row r="464" spans="5:6">
      <c r="E464" s="16"/>
      <c r="F464" s="16"/>
    </row>
    <row r="465" spans="5:6">
      <c r="E465" s="16"/>
      <c r="F465" s="16"/>
    </row>
    <row r="466" spans="5:6">
      <c r="E466" s="16"/>
      <c r="F466" s="16"/>
    </row>
    <row r="467" spans="5:6">
      <c r="E467" s="16"/>
      <c r="F467" s="16"/>
    </row>
    <row r="468" spans="5:6">
      <c r="E468" s="16"/>
      <c r="F468" s="16"/>
    </row>
    <row r="469" spans="5:6">
      <c r="E469" s="16"/>
      <c r="F469" s="16"/>
    </row>
    <row r="470" spans="5:6">
      <c r="E470" s="16"/>
      <c r="F470" s="16"/>
    </row>
    <row r="471" spans="5:6">
      <c r="E471" s="16"/>
      <c r="F471" s="16"/>
    </row>
    <row r="472" spans="5:6">
      <c r="E472" s="16"/>
      <c r="F472" s="16"/>
    </row>
    <row r="473" spans="5:6">
      <c r="E473" s="16"/>
      <c r="F473" s="16"/>
    </row>
    <row r="474" spans="5:6">
      <c r="E474" s="16"/>
      <c r="F474" s="16"/>
    </row>
    <row r="475" spans="5:6">
      <c r="E475" s="16"/>
      <c r="F475" s="16"/>
    </row>
    <row r="476" spans="5:6">
      <c r="E476" s="16"/>
      <c r="F476" s="16"/>
    </row>
    <row r="477" spans="5:6">
      <c r="E477" s="16"/>
      <c r="F477" s="16"/>
    </row>
    <row r="478" spans="5:6">
      <c r="E478" s="16"/>
      <c r="F478" s="16"/>
    </row>
    <row r="479" spans="5:6">
      <c r="E479" s="16"/>
      <c r="F479" s="16"/>
    </row>
    <row r="480" spans="5:6">
      <c r="E480" s="16"/>
      <c r="F480" s="16"/>
    </row>
    <row r="481" spans="5:6">
      <c r="E481" s="16"/>
      <c r="F481" s="16"/>
    </row>
    <row r="482" spans="5:6">
      <c r="E482" s="16"/>
      <c r="F482" s="16"/>
    </row>
    <row r="483" spans="5:6">
      <c r="E483" s="16"/>
      <c r="F483" s="16"/>
    </row>
    <row r="484" spans="5:6">
      <c r="E484" s="16"/>
      <c r="F484" s="16"/>
    </row>
    <row r="485" spans="5:6">
      <c r="E485" s="16"/>
      <c r="F485" s="16"/>
    </row>
    <row r="486" spans="5:6">
      <c r="E486" s="16"/>
      <c r="F486" s="16"/>
    </row>
    <row r="487" spans="5:6">
      <c r="E487" s="16"/>
      <c r="F487" s="16"/>
    </row>
    <row r="488" spans="5:6">
      <c r="E488" s="16"/>
      <c r="F488" s="16"/>
    </row>
    <row r="489" spans="5:6">
      <c r="E489" s="16"/>
      <c r="F489" s="16"/>
    </row>
    <row r="490" spans="5:6">
      <c r="E490" s="16"/>
      <c r="F490" s="16"/>
    </row>
    <row r="491" spans="5:6">
      <c r="E491" s="16"/>
      <c r="F491" s="16"/>
    </row>
    <row r="492" spans="5:6">
      <c r="E492" s="16"/>
      <c r="F492" s="16"/>
    </row>
    <row r="493" spans="5:6">
      <c r="E493" s="16"/>
      <c r="F493" s="16"/>
    </row>
    <row r="494" spans="5:6">
      <c r="E494" s="16"/>
      <c r="F494" s="16"/>
    </row>
    <row r="495" spans="5:6">
      <c r="E495" s="16"/>
      <c r="F495" s="16"/>
    </row>
    <row r="496" spans="5:6">
      <c r="E496" s="16"/>
      <c r="F496" s="16"/>
    </row>
    <row r="497" spans="5:6">
      <c r="E497" s="16"/>
      <c r="F497" s="16"/>
    </row>
    <row r="498" spans="5:6">
      <c r="E498" s="16"/>
      <c r="F498" s="16"/>
    </row>
    <row r="499" spans="5:6">
      <c r="E499" s="16"/>
      <c r="F499" s="16"/>
    </row>
    <row r="500" spans="5:6">
      <c r="E500" s="16"/>
      <c r="F500" s="16"/>
    </row>
    <row r="501" spans="5:6">
      <c r="E501" s="16"/>
      <c r="F501" s="16"/>
    </row>
    <row r="502" spans="5:6">
      <c r="E502" s="16"/>
      <c r="F502" s="16"/>
    </row>
    <row r="503" spans="5:6">
      <c r="E503" s="16"/>
      <c r="F503" s="16"/>
    </row>
    <row r="504" spans="5:6">
      <c r="E504" s="16"/>
      <c r="F504" s="16"/>
    </row>
    <row r="505" spans="5:6">
      <c r="E505" s="16"/>
      <c r="F505" s="16"/>
    </row>
    <row r="506" spans="5:6">
      <c r="E506" s="16"/>
      <c r="F506" s="16"/>
    </row>
    <row r="507" spans="5:6">
      <c r="E507" s="16"/>
      <c r="F507" s="16"/>
    </row>
    <row r="508" spans="5:6">
      <c r="E508" s="16"/>
      <c r="F508" s="16"/>
    </row>
    <row r="509" spans="5:6">
      <c r="E509" s="16"/>
      <c r="F509" s="16"/>
    </row>
    <row r="510" spans="5:6">
      <c r="E510" s="16"/>
      <c r="F510" s="16"/>
    </row>
    <row r="511" spans="5:6">
      <c r="E511" s="16"/>
      <c r="F511" s="16"/>
    </row>
    <row r="512" spans="5:6">
      <c r="E512" s="16"/>
      <c r="F512" s="16"/>
    </row>
    <row r="513" spans="5:6">
      <c r="E513" s="16"/>
      <c r="F513" s="16"/>
    </row>
    <row r="514" spans="5:6">
      <c r="E514" s="16"/>
      <c r="F514" s="16"/>
    </row>
    <row r="515" spans="5:6">
      <c r="E515" s="16"/>
      <c r="F515" s="16"/>
    </row>
    <row r="516" spans="5:6">
      <c r="E516" s="16"/>
      <c r="F516" s="16"/>
    </row>
    <row r="517" spans="5:6">
      <c r="E517" s="16"/>
      <c r="F517" s="16"/>
    </row>
    <row r="518" spans="5:6">
      <c r="E518" s="16"/>
      <c r="F518" s="16"/>
    </row>
    <row r="519" spans="5:6">
      <c r="E519" s="16"/>
      <c r="F519" s="16"/>
    </row>
    <row r="520" spans="5:6">
      <c r="E520" s="16"/>
      <c r="F520" s="16"/>
    </row>
    <row r="521" spans="5:6">
      <c r="E521" s="16"/>
      <c r="F521" s="16"/>
    </row>
    <row r="522" spans="5:6">
      <c r="E522" s="16"/>
      <c r="F522" s="16"/>
    </row>
    <row r="523" spans="5:6">
      <c r="E523" s="16"/>
      <c r="F523" s="16"/>
    </row>
    <row r="524" spans="5:6">
      <c r="E524" s="16"/>
      <c r="F524" s="16"/>
    </row>
    <row r="525" spans="5:6">
      <c r="E525" s="16"/>
      <c r="F525" s="16"/>
    </row>
    <row r="526" spans="5:6">
      <c r="E526" s="16"/>
      <c r="F526" s="16"/>
    </row>
    <row r="527" spans="5:6">
      <c r="E527" s="16"/>
      <c r="F527" s="16"/>
    </row>
    <row r="528" spans="5:6">
      <c r="E528" s="16"/>
      <c r="F528" s="16"/>
    </row>
    <row r="529" spans="5:6">
      <c r="E529" s="16"/>
      <c r="F529" s="16"/>
    </row>
    <row r="530" spans="5:6">
      <c r="E530" s="16"/>
      <c r="F530" s="16"/>
    </row>
    <row r="531" spans="5:6">
      <c r="E531" s="16"/>
      <c r="F531" s="16"/>
    </row>
    <row r="532" spans="5:6">
      <c r="E532" s="16"/>
      <c r="F532" s="16"/>
    </row>
    <row r="533" spans="5:6">
      <c r="E533" s="16"/>
      <c r="F533" s="16"/>
    </row>
    <row r="534" spans="5:6">
      <c r="E534" s="16"/>
      <c r="F534" s="16"/>
    </row>
    <row r="535" spans="5:6">
      <c r="E535" s="16"/>
      <c r="F535" s="16"/>
    </row>
    <row r="536" spans="5:6">
      <c r="E536" s="16"/>
      <c r="F536" s="16"/>
    </row>
    <row r="537" spans="5:6">
      <c r="E537" s="16"/>
      <c r="F537" s="16"/>
    </row>
    <row r="538" spans="5:6">
      <c r="E538" s="16"/>
      <c r="F538" s="16"/>
    </row>
    <row r="539" spans="5:6">
      <c r="E539" s="16"/>
      <c r="F539" s="16"/>
    </row>
    <row r="540" spans="5:6">
      <c r="E540" s="16"/>
      <c r="F540" s="16"/>
    </row>
    <row r="541" spans="5:6">
      <c r="E541" s="16"/>
      <c r="F541" s="16"/>
    </row>
    <row r="542" spans="5:6">
      <c r="E542" s="16"/>
      <c r="F542" s="16"/>
    </row>
    <row r="543" spans="5:6">
      <c r="E543" s="16"/>
      <c r="F543" s="16"/>
    </row>
    <row r="544" spans="5:6">
      <c r="E544" s="16"/>
      <c r="F544" s="16"/>
    </row>
    <row r="545" spans="5:6">
      <c r="E545" s="16"/>
      <c r="F545" s="16"/>
    </row>
    <row r="546" spans="5:6">
      <c r="E546" s="16"/>
      <c r="F546" s="16"/>
    </row>
    <row r="547" spans="5:6">
      <c r="E547" s="16"/>
      <c r="F547" s="16"/>
    </row>
    <row r="548" spans="5:6">
      <c r="E548" s="16"/>
      <c r="F548" s="16"/>
    </row>
    <row r="549" spans="5:6">
      <c r="E549" s="16"/>
      <c r="F549" s="16"/>
    </row>
    <row r="550" spans="5:6">
      <c r="E550" s="16"/>
      <c r="F550" s="16"/>
    </row>
    <row r="551" spans="5:6">
      <c r="E551" s="16"/>
      <c r="F551" s="16"/>
    </row>
    <row r="552" spans="5:6">
      <c r="E552" s="16"/>
      <c r="F552" s="16"/>
    </row>
    <row r="553" spans="5:6">
      <c r="E553" s="16"/>
      <c r="F553" s="16"/>
    </row>
    <row r="554" spans="5:6">
      <c r="E554" s="16"/>
      <c r="F554" s="16"/>
    </row>
    <row r="555" spans="5:6">
      <c r="E555" s="16"/>
      <c r="F555" s="16"/>
    </row>
    <row r="556" spans="5:6">
      <c r="E556" s="16"/>
      <c r="F556" s="16"/>
    </row>
    <row r="557" spans="5:6">
      <c r="E557" s="16"/>
      <c r="F557" s="16"/>
    </row>
    <row r="558" spans="5:6">
      <c r="E558" s="16"/>
      <c r="F558" s="16"/>
    </row>
    <row r="559" spans="5:6">
      <c r="E559" s="16"/>
      <c r="F559" s="16"/>
    </row>
    <row r="560" spans="5:6">
      <c r="E560" s="16"/>
      <c r="F560" s="16"/>
    </row>
    <row r="561" spans="5:6">
      <c r="E561" s="16"/>
      <c r="F561" s="16"/>
    </row>
    <row r="562" spans="5:6">
      <c r="E562" s="16"/>
      <c r="F562" s="16"/>
    </row>
    <row r="563" spans="5:6">
      <c r="E563" s="16"/>
      <c r="F563" s="16"/>
    </row>
    <row r="564" spans="5:6">
      <c r="E564" s="16"/>
      <c r="F564" s="16"/>
    </row>
    <row r="565" spans="5:6">
      <c r="E565" s="16"/>
      <c r="F565" s="16"/>
    </row>
    <row r="566" spans="5:6">
      <c r="E566" s="16"/>
      <c r="F566" s="16"/>
    </row>
    <row r="567" spans="5:6">
      <c r="E567" s="16"/>
      <c r="F567" s="16"/>
    </row>
    <row r="568" spans="5:6">
      <c r="E568" s="16"/>
      <c r="F568" s="16"/>
    </row>
    <row r="569" spans="5:6">
      <c r="E569" s="16"/>
      <c r="F569" s="16"/>
    </row>
    <row r="570" spans="5:6">
      <c r="E570" s="16"/>
      <c r="F570" s="16"/>
    </row>
    <row r="571" spans="5:6">
      <c r="E571" s="16"/>
      <c r="F571" s="16"/>
    </row>
    <row r="572" spans="5:6">
      <c r="E572" s="16"/>
      <c r="F572" s="16"/>
    </row>
    <row r="573" spans="5:6">
      <c r="E573" s="16"/>
      <c r="F573" s="16"/>
    </row>
    <row r="574" spans="5:6">
      <c r="E574" s="16"/>
      <c r="F574" s="16"/>
    </row>
    <row r="575" spans="5:6">
      <c r="E575" s="16"/>
      <c r="F575" s="16"/>
    </row>
    <row r="576" spans="5:6">
      <c r="E576" s="16"/>
      <c r="F576" s="16"/>
    </row>
    <row r="577" spans="5:6">
      <c r="E577" s="16"/>
      <c r="F577" s="16"/>
    </row>
    <row r="578" spans="5:6">
      <c r="E578" s="16"/>
      <c r="F578" s="16"/>
    </row>
    <row r="579" spans="5:6">
      <c r="E579" s="16"/>
      <c r="F579" s="16"/>
    </row>
    <row r="580" spans="5:6">
      <c r="E580" s="16"/>
      <c r="F580" s="16"/>
    </row>
    <row r="581" spans="5:6">
      <c r="E581" s="16"/>
      <c r="F581" s="16"/>
    </row>
    <row r="582" spans="5:6">
      <c r="E582" s="16"/>
      <c r="F582" s="16"/>
    </row>
    <row r="583" spans="5:6">
      <c r="E583" s="16"/>
      <c r="F583" s="16"/>
    </row>
    <row r="584" spans="5:6">
      <c r="E584" s="16"/>
      <c r="F584" s="16"/>
    </row>
    <row r="585" spans="5:6">
      <c r="E585" s="16"/>
      <c r="F585" s="16"/>
    </row>
    <row r="586" spans="5:6">
      <c r="E586" s="16"/>
      <c r="F586" s="16"/>
    </row>
    <row r="587" spans="5:6">
      <c r="E587" s="16"/>
      <c r="F587" s="16"/>
    </row>
    <row r="588" spans="5:6">
      <c r="E588" s="16"/>
      <c r="F588" s="16"/>
    </row>
    <row r="589" spans="5:6">
      <c r="E589" s="16"/>
      <c r="F589" s="16"/>
    </row>
    <row r="590" spans="5:6">
      <c r="E590" s="16"/>
      <c r="F590" s="16"/>
    </row>
    <row r="591" spans="5:6">
      <c r="E591" s="16"/>
      <c r="F591" s="16"/>
    </row>
    <row r="592" spans="5:6">
      <c r="E592" s="16"/>
      <c r="F592" s="16"/>
    </row>
    <row r="593" spans="5:6">
      <c r="E593" s="16"/>
      <c r="F593" s="16"/>
    </row>
    <row r="594" spans="5:6">
      <c r="E594" s="16"/>
      <c r="F594" s="16"/>
    </row>
    <row r="595" spans="5:6">
      <c r="E595" s="16"/>
      <c r="F595" s="16"/>
    </row>
    <row r="596" spans="5:6">
      <c r="E596" s="16"/>
      <c r="F596" s="16"/>
    </row>
    <row r="597" spans="5:6">
      <c r="E597" s="16"/>
      <c r="F597" s="16"/>
    </row>
    <row r="598" spans="5:6">
      <c r="E598" s="16"/>
      <c r="F598" s="16"/>
    </row>
    <row r="599" spans="5:6">
      <c r="E599" s="16"/>
      <c r="F599" s="16"/>
    </row>
    <row r="600" spans="5:6">
      <c r="E600" s="16"/>
      <c r="F600" s="16"/>
    </row>
    <row r="601" spans="5:6">
      <c r="E601" s="16"/>
      <c r="F601" s="16"/>
    </row>
    <row r="602" spans="5:6">
      <c r="E602" s="16"/>
      <c r="F602" s="16"/>
    </row>
    <row r="603" spans="5:6">
      <c r="E603" s="16"/>
      <c r="F603" s="16"/>
    </row>
    <row r="604" spans="5:6">
      <c r="E604" s="16"/>
      <c r="F604" s="16"/>
    </row>
    <row r="605" spans="5:6">
      <c r="E605" s="16"/>
      <c r="F605" s="16"/>
    </row>
    <row r="606" spans="5:6">
      <c r="E606" s="16"/>
      <c r="F606" s="16"/>
    </row>
    <row r="607" spans="5:6">
      <c r="E607" s="16"/>
      <c r="F607" s="16"/>
    </row>
    <row r="608" spans="5:6">
      <c r="E608" s="16"/>
      <c r="F608" s="16"/>
    </row>
    <row r="609" spans="5:6">
      <c r="E609" s="16"/>
      <c r="F609" s="16"/>
    </row>
    <row r="610" spans="5:6">
      <c r="E610" s="16"/>
      <c r="F610" s="16"/>
    </row>
    <row r="611" spans="5:6">
      <c r="E611" s="16"/>
      <c r="F611" s="16"/>
    </row>
    <row r="612" spans="5:6">
      <c r="E612" s="16"/>
      <c r="F612" s="16"/>
    </row>
    <row r="613" spans="5:6">
      <c r="E613" s="16"/>
      <c r="F613" s="16"/>
    </row>
    <row r="614" spans="5:6">
      <c r="E614" s="16"/>
      <c r="F614" s="16"/>
    </row>
    <row r="615" spans="5:6">
      <c r="E615" s="16"/>
      <c r="F615" s="16"/>
    </row>
    <row r="616" spans="5:6">
      <c r="E616" s="16"/>
      <c r="F616" s="16"/>
    </row>
    <row r="617" spans="5:6">
      <c r="E617" s="16"/>
      <c r="F617" s="16"/>
    </row>
    <row r="618" spans="5:6">
      <c r="E618" s="16"/>
      <c r="F618" s="16"/>
    </row>
    <row r="619" spans="5:6">
      <c r="E619" s="16"/>
      <c r="F619" s="16"/>
    </row>
    <row r="620" spans="5:6">
      <c r="E620" s="16"/>
      <c r="F620" s="16"/>
    </row>
    <row r="621" spans="5:6">
      <c r="E621" s="16"/>
      <c r="F621" s="16"/>
    </row>
    <row r="622" spans="5:6">
      <c r="E622" s="16"/>
      <c r="F622" s="16"/>
    </row>
    <row r="623" spans="5:6">
      <c r="E623" s="16"/>
      <c r="F623" s="16"/>
    </row>
    <row r="624" spans="5:6">
      <c r="E624" s="16"/>
      <c r="F624" s="16"/>
    </row>
    <row r="625" spans="5:6">
      <c r="E625" s="16"/>
      <c r="F625" s="16"/>
    </row>
    <row r="626" spans="5:6">
      <c r="E626" s="16"/>
      <c r="F626" s="16"/>
    </row>
    <row r="627" spans="5:6">
      <c r="E627" s="16"/>
      <c r="F627" s="16"/>
    </row>
    <row r="628" spans="5:6">
      <c r="E628" s="16"/>
      <c r="F628" s="16"/>
    </row>
    <row r="629" spans="5:6">
      <c r="E629" s="16"/>
      <c r="F629" s="16"/>
    </row>
    <row r="630" spans="5:6">
      <c r="E630" s="16"/>
      <c r="F630" s="16"/>
    </row>
    <row r="631" spans="5:6">
      <c r="E631" s="16"/>
      <c r="F631" s="16"/>
    </row>
    <row r="632" spans="5:6">
      <c r="E632" s="16"/>
      <c r="F632" s="16"/>
    </row>
    <row r="633" spans="5:6">
      <c r="E633" s="16"/>
      <c r="F633" s="16"/>
    </row>
    <row r="634" spans="5:6">
      <c r="E634" s="16"/>
      <c r="F634" s="16"/>
    </row>
    <row r="635" spans="5:6">
      <c r="E635" s="16"/>
      <c r="F635" s="16"/>
    </row>
    <row r="636" spans="5:6">
      <c r="E636" s="16"/>
      <c r="F636" s="16"/>
    </row>
    <row r="637" spans="5:6">
      <c r="E637" s="16"/>
      <c r="F637" s="16"/>
    </row>
    <row r="638" spans="5:6">
      <c r="E638" s="16"/>
      <c r="F638" s="16"/>
    </row>
    <row r="639" spans="5:6">
      <c r="E639" s="16"/>
      <c r="F639" s="16"/>
    </row>
    <row r="640" spans="5:6">
      <c r="E640" s="16"/>
      <c r="F640" s="16"/>
    </row>
    <row r="641" spans="5:6">
      <c r="E641" s="16"/>
      <c r="F641" s="16"/>
    </row>
    <row r="642" spans="5:6">
      <c r="E642" s="16"/>
      <c r="F642" s="16"/>
    </row>
    <row r="643" spans="5:6">
      <c r="E643" s="16"/>
      <c r="F643" s="16"/>
    </row>
    <row r="644" spans="5:6">
      <c r="E644" s="16"/>
      <c r="F644" s="16"/>
    </row>
    <row r="645" spans="5:6">
      <c r="E645" s="16"/>
      <c r="F645" s="16"/>
    </row>
    <row r="646" spans="5:6">
      <c r="E646" s="16"/>
      <c r="F646" s="16"/>
    </row>
    <row r="647" spans="5:6">
      <c r="E647" s="16"/>
      <c r="F647" s="16"/>
    </row>
    <row r="648" spans="5:6">
      <c r="E648" s="16"/>
      <c r="F648" s="16"/>
    </row>
    <row r="649" spans="5:6">
      <c r="E649" s="16"/>
      <c r="F649" s="16"/>
    </row>
    <row r="650" spans="5:6">
      <c r="E650" s="16"/>
      <c r="F650" s="16"/>
    </row>
    <row r="651" spans="5:6">
      <c r="E651" s="16"/>
      <c r="F651" s="16"/>
    </row>
    <row r="652" spans="5:6">
      <c r="E652" s="16"/>
      <c r="F652" s="16"/>
    </row>
    <row r="653" spans="5:6">
      <c r="E653" s="16"/>
      <c r="F653" s="16"/>
    </row>
    <row r="654" spans="5:6">
      <c r="E654" s="16"/>
      <c r="F654" s="16"/>
    </row>
    <row r="655" spans="5:6">
      <c r="E655" s="16"/>
      <c r="F655" s="16"/>
    </row>
    <row r="656" spans="5:6">
      <c r="E656" s="16"/>
      <c r="F656" s="16"/>
    </row>
    <row r="657" spans="5:6">
      <c r="E657" s="16"/>
      <c r="F657" s="16"/>
    </row>
    <row r="658" spans="5:6">
      <c r="E658" s="16"/>
      <c r="F658" s="16"/>
    </row>
    <row r="659" spans="5:6">
      <c r="E659" s="16"/>
      <c r="F659" s="16"/>
    </row>
    <row r="660" spans="5:6">
      <c r="E660" s="16"/>
      <c r="F660" s="16"/>
    </row>
    <row r="661" spans="5:6">
      <c r="E661" s="16"/>
      <c r="F661" s="16"/>
    </row>
    <row r="662" spans="5:6">
      <c r="E662" s="16"/>
      <c r="F662" s="16"/>
    </row>
    <row r="663" spans="5:6">
      <c r="E663" s="16"/>
      <c r="F663" s="16"/>
    </row>
    <row r="664" spans="5:6">
      <c r="E664" s="16"/>
      <c r="F664" s="16"/>
    </row>
    <row r="665" spans="5:6">
      <c r="E665" s="16"/>
      <c r="F665" s="16"/>
    </row>
    <row r="666" spans="5:6">
      <c r="E666" s="16"/>
      <c r="F666" s="16"/>
    </row>
    <row r="667" spans="5:6">
      <c r="E667" s="16"/>
      <c r="F667" s="16"/>
    </row>
    <row r="668" spans="5:6">
      <c r="E668" s="16"/>
      <c r="F668" s="16"/>
    </row>
    <row r="669" spans="5:6">
      <c r="E669" s="16"/>
      <c r="F669" s="16"/>
    </row>
    <row r="670" spans="5:6">
      <c r="E670" s="16"/>
      <c r="F670" s="16"/>
    </row>
    <row r="671" spans="5:6">
      <c r="E671" s="16"/>
      <c r="F671" s="16"/>
    </row>
    <row r="672" spans="5:6">
      <c r="E672" s="16"/>
      <c r="F672" s="16"/>
    </row>
    <row r="673" spans="5:6">
      <c r="E673" s="16"/>
      <c r="F673" s="16"/>
    </row>
    <row r="674" spans="5:6">
      <c r="E674" s="16"/>
      <c r="F674" s="16"/>
    </row>
    <row r="675" spans="5:6">
      <c r="E675" s="16"/>
      <c r="F675" s="16"/>
    </row>
    <row r="676" spans="5:6">
      <c r="E676" s="16"/>
      <c r="F676" s="16"/>
    </row>
    <row r="677" spans="5:6">
      <c r="E677" s="16"/>
      <c r="F677" s="16"/>
    </row>
    <row r="678" spans="5:6">
      <c r="E678" s="16"/>
      <c r="F678" s="16"/>
    </row>
    <row r="679" spans="5:6">
      <c r="E679" s="16"/>
      <c r="F679" s="16"/>
    </row>
    <row r="680" spans="5:6">
      <c r="E680" s="16"/>
      <c r="F680" s="16"/>
    </row>
    <row r="681" spans="5:6">
      <c r="E681" s="16"/>
      <c r="F681" s="16"/>
    </row>
    <row r="682" spans="5:6">
      <c r="E682" s="16"/>
      <c r="F682" s="16"/>
    </row>
    <row r="683" spans="5:6">
      <c r="E683" s="16"/>
      <c r="F683" s="16"/>
    </row>
    <row r="684" spans="5:6">
      <c r="E684" s="16"/>
      <c r="F684" s="16"/>
    </row>
    <row r="685" spans="5:6">
      <c r="E685" s="16"/>
      <c r="F685" s="16"/>
    </row>
    <row r="686" spans="5:6">
      <c r="E686" s="16"/>
      <c r="F686" s="16"/>
    </row>
    <row r="687" spans="5:6">
      <c r="E687" s="16"/>
      <c r="F687" s="16"/>
    </row>
    <row r="688" spans="5:6">
      <c r="E688" s="16"/>
      <c r="F688" s="16"/>
    </row>
    <row r="689" spans="5:6">
      <c r="E689" s="16"/>
      <c r="F689" s="16"/>
    </row>
    <row r="690" spans="5:6">
      <c r="E690" s="16"/>
      <c r="F690" s="16"/>
    </row>
    <row r="691" spans="5:6">
      <c r="E691" s="16"/>
      <c r="F691" s="16"/>
    </row>
    <row r="692" spans="5:6">
      <c r="E692" s="16"/>
      <c r="F692" s="16"/>
    </row>
    <row r="693" spans="5:6">
      <c r="E693" s="16"/>
      <c r="F693" s="16"/>
    </row>
    <row r="694" spans="5:6">
      <c r="E694" s="16"/>
      <c r="F694" s="16"/>
    </row>
    <row r="695" spans="5:6">
      <c r="E695" s="16"/>
      <c r="F695" s="16"/>
    </row>
    <row r="696" spans="5:6">
      <c r="E696" s="16"/>
      <c r="F696" s="16"/>
    </row>
    <row r="697" spans="5:6">
      <c r="E697" s="16"/>
      <c r="F697" s="16"/>
    </row>
    <row r="698" spans="5:6">
      <c r="E698" s="16"/>
      <c r="F698" s="16"/>
    </row>
    <row r="699" spans="5:6">
      <c r="E699" s="16"/>
      <c r="F699" s="16"/>
    </row>
    <row r="700" spans="5:6">
      <c r="E700" s="16"/>
      <c r="F700" s="16"/>
    </row>
    <row r="701" spans="5:6">
      <c r="E701" s="16"/>
      <c r="F701" s="16"/>
    </row>
    <row r="702" spans="5:6">
      <c r="E702" s="16"/>
      <c r="F702" s="16"/>
    </row>
    <row r="703" spans="5:6">
      <c r="E703" s="16"/>
      <c r="F703" s="16"/>
    </row>
    <row r="704" spans="5:6">
      <c r="E704" s="16"/>
      <c r="F704" s="16"/>
    </row>
    <row r="705" spans="5:6">
      <c r="E705" s="16"/>
      <c r="F705" s="16"/>
    </row>
    <row r="706" spans="5:6">
      <c r="E706" s="16"/>
      <c r="F706" s="16"/>
    </row>
    <row r="707" spans="5:6">
      <c r="E707" s="16"/>
      <c r="F707" s="16"/>
    </row>
    <row r="708" spans="5:6">
      <c r="E708" s="16"/>
      <c r="F708" s="16"/>
    </row>
    <row r="709" spans="5:6">
      <c r="E709" s="16"/>
      <c r="F709" s="16"/>
    </row>
    <row r="710" spans="5:6">
      <c r="E710" s="16"/>
      <c r="F710" s="16"/>
    </row>
    <row r="711" spans="5:6">
      <c r="E711" s="16"/>
      <c r="F711" s="16"/>
    </row>
    <row r="712" spans="5:6">
      <c r="E712" s="16"/>
      <c r="F712" s="16"/>
    </row>
    <row r="713" spans="5:6">
      <c r="E713" s="16"/>
      <c r="F713" s="16"/>
    </row>
    <row r="714" spans="5:6">
      <c r="E714" s="16"/>
      <c r="F714" s="16"/>
    </row>
    <row r="715" spans="5:6">
      <c r="E715" s="16"/>
      <c r="F715" s="16"/>
    </row>
    <row r="716" spans="5:6">
      <c r="E716" s="16"/>
      <c r="F716" s="16"/>
    </row>
    <row r="717" spans="5:6">
      <c r="E717" s="16"/>
      <c r="F717" s="16"/>
    </row>
    <row r="718" spans="5:6">
      <c r="E718" s="16"/>
      <c r="F718" s="16"/>
    </row>
    <row r="719" spans="5:6">
      <c r="E719" s="16"/>
      <c r="F719" s="16"/>
    </row>
    <row r="720" spans="5:6">
      <c r="E720" s="16"/>
      <c r="F720" s="16"/>
    </row>
    <row r="721" spans="5:6">
      <c r="E721" s="16"/>
      <c r="F721" s="16"/>
    </row>
    <row r="722" spans="5:6">
      <c r="E722" s="16"/>
      <c r="F722" s="16"/>
    </row>
    <row r="723" spans="5:6">
      <c r="E723" s="16"/>
      <c r="F723" s="16"/>
    </row>
    <row r="724" spans="5:6">
      <c r="E724" s="16"/>
      <c r="F724" s="16"/>
    </row>
    <row r="725" spans="5:6">
      <c r="E725" s="16"/>
      <c r="F725" s="16"/>
    </row>
    <row r="726" spans="5:6">
      <c r="E726" s="16"/>
      <c r="F726" s="16"/>
    </row>
    <row r="727" spans="5:6">
      <c r="E727" s="16"/>
      <c r="F727" s="16"/>
    </row>
    <row r="728" spans="5:6">
      <c r="E728" s="16"/>
      <c r="F728" s="16"/>
    </row>
    <row r="729" spans="5:6">
      <c r="E729" s="16"/>
      <c r="F729" s="16"/>
    </row>
    <row r="730" spans="5:6">
      <c r="E730" s="16"/>
      <c r="F730" s="16"/>
    </row>
    <row r="731" spans="5:6">
      <c r="E731" s="16"/>
      <c r="F731" s="16"/>
    </row>
    <row r="732" spans="5:6">
      <c r="E732" s="16"/>
      <c r="F732" s="16"/>
    </row>
    <row r="733" spans="5:6">
      <c r="E733" s="16"/>
      <c r="F733" s="16"/>
    </row>
    <row r="734" spans="5:6">
      <c r="E734" s="16"/>
      <c r="F734" s="16"/>
    </row>
    <row r="735" spans="5:6">
      <c r="E735" s="16"/>
      <c r="F735" s="16"/>
    </row>
    <row r="736" spans="5:6">
      <c r="E736" s="16"/>
      <c r="F736" s="16"/>
    </row>
    <row r="737" spans="5:6">
      <c r="E737" s="16"/>
      <c r="F737" s="16"/>
    </row>
    <row r="738" spans="5:6">
      <c r="E738" s="16"/>
      <c r="F738" s="16"/>
    </row>
    <row r="739" spans="5:6">
      <c r="E739" s="16"/>
      <c r="F739" s="16"/>
    </row>
    <row r="740" spans="5:6">
      <c r="E740" s="16"/>
      <c r="F740" s="16"/>
    </row>
    <row r="741" spans="5:6">
      <c r="E741" s="16"/>
      <c r="F741" s="16"/>
    </row>
    <row r="742" spans="5:6">
      <c r="E742" s="16"/>
      <c r="F742" s="16"/>
    </row>
    <row r="743" spans="5:6">
      <c r="E743" s="16"/>
      <c r="F743" s="16"/>
    </row>
    <row r="744" spans="5:6">
      <c r="E744" s="16"/>
      <c r="F744" s="16"/>
    </row>
    <row r="745" spans="5:6">
      <c r="E745" s="16"/>
      <c r="F745" s="16"/>
    </row>
    <row r="746" spans="5:6">
      <c r="E746" s="16"/>
      <c r="F746" s="16"/>
    </row>
    <row r="747" spans="5:6">
      <c r="E747" s="16"/>
      <c r="F747" s="16"/>
    </row>
    <row r="748" spans="5:6">
      <c r="E748" s="16"/>
      <c r="F748" s="16"/>
    </row>
    <row r="749" spans="5:6">
      <c r="E749" s="16"/>
      <c r="F749" s="16"/>
    </row>
    <row r="750" spans="5:6">
      <c r="E750" s="16"/>
      <c r="F750" s="16"/>
    </row>
    <row r="751" spans="5:6">
      <c r="E751" s="16"/>
      <c r="F751" s="16"/>
    </row>
    <row r="752" spans="5:6">
      <c r="E752" s="16"/>
      <c r="F752" s="16"/>
    </row>
    <row r="753" spans="5:6">
      <c r="E753" s="16"/>
      <c r="F753" s="16"/>
    </row>
    <row r="754" spans="5:6">
      <c r="E754" s="16"/>
      <c r="F754" s="16"/>
    </row>
    <row r="755" spans="5:6">
      <c r="E755" s="16"/>
      <c r="F755" s="16"/>
    </row>
    <row r="756" spans="5:6">
      <c r="E756" s="16"/>
      <c r="F756" s="16"/>
    </row>
    <row r="757" spans="5:6">
      <c r="E757" s="16"/>
      <c r="F757" s="16"/>
    </row>
    <row r="758" spans="5:6">
      <c r="E758" s="16"/>
      <c r="F758" s="16"/>
    </row>
    <row r="759" spans="5:6">
      <c r="E759" s="16"/>
      <c r="F759" s="16"/>
    </row>
    <row r="760" spans="5:6">
      <c r="E760" s="16"/>
      <c r="F760" s="16"/>
    </row>
    <row r="761" spans="5:6">
      <c r="E761" s="16"/>
      <c r="F761" s="16"/>
    </row>
    <row r="762" spans="5:6">
      <c r="E762" s="16"/>
      <c r="F762" s="16"/>
    </row>
    <row r="763" spans="5:6">
      <c r="E763" s="16"/>
      <c r="F763" s="16"/>
    </row>
    <row r="764" spans="5:6">
      <c r="E764" s="16"/>
      <c r="F764" s="16"/>
    </row>
    <row r="765" spans="5:6">
      <c r="E765" s="16"/>
      <c r="F765" s="16"/>
    </row>
    <row r="766" spans="5:6">
      <c r="E766" s="16"/>
      <c r="F766" s="16"/>
    </row>
    <row r="767" spans="5:6">
      <c r="E767" s="16"/>
      <c r="F767" s="16"/>
    </row>
    <row r="768" spans="5:6">
      <c r="E768" s="16"/>
      <c r="F768" s="16"/>
    </row>
    <row r="769" spans="5:6">
      <c r="E769" s="16"/>
      <c r="F769" s="16"/>
    </row>
    <row r="770" spans="5:6">
      <c r="E770" s="16"/>
      <c r="F770" s="16"/>
    </row>
    <row r="771" spans="5:6">
      <c r="E771" s="16"/>
      <c r="F771" s="16"/>
    </row>
    <row r="772" spans="5:6">
      <c r="E772" s="16"/>
      <c r="F772" s="16"/>
    </row>
    <row r="773" spans="5:6">
      <c r="E773" s="16"/>
      <c r="F773" s="16"/>
    </row>
    <row r="774" spans="5:6">
      <c r="E774" s="16"/>
      <c r="F774" s="16"/>
    </row>
    <row r="775" spans="5:6">
      <c r="E775" s="16"/>
      <c r="F775" s="16"/>
    </row>
    <row r="776" spans="5:6">
      <c r="E776" s="16"/>
      <c r="F776" s="16"/>
    </row>
    <row r="777" spans="5:6">
      <c r="E777" s="16"/>
      <c r="F777" s="16"/>
    </row>
    <row r="778" spans="5:6">
      <c r="E778" s="16"/>
      <c r="F778" s="16"/>
    </row>
    <row r="779" spans="5:6">
      <c r="E779" s="16"/>
      <c r="F779" s="16"/>
    </row>
    <row r="780" spans="5:6">
      <c r="E780" s="16"/>
      <c r="F780" s="16"/>
    </row>
    <row r="781" spans="5:6">
      <c r="E781" s="16"/>
      <c r="F781" s="16"/>
    </row>
    <row r="782" spans="5:6">
      <c r="E782" s="16"/>
      <c r="F782" s="16"/>
    </row>
    <row r="783" spans="5:6">
      <c r="E783" s="16"/>
      <c r="F783" s="16"/>
    </row>
    <row r="784" spans="5:6">
      <c r="E784" s="16"/>
      <c r="F784" s="16"/>
    </row>
    <row r="785" spans="5:6">
      <c r="E785" s="16"/>
      <c r="F785" s="16"/>
    </row>
    <row r="786" spans="5:6">
      <c r="E786" s="16"/>
      <c r="F786" s="16"/>
    </row>
    <row r="787" spans="5:6">
      <c r="E787" s="16"/>
      <c r="F787" s="16"/>
    </row>
    <row r="788" spans="5:6">
      <c r="E788" s="16"/>
      <c r="F788" s="16"/>
    </row>
    <row r="789" spans="5:6">
      <c r="E789" s="16"/>
      <c r="F789" s="16"/>
    </row>
    <row r="790" spans="5:6">
      <c r="E790" s="16"/>
      <c r="F790" s="16"/>
    </row>
    <row r="791" spans="5:6">
      <c r="E791" s="16"/>
      <c r="F791" s="16"/>
    </row>
    <row r="792" spans="5:6">
      <c r="E792" s="16"/>
      <c r="F792" s="16"/>
    </row>
    <row r="793" spans="5:6">
      <c r="E793" s="16"/>
      <c r="F793" s="16"/>
    </row>
    <row r="794" spans="5:6">
      <c r="E794" s="16"/>
      <c r="F794" s="16"/>
    </row>
    <row r="795" spans="5:6">
      <c r="E795" s="16"/>
      <c r="F795" s="16"/>
    </row>
    <row r="796" spans="5:6">
      <c r="E796" s="16"/>
      <c r="F796" s="16"/>
    </row>
    <row r="797" spans="5:6">
      <c r="E797" s="16"/>
      <c r="F797" s="16"/>
    </row>
    <row r="798" spans="5:6">
      <c r="E798" s="16"/>
      <c r="F798" s="16"/>
    </row>
    <row r="799" spans="5:6">
      <c r="E799" s="16"/>
      <c r="F799" s="16"/>
    </row>
    <row r="800" spans="5:6">
      <c r="E800" s="16"/>
      <c r="F800" s="16"/>
    </row>
    <row r="801" spans="5:6">
      <c r="E801" s="16"/>
      <c r="F801" s="16"/>
    </row>
    <row r="802" spans="5:6">
      <c r="E802" s="16"/>
      <c r="F802" s="16"/>
    </row>
    <row r="803" spans="5:6">
      <c r="E803" s="16"/>
      <c r="F803" s="16"/>
    </row>
    <row r="804" spans="5:6">
      <c r="E804" s="16"/>
      <c r="F804" s="16"/>
    </row>
    <row r="805" spans="5:6">
      <c r="E805" s="16"/>
      <c r="F805" s="16"/>
    </row>
    <row r="806" spans="5:6">
      <c r="E806" s="16"/>
      <c r="F806" s="16"/>
    </row>
    <row r="807" spans="5:6">
      <c r="E807" s="16"/>
      <c r="F807" s="16"/>
    </row>
    <row r="808" spans="5:6">
      <c r="E808" s="16"/>
      <c r="F808" s="16"/>
    </row>
    <row r="809" spans="5:6">
      <c r="E809" s="16"/>
      <c r="F809" s="16"/>
    </row>
    <row r="810" spans="5:6">
      <c r="E810" s="16"/>
      <c r="F810" s="16"/>
    </row>
    <row r="811" spans="5:6">
      <c r="E811" s="16"/>
      <c r="F811" s="16"/>
    </row>
    <row r="812" spans="5:6">
      <c r="E812" s="16"/>
      <c r="F812" s="16"/>
    </row>
    <row r="813" spans="5:6">
      <c r="E813" s="16"/>
      <c r="F813" s="16"/>
    </row>
    <row r="814" spans="5:6">
      <c r="E814" s="16"/>
      <c r="F814" s="16"/>
    </row>
    <row r="815" spans="5:6">
      <c r="E815" s="16"/>
      <c r="F815" s="16"/>
    </row>
    <row r="816" spans="5:6">
      <c r="E816" s="16"/>
      <c r="F816" s="16"/>
    </row>
    <row r="817" spans="5:6">
      <c r="E817" s="16"/>
      <c r="F817" s="16"/>
    </row>
    <row r="818" spans="5:6">
      <c r="E818" s="16"/>
      <c r="F818" s="16"/>
    </row>
    <row r="819" spans="5:6">
      <c r="E819" s="16"/>
      <c r="F819" s="16"/>
    </row>
    <row r="820" spans="5:6">
      <c r="E820" s="16"/>
      <c r="F820" s="16"/>
    </row>
    <row r="821" spans="5:6">
      <c r="E821" s="16"/>
      <c r="F821" s="16"/>
    </row>
    <row r="822" spans="5:6">
      <c r="E822" s="16"/>
      <c r="F822" s="16"/>
    </row>
    <row r="823" spans="5:6">
      <c r="E823" s="16"/>
      <c r="F823" s="16"/>
    </row>
    <row r="824" spans="5:6">
      <c r="E824" s="16"/>
      <c r="F824" s="16"/>
    </row>
    <row r="825" spans="5:6">
      <c r="E825" s="16"/>
      <c r="F825" s="16"/>
    </row>
    <row r="826" spans="5:6">
      <c r="E826" s="16"/>
      <c r="F826" s="16"/>
    </row>
    <row r="827" spans="5:6">
      <c r="E827" s="16"/>
      <c r="F827" s="16"/>
    </row>
    <row r="828" spans="5:6">
      <c r="E828" s="16"/>
      <c r="F828" s="16"/>
    </row>
    <row r="829" spans="5:6">
      <c r="E829" s="16"/>
      <c r="F829" s="16"/>
    </row>
    <row r="830" spans="5:6">
      <c r="E830" s="16"/>
      <c r="F830" s="16"/>
    </row>
    <row r="831" spans="5:6">
      <c r="E831" s="16"/>
      <c r="F831" s="16"/>
    </row>
    <row r="832" spans="5:6">
      <c r="E832" s="16"/>
      <c r="F832" s="16"/>
    </row>
    <row r="833" spans="5:6">
      <c r="E833" s="16"/>
      <c r="F833" s="16"/>
    </row>
    <row r="834" spans="5:6">
      <c r="E834" s="16"/>
      <c r="F834" s="16"/>
    </row>
    <row r="835" spans="5:6">
      <c r="E835" s="16"/>
      <c r="F835" s="16"/>
    </row>
    <row r="836" spans="5:6">
      <c r="E836" s="16"/>
      <c r="F836" s="16"/>
    </row>
    <row r="837" spans="5:6">
      <c r="E837" s="16"/>
      <c r="F837" s="16"/>
    </row>
    <row r="838" spans="5:6">
      <c r="E838" s="16"/>
      <c r="F838" s="16"/>
    </row>
    <row r="839" spans="5:6">
      <c r="E839" s="16"/>
      <c r="F839" s="16"/>
    </row>
    <row r="840" spans="5:6">
      <c r="E840" s="16"/>
      <c r="F840" s="16"/>
    </row>
    <row r="841" spans="5:6">
      <c r="E841" s="16"/>
      <c r="F841" s="16"/>
    </row>
    <row r="842" spans="5:6">
      <c r="E842" s="16"/>
      <c r="F842" s="16"/>
    </row>
    <row r="843" spans="5:6">
      <c r="E843" s="16"/>
      <c r="F843" s="16"/>
    </row>
    <row r="844" spans="5:6">
      <c r="E844" s="16"/>
      <c r="F844" s="16"/>
    </row>
    <row r="845" spans="5:6">
      <c r="E845" s="16"/>
      <c r="F845" s="16"/>
    </row>
    <row r="846" spans="5:6">
      <c r="E846" s="16"/>
      <c r="F846" s="16"/>
    </row>
    <row r="847" spans="5:6">
      <c r="E847" s="16"/>
      <c r="F847" s="16"/>
    </row>
    <row r="848" spans="5:6">
      <c r="E848" s="16"/>
      <c r="F848" s="16"/>
    </row>
    <row r="849" spans="5:6">
      <c r="E849" s="16"/>
      <c r="F849" s="16"/>
    </row>
    <row r="850" spans="5:6">
      <c r="E850" s="16"/>
      <c r="F850" s="16"/>
    </row>
    <row r="851" spans="5:6">
      <c r="E851" s="16"/>
      <c r="F851" s="16"/>
    </row>
    <row r="852" spans="5:6">
      <c r="E852" s="16"/>
      <c r="F852" s="16"/>
    </row>
    <row r="853" spans="5:6">
      <c r="E853" s="16"/>
      <c r="F853" s="16"/>
    </row>
    <row r="854" spans="5:6">
      <c r="E854" s="16"/>
      <c r="F854" s="16"/>
    </row>
    <row r="855" spans="5:6">
      <c r="E855" s="16"/>
      <c r="F855" s="16"/>
    </row>
    <row r="856" spans="5:6">
      <c r="E856" s="16"/>
      <c r="F856" s="16"/>
    </row>
    <row r="857" spans="5:6">
      <c r="E857" s="16"/>
      <c r="F857" s="16"/>
    </row>
    <row r="858" spans="5:6">
      <c r="E858" s="16"/>
      <c r="F858" s="16"/>
    </row>
    <row r="859" spans="5:6">
      <c r="E859" s="16"/>
      <c r="F859" s="16"/>
    </row>
    <row r="860" spans="5:6">
      <c r="E860" s="16"/>
      <c r="F860" s="16"/>
    </row>
    <row r="861" spans="5:6">
      <c r="E861" s="16"/>
      <c r="F861" s="16"/>
    </row>
    <row r="862" spans="5:6">
      <c r="E862" s="16"/>
      <c r="F862" s="16"/>
    </row>
    <row r="863" spans="5:6">
      <c r="E863" s="16"/>
      <c r="F863" s="16"/>
    </row>
    <row r="864" spans="5:6">
      <c r="E864" s="16"/>
      <c r="F864" s="16"/>
    </row>
    <row r="865" spans="5:6">
      <c r="E865" s="16"/>
      <c r="F865" s="16"/>
    </row>
    <row r="866" spans="5:6">
      <c r="E866" s="16"/>
      <c r="F866" s="16"/>
    </row>
    <row r="867" spans="5:6">
      <c r="E867" s="16"/>
      <c r="F867" s="16"/>
    </row>
    <row r="868" spans="5:6">
      <c r="E868" s="16"/>
      <c r="F868" s="16"/>
    </row>
    <row r="869" spans="5:6">
      <c r="E869" s="16"/>
      <c r="F869" s="16"/>
    </row>
    <row r="870" spans="5:6">
      <c r="E870" s="16"/>
      <c r="F870" s="16"/>
    </row>
    <row r="871" spans="5:6">
      <c r="E871" s="16"/>
      <c r="F871" s="16"/>
    </row>
    <row r="872" spans="5:6">
      <c r="E872" s="16"/>
      <c r="F872" s="16"/>
    </row>
    <row r="873" spans="5:6">
      <c r="E873" s="16"/>
      <c r="F873" s="16"/>
    </row>
    <row r="874" spans="5:6">
      <c r="E874" s="16"/>
      <c r="F874" s="16"/>
    </row>
    <row r="875" spans="5:6">
      <c r="E875" s="16"/>
      <c r="F875" s="16"/>
    </row>
    <row r="876" spans="5:6">
      <c r="E876" s="16"/>
      <c r="F876" s="16"/>
    </row>
    <row r="877" spans="5:6">
      <c r="E877" s="16"/>
      <c r="F877" s="16"/>
    </row>
    <row r="878" spans="5:6">
      <c r="E878" s="16"/>
      <c r="F878" s="16"/>
    </row>
    <row r="879" spans="5:6">
      <c r="E879" s="16"/>
      <c r="F879" s="16"/>
    </row>
    <row r="880" spans="5:6">
      <c r="E880" s="16"/>
      <c r="F880" s="16"/>
    </row>
    <row r="881" spans="5:6">
      <c r="E881" s="16"/>
      <c r="F881" s="16"/>
    </row>
    <row r="882" spans="5:6">
      <c r="E882" s="16"/>
      <c r="F882" s="16"/>
    </row>
    <row r="883" spans="5:6">
      <c r="E883" s="16"/>
      <c r="F883" s="16"/>
    </row>
    <row r="884" spans="5:6">
      <c r="E884" s="16"/>
      <c r="F884" s="16"/>
    </row>
    <row r="885" spans="5:6">
      <c r="E885" s="16"/>
      <c r="F885" s="16"/>
    </row>
    <row r="886" spans="5:6">
      <c r="E886" s="16"/>
      <c r="F886" s="16"/>
    </row>
    <row r="887" spans="5:6">
      <c r="E887" s="16"/>
      <c r="F887" s="16"/>
    </row>
    <row r="888" spans="5:6">
      <c r="E888" s="16"/>
      <c r="F888" s="16"/>
    </row>
    <row r="889" spans="5:6">
      <c r="E889" s="16"/>
      <c r="F889" s="16"/>
    </row>
    <row r="890" spans="5:6">
      <c r="E890" s="16"/>
      <c r="F890" s="16"/>
    </row>
    <row r="891" spans="5:6">
      <c r="E891" s="16"/>
      <c r="F891" s="16"/>
    </row>
    <row r="892" spans="5:6">
      <c r="E892" s="16"/>
      <c r="F892" s="16"/>
    </row>
    <row r="893" spans="5:6">
      <c r="E893" s="16"/>
      <c r="F893" s="16"/>
    </row>
    <row r="894" spans="5:6">
      <c r="E894" s="16"/>
      <c r="F894" s="16"/>
    </row>
    <row r="895" spans="5:6">
      <c r="E895" s="16"/>
      <c r="F895" s="16"/>
    </row>
    <row r="896" spans="5:6">
      <c r="E896" s="16"/>
      <c r="F896" s="16"/>
    </row>
    <row r="897" spans="5:6">
      <c r="E897" s="16"/>
      <c r="F897" s="16"/>
    </row>
    <row r="898" spans="5:6">
      <c r="E898" s="16"/>
      <c r="F898" s="16"/>
    </row>
    <row r="899" spans="5:6">
      <c r="E899" s="16"/>
      <c r="F899" s="16"/>
    </row>
    <row r="900" spans="5:6">
      <c r="E900" s="16"/>
      <c r="F900" s="16"/>
    </row>
    <row r="901" spans="5:6">
      <c r="E901" s="16"/>
      <c r="F901" s="16"/>
    </row>
    <row r="902" spans="5:6">
      <c r="E902" s="16"/>
      <c r="F902" s="16"/>
    </row>
    <row r="903" spans="5:6">
      <c r="E903" s="16"/>
      <c r="F903" s="16"/>
    </row>
    <row r="904" spans="5:6">
      <c r="E904" s="16"/>
      <c r="F904" s="16"/>
    </row>
    <row r="905" spans="5:6">
      <c r="E905" s="16"/>
      <c r="F905" s="16"/>
    </row>
    <row r="906" spans="5:6">
      <c r="E906" s="16"/>
      <c r="F906" s="16"/>
    </row>
    <row r="907" spans="5:6">
      <c r="E907" s="16"/>
      <c r="F907" s="16"/>
    </row>
    <row r="908" spans="5:6">
      <c r="E908" s="16"/>
      <c r="F908" s="16"/>
    </row>
    <row r="909" spans="5:6">
      <c r="E909" s="16"/>
      <c r="F909" s="16"/>
    </row>
    <row r="910" spans="5:6">
      <c r="E910" s="16"/>
      <c r="F910" s="16"/>
    </row>
    <row r="911" spans="5:6">
      <c r="E911" s="16"/>
      <c r="F911" s="16"/>
    </row>
    <row r="912" spans="5:6">
      <c r="E912" s="16"/>
      <c r="F912" s="16"/>
    </row>
    <row r="913" spans="5:6">
      <c r="E913" s="16"/>
      <c r="F913" s="16"/>
    </row>
    <row r="914" spans="5:6">
      <c r="E914" s="16"/>
      <c r="F914" s="16"/>
    </row>
    <row r="915" spans="5:6">
      <c r="E915" s="16"/>
      <c r="F915" s="16"/>
    </row>
    <row r="916" spans="5:6">
      <c r="E916" s="16"/>
      <c r="F916" s="16"/>
    </row>
    <row r="917" spans="5:6">
      <c r="E917" s="16"/>
      <c r="F917" s="16"/>
    </row>
    <row r="918" spans="5:6">
      <c r="E918" s="16"/>
      <c r="F918" s="16"/>
    </row>
    <row r="919" spans="5:6">
      <c r="E919" s="16"/>
      <c r="F919" s="16"/>
    </row>
    <row r="920" spans="5:6">
      <c r="E920" s="16"/>
      <c r="F920" s="16"/>
    </row>
    <row r="921" spans="5:6">
      <c r="E921" s="16"/>
      <c r="F921" s="16"/>
    </row>
    <row r="922" spans="5:6">
      <c r="E922" s="16"/>
      <c r="F922" s="16"/>
    </row>
    <row r="923" spans="5:6">
      <c r="E923" s="16"/>
      <c r="F923" s="16"/>
    </row>
    <row r="924" spans="5:6">
      <c r="E924" s="16"/>
      <c r="F924" s="16"/>
    </row>
    <row r="925" spans="5:6">
      <c r="E925" s="16"/>
      <c r="F925" s="16"/>
    </row>
    <row r="926" spans="5:6">
      <c r="E926" s="16"/>
      <c r="F926" s="16"/>
    </row>
    <row r="927" spans="5:6">
      <c r="E927" s="16"/>
      <c r="F927" s="16"/>
    </row>
    <row r="928" spans="5:6">
      <c r="E928" s="16"/>
      <c r="F928" s="16"/>
    </row>
    <row r="929" spans="5:6">
      <c r="E929" s="16"/>
      <c r="F929" s="16"/>
    </row>
    <row r="930" spans="5:6">
      <c r="E930" s="16"/>
      <c r="F930" s="16"/>
    </row>
    <row r="931" spans="5:6">
      <c r="E931" s="16"/>
      <c r="F931" s="16"/>
    </row>
    <row r="932" spans="5:6">
      <c r="E932" s="16"/>
      <c r="F932" s="16"/>
    </row>
    <row r="933" spans="5:6">
      <c r="E933" s="16"/>
      <c r="F933" s="16"/>
    </row>
    <row r="934" spans="5:6">
      <c r="E934" s="16"/>
      <c r="F934" s="16"/>
    </row>
    <row r="935" spans="5:6">
      <c r="E935" s="16"/>
      <c r="F935" s="16"/>
    </row>
    <row r="936" spans="5:6">
      <c r="E936" s="16"/>
      <c r="F936" s="16"/>
    </row>
    <row r="937" spans="5:6">
      <c r="E937" s="16"/>
      <c r="F937" s="16"/>
    </row>
    <row r="938" spans="5:6">
      <c r="E938" s="16"/>
      <c r="F938" s="16"/>
    </row>
    <row r="939" spans="5:6">
      <c r="E939" s="16"/>
      <c r="F939" s="16"/>
    </row>
    <row r="940" spans="5:6">
      <c r="E940" s="16"/>
      <c r="F940" s="16"/>
    </row>
    <row r="941" spans="5:6">
      <c r="E941" s="16"/>
      <c r="F941" s="16"/>
    </row>
    <row r="942" spans="5:6">
      <c r="E942" s="16"/>
      <c r="F942" s="16"/>
    </row>
    <row r="943" spans="5:6">
      <c r="E943" s="16"/>
      <c r="F943" s="16"/>
    </row>
    <row r="944" spans="5:6">
      <c r="E944" s="16"/>
      <c r="F944" s="16"/>
    </row>
    <row r="945" spans="5:6">
      <c r="E945" s="16"/>
      <c r="F945" s="16"/>
    </row>
    <row r="946" spans="5:6">
      <c r="E946" s="16"/>
      <c r="F946" s="16"/>
    </row>
    <row r="947" spans="5:6">
      <c r="E947" s="16"/>
      <c r="F947" s="16"/>
    </row>
    <row r="948" spans="5:6">
      <c r="E948" s="16"/>
      <c r="F948" s="16"/>
    </row>
    <row r="949" spans="5:6">
      <c r="E949" s="16"/>
      <c r="F949" s="16"/>
    </row>
    <row r="950" spans="5:6">
      <c r="E950" s="16"/>
      <c r="F950" s="16"/>
    </row>
    <row r="951" spans="5:6">
      <c r="E951" s="16"/>
      <c r="F951" s="16"/>
    </row>
    <row r="952" spans="5:6">
      <c r="E952" s="16"/>
      <c r="F952" s="16"/>
    </row>
    <row r="953" spans="5:6">
      <c r="E953" s="16"/>
      <c r="F953" s="16"/>
    </row>
    <row r="954" spans="5:6">
      <c r="E954" s="16"/>
      <c r="F954" s="16"/>
    </row>
    <row r="955" spans="5:6">
      <c r="E955" s="16"/>
      <c r="F955" s="16"/>
    </row>
    <row r="956" spans="5:6">
      <c r="E956" s="16"/>
      <c r="F956" s="16"/>
    </row>
    <row r="957" spans="5:6">
      <c r="E957" s="16"/>
      <c r="F957" s="16"/>
    </row>
    <row r="958" spans="5:6">
      <c r="E958" s="16"/>
      <c r="F958" s="16"/>
    </row>
    <row r="959" spans="5:6">
      <c r="E959" s="16"/>
      <c r="F959" s="16"/>
    </row>
    <row r="960" spans="5:6">
      <c r="E960" s="16"/>
      <c r="F960" s="16"/>
    </row>
    <row r="961" spans="5:6">
      <c r="E961" s="16"/>
      <c r="F961" s="16"/>
    </row>
    <row r="962" spans="5:6">
      <c r="E962" s="16"/>
      <c r="F962" s="16"/>
    </row>
    <row r="963" spans="5:6">
      <c r="E963" s="16"/>
      <c r="F963" s="16"/>
    </row>
    <row r="964" spans="5:6">
      <c r="E964" s="16"/>
      <c r="F964" s="16"/>
    </row>
    <row r="965" spans="5:6">
      <c r="E965" s="16"/>
      <c r="F965" s="16"/>
    </row>
    <row r="966" spans="5:6">
      <c r="E966" s="16"/>
      <c r="F966" s="16"/>
    </row>
    <row r="967" spans="5:6">
      <c r="E967" s="16"/>
      <c r="F967" s="16"/>
    </row>
    <row r="968" spans="5:6">
      <c r="E968" s="16"/>
      <c r="F968" s="16"/>
    </row>
    <row r="969" spans="5:6">
      <c r="E969" s="16"/>
      <c r="F969" s="16"/>
    </row>
    <row r="970" spans="5:6">
      <c r="E970" s="16"/>
      <c r="F970" s="16"/>
    </row>
    <row r="971" spans="5:6">
      <c r="E971" s="16"/>
      <c r="F971" s="16"/>
    </row>
    <row r="972" spans="5:6">
      <c r="E972" s="16"/>
      <c r="F972" s="16"/>
    </row>
    <row r="973" spans="5:6">
      <c r="E973" s="16"/>
      <c r="F973" s="16"/>
    </row>
    <row r="974" spans="5:6">
      <c r="E974" s="16"/>
      <c r="F974" s="16"/>
    </row>
    <row r="975" spans="5:6">
      <c r="E975" s="16"/>
      <c r="F975" s="16"/>
    </row>
    <row r="976" spans="5:6">
      <c r="E976" s="16"/>
      <c r="F976" s="16"/>
    </row>
    <row r="977" spans="5:6">
      <c r="E977" s="16"/>
      <c r="F977" s="16"/>
    </row>
    <row r="978" spans="5:6">
      <c r="E978" s="16"/>
      <c r="F978" s="16"/>
    </row>
    <row r="979" spans="5:6">
      <c r="E979" s="16"/>
      <c r="F979" s="16"/>
    </row>
    <row r="980" spans="5:6">
      <c r="E980" s="16"/>
      <c r="F980" s="16"/>
    </row>
    <row r="981" spans="5:6">
      <c r="E981" s="16"/>
      <c r="F981" s="16"/>
    </row>
    <row r="982" spans="5:6">
      <c r="E982" s="16"/>
      <c r="F982" s="16"/>
    </row>
    <row r="983" spans="5:6">
      <c r="E983" s="16"/>
      <c r="F983" s="16"/>
    </row>
    <row r="984" spans="5:6">
      <c r="E984" s="16"/>
      <c r="F984" s="16"/>
    </row>
    <row r="985" spans="5:6">
      <c r="E985" s="16"/>
      <c r="F985" s="16"/>
    </row>
    <row r="986" spans="5:6">
      <c r="E986" s="16"/>
      <c r="F986" s="16"/>
    </row>
    <row r="987" spans="5:6">
      <c r="E987" s="16"/>
      <c r="F987" s="16"/>
    </row>
    <row r="988" spans="5:6">
      <c r="E988" s="16"/>
      <c r="F988" s="16"/>
    </row>
    <row r="989" spans="5:6">
      <c r="E989" s="16"/>
      <c r="F989" s="16"/>
    </row>
    <row r="990" spans="5:6">
      <c r="E990" s="16"/>
      <c r="F990" s="16"/>
    </row>
    <row r="991" spans="5:6">
      <c r="E991" s="16"/>
      <c r="F991" s="16"/>
    </row>
    <row r="992" spans="5:6">
      <c r="E992" s="16"/>
      <c r="F992" s="16"/>
    </row>
    <row r="993" spans="5:6">
      <c r="E993" s="16"/>
      <c r="F993" s="16"/>
    </row>
    <row r="994" spans="5:6">
      <c r="E994" s="16"/>
      <c r="F994" s="16"/>
    </row>
    <row r="995" spans="5:6">
      <c r="E995" s="16"/>
      <c r="F995" s="16"/>
    </row>
    <row r="996" spans="5:6">
      <c r="E996" s="16"/>
      <c r="F996" s="16"/>
    </row>
    <row r="997" spans="5:6">
      <c r="E997" s="16"/>
      <c r="F997" s="16"/>
    </row>
    <row r="998" spans="5:6">
      <c r="E998" s="16"/>
      <c r="F998" s="16"/>
    </row>
  </sheetData>
  <mergeCells count="5">
    <mergeCell ref="A3:N3"/>
    <mergeCell ref="A38:N38"/>
    <mergeCell ref="A39:N39"/>
    <mergeCell ref="A80:N80"/>
    <mergeCell ref="A81:N81"/>
  </mergeCells>
  <pageMargins left="0.7" right="0.7" top="0.75" bottom="0.75" header="0" footer="0"/>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H35"/>
  <sheetViews>
    <sheetView showGridLines="0" zoomScale="85" zoomScaleNormal="85" workbookViewId="0">
      <pane ySplit="1" topLeftCell="A2" activePane="bottomLeft" state="frozen"/>
      <selection activeCell="E11" sqref="E11"/>
      <selection pane="bottomLeft" activeCell="A29" sqref="A29:D29"/>
    </sheetView>
  </sheetViews>
  <sheetFormatPr defaultColWidth="9.21875" defaultRowHeight="14.4"/>
  <cols>
    <col min="1" max="1" width="22.77734375" style="4" customWidth="1"/>
    <col min="2" max="2" width="18.77734375" style="4" bestFit="1" customWidth="1"/>
    <col min="3" max="3" width="21.21875" style="4" bestFit="1" customWidth="1"/>
    <col min="4" max="4" width="12.33203125" style="4" bestFit="1" customWidth="1"/>
    <col min="5" max="16384" width="9.21875" style="4"/>
  </cols>
  <sheetData>
    <row r="1" spans="1:8">
      <c r="A1" s="15" t="s">
        <v>290</v>
      </c>
    </row>
    <row r="2" spans="1:8">
      <c r="A2" s="15"/>
    </row>
    <row r="3" spans="1:8" ht="17.399999999999999">
      <c r="A3" s="113"/>
      <c r="H3" s="4" t="s">
        <v>289</v>
      </c>
    </row>
    <row r="4" spans="1:8">
      <c r="A4" s="78" t="s">
        <v>0</v>
      </c>
      <c r="B4" s="78"/>
      <c r="C4" s="78"/>
      <c r="D4" s="78"/>
    </row>
    <row r="5" spans="1:8">
      <c r="A5" s="21" t="s">
        <v>24</v>
      </c>
      <c r="B5" s="21" t="s">
        <v>25</v>
      </c>
      <c r="C5" s="21" t="s">
        <v>26</v>
      </c>
      <c r="D5" s="21" t="s">
        <v>27</v>
      </c>
    </row>
    <row r="6" spans="1:8">
      <c r="A6" s="4">
        <v>840532</v>
      </c>
      <c r="B6" s="4" t="s">
        <v>28</v>
      </c>
      <c r="C6" s="32">
        <v>83</v>
      </c>
      <c r="D6" s="33">
        <v>620</v>
      </c>
    </row>
    <row r="7" spans="1:8">
      <c r="A7" s="4">
        <v>840115</v>
      </c>
      <c r="B7" s="4" t="s">
        <v>29</v>
      </c>
      <c r="C7" s="32">
        <v>91</v>
      </c>
      <c r="D7" s="33">
        <v>647</v>
      </c>
    </row>
    <row r="8" spans="1:8">
      <c r="A8" s="4">
        <v>840564</v>
      </c>
      <c r="B8" s="4" t="s">
        <v>30</v>
      </c>
      <c r="C8" s="32">
        <v>91</v>
      </c>
      <c r="D8" s="33">
        <v>637</v>
      </c>
    </row>
    <row r="9" spans="1:8">
      <c r="A9" s="4">
        <v>840479</v>
      </c>
      <c r="B9" s="4" t="s">
        <v>31</v>
      </c>
      <c r="C9" s="32">
        <v>87</v>
      </c>
      <c r="D9" s="33">
        <v>657</v>
      </c>
    </row>
    <row r="10" spans="1:8">
      <c r="A10" s="4">
        <v>840509</v>
      </c>
      <c r="B10" s="4" t="s">
        <v>32</v>
      </c>
      <c r="C10" s="32">
        <v>90</v>
      </c>
      <c r="D10" s="33">
        <v>659</v>
      </c>
    </row>
    <row r="11" spans="1:8">
      <c r="A11" s="4">
        <v>841515</v>
      </c>
      <c r="B11" s="4" t="s">
        <v>33</v>
      </c>
      <c r="C11" s="32">
        <v>84</v>
      </c>
      <c r="D11" s="33">
        <v>640</v>
      </c>
    </row>
    <row r="12" spans="1:8">
      <c r="A12" s="4">
        <v>841678</v>
      </c>
      <c r="B12" s="4" t="s">
        <v>34</v>
      </c>
      <c r="C12" s="32">
        <v>87</v>
      </c>
      <c r="D12" s="33">
        <v>610</v>
      </c>
    </row>
    <row r="13" spans="1:8">
      <c r="A13" s="4">
        <v>841521</v>
      </c>
      <c r="B13" s="4" t="s">
        <v>35</v>
      </c>
      <c r="C13" s="32">
        <v>88</v>
      </c>
      <c r="D13" s="33">
        <v>694</v>
      </c>
    </row>
    <row r="14" spans="1:8">
      <c r="A14" s="4">
        <v>841484</v>
      </c>
      <c r="B14" s="4" t="s">
        <v>36</v>
      </c>
      <c r="C14" s="32">
        <v>92</v>
      </c>
      <c r="D14" s="33">
        <v>608</v>
      </c>
    </row>
    <row r="15" spans="1:8">
      <c r="A15" s="4">
        <v>840894</v>
      </c>
      <c r="B15" s="4" t="s">
        <v>37</v>
      </c>
      <c r="C15" s="32">
        <v>80</v>
      </c>
      <c r="D15" s="33">
        <v>640</v>
      </c>
    </row>
    <row r="16" spans="1:8">
      <c r="A16" s="4">
        <v>840916</v>
      </c>
      <c r="B16" s="4" t="s">
        <v>38</v>
      </c>
      <c r="C16" s="32">
        <v>95</v>
      </c>
      <c r="D16" s="33">
        <v>616</v>
      </c>
    </row>
    <row r="17" spans="1:5">
      <c r="A17" s="4">
        <v>840833</v>
      </c>
      <c r="B17" s="4" t="s">
        <v>39</v>
      </c>
      <c r="C17" s="32">
        <v>80</v>
      </c>
      <c r="D17" s="33">
        <v>606</v>
      </c>
    </row>
    <row r="18" spans="1:5">
      <c r="A18" s="4">
        <v>840858</v>
      </c>
      <c r="B18" s="4" t="s">
        <v>40</v>
      </c>
      <c r="C18" s="32">
        <v>84</v>
      </c>
      <c r="D18" s="33">
        <v>650</v>
      </c>
    </row>
    <row r="19" spans="1:5">
      <c r="A19" s="4">
        <v>840864</v>
      </c>
      <c r="B19" s="4" t="s">
        <v>41</v>
      </c>
      <c r="C19" s="32">
        <v>81</v>
      </c>
      <c r="D19" s="33">
        <v>646</v>
      </c>
    </row>
    <row r="20" spans="1:5">
      <c r="A20" s="4">
        <v>841316</v>
      </c>
      <c r="B20" s="4" t="s">
        <v>42</v>
      </c>
      <c r="C20" s="32">
        <v>81</v>
      </c>
      <c r="D20" s="33">
        <v>645</v>
      </c>
    </row>
    <row r="21" spans="1:5">
      <c r="A21" s="4">
        <v>841232</v>
      </c>
      <c r="B21" s="4" t="s">
        <v>43</v>
      </c>
      <c r="C21" s="32">
        <v>80</v>
      </c>
      <c r="D21" s="33">
        <v>650</v>
      </c>
    </row>
    <row r="22" spans="1:5">
      <c r="A22" s="4">
        <v>841362</v>
      </c>
      <c r="B22" s="4" t="s">
        <v>44</v>
      </c>
      <c r="C22" s="32">
        <v>79</v>
      </c>
      <c r="D22" s="33">
        <v>654</v>
      </c>
    </row>
    <row r="23" spans="1:5">
      <c r="A23" s="4">
        <v>841342</v>
      </c>
      <c r="B23" s="4" t="s">
        <v>45</v>
      </c>
      <c r="C23" s="32">
        <v>78</v>
      </c>
      <c r="D23" s="33">
        <v>659</v>
      </c>
    </row>
    <row r="24" spans="1:5">
      <c r="A24" s="4">
        <v>841369</v>
      </c>
      <c r="B24" s="4" t="s">
        <v>46</v>
      </c>
      <c r="C24" s="32">
        <v>77</v>
      </c>
      <c r="D24" s="33">
        <v>663</v>
      </c>
    </row>
    <row r="25" spans="1:5">
      <c r="A25" s="4">
        <v>841427</v>
      </c>
      <c r="B25" s="4" t="s">
        <v>47</v>
      </c>
      <c r="C25" s="32">
        <v>76</v>
      </c>
      <c r="D25" s="33">
        <v>668</v>
      </c>
    </row>
    <row r="26" spans="1:5">
      <c r="A26" s="4">
        <v>841453</v>
      </c>
      <c r="B26" s="4" t="s">
        <v>48</v>
      </c>
      <c r="C26" s="32">
        <v>75</v>
      </c>
      <c r="D26" s="33">
        <v>673</v>
      </c>
    </row>
    <row r="27" spans="1:5">
      <c r="C27" s="32"/>
      <c r="D27" s="32"/>
      <c r="E27" s="32"/>
    </row>
    <row r="28" spans="1:5" ht="17.399999999999999">
      <c r="A28" s="113" t="s">
        <v>359</v>
      </c>
    </row>
    <row r="29" spans="1:5">
      <c r="A29" s="78" t="s">
        <v>22</v>
      </c>
      <c r="B29" s="78"/>
      <c r="C29" s="78"/>
      <c r="D29" s="78"/>
    </row>
    <row r="30" spans="1:5">
      <c r="A30" s="21" t="s">
        <v>27</v>
      </c>
      <c r="B30" s="79">
        <f>SUMPRODUCT(C6:C26,D6:D26)/SUM(C6:C26)</f>
        <v>644.3115406480955</v>
      </c>
      <c r="C30" s="79"/>
      <c r="D30" s="79"/>
    </row>
    <row r="34" spans="1:4">
      <c r="A34" s="78" t="s">
        <v>23</v>
      </c>
      <c r="B34" s="78"/>
      <c r="C34" s="78"/>
      <c r="D34" s="78"/>
    </row>
    <row r="35" spans="1:4">
      <c r="A35" s="21" t="s">
        <v>27</v>
      </c>
      <c r="B35" s="80">
        <v>644.3115406480955</v>
      </c>
      <c r="C35" s="80"/>
      <c r="D35" s="80"/>
    </row>
  </sheetData>
  <mergeCells count="5">
    <mergeCell ref="A4:D4"/>
    <mergeCell ref="A29:D29"/>
    <mergeCell ref="B30:D30"/>
    <mergeCell ref="A34:D34"/>
    <mergeCell ref="B35:D3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BT45"/>
  <sheetViews>
    <sheetView showGridLines="0" zoomScaleNormal="100" workbookViewId="0">
      <pane ySplit="1" topLeftCell="A2" activePane="bottomLeft" state="frozen"/>
      <selection activeCell="E11" sqref="E11"/>
      <selection pane="bottomLeft" activeCell="B21" sqref="B21"/>
    </sheetView>
  </sheetViews>
  <sheetFormatPr defaultColWidth="9.21875" defaultRowHeight="14.4"/>
  <cols>
    <col min="1" max="1" width="16" style="4" customWidth="1"/>
    <col min="2" max="2" width="12.21875" style="4" bestFit="1" customWidth="1"/>
    <col min="3" max="3" width="11.33203125" style="4" bestFit="1" customWidth="1"/>
    <col min="4" max="4" width="10.33203125" style="4" bestFit="1" customWidth="1"/>
    <col min="5" max="5" width="6.5546875" style="4" bestFit="1" customWidth="1"/>
    <col min="6" max="6" width="12.5546875" style="4" bestFit="1" customWidth="1"/>
    <col min="7" max="7" width="12.44140625" style="4" bestFit="1" customWidth="1"/>
    <col min="8" max="8" width="9.109375" style="4" bestFit="1" customWidth="1"/>
    <col min="9" max="9" width="12.44140625" style="4" bestFit="1" customWidth="1"/>
    <col min="10" max="10" width="7.77734375" style="4" bestFit="1" customWidth="1"/>
    <col min="11" max="11" width="7.44140625" style="4" bestFit="1" customWidth="1"/>
    <col min="12" max="12" width="8.88671875" style="4" bestFit="1" customWidth="1"/>
    <col min="13" max="13" width="13.44140625" style="4" bestFit="1" customWidth="1"/>
    <col min="14" max="14" width="16.44140625" style="4" bestFit="1" customWidth="1"/>
    <col min="15" max="15" width="18.33203125" style="4" bestFit="1" customWidth="1"/>
    <col min="16" max="16" width="11.21875" style="4" bestFit="1" customWidth="1"/>
    <col min="17" max="17" width="14.88671875" style="4" bestFit="1" customWidth="1"/>
    <col min="18" max="18" width="7.5546875" style="4" bestFit="1" customWidth="1"/>
    <col min="19" max="19" width="10.77734375" style="4" bestFit="1" customWidth="1"/>
    <col min="20" max="20" width="12" style="4" bestFit="1" customWidth="1"/>
    <col min="21" max="21" width="15.6640625" style="4" bestFit="1" customWidth="1"/>
    <col min="22" max="22" width="11" style="4" bestFit="1" customWidth="1"/>
    <col min="23" max="23" width="14.6640625" style="4" bestFit="1" customWidth="1"/>
    <col min="24" max="24" width="8" style="4" bestFit="1" customWidth="1"/>
    <col min="25" max="25" width="11.33203125" style="4" bestFit="1" customWidth="1"/>
    <col min="26" max="26" width="9.109375" style="4" bestFit="1" customWidth="1"/>
    <col min="27" max="27" width="12.5546875" style="4" bestFit="1" customWidth="1"/>
    <col min="28" max="28" width="11.33203125" style="4" bestFit="1" customWidth="1"/>
    <col min="29" max="29" width="15" style="4" bestFit="1" customWidth="1"/>
    <col min="30" max="30" width="9.88671875" style="4" bestFit="1" customWidth="1"/>
    <col min="31" max="31" width="13.5546875" style="4" bestFit="1" customWidth="1"/>
    <col min="32" max="32" width="8.109375" style="4" bestFit="1" customWidth="1"/>
    <col min="33" max="33" width="11.6640625" style="4" bestFit="1" customWidth="1"/>
    <col min="34" max="34" width="14.88671875" style="4" bestFit="1" customWidth="1"/>
    <col min="35" max="35" width="18.6640625" style="4" bestFit="1" customWidth="1"/>
    <col min="36" max="36" width="11.44140625" style="4" bestFit="1" customWidth="1"/>
    <col min="37" max="67" width="20.5546875" style="4" bestFit="1" customWidth="1"/>
    <col min="68" max="68" width="16.5546875" style="4" bestFit="1" customWidth="1"/>
    <col min="69" max="69" width="24.33203125" style="4" bestFit="1" customWidth="1"/>
    <col min="70" max="70" width="23" style="4" bestFit="1" customWidth="1"/>
    <col min="71" max="71" width="16.5546875" style="4" bestFit="1" customWidth="1"/>
    <col min="72" max="72" width="25.77734375" style="4" bestFit="1" customWidth="1"/>
    <col min="73" max="16384" width="9.21875" style="4"/>
  </cols>
  <sheetData>
    <row r="1" spans="1:7">
      <c r="A1" s="15" t="s">
        <v>333</v>
      </c>
      <c r="B1" s="15"/>
    </row>
    <row r="2" spans="1:7">
      <c r="A2" s="15"/>
      <c r="B2" s="15"/>
    </row>
    <row r="3" spans="1:7" ht="13.8" customHeight="1">
      <c r="A3" s="113"/>
    </row>
    <row r="4" spans="1:7">
      <c r="A4" s="81" t="s">
        <v>0</v>
      </c>
      <c r="B4" s="81"/>
      <c r="C4" s="81"/>
      <c r="D4" s="81"/>
      <c r="E4" s="81"/>
      <c r="F4" s="81"/>
      <c r="G4" s="81"/>
    </row>
    <row r="5" spans="1:7">
      <c r="A5" s="17" t="s">
        <v>1</v>
      </c>
      <c r="B5" s="17" t="s">
        <v>2</v>
      </c>
      <c r="C5" s="17" t="s">
        <v>3</v>
      </c>
      <c r="D5" s="17" t="s">
        <v>4</v>
      </c>
      <c r="E5" s="17" t="s">
        <v>5</v>
      </c>
      <c r="F5" s="17" t="s">
        <v>6</v>
      </c>
      <c r="G5" s="17" t="s">
        <v>7</v>
      </c>
    </row>
    <row r="6" spans="1:7">
      <c r="A6" s="3" t="s">
        <v>8</v>
      </c>
      <c r="B6" s="4">
        <v>360</v>
      </c>
      <c r="C6" s="28">
        <v>93.2</v>
      </c>
      <c r="D6" s="28">
        <v>45.215419501133802</v>
      </c>
      <c r="E6" s="28">
        <v>7</v>
      </c>
      <c r="F6" s="67">
        <v>0.02</v>
      </c>
      <c r="G6" s="3" t="s">
        <v>9</v>
      </c>
    </row>
    <row r="7" spans="1:7">
      <c r="A7" s="3" t="s">
        <v>8</v>
      </c>
      <c r="B7" s="4">
        <v>352</v>
      </c>
      <c r="C7" s="28">
        <v>93.6</v>
      </c>
      <c r="D7" s="28">
        <v>48.743310657596403</v>
      </c>
      <c r="E7" s="28">
        <v>5</v>
      </c>
      <c r="F7" s="29">
        <v>0.03</v>
      </c>
      <c r="G7" s="3" t="s">
        <v>10</v>
      </c>
    </row>
    <row r="8" spans="1:7">
      <c r="A8" s="3" t="s">
        <v>11</v>
      </c>
      <c r="B8" s="4">
        <v>396</v>
      </c>
      <c r="C8" s="28">
        <v>94</v>
      </c>
      <c r="D8" s="28">
        <v>52.271201814058998</v>
      </c>
      <c r="E8" s="28">
        <v>6</v>
      </c>
      <c r="F8" s="29">
        <v>0.05</v>
      </c>
      <c r="G8" s="3" t="s">
        <v>12</v>
      </c>
    </row>
    <row r="9" spans="1:7">
      <c r="A9" s="3" t="s">
        <v>8</v>
      </c>
      <c r="B9" s="4">
        <v>452</v>
      </c>
      <c r="C9" s="28">
        <v>94.4</v>
      </c>
      <c r="D9" s="28">
        <v>55.7990929705215</v>
      </c>
      <c r="E9" s="28">
        <v>25</v>
      </c>
      <c r="F9" s="29">
        <v>0.01</v>
      </c>
      <c r="G9" s="3" t="s">
        <v>13</v>
      </c>
    </row>
    <row r="10" spans="1:7">
      <c r="A10" s="3" t="s">
        <v>14</v>
      </c>
      <c r="B10" s="4">
        <v>470</v>
      </c>
      <c r="C10" s="28">
        <v>94.8</v>
      </c>
      <c r="D10" s="28">
        <v>59.326984126984101</v>
      </c>
      <c r="E10" s="28">
        <v>32</v>
      </c>
      <c r="F10" s="29">
        <v>0.02</v>
      </c>
      <c r="G10" s="3" t="s">
        <v>15</v>
      </c>
    </row>
    <row r="11" spans="1:7">
      <c r="A11" s="3" t="s">
        <v>8</v>
      </c>
      <c r="B11" s="4">
        <v>502</v>
      </c>
      <c r="C11" s="28">
        <v>95.2</v>
      </c>
      <c r="D11" s="28">
        <v>59</v>
      </c>
      <c r="E11" s="28">
        <v>5</v>
      </c>
      <c r="F11" s="29">
        <v>0.05</v>
      </c>
      <c r="G11" s="3" t="s">
        <v>16</v>
      </c>
    </row>
    <row r="12" spans="1:7">
      <c r="A12" s="3" t="s">
        <v>14</v>
      </c>
      <c r="B12" s="4">
        <v>534</v>
      </c>
      <c r="C12" s="28">
        <v>95.6</v>
      </c>
      <c r="D12" s="28">
        <v>69.466666666666598</v>
      </c>
      <c r="E12" s="28">
        <v>9</v>
      </c>
      <c r="F12" s="29">
        <v>0.04</v>
      </c>
      <c r="G12" s="3" t="s">
        <v>17</v>
      </c>
    </row>
    <row r="13" spans="1:7">
      <c r="A13" s="3" t="s">
        <v>8</v>
      </c>
      <c r="B13" s="4">
        <v>566</v>
      </c>
      <c r="C13" s="28">
        <v>96</v>
      </c>
      <c r="D13" s="28">
        <v>71.838095238095207</v>
      </c>
      <c r="E13" s="28">
        <v>14</v>
      </c>
      <c r="F13" s="29">
        <v>0.06</v>
      </c>
      <c r="G13" s="3" t="s">
        <v>18</v>
      </c>
    </row>
    <row r="14" spans="1:7">
      <c r="A14" s="3" t="s">
        <v>8</v>
      </c>
      <c r="B14" s="4">
        <v>598</v>
      </c>
      <c r="C14" s="28">
        <v>96.4</v>
      </c>
      <c r="D14" s="28">
        <v>74.209523809523802</v>
      </c>
      <c r="E14" s="28">
        <v>21</v>
      </c>
      <c r="F14" s="29">
        <v>0.03</v>
      </c>
      <c r="G14" s="3" t="s">
        <v>19</v>
      </c>
    </row>
    <row r="15" spans="1:7">
      <c r="A15" s="3" t="s">
        <v>14</v>
      </c>
      <c r="B15" s="4">
        <v>630</v>
      </c>
      <c r="C15" s="28">
        <v>96.8</v>
      </c>
      <c r="D15" s="28">
        <v>76.580952380952297</v>
      </c>
      <c r="E15" s="28">
        <v>19.5277777777778</v>
      </c>
      <c r="F15" s="29">
        <v>0.01</v>
      </c>
      <c r="G15" s="3" t="s">
        <v>20</v>
      </c>
    </row>
    <row r="16" spans="1:7">
      <c r="A16" s="3" t="s">
        <v>8</v>
      </c>
      <c r="B16" s="4">
        <v>662</v>
      </c>
      <c r="C16" s="28">
        <v>97.2</v>
      </c>
      <c r="D16" s="28">
        <v>78.952380952380906</v>
      </c>
      <c r="E16" s="28">
        <v>20.677777777777798</v>
      </c>
      <c r="F16" s="29">
        <v>0.02</v>
      </c>
      <c r="G16" s="3" t="s">
        <v>21</v>
      </c>
    </row>
    <row r="18" spans="1:72" ht="17.399999999999999">
      <c r="A18" s="113" t="s">
        <v>357</v>
      </c>
    </row>
    <row r="19" spans="1:72">
      <c r="A19" s="81" t="s">
        <v>22</v>
      </c>
      <c r="B19" s="81"/>
      <c r="C19" s="81"/>
      <c r="D19" s="81"/>
      <c r="E19" s="81"/>
      <c r="F19" s="81"/>
      <c r="G19" s="81"/>
      <c r="H19" s="81"/>
      <c r="I19" s="81"/>
      <c r="J19" s="81"/>
      <c r="K19" s="81"/>
      <c r="L19" s="81"/>
    </row>
    <row r="20" spans="1:72">
      <c r="A20" s="17" t="s">
        <v>7</v>
      </c>
      <c r="B20" s="30" t="s">
        <v>9</v>
      </c>
      <c r="C20" s="30" t="s">
        <v>10</v>
      </c>
      <c r="D20" s="30" t="s">
        <v>12</v>
      </c>
      <c r="E20" s="30" t="s">
        <v>13</v>
      </c>
      <c r="F20" s="30" t="s">
        <v>15</v>
      </c>
      <c r="G20" s="30" t="s">
        <v>16</v>
      </c>
      <c r="H20" s="30" t="s">
        <v>17</v>
      </c>
      <c r="I20" s="30" t="s">
        <v>18</v>
      </c>
      <c r="J20" s="30" t="s">
        <v>19</v>
      </c>
      <c r="K20" s="30" t="s">
        <v>20</v>
      </c>
      <c r="L20" s="30" t="s">
        <v>21</v>
      </c>
    </row>
    <row r="21" spans="1:72">
      <c r="A21" s="31" t="s">
        <v>2</v>
      </c>
      <c r="B21" s="87">
        <f>INDEX($B$6:$F$16,MATCH(B20,$G$6:$G$16,0),MATCH($A$21,$B$5:$F$5,0))</f>
        <v>360</v>
      </c>
      <c r="C21" s="87">
        <f t="shared" ref="C21:L21" si="0">INDEX($B$6:$F$16,MATCH(C20,$G$6:$G$16,0),MATCH($A$21,$B$5:$F$5,0))</f>
        <v>352</v>
      </c>
      <c r="D21" s="87">
        <f t="shared" si="0"/>
        <v>396</v>
      </c>
      <c r="E21" s="87">
        <f t="shared" si="0"/>
        <v>452</v>
      </c>
      <c r="F21" s="87">
        <f t="shared" si="0"/>
        <v>470</v>
      </c>
      <c r="G21" s="87">
        <f t="shared" si="0"/>
        <v>502</v>
      </c>
      <c r="H21" s="87">
        <f t="shared" si="0"/>
        <v>534</v>
      </c>
      <c r="I21" s="87">
        <f t="shared" si="0"/>
        <v>566</v>
      </c>
      <c r="J21" s="87">
        <f t="shared" si="0"/>
        <v>598</v>
      </c>
      <c r="K21" s="87">
        <f t="shared" si="0"/>
        <v>630</v>
      </c>
      <c r="L21" s="87">
        <f t="shared" si="0"/>
        <v>662</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row>
    <row r="22" spans="1:72">
      <c r="A22" s="31" t="s">
        <v>3</v>
      </c>
      <c r="B22" s="87">
        <f>INDEX($B$6:$F$16,MATCH(B20,$G$6:$G$16,0),MATCH($A$22,$B$5:$F$5,0))</f>
        <v>93.2</v>
      </c>
      <c r="C22" s="87">
        <f t="shared" ref="C22:L22" si="1">INDEX($B$6:$F$16,MATCH(C20,$G$6:$G$16,0),MATCH($A$22,$B$5:$F$5,0))</f>
        <v>93.6</v>
      </c>
      <c r="D22" s="87">
        <f t="shared" si="1"/>
        <v>94</v>
      </c>
      <c r="E22" s="87">
        <f t="shared" si="1"/>
        <v>94.4</v>
      </c>
      <c r="F22" s="87">
        <f t="shared" si="1"/>
        <v>94.8</v>
      </c>
      <c r="G22" s="87">
        <f t="shared" si="1"/>
        <v>95.2</v>
      </c>
      <c r="H22" s="87">
        <f t="shared" si="1"/>
        <v>95.6</v>
      </c>
      <c r="I22" s="87">
        <f t="shared" si="1"/>
        <v>96</v>
      </c>
      <c r="J22" s="87">
        <f t="shared" si="1"/>
        <v>96.4</v>
      </c>
      <c r="K22" s="87">
        <f t="shared" si="1"/>
        <v>96.8</v>
      </c>
      <c r="L22" s="87">
        <f t="shared" si="1"/>
        <v>97.2</v>
      </c>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row>
    <row r="23" spans="1:72">
      <c r="A23" s="31" t="s">
        <v>4</v>
      </c>
      <c r="B23" s="87">
        <f>INDEX($B$6:$F$16,MATCH(B20,$G$6:$G$16,0),MATCH($A$23,$B$5:$F$5,0))</f>
        <v>45.215419501133802</v>
      </c>
      <c r="C23" s="87">
        <f>INDEX($B$6:$F$16,MATCH(C20,$G$6:$G$16,0),MATCH($A$23,$B$5:$F$5,0))</f>
        <v>48.743310657596403</v>
      </c>
      <c r="D23" s="87">
        <f t="shared" ref="D23:L23" si="2">INDEX($B$6:$F$16,MATCH(D20,$G$6:$G$16,0),MATCH($A$23,$B$5:$F$5,0))</f>
        <v>52.271201814058998</v>
      </c>
      <c r="E23" s="87">
        <f t="shared" si="2"/>
        <v>55.7990929705215</v>
      </c>
      <c r="F23" s="87">
        <f t="shared" si="2"/>
        <v>59.326984126984101</v>
      </c>
      <c r="G23" s="87">
        <f t="shared" si="2"/>
        <v>59</v>
      </c>
      <c r="H23" s="87">
        <f t="shared" si="2"/>
        <v>69.466666666666598</v>
      </c>
      <c r="I23" s="87">
        <f t="shared" si="2"/>
        <v>71.838095238095207</v>
      </c>
      <c r="J23" s="87">
        <f t="shared" si="2"/>
        <v>74.209523809523802</v>
      </c>
      <c r="K23" s="87">
        <f t="shared" si="2"/>
        <v>76.580952380952297</v>
      </c>
      <c r="L23" s="87">
        <f t="shared" si="2"/>
        <v>78.952380952380906</v>
      </c>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row>
    <row r="24" spans="1:72">
      <c r="A24" s="31" t="s">
        <v>5</v>
      </c>
      <c r="B24" s="87">
        <f>INDEX($B$6:$F$16,MATCH(B20,$G$6:$G$16,0),MATCH($A$24,$B$5:$F$5,0))</f>
        <v>7</v>
      </c>
      <c r="C24" s="87">
        <f t="shared" ref="C24:L24" si="3">INDEX($B$6:$F$16,MATCH(C20,$G$6:$G$16,0),MATCH($A$24,$B$5:$F$5,0))</f>
        <v>5</v>
      </c>
      <c r="D24" s="87">
        <f t="shared" si="3"/>
        <v>6</v>
      </c>
      <c r="E24" s="87">
        <f t="shared" si="3"/>
        <v>25</v>
      </c>
      <c r="F24" s="87">
        <f t="shared" si="3"/>
        <v>32</v>
      </c>
      <c r="G24" s="87">
        <f t="shared" si="3"/>
        <v>5</v>
      </c>
      <c r="H24" s="87">
        <f t="shared" si="3"/>
        <v>9</v>
      </c>
      <c r="I24" s="87">
        <f t="shared" si="3"/>
        <v>14</v>
      </c>
      <c r="J24" s="87">
        <f t="shared" si="3"/>
        <v>21</v>
      </c>
      <c r="K24" s="87">
        <f t="shared" si="3"/>
        <v>19.5277777777778</v>
      </c>
      <c r="L24" s="87">
        <f t="shared" si="3"/>
        <v>20.677777777777798</v>
      </c>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row>
    <row r="25" spans="1:72">
      <c r="A25" s="31" t="s">
        <v>6</v>
      </c>
      <c r="B25" s="88">
        <f>INDEX($B$6:$F$16,MATCH(B20,$G$6:$G$16,0),MATCH($A$25,$B$5:$F$5,0))</f>
        <v>0.02</v>
      </c>
      <c r="C25" s="88">
        <f t="shared" ref="C25:L25" si="4">INDEX($B$6:$F$16,MATCH(C20,$G$6:$G$16,0),MATCH($A$25,$B$5:$F$5,0))</f>
        <v>0.03</v>
      </c>
      <c r="D25" s="88">
        <f t="shared" si="4"/>
        <v>0.05</v>
      </c>
      <c r="E25" s="88">
        <f t="shared" si="4"/>
        <v>0.01</v>
      </c>
      <c r="F25" s="88">
        <f t="shared" si="4"/>
        <v>0.02</v>
      </c>
      <c r="G25" s="88">
        <f t="shared" si="4"/>
        <v>0.05</v>
      </c>
      <c r="H25" s="88">
        <f t="shared" si="4"/>
        <v>0.04</v>
      </c>
      <c r="I25" s="88">
        <f t="shared" si="4"/>
        <v>0.06</v>
      </c>
      <c r="J25" s="88">
        <f t="shared" si="4"/>
        <v>0.03</v>
      </c>
      <c r="K25" s="88">
        <f t="shared" si="4"/>
        <v>0.01</v>
      </c>
      <c r="L25" s="88">
        <f t="shared" si="4"/>
        <v>0.02</v>
      </c>
      <c r="M25"/>
      <c r="N25"/>
      <c r="O25"/>
      <c r="P25"/>
      <c r="Q25"/>
      <c r="R25"/>
      <c r="S25"/>
      <c r="T25"/>
      <c r="U25"/>
      <c r="V25"/>
      <c r="W25"/>
      <c r="X25"/>
      <c r="Y25"/>
      <c r="Z25"/>
      <c r="AA25"/>
      <c r="AB25"/>
      <c r="AC25"/>
      <c r="AD25"/>
      <c r="AE25"/>
      <c r="AF25"/>
      <c r="AG25"/>
      <c r="AH25"/>
      <c r="AI25"/>
      <c r="AJ25"/>
    </row>
    <row r="26" spans="1:72">
      <c r="M26"/>
      <c r="N26"/>
      <c r="O26"/>
      <c r="P26"/>
      <c r="Q26"/>
      <c r="R26"/>
      <c r="S26"/>
      <c r="T26"/>
      <c r="U26"/>
      <c r="V26"/>
      <c r="W26"/>
      <c r="X26"/>
      <c r="Y26"/>
      <c r="Z26"/>
      <c r="AA26"/>
      <c r="AB26"/>
      <c r="AC26"/>
      <c r="AD26"/>
      <c r="AE26"/>
      <c r="AF26"/>
      <c r="AG26"/>
      <c r="AH26"/>
      <c r="AI26"/>
      <c r="AJ26"/>
    </row>
    <row r="27" spans="1:72">
      <c r="M27"/>
      <c r="N27"/>
      <c r="O27"/>
      <c r="P27"/>
      <c r="Q27"/>
      <c r="R27"/>
      <c r="S27"/>
      <c r="T27"/>
      <c r="U27"/>
      <c r="V27"/>
      <c r="W27"/>
      <c r="X27"/>
      <c r="Y27"/>
      <c r="Z27"/>
      <c r="AA27"/>
      <c r="AB27"/>
      <c r="AC27"/>
      <c r="AD27"/>
      <c r="AE27"/>
      <c r="AF27"/>
      <c r="AG27"/>
      <c r="AH27"/>
      <c r="AI27"/>
      <c r="AJ27"/>
    </row>
    <row r="28" spans="1:72">
      <c r="A28" s="81" t="s">
        <v>23</v>
      </c>
      <c r="B28" s="81"/>
      <c r="C28" s="81"/>
      <c r="D28" s="81"/>
      <c r="E28" s="81"/>
      <c r="F28" s="81"/>
      <c r="G28" s="81"/>
      <c r="H28" s="81"/>
      <c r="I28" s="81"/>
      <c r="J28" s="81"/>
      <c r="K28" s="81"/>
      <c r="L28" s="81"/>
      <c r="M28"/>
      <c r="N28"/>
      <c r="O28"/>
      <c r="P28"/>
      <c r="Q28"/>
      <c r="R28"/>
      <c r="S28"/>
      <c r="T28"/>
      <c r="U28"/>
      <c r="V28"/>
      <c r="W28"/>
      <c r="X28"/>
      <c r="Y28"/>
      <c r="Z28"/>
      <c r="AA28"/>
      <c r="AB28"/>
      <c r="AC28"/>
      <c r="AD28"/>
      <c r="AE28"/>
      <c r="AF28"/>
      <c r="AG28"/>
      <c r="AH28"/>
      <c r="AI28"/>
      <c r="AJ28"/>
    </row>
    <row r="29" spans="1:72">
      <c r="A29" s="17" t="s">
        <v>7</v>
      </c>
      <c r="B29" s="17" t="s">
        <v>9</v>
      </c>
      <c r="C29" s="17" t="s">
        <v>10</v>
      </c>
      <c r="D29" s="17" t="s">
        <v>12</v>
      </c>
      <c r="E29" s="17" t="s">
        <v>13</v>
      </c>
      <c r="F29" s="17" t="s">
        <v>15</v>
      </c>
      <c r="G29" s="17" t="s">
        <v>16</v>
      </c>
      <c r="H29" s="17" t="s">
        <v>17</v>
      </c>
      <c r="I29" s="17" t="s">
        <v>18</v>
      </c>
      <c r="J29" s="17" t="s">
        <v>19</v>
      </c>
      <c r="K29" s="17" t="s">
        <v>20</v>
      </c>
      <c r="L29" s="17" t="s">
        <v>21</v>
      </c>
      <c r="M29"/>
      <c r="N29"/>
      <c r="O29"/>
      <c r="P29"/>
      <c r="Q29"/>
      <c r="R29"/>
      <c r="S29"/>
      <c r="T29"/>
      <c r="U29"/>
      <c r="V29"/>
      <c r="W29"/>
      <c r="X29"/>
      <c r="Y29"/>
      <c r="Z29"/>
      <c r="AA29"/>
      <c r="AB29"/>
      <c r="AC29"/>
      <c r="AD29"/>
      <c r="AE29"/>
      <c r="AF29"/>
      <c r="AG29"/>
      <c r="AH29"/>
      <c r="AI29"/>
      <c r="AJ29"/>
    </row>
    <row r="30" spans="1:72">
      <c r="A30" s="31" t="s">
        <v>2</v>
      </c>
      <c r="B30" s="4">
        <v>360</v>
      </c>
      <c r="C30" s="4">
        <v>352</v>
      </c>
      <c r="D30" s="4">
        <v>396</v>
      </c>
      <c r="E30" s="4">
        <v>452</v>
      </c>
      <c r="F30" s="4">
        <v>470</v>
      </c>
      <c r="G30" s="4">
        <v>502</v>
      </c>
      <c r="H30" s="4">
        <v>534</v>
      </c>
      <c r="I30" s="4">
        <v>566</v>
      </c>
      <c r="J30" s="4">
        <v>598</v>
      </c>
      <c r="K30" s="4">
        <v>630</v>
      </c>
      <c r="L30" s="4">
        <v>662</v>
      </c>
      <c r="M30"/>
      <c r="N30"/>
      <c r="O30"/>
      <c r="P30"/>
      <c r="Q30"/>
      <c r="R30"/>
      <c r="S30"/>
      <c r="T30"/>
      <c r="U30"/>
      <c r="V30"/>
      <c r="W30"/>
      <c r="X30"/>
      <c r="Y30"/>
      <c r="Z30"/>
      <c r="AA30"/>
      <c r="AB30"/>
      <c r="AC30"/>
      <c r="AD30"/>
      <c r="AE30"/>
      <c r="AF30"/>
      <c r="AG30"/>
      <c r="AH30"/>
      <c r="AI30"/>
      <c r="AJ30"/>
    </row>
    <row r="31" spans="1:72">
      <c r="A31" s="31" t="s">
        <v>3</v>
      </c>
      <c r="B31" s="4">
        <v>93.2</v>
      </c>
      <c r="C31" s="4">
        <v>93.6</v>
      </c>
      <c r="D31" s="4">
        <v>94</v>
      </c>
      <c r="E31" s="4">
        <v>94.4</v>
      </c>
      <c r="F31" s="4">
        <v>94.8</v>
      </c>
      <c r="G31" s="4">
        <v>95.2</v>
      </c>
      <c r="H31" s="4">
        <v>95.6</v>
      </c>
      <c r="I31" s="4">
        <v>96</v>
      </c>
      <c r="J31" s="4">
        <v>96.4</v>
      </c>
      <c r="K31" s="4">
        <v>96.8</v>
      </c>
      <c r="L31" s="4">
        <v>97.2</v>
      </c>
      <c r="M31"/>
      <c r="N31"/>
      <c r="O31"/>
      <c r="P31"/>
      <c r="Q31"/>
      <c r="R31"/>
      <c r="S31"/>
      <c r="T31"/>
      <c r="U31"/>
      <c r="V31"/>
      <c r="W31"/>
      <c r="X31"/>
      <c r="Y31"/>
      <c r="Z31"/>
      <c r="AA31"/>
      <c r="AB31"/>
      <c r="AC31"/>
      <c r="AD31"/>
      <c r="AE31"/>
      <c r="AF31"/>
      <c r="AG31"/>
      <c r="AH31"/>
      <c r="AI31"/>
      <c r="AJ31"/>
    </row>
    <row r="32" spans="1:72">
      <c r="A32" s="31" t="s">
        <v>4</v>
      </c>
      <c r="B32" s="28">
        <v>45.215419501133802</v>
      </c>
      <c r="C32" s="28">
        <v>48.743310657596403</v>
      </c>
      <c r="D32" s="28">
        <v>52.271201814058998</v>
      </c>
      <c r="E32" s="28">
        <v>55.7990929705215</v>
      </c>
      <c r="F32" s="28">
        <v>59.326984126984101</v>
      </c>
      <c r="G32" s="28">
        <v>59</v>
      </c>
      <c r="H32" s="28">
        <v>69.466666666666598</v>
      </c>
      <c r="I32" s="28">
        <v>71.838095238095207</v>
      </c>
      <c r="J32" s="28">
        <v>74.209523809523802</v>
      </c>
      <c r="K32" s="28">
        <v>76.580952380952297</v>
      </c>
      <c r="L32" s="28">
        <v>78.952380952380906</v>
      </c>
      <c r="M32"/>
      <c r="N32"/>
      <c r="O32"/>
      <c r="P32"/>
      <c r="Q32"/>
      <c r="R32"/>
      <c r="S32"/>
      <c r="T32"/>
      <c r="U32"/>
      <c r="V32"/>
      <c r="W32"/>
      <c r="X32"/>
      <c r="Y32"/>
      <c r="Z32"/>
      <c r="AA32"/>
      <c r="AB32"/>
      <c r="AC32"/>
      <c r="AD32"/>
      <c r="AE32"/>
      <c r="AF32"/>
      <c r="AG32"/>
      <c r="AH32"/>
      <c r="AI32"/>
      <c r="AJ32"/>
    </row>
    <row r="33" spans="1:36">
      <c r="A33" s="31" t="s">
        <v>5</v>
      </c>
      <c r="B33" s="4">
        <v>7</v>
      </c>
      <c r="C33" s="4">
        <v>5</v>
      </c>
      <c r="D33" s="4">
        <v>6</v>
      </c>
      <c r="E33" s="4">
        <v>25</v>
      </c>
      <c r="F33" s="4">
        <v>32</v>
      </c>
      <c r="G33" s="4">
        <v>5</v>
      </c>
      <c r="H33" s="4">
        <v>9</v>
      </c>
      <c r="I33" s="4">
        <v>14</v>
      </c>
      <c r="J33" s="4">
        <v>21</v>
      </c>
      <c r="K33" s="28">
        <v>19.5277777777778</v>
      </c>
      <c r="L33" s="28">
        <v>20.677777777777798</v>
      </c>
      <c r="M33"/>
      <c r="N33"/>
      <c r="O33"/>
      <c r="P33"/>
      <c r="Q33"/>
      <c r="R33"/>
      <c r="S33"/>
      <c r="T33"/>
      <c r="U33"/>
      <c r="V33"/>
      <c r="W33"/>
      <c r="X33"/>
      <c r="Y33"/>
      <c r="Z33"/>
      <c r="AA33"/>
      <c r="AB33"/>
      <c r="AC33"/>
      <c r="AD33"/>
      <c r="AE33"/>
      <c r="AF33"/>
      <c r="AG33"/>
      <c r="AH33"/>
      <c r="AI33"/>
      <c r="AJ33"/>
    </row>
    <row r="34" spans="1:36">
      <c r="A34" s="31" t="s">
        <v>6</v>
      </c>
      <c r="B34" s="20">
        <v>0.02</v>
      </c>
      <c r="C34" s="20">
        <v>0.03</v>
      </c>
      <c r="D34" s="20">
        <v>0.05</v>
      </c>
      <c r="E34" s="20">
        <v>0.01</v>
      </c>
      <c r="F34" s="20">
        <v>0.02</v>
      </c>
      <c r="G34" s="20">
        <v>0.05</v>
      </c>
      <c r="H34" s="20">
        <v>0.04</v>
      </c>
      <c r="I34" s="20">
        <v>0.06</v>
      </c>
      <c r="J34" s="20">
        <v>0.03</v>
      </c>
      <c r="K34" s="20">
        <v>0.01</v>
      </c>
      <c r="L34" s="20">
        <v>0.02</v>
      </c>
      <c r="M34"/>
      <c r="N34"/>
      <c r="O34"/>
      <c r="P34"/>
      <c r="Q34"/>
      <c r="R34"/>
      <c r="S34"/>
      <c r="T34"/>
      <c r="U34"/>
      <c r="V34"/>
      <c r="W34"/>
      <c r="X34"/>
      <c r="Y34"/>
      <c r="Z34"/>
      <c r="AA34"/>
      <c r="AB34"/>
      <c r="AC34"/>
      <c r="AD34"/>
      <c r="AE34"/>
      <c r="AF34"/>
      <c r="AG34"/>
      <c r="AH34"/>
      <c r="AI34"/>
      <c r="AJ34"/>
    </row>
    <row r="35" spans="1:36">
      <c r="M35"/>
      <c r="N35"/>
      <c r="O35"/>
      <c r="P35"/>
      <c r="Q35"/>
      <c r="R35"/>
      <c r="S35"/>
      <c r="T35"/>
      <c r="U35"/>
      <c r="V35"/>
      <c r="W35"/>
      <c r="X35"/>
      <c r="Y35"/>
      <c r="Z35"/>
      <c r="AA35"/>
      <c r="AB35"/>
      <c r="AC35"/>
      <c r="AD35"/>
      <c r="AE35"/>
      <c r="AF35"/>
      <c r="AG35"/>
      <c r="AH35"/>
      <c r="AI35"/>
      <c r="AJ35"/>
    </row>
    <row r="36" spans="1:36">
      <c r="M36"/>
      <c r="N36"/>
      <c r="O36"/>
      <c r="P36"/>
      <c r="Q36"/>
      <c r="R36"/>
      <c r="S36"/>
      <c r="T36"/>
      <c r="U36"/>
      <c r="V36"/>
      <c r="W36"/>
      <c r="X36"/>
      <c r="Y36"/>
    </row>
    <row r="37" spans="1:36">
      <c r="M37"/>
      <c r="N37"/>
      <c r="O37"/>
      <c r="P37"/>
      <c r="Q37"/>
      <c r="R37"/>
      <c r="S37"/>
      <c r="T37"/>
      <c r="U37"/>
      <c r="V37"/>
      <c r="W37"/>
      <c r="X37"/>
      <c r="Y37"/>
    </row>
    <row r="38" spans="1:36">
      <c r="M38"/>
      <c r="N38"/>
      <c r="O38"/>
      <c r="P38"/>
      <c r="Q38"/>
      <c r="R38"/>
      <c r="S38"/>
      <c r="T38"/>
      <c r="U38"/>
      <c r="V38"/>
      <c r="W38"/>
      <c r="X38"/>
      <c r="Y38"/>
    </row>
    <row r="39" spans="1:36">
      <c r="M39"/>
      <c r="N39"/>
      <c r="O39"/>
      <c r="P39"/>
      <c r="Q39"/>
      <c r="R39"/>
      <c r="S39"/>
      <c r="T39"/>
      <c r="U39"/>
      <c r="V39"/>
      <c r="W39"/>
      <c r="X39"/>
      <c r="Y39"/>
    </row>
    <row r="40" spans="1:36">
      <c r="M40"/>
      <c r="N40"/>
      <c r="O40"/>
      <c r="P40"/>
      <c r="Q40"/>
      <c r="R40"/>
      <c r="S40"/>
      <c r="T40"/>
      <c r="U40"/>
      <c r="V40"/>
      <c r="W40"/>
      <c r="X40"/>
      <c r="Y40"/>
    </row>
    <row r="41" spans="1:36">
      <c r="M41"/>
      <c r="N41"/>
      <c r="O41"/>
      <c r="P41"/>
      <c r="Q41"/>
      <c r="R41"/>
      <c r="S41"/>
      <c r="T41"/>
      <c r="U41"/>
      <c r="V41"/>
      <c r="W41"/>
      <c r="X41"/>
      <c r="Y41"/>
    </row>
    <row r="42" spans="1:36">
      <c r="M42"/>
      <c r="N42"/>
      <c r="O42"/>
      <c r="P42"/>
      <c r="Q42"/>
      <c r="R42"/>
      <c r="S42"/>
      <c r="T42"/>
      <c r="U42"/>
      <c r="V42"/>
      <c r="W42"/>
      <c r="X42"/>
      <c r="Y42"/>
    </row>
    <row r="43" spans="1:36">
      <c r="M43"/>
      <c r="N43"/>
      <c r="O43"/>
      <c r="P43"/>
      <c r="Q43"/>
      <c r="R43"/>
      <c r="S43"/>
      <c r="T43"/>
      <c r="U43"/>
      <c r="V43"/>
      <c r="W43"/>
      <c r="X43"/>
      <c r="Y43"/>
    </row>
    <row r="44" spans="1:36">
      <c r="M44"/>
      <c r="N44"/>
      <c r="O44"/>
      <c r="P44"/>
      <c r="Q44"/>
      <c r="R44"/>
      <c r="S44"/>
      <c r="T44"/>
      <c r="U44"/>
      <c r="V44"/>
      <c r="W44"/>
      <c r="X44"/>
      <c r="Y44"/>
    </row>
    <row r="45" spans="1:36">
      <c r="M45"/>
      <c r="N45"/>
      <c r="O45"/>
      <c r="P45"/>
      <c r="Q45"/>
      <c r="R45"/>
      <c r="S45"/>
      <c r="T45"/>
      <c r="U45"/>
      <c r="V45"/>
      <c r="W45"/>
      <c r="X45"/>
      <c r="Y45"/>
    </row>
  </sheetData>
  <mergeCells count="3">
    <mergeCell ref="A4:G4"/>
    <mergeCell ref="A19:L19"/>
    <mergeCell ref="A28:L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I35"/>
  <sheetViews>
    <sheetView showGridLines="0" zoomScaleNormal="100" workbookViewId="0">
      <pane ySplit="1" topLeftCell="A2" activePane="bottomLeft" state="frozen"/>
      <selection activeCell="E11" sqref="E11"/>
      <selection pane="bottomLeft" activeCell="D35" sqref="D35"/>
    </sheetView>
  </sheetViews>
  <sheetFormatPr defaultColWidth="9.21875" defaultRowHeight="14.4"/>
  <cols>
    <col min="1" max="1" width="26.88671875" style="4" customWidth="1"/>
    <col min="2" max="2" width="20.33203125" style="4" bestFit="1" customWidth="1"/>
    <col min="3" max="3" width="19.33203125" style="4" bestFit="1" customWidth="1"/>
    <col min="4" max="4" width="14.21875" style="4" bestFit="1" customWidth="1"/>
    <col min="5" max="7" width="9.21875" style="4"/>
    <col min="8" max="8" width="18" style="4" bestFit="1" customWidth="1"/>
    <col min="9" max="9" width="15.77734375" style="4" bestFit="1" customWidth="1"/>
    <col min="10" max="16384" width="9.21875" style="4"/>
  </cols>
  <sheetData>
    <row r="1" spans="1:9">
      <c r="A1" s="4" t="s">
        <v>334</v>
      </c>
      <c r="I1" s="59"/>
    </row>
    <row r="3" spans="1:9">
      <c r="A3" s="78" t="s">
        <v>0</v>
      </c>
      <c r="B3" s="78"/>
      <c r="C3" s="78"/>
      <c r="D3" s="78"/>
    </row>
    <row r="4" spans="1:9">
      <c r="A4" s="23" t="s">
        <v>25</v>
      </c>
      <c r="B4" s="23" t="s">
        <v>49</v>
      </c>
      <c r="C4" s="23" t="s">
        <v>50</v>
      </c>
      <c r="D4" s="23" t="s">
        <v>51</v>
      </c>
    </row>
    <row r="5" spans="1:9">
      <c r="A5" s="55" t="s">
        <v>29</v>
      </c>
      <c r="B5" s="4">
        <v>83</v>
      </c>
      <c r="C5" s="4">
        <v>620000</v>
      </c>
      <c r="D5" s="27">
        <f>C5*B5</f>
        <v>51460000</v>
      </c>
    </row>
    <row r="6" spans="1:9">
      <c r="A6" s="4" t="s">
        <v>31</v>
      </c>
      <c r="B6" s="4">
        <v>91</v>
      </c>
      <c r="C6" s="4">
        <v>647000</v>
      </c>
      <c r="D6" s="27">
        <f t="shared" ref="D6:D34" si="0">C6*B6</f>
        <v>58877000</v>
      </c>
    </row>
    <row r="7" spans="1:9">
      <c r="A7" s="4" t="s">
        <v>32</v>
      </c>
      <c r="B7" s="4">
        <v>91</v>
      </c>
      <c r="C7" s="4">
        <v>637000</v>
      </c>
      <c r="D7" s="27">
        <f t="shared" si="0"/>
        <v>57967000</v>
      </c>
    </row>
    <row r="8" spans="1:9">
      <c r="A8" s="4" t="s">
        <v>28</v>
      </c>
      <c r="B8" s="4">
        <v>87</v>
      </c>
      <c r="C8" s="4">
        <v>657000</v>
      </c>
      <c r="D8" s="27">
        <f t="shared" si="0"/>
        <v>57159000</v>
      </c>
    </row>
    <row r="9" spans="1:9">
      <c r="A9" s="4" t="s">
        <v>30</v>
      </c>
      <c r="B9" s="4">
        <v>90</v>
      </c>
      <c r="C9" s="4">
        <v>659000</v>
      </c>
      <c r="D9" s="27">
        <f t="shared" si="0"/>
        <v>59310000</v>
      </c>
    </row>
    <row r="10" spans="1:9">
      <c r="A10" s="4" t="s">
        <v>52</v>
      </c>
      <c r="B10" s="4">
        <v>84</v>
      </c>
      <c r="C10" s="4">
        <v>640000</v>
      </c>
      <c r="D10" s="27">
        <f t="shared" si="0"/>
        <v>53760000</v>
      </c>
    </row>
    <row r="11" spans="1:9">
      <c r="A11" s="4" t="s">
        <v>53</v>
      </c>
      <c r="B11" s="4">
        <v>87</v>
      </c>
      <c r="C11" s="4">
        <v>610000</v>
      </c>
      <c r="D11" s="27">
        <f t="shared" si="0"/>
        <v>53070000</v>
      </c>
    </row>
    <row r="12" spans="1:9">
      <c r="A12" s="4" t="s">
        <v>54</v>
      </c>
      <c r="B12" s="4">
        <v>88</v>
      </c>
      <c r="C12" s="4">
        <v>694000</v>
      </c>
      <c r="D12" s="27">
        <f t="shared" si="0"/>
        <v>61072000</v>
      </c>
    </row>
    <row r="13" spans="1:9">
      <c r="A13" s="4" t="s">
        <v>55</v>
      </c>
      <c r="B13" s="4">
        <v>92</v>
      </c>
      <c r="C13" s="4">
        <v>608000</v>
      </c>
      <c r="D13" s="27">
        <f t="shared" si="0"/>
        <v>55936000</v>
      </c>
    </row>
    <row r="14" spans="1:9">
      <c r="A14" s="4" t="s">
        <v>56</v>
      </c>
      <c r="B14" s="4">
        <v>80</v>
      </c>
      <c r="C14" s="4">
        <v>640000</v>
      </c>
      <c r="D14" s="27">
        <f t="shared" si="0"/>
        <v>51200000</v>
      </c>
    </row>
    <row r="15" spans="1:9">
      <c r="A15" s="4" t="s">
        <v>39</v>
      </c>
      <c r="B15" s="4">
        <v>95</v>
      </c>
      <c r="C15" s="4">
        <v>616000</v>
      </c>
      <c r="D15" s="27">
        <f t="shared" si="0"/>
        <v>58520000</v>
      </c>
    </row>
    <row r="16" spans="1:9">
      <c r="A16" s="4" t="s">
        <v>40</v>
      </c>
      <c r="B16" s="4">
        <v>80</v>
      </c>
      <c r="C16" s="4">
        <v>606000</v>
      </c>
      <c r="D16" s="27">
        <f t="shared" si="0"/>
        <v>48480000</v>
      </c>
    </row>
    <row r="17" spans="1:4">
      <c r="A17" s="4" t="s">
        <v>41</v>
      </c>
      <c r="B17" s="4">
        <v>84</v>
      </c>
      <c r="C17" s="4">
        <v>650000</v>
      </c>
      <c r="D17" s="27">
        <f t="shared" si="0"/>
        <v>54600000</v>
      </c>
    </row>
    <row r="18" spans="1:4">
      <c r="A18" s="4" t="s">
        <v>37</v>
      </c>
      <c r="B18" s="4">
        <v>81</v>
      </c>
      <c r="C18" s="4">
        <v>646000</v>
      </c>
      <c r="D18" s="27">
        <f t="shared" si="0"/>
        <v>52326000</v>
      </c>
    </row>
    <row r="19" spans="1:4">
      <c r="A19" s="4" t="s">
        <v>38</v>
      </c>
      <c r="B19" s="4">
        <v>81</v>
      </c>
      <c r="C19" s="4">
        <v>645000</v>
      </c>
      <c r="D19" s="27">
        <f t="shared" si="0"/>
        <v>52245000</v>
      </c>
    </row>
    <row r="20" spans="1:4">
      <c r="A20" s="4" t="s">
        <v>57</v>
      </c>
      <c r="B20" s="4">
        <v>80</v>
      </c>
      <c r="C20" s="4">
        <v>650000</v>
      </c>
      <c r="D20" s="27">
        <f t="shared" si="0"/>
        <v>52000000</v>
      </c>
    </row>
    <row r="21" spans="1:4">
      <c r="A21" s="4" t="s">
        <v>58</v>
      </c>
      <c r="B21" s="4">
        <v>79</v>
      </c>
      <c r="C21" s="4">
        <v>654000</v>
      </c>
      <c r="D21" s="27">
        <f t="shared" si="0"/>
        <v>51666000</v>
      </c>
    </row>
    <row r="22" spans="1:4">
      <c r="A22" s="4" t="s">
        <v>59</v>
      </c>
      <c r="B22" s="4">
        <v>78</v>
      </c>
      <c r="C22" s="4">
        <v>659000</v>
      </c>
      <c r="D22" s="27">
        <f t="shared" si="0"/>
        <v>51402000</v>
      </c>
    </row>
    <row r="23" spans="1:4">
      <c r="A23" s="4" t="s">
        <v>43</v>
      </c>
      <c r="B23" s="4">
        <v>77</v>
      </c>
      <c r="C23" s="4">
        <v>663000</v>
      </c>
      <c r="D23" s="27">
        <f t="shared" si="0"/>
        <v>51051000</v>
      </c>
    </row>
    <row r="24" spans="1:4">
      <c r="A24" s="4" t="s">
        <v>42</v>
      </c>
      <c r="B24" s="4">
        <v>76</v>
      </c>
      <c r="C24" s="4">
        <v>668000</v>
      </c>
      <c r="D24" s="27">
        <f t="shared" si="0"/>
        <v>50768000</v>
      </c>
    </row>
    <row r="25" spans="1:4">
      <c r="A25" s="4" t="s">
        <v>45</v>
      </c>
      <c r="B25" s="4">
        <v>75</v>
      </c>
      <c r="C25" s="4">
        <v>673000</v>
      </c>
      <c r="D25" s="27">
        <f t="shared" si="0"/>
        <v>50475000</v>
      </c>
    </row>
    <row r="26" spans="1:4">
      <c r="A26" s="4" t="s">
        <v>44</v>
      </c>
      <c r="B26" s="4">
        <v>90</v>
      </c>
      <c r="C26" s="4">
        <v>659000</v>
      </c>
      <c r="D26" s="27">
        <f t="shared" si="0"/>
        <v>59310000</v>
      </c>
    </row>
    <row r="27" spans="1:4">
      <c r="A27" s="4" t="s">
        <v>46</v>
      </c>
      <c r="B27" s="4">
        <v>84</v>
      </c>
      <c r="C27" s="4">
        <v>640000</v>
      </c>
      <c r="D27" s="27">
        <f t="shared" si="0"/>
        <v>53760000</v>
      </c>
    </row>
    <row r="28" spans="1:4">
      <c r="A28" s="4" t="s">
        <v>47</v>
      </c>
      <c r="B28" s="4">
        <v>87</v>
      </c>
      <c r="C28" s="4">
        <v>610000</v>
      </c>
      <c r="D28" s="27">
        <f t="shared" si="0"/>
        <v>53070000</v>
      </c>
    </row>
    <row r="29" spans="1:4">
      <c r="A29" s="4" t="s">
        <v>48</v>
      </c>
      <c r="B29" s="4">
        <v>88</v>
      </c>
      <c r="C29" s="4">
        <v>694000</v>
      </c>
      <c r="D29" s="27">
        <f t="shared" si="0"/>
        <v>61072000</v>
      </c>
    </row>
    <row r="30" spans="1:4">
      <c r="A30" s="4" t="s">
        <v>60</v>
      </c>
      <c r="B30" s="4">
        <v>92</v>
      </c>
      <c r="C30" s="4">
        <v>608000</v>
      </c>
      <c r="D30" s="27">
        <f t="shared" si="0"/>
        <v>55936000</v>
      </c>
    </row>
    <row r="31" spans="1:4">
      <c r="A31" s="4" t="s">
        <v>36</v>
      </c>
      <c r="B31" s="4">
        <v>80</v>
      </c>
      <c r="C31" s="4">
        <v>640000</v>
      </c>
      <c r="D31" s="27">
        <f t="shared" si="0"/>
        <v>51200000</v>
      </c>
    </row>
    <row r="32" spans="1:4">
      <c r="A32" s="4" t="s">
        <v>33</v>
      </c>
      <c r="B32" s="4">
        <v>95</v>
      </c>
      <c r="C32" s="4">
        <v>616000</v>
      </c>
      <c r="D32" s="27">
        <f t="shared" si="0"/>
        <v>58520000</v>
      </c>
    </row>
    <row r="33" spans="1:4">
      <c r="A33" s="4" t="s">
        <v>35</v>
      </c>
      <c r="B33" s="4">
        <v>80</v>
      </c>
      <c r="C33" s="4">
        <v>606000</v>
      </c>
      <c r="D33" s="27">
        <f t="shared" si="0"/>
        <v>48480000</v>
      </c>
    </row>
    <row r="34" spans="1:4">
      <c r="A34" s="4" t="s">
        <v>34</v>
      </c>
      <c r="B34" s="4">
        <v>88</v>
      </c>
      <c r="C34" s="4">
        <v>694000</v>
      </c>
      <c r="D34" s="27">
        <f t="shared" si="0"/>
        <v>61072000</v>
      </c>
    </row>
    <row r="35" spans="1:4">
      <c r="C35" s="4" t="s">
        <v>51</v>
      </c>
      <c r="D35" s="27">
        <f>SUM(D5:D34)</f>
        <v>1635764000</v>
      </c>
    </row>
  </sheetData>
  <mergeCells count="1">
    <mergeCell ref="A3:D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Q109"/>
  <sheetViews>
    <sheetView showGridLines="0" zoomScale="60" zoomScaleNormal="60" workbookViewId="0">
      <pane ySplit="1" topLeftCell="A2" activePane="bottomLeft" state="frozen"/>
      <selection activeCell="E11" sqref="E11"/>
      <selection pane="bottomLeft" activeCell="S13" sqref="S13"/>
    </sheetView>
  </sheetViews>
  <sheetFormatPr defaultColWidth="9.21875" defaultRowHeight="14.4"/>
  <cols>
    <col min="1" max="1" width="18.21875" style="4" bestFit="1" customWidth="1"/>
    <col min="2" max="2" width="30.6640625" style="4" bestFit="1" customWidth="1"/>
    <col min="3" max="3" width="22.33203125" style="4" bestFit="1" customWidth="1"/>
    <col min="4" max="4" width="23.21875" style="4" bestFit="1" customWidth="1"/>
    <col min="5" max="5" width="9" style="16" bestFit="1" customWidth="1"/>
    <col min="6" max="6" width="9.88671875" style="16" bestFit="1" customWidth="1"/>
    <col min="7" max="7" width="13.21875" style="4" bestFit="1" customWidth="1"/>
    <col min="8" max="8" width="11.21875" style="4" bestFit="1" customWidth="1"/>
    <col min="9" max="9" width="8.88671875" style="4" bestFit="1" customWidth="1"/>
    <col min="10" max="10" width="9.44140625" style="4" bestFit="1" customWidth="1"/>
    <col min="11" max="11" width="9.33203125" style="4" bestFit="1" customWidth="1"/>
    <col min="12" max="12" width="9.6640625" style="4" bestFit="1" customWidth="1"/>
    <col min="13" max="13" width="11.21875" style="4" bestFit="1" customWidth="1"/>
    <col min="14" max="14" width="8.44140625" style="4" bestFit="1" customWidth="1"/>
    <col min="15" max="16384" width="9.21875" style="4"/>
  </cols>
  <sheetData>
    <row r="1" spans="1:17">
      <c r="A1" s="15" t="s">
        <v>287</v>
      </c>
    </row>
    <row r="3" spans="1:17">
      <c r="A3" s="78" t="s">
        <v>0</v>
      </c>
      <c r="B3" s="78"/>
      <c r="C3" s="78"/>
      <c r="D3" s="78"/>
      <c r="E3" s="78"/>
      <c r="F3" s="78"/>
      <c r="G3" s="78"/>
      <c r="H3" s="78"/>
      <c r="I3" s="78"/>
      <c r="J3" s="78"/>
      <c r="K3" s="78"/>
      <c r="L3" s="78"/>
      <c r="M3" s="78"/>
      <c r="N3" s="78"/>
    </row>
    <row r="4" spans="1:17" ht="19.8">
      <c r="A4" s="17" t="s">
        <v>61</v>
      </c>
      <c r="B4" s="17" t="s">
        <v>62</v>
      </c>
      <c r="C4" s="17" t="s">
        <v>7</v>
      </c>
      <c r="D4" s="17" t="s">
        <v>62</v>
      </c>
      <c r="E4" s="18" t="s">
        <v>64</v>
      </c>
      <c r="F4" s="18" t="s">
        <v>65</v>
      </c>
      <c r="G4" s="17" t="s">
        <v>66</v>
      </c>
      <c r="H4" s="17" t="s">
        <v>67</v>
      </c>
      <c r="I4" s="17" t="s">
        <v>68</v>
      </c>
      <c r="J4" s="17" t="s">
        <v>69</v>
      </c>
      <c r="K4" s="17" t="s">
        <v>70</v>
      </c>
      <c r="L4" s="17" t="s">
        <v>71</v>
      </c>
      <c r="M4" s="17" t="s">
        <v>72</v>
      </c>
      <c r="N4" s="17" t="s">
        <v>73</v>
      </c>
      <c r="Q4" s="115" t="s">
        <v>362</v>
      </c>
    </row>
    <row r="5" spans="1:17">
      <c r="A5" s="22">
        <v>41406</v>
      </c>
      <c r="B5" s="4" t="s">
        <v>74</v>
      </c>
      <c r="C5" s="4" t="s">
        <v>12</v>
      </c>
      <c r="D5" s="4">
        <v>1435</v>
      </c>
      <c r="E5" s="4">
        <v>567</v>
      </c>
      <c r="F5" s="4">
        <v>11</v>
      </c>
      <c r="G5" s="4">
        <v>578</v>
      </c>
      <c r="H5" s="4">
        <v>515</v>
      </c>
      <c r="I5" s="4">
        <v>348712</v>
      </c>
      <c r="J5" s="4">
        <v>7</v>
      </c>
      <c r="K5" s="4">
        <v>44335</v>
      </c>
      <c r="L5" s="4">
        <v>260732</v>
      </c>
      <c r="M5" s="4">
        <v>1067092</v>
      </c>
      <c r="N5" s="4">
        <v>20975</v>
      </c>
    </row>
    <row r="6" spans="1:17">
      <c r="A6" s="22">
        <v>41407</v>
      </c>
      <c r="B6" s="4" t="s">
        <v>75</v>
      </c>
      <c r="C6" s="4" t="s">
        <v>76</v>
      </c>
      <c r="D6" s="4">
        <v>2003</v>
      </c>
      <c r="E6" s="4">
        <v>9410</v>
      </c>
      <c r="F6" s="4">
        <v>162</v>
      </c>
      <c r="G6" s="4">
        <v>9572</v>
      </c>
      <c r="H6" s="4">
        <v>8953</v>
      </c>
      <c r="I6" s="4">
        <v>2721209</v>
      </c>
      <c r="J6" s="4">
        <v>108</v>
      </c>
      <c r="K6" s="4">
        <v>343651</v>
      </c>
      <c r="L6" s="4">
        <v>396114</v>
      </c>
      <c r="M6" s="4">
        <v>4031675</v>
      </c>
      <c r="N6" s="4">
        <v>107670</v>
      </c>
    </row>
    <row r="7" spans="1:17">
      <c r="A7" s="22">
        <v>41408</v>
      </c>
      <c r="B7" s="4" t="s">
        <v>77</v>
      </c>
      <c r="C7" s="4" t="s">
        <v>15</v>
      </c>
      <c r="D7" s="4">
        <v>1472</v>
      </c>
      <c r="E7" s="4">
        <v>2150</v>
      </c>
      <c r="F7" s="4">
        <v>0</v>
      </c>
      <c r="G7" s="4">
        <v>2150</v>
      </c>
      <c r="H7" s="4">
        <v>2149</v>
      </c>
      <c r="I7" s="4">
        <v>1436423</v>
      </c>
      <c r="J7" s="4">
        <v>1004</v>
      </c>
      <c r="K7" s="4">
        <v>116903</v>
      </c>
      <c r="L7" s="4">
        <v>1285989</v>
      </c>
      <c r="M7" s="4">
        <v>3808268</v>
      </c>
      <c r="N7" s="4">
        <v>197</v>
      </c>
    </row>
    <row r="8" spans="1:17">
      <c r="A8" s="22">
        <v>41409</v>
      </c>
      <c r="B8" s="4" t="s">
        <v>78</v>
      </c>
      <c r="C8" s="4" t="s">
        <v>15</v>
      </c>
      <c r="D8" s="4">
        <v>1470</v>
      </c>
      <c r="E8" s="4">
        <v>3779</v>
      </c>
      <c r="F8" s="4">
        <v>15</v>
      </c>
      <c r="G8" s="4">
        <v>3794</v>
      </c>
      <c r="H8" s="4">
        <v>3729</v>
      </c>
      <c r="I8" s="4">
        <v>1159019</v>
      </c>
      <c r="J8" s="4">
        <v>7918</v>
      </c>
      <c r="K8" s="4">
        <v>126432</v>
      </c>
      <c r="L8" s="4">
        <v>929813</v>
      </c>
      <c r="M8" s="4">
        <v>5751845</v>
      </c>
      <c r="N8" s="4">
        <v>13286</v>
      </c>
    </row>
    <row r="9" spans="1:17">
      <c r="A9" s="22">
        <v>41410</v>
      </c>
      <c r="B9" s="4" t="s">
        <v>79</v>
      </c>
      <c r="C9" s="4" t="s">
        <v>15</v>
      </c>
      <c r="D9" s="4">
        <v>1467</v>
      </c>
      <c r="E9" s="4">
        <v>2333</v>
      </c>
      <c r="F9" s="4">
        <v>45</v>
      </c>
      <c r="G9" s="4">
        <v>2378</v>
      </c>
      <c r="H9" s="4">
        <v>2161</v>
      </c>
      <c r="I9" s="4">
        <v>1546298</v>
      </c>
      <c r="J9" s="4">
        <v>11995</v>
      </c>
      <c r="K9" s="4">
        <v>154643</v>
      </c>
      <c r="L9" s="4">
        <v>878398</v>
      </c>
      <c r="M9" s="4">
        <v>3411154</v>
      </c>
      <c r="N9" s="4">
        <v>47853</v>
      </c>
    </row>
    <row r="10" spans="1:17">
      <c r="A10" s="22">
        <v>41411</v>
      </c>
      <c r="B10" s="4" t="s">
        <v>80</v>
      </c>
      <c r="C10" s="4" t="s">
        <v>15</v>
      </c>
      <c r="D10" s="4">
        <v>1465</v>
      </c>
      <c r="E10" s="4">
        <v>7789</v>
      </c>
      <c r="F10" s="4">
        <v>112</v>
      </c>
      <c r="G10" s="4">
        <v>7901</v>
      </c>
      <c r="H10" s="4">
        <v>7541</v>
      </c>
      <c r="I10" s="4">
        <v>1971873</v>
      </c>
      <c r="J10" s="4">
        <v>17654</v>
      </c>
      <c r="K10" s="4">
        <v>216587</v>
      </c>
      <c r="L10" s="4">
        <v>898715</v>
      </c>
      <c r="M10" s="4">
        <v>5418745</v>
      </c>
      <c r="N10" s="4">
        <v>77379</v>
      </c>
    </row>
    <row r="11" spans="1:17">
      <c r="A11" s="22">
        <v>41406</v>
      </c>
      <c r="B11" s="4" t="s">
        <v>81</v>
      </c>
      <c r="C11" s="4" t="s">
        <v>15</v>
      </c>
      <c r="D11" s="4">
        <v>1461</v>
      </c>
      <c r="E11" s="4">
        <v>5</v>
      </c>
      <c r="F11" s="4">
        <v>0</v>
      </c>
      <c r="G11" s="4">
        <v>5</v>
      </c>
      <c r="H11" s="4">
        <v>5</v>
      </c>
      <c r="I11" s="4">
        <v>1335</v>
      </c>
      <c r="J11" s="4">
        <v>18</v>
      </c>
      <c r="K11" s="4">
        <v>916</v>
      </c>
      <c r="L11" s="4">
        <v>250352</v>
      </c>
      <c r="M11" s="4">
        <v>375912</v>
      </c>
      <c r="N11" s="4">
        <v>18</v>
      </c>
    </row>
    <row r="12" spans="1:17">
      <c r="A12" s="22">
        <v>41407</v>
      </c>
      <c r="B12" s="4" t="s">
        <v>82</v>
      </c>
      <c r="C12" s="4" t="s">
        <v>15</v>
      </c>
      <c r="D12" s="4">
        <v>1460</v>
      </c>
      <c r="E12" s="4">
        <v>85</v>
      </c>
      <c r="F12" s="4">
        <v>0</v>
      </c>
      <c r="G12" s="4">
        <v>85</v>
      </c>
      <c r="H12" s="4">
        <v>84</v>
      </c>
      <c r="I12" s="4">
        <v>30748</v>
      </c>
      <c r="J12" s="4">
        <v>0</v>
      </c>
      <c r="K12" s="4">
        <v>9054</v>
      </c>
      <c r="L12" s="4">
        <v>250352</v>
      </c>
      <c r="M12" s="4">
        <v>375912</v>
      </c>
      <c r="N12" s="4">
        <v>804</v>
      </c>
    </row>
    <row r="13" spans="1:17">
      <c r="A13" s="22">
        <v>41408</v>
      </c>
      <c r="B13" s="4" t="s">
        <v>83</v>
      </c>
      <c r="C13" s="4" t="s">
        <v>12</v>
      </c>
      <c r="D13" s="4">
        <v>1451</v>
      </c>
      <c r="E13" s="4">
        <v>278</v>
      </c>
      <c r="F13" s="4">
        <v>0</v>
      </c>
      <c r="G13" s="4">
        <v>278</v>
      </c>
      <c r="H13" s="4">
        <v>278</v>
      </c>
      <c r="I13" s="4">
        <v>201729</v>
      </c>
      <c r="J13" s="4">
        <v>0</v>
      </c>
      <c r="K13" s="4">
        <v>24345</v>
      </c>
      <c r="L13" s="4">
        <v>1434088</v>
      </c>
      <c r="M13" s="4">
        <v>5203903</v>
      </c>
      <c r="N13" s="4">
        <v>2</v>
      </c>
    </row>
    <row r="14" spans="1:17">
      <c r="A14" s="22">
        <v>41409</v>
      </c>
      <c r="B14" s="4" t="s">
        <v>84</v>
      </c>
      <c r="C14" s="4" t="s">
        <v>12</v>
      </c>
      <c r="D14" s="4">
        <v>1449</v>
      </c>
      <c r="E14" s="4">
        <v>2925</v>
      </c>
      <c r="F14" s="4">
        <v>26</v>
      </c>
      <c r="G14" s="4">
        <v>2951</v>
      </c>
      <c r="H14" s="4">
        <v>2925</v>
      </c>
      <c r="I14" s="4">
        <v>1859633</v>
      </c>
      <c r="J14" s="4">
        <v>393</v>
      </c>
      <c r="K14" s="4">
        <v>217463</v>
      </c>
      <c r="L14" s="4">
        <v>1451362</v>
      </c>
      <c r="M14" s="4">
        <v>5369448</v>
      </c>
      <c r="N14" s="4">
        <v>18323</v>
      </c>
    </row>
    <row r="15" spans="1:17">
      <c r="A15" s="22">
        <v>41410</v>
      </c>
      <c r="B15" s="4" t="s">
        <v>85</v>
      </c>
      <c r="C15" s="4" t="s">
        <v>12</v>
      </c>
      <c r="D15" s="4">
        <v>1447</v>
      </c>
      <c r="E15" s="4">
        <v>0</v>
      </c>
      <c r="F15" s="4">
        <v>0</v>
      </c>
      <c r="G15" s="4">
        <v>0</v>
      </c>
      <c r="H15" s="4">
        <v>0</v>
      </c>
      <c r="I15" s="4">
        <v>0</v>
      </c>
      <c r="J15" s="4">
        <v>0</v>
      </c>
      <c r="K15" s="4">
        <v>0</v>
      </c>
      <c r="L15" s="4">
        <v>109522</v>
      </c>
      <c r="M15" s="4">
        <v>384813</v>
      </c>
      <c r="N15" s="4">
        <v>0</v>
      </c>
    </row>
    <row r="16" spans="1:17">
      <c r="A16" s="22">
        <v>41411</v>
      </c>
      <c r="B16" s="4" t="s">
        <v>86</v>
      </c>
      <c r="C16" s="4" t="s">
        <v>12</v>
      </c>
      <c r="D16" s="4">
        <v>1445</v>
      </c>
      <c r="E16" s="4">
        <v>862</v>
      </c>
      <c r="F16" s="4">
        <v>7</v>
      </c>
      <c r="G16" s="4">
        <v>869</v>
      </c>
      <c r="H16" s="4">
        <v>842</v>
      </c>
      <c r="I16" s="4">
        <v>226065</v>
      </c>
      <c r="J16" s="4">
        <v>215</v>
      </c>
      <c r="K16" s="4">
        <v>42385</v>
      </c>
      <c r="L16" s="4">
        <v>126796</v>
      </c>
      <c r="M16" s="4">
        <v>550358</v>
      </c>
      <c r="N16" s="4">
        <v>5291</v>
      </c>
    </row>
    <row r="17" spans="1:14">
      <c r="A17" s="22">
        <v>41406</v>
      </c>
      <c r="B17" s="4" t="s">
        <v>87</v>
      </c>
      <c r="C17" s="4" t="s">
        <v>12</v>
      </c>
      <c r="D17" s="4">
        <v>1440</v>
      </c>
      <c r="E17" s="4">
        <v>15</v>
      </c>
      <c r="F17" s="4">
        <v>0</v>
      </c>
      <c r="G17" s="4">
        <v>15</v>
      </c>
      <c r="H17" s="4">
        <v>15</v>
      </c>
      <c r="I17" s="4">
        <v>3393</v>
      </c>
      <c r="J17" s="4">
        <v>0</v>
      </c>
      <c r="K17" s="4">
        <v>69</v>
      </c>
      <c r="L17" s="4">
        <v>190239</v>
      </c>
      <c r="M17" s="4">
        <v>324126</v>
      </c>
      <c r="N17" s="4">
        <v>0</v>
      </c>
    </row>
    <row r="18" spans="1:14">
      <c r="A18" s="22">
        <v>41407</v>
      </c>
      <c r="B18" s="4" t="s">
        <v>88</v>
      </c>
      <c r="C18" s="4" t="s">
        <v>12</v>
      </c>
      <c r="D18" s="4">
        <v>1439</v>
      </c>
      <c r="E18" s="4">
        <v>197</v>
      </c>
      <c r="F18" s="4">
        <v>3</v>
      </c>
      <c r="G18" s="4">
        <v>200</v>
      </c>
      <c r="H18" s="4">
        <v>189</v>
      </c>
      <c r="I18" s="4">
        <v>65135</v>
      </c>
      <c r="J18" s="4">
        <v>0</v>
      </c>
      <c r="K18" s="4">
        <v>3307</v>
      </c>
      <c r="L18" s="4">
        <v>190239</v>
      </c>
      <c r="M18" s="4">
        <v>324126</v>
      </c>
      <c r="N18" s="4">
        <v>3132</v>
      </c>
    </row>
    <row r="19" spans="1:14">
      <c r="A19" s="22">
        <v>41408</v>
      </c>
      <c r="B19" s="4" t="s">
        <v>89</v>
      </c>
      <c r="C19" s="4" t="s">
        <v>12</v>
      </c>
      <c r="D19" s="4">
        <v>1436</v>
      </c>
      <c r="E19" s="4">
        <v>154</v>
      </c>
      <c r="F19" s="4">
        <v>5</v>
      </c>
      <c r="G19" s="4">
        <v>159</v>
      </c>
      <c r="H19" s="4">
        <v>143</v>
      </c>
      <c r="I19" s="4">
        <v>102316</v>
      </c>
      <c r="J19" s="4">
        <v>3</v>
      </c>
      <c r="K19" s="4">
        <v>10090</v>
      </c>
      <c r="L19" s="4">
        <v>260732</v>
      </c>
      <c r="M19" s="4">
        <v>1067092</v>
      </c>
      <c r="N19" s="4">
        <v>3868</v>
      </c>
    </row>
    <row r="20" spans="1:14">
      <c r="A20" s="22">
        <v>41409</v>
      </c>
      <c r="B20" s="4" t="s">
        <v>90</v>
      </c>
      <c r="C20" s="4" t="s">
        <v>76</v>
      </c>
      <c r="D20" s="4">
        <v>2006</v>
      </c>
      <c r="E20" s="4">
        <v>129</v>
      </c>
      <c r="F20" s="4">
        <v>4</v>
      </c>
      <c r="G20" s="4">
        <v>133</v>
      </c>
      <c r="H20" s="4">
        <v>125</v>
      </c>
      <c r="I20" s="4">
        <v>29789</v>
      </c>
      <c r="J20" s="4">
        <v>0</v>
      </c>
      <c r="K20" s="4">
        <v>4823</v>
      </c>
      <c r="L20" s="4">
        <v>77949</v>
      </c>
      <c r="M20" s="4">
        <v>126715</v>
      </c>
      <c r="N20" s="4">
        <v>940</v>
      </c>
    </row>
    <row r="21" spans="1:14">
      <c r="A21" s="22">
        <v>41410</v>
      </c>
      <c r="B21" s="4" t="s">
        <v>91</v>
      </c>
      <c r="C21" s="4" t="s">
        <v>12</v>
      </c>
      <c r="D21" s="4">
        <v>1434</v>
      </c>
      <c r="E21" s="4">
        <v>0</v>
      </c>
      <c r="F21" s="4">
        <v>0</v>
      </c>
      <c r="G21" s="4">
        <v>0</v>
      </c>
      <c r="H21" s="4">
        <v>0</v>
      </c>
      <c r="I21" s="4">
        <v>0</v>
      </c>
      <c r="J21" s="4">
        <v>0</v>
      </c>
      <c r="K21" s="4">
        <v>0</v>
      </c>
      <c r="L21" s="4">
        <v>93440</v>
      </c>
      <c r="M21" s="4">
        <v>184555</v>
      </c>
      <c r="N21" s="4">
        <v>0</v>
      </c>
    </row>
    <row r="22" spans="1:14">
      <c r="A22" s="22">
        <v>41411</v>
      </c>
      <c r="B22" s="4" t="s">
        <v>92</v>
      </c>
      <c r="C22" s="4" t="s">
        <v>12</v>
      </c>
      <c r="D22" s="4">
        <v>1433</v>
      </c>
      <c r="E22" s="4">
        <v>148</v>
      </c>
      <c r="F22" s="4">
        <v>18</v>
      </c>
      <c r="G22" s="4">
        <v>166</v>
      </c>
      <c r="H22" s="4">
        <v>125</v>
      </c>
      <c r="I22" s="4">
        <v>52035</v>
      </c>
      <c r="J22" s="4">
        <v>4</v>
      </c>
      <c r="K22" s="4">
        <v>5186</v>
      </c>
      <c r="L22" s="4">
        <v>93440</v>
      </c>
      <c r="M22" s="4">
        <v>184555</v>
      </c>
      <c r="N22" s="4">
        <v>13798</v>
      </c>
    </row>
    <row r="23" spans="1:14">
      <c r="A23" s="22">
        <v>41406</v>
      </c>
      <c r="B23" s="4" t="s">
        <v>93</v>
      </c>
      <c r="C23" s="4" t="s">
        <v>12</v>
      </c>
      <c r="D23" s="4">
        <v>1428</v>
      </c>
      <c r="E23" s="4">
        <v>6</v>
      </c>
      <c r="F23" s="4">
        <v>0</v>
      </c>
      <c r="G23" s="4">
        <v>6</v>
      </c>
      <c r="H23" s="4">
        <v>6</v>
      </c>
      <c r="I23" s="4">
        <v>2078</v>
      </c>
      <c r="J23" s="4">
        <v>0</v>
      </c>
      <c r="K23" s="4">
        <v>339</v>
      </c>
      <c r="L23" s="4">
        <v>260732</v>
      </c>
      <c r="M23" s="4">
        <v>1067092</v>
      </c>
      <c r="N23" s="4">
        <v>0</v>
      </c>
    </row>
    <row r="24" spans="1:14">
      <c r="A24" s="22">
        <v>41407</v>
      </c>
      <c r="B24" s="4" t="s">
        <v>94</v>
      </c>
      <c r="C24" s="4" t="s">
        <v>15</v>
      </c>
      <c r="D24" s="4">
        <v>1427</v>
      </c>
      <c r="E24" s="4">
        <v>7</v>
      </c>
      <c r="F24" s="4">
        <v>4</v>
      </c>
      <c r="G24" s="4">
        <v>11</v>
      </c>
      <c r="H24" s="4">
        <v>2</v>
      </c>
      <c r="I24" s="4">
        <v>3037</v>
      </c>
      <c r="J24" s="4">
        <v>23</v>
      </c>
      <c r="K24" s="4">
        <v>363</v>
      </c>
      <c r="L24" s="4">
        <v>5214</v>
      </c>
      <c r="M24" s="4">
        <v>449259</v>
      </c>
      <c r="N24" s="4">
        <v>4421</v>
      </c>
    </row>
    <row r="25" spans="1:14">
      <c r="A25" s="22">
        <v>41408</v>
      </c>
      <c r="B25" s="4" t="s">
        <v>95</v>
      </c>
      <c r="C25" s="4" t="s">
        <v>15</v>
      </c>
      <c r="D25" s="4">
        <v>1426</v>
      </c>
      <c r="E25" s="4">
        <v>1533</v>
      </c>
      <c r="F25" s="4">
        <v>14</v>
      </c>
      <c r="G25" s="4">
        <v>1547</v>
      </c>
      <c r="H25" s="4">
        <v>1523</v>
      </c>
      <c r="I25" s="4">
        <v>371149</v>
      </c>
      <c r="J25" s="4">
        <v>2665</v>
      </c>
      <c r="K25" s="4">
        <v>29522</v>
      </c>
      <c r="L25" s="4">
        <v>480236</v>
      </c>
      <c r="M25" s="4">
        <v>1052359</v>
      </c>
      <c r="N25" s="4">
        <v>6487</v>
      </c>
    </row>
    <row r="26" spans="1:14">
      <c r="A26" s="22">
        <v>41409</v>
      </c>
      <c r="B26" s="4" t="s">
        <v>96</v>
      </c>
      <c r="C26" s="4" t="s">
        <v>15</v>
      </c>
      <c r="D26" s="4">
        <v>1384</v>
      </c>
      <c r="E26" s="4">
        <v>1</v>
      </c>
      <c r="F26" s="4">
        <v>0</v>
      </c>
      <c r="G26" s="4">
        <v>1</v>
      </c>
      <c r="H26" s="4">
        <v>1</v>
      </c>
      <c r="I26" s="4">
        <v>269</v>
      </c>
      <c r="J26" s="4">
        <v>0</v>
      </c>
      <c r="K26" s="4">
        <v>0</v>
      </c>
      <c r="L26" s="4">
        <v>878398</v>
      </c>
      <c r="M26" s="4">
        <v>3411086</v>
      </c>
      <c r="N26" s="4">
        <v>5</v>
      </c>
    </row>
    <row r="27" spans="1:14">
      <c r="A27" s="22">
        <v>41410</v>
      </c>
      <c r="B27" s="4" t="s">
        <v>97</v>
      </c>
      <c r="C27" s="4" t="s">
        <v>15</v>
      </c>
      <c r="D27" s="4">
        <v>1381</v>
      </c>
      <c r="E27" s="4">
        <v>332</v>
      </c>
      <c r="F27" s="4">
        <v>0</v>
      </c>
      <c r="G27" s="4">
        <v>332</v>
      </c>
      <c r="H27" s="4">
        <v>332</v>
      </c>
      <c r="I27" s="4">
        <v>201792</v>
      </c>
      <c r="J27" s="4">
        <v>36</v>
      </c>
      <c r="K27" s="4">
        <v>17626</v>
      </c>
      <c r="L27" s="4">
        <v>1269185</v>
      </c>
      <c r="M27" s="4">
        <v>3735381</v>
      </c>
      <c r="N27" s="4">
        <v>3</v>
      </c>
    </row>
    <row r="28" spans="1:14">
      <c r="A28" s="22">
        <v>41411</v>
      </c>
      <c r="B28" s="4" t="s">
        <v>98</v>
      </c>
      <c r="C28" s="4" t="s">
        <v>15</v>
      </c>
      <c r="D28" s="4">
        <v>1379</v>
      </c>
      <c r="E28" s="4">
        <v>0</v>
      </c>
      <c r="F28" s="4">
        <v>0</v>
      </c>
      <c r="G28" s="4">
        <v>0</v>
      </c>
      <c r="H28" s="4">
        <v>0</v>
      </c>
      <c r="I28" s="4">
        <v>0</v>
      </c>
      <c r="J28" s="4">
        <v>0</v>
      </c>
      <c r="K28" s="4">
        <v>0</v>
      </c>
      <c r="L28" s="4">
        <v>0</v>
      </c>
      <c r="M28" s="4">
        <v>16</v>
      </c>
      <c r="N28" s="4">
        <v>0</v>
      </c>
    </row>
    <row r="29" spans="1:14">
      <c r="A29" s="22">
        <v>41406</v>
      </c>
      <c r="B29" s="4" t="s">
        <v>99</v>
      </c>
      <c r="C29" s="4" t="s">
        <v>15</v>
      </c>
      <c r="D29" s="4">
        <v>1367</v>
      </c>
      <c r="E29" s="4">
        <v>0</v>
      </c>
      <c r="F29" s="4">
        <v>0</v>
      </c>
      <c r="G29" s="4">
        <v>0</v>
      </c>
      <c r="H29" s="4">
        <v>0</v>
      </c>
      <c r="I29" s="4">
        <v>0</v>
      </c>
      <c r="J29" s="4">
        <v>0</v>
      </c>
      <c r="K29" s="4">
        <v>0</v>
      </c>
      <c r="L29" s="4">
        <v>0</v>
      </c>
      <c r="M29" s="4">
        <v>16</v>
      </c>
      <c r="N29" s="4">
        <v>0</v>
      </c>
    </row>
    <row r="30" spans="1:14">
      <c r="A30" s="22">
        <v>41407</v>
      </c>
      <c r="B30" s="4" t="s">
        <v>100</v>
      </c>
      <c r="C30" s="4" t="s">
        <v>15</v>
      </c>
      <c r="D30" s="4">
        <v>1365</v>
      </c>
      <c r="E30" s="4">
        <v>0</v>
      </c>
      <c r="F30" s="4">
        <v>0</v>
      </c>
      <c r="G30" s="4">
        <v>0</v>
      </c>
      <c r="H30" s="4">
        <v>0</v>
      </c>
      <c r="I30" s="4">
        <v>0</v>
      </c>
      <c r="J30" s="4">
        <v>0</v>
      </c>
      <c r="K30" s="4">
        <v>0</v>
      </c>
      <c r="L30" s="4">
        <v>0</v>
      </c>
      <c r="M30" s="4">
        <v>16</v>
      </c>
      <c r="N30" s="4">
        <v>0</v>
      </c>
    </row>
    <row r="31" spans="1:14">
      <c r="A31" s="22">
        <v>41408</v>
      </c>
      <c r="B31" s="4" t="s">
        <v>101</v>
      </c>
      <c r="C31" s="4" t="s">
        <v>15</v>
      </c>
      <c r="D31" s="4">
        <v>1363</v>
      </c>
      <c r="E31" s="4">
        <v>0</v>
      </c>
      <c r="F31" s="4">
        <v>0</v>
      </c>
      <c r="G31" s="4">
        <v>0</v>
      </c>
      <c r="H31" s="4">
        <v>0</v>
      </c>
      <c r="I31" s="4">
        <v>0</v>
      </c>
      <c r="J31" s="4">
        <v>0</v>
      </c>
      <c r="K31" s="4">
        <v>0</v>
      </c>
      <c r="L31" s="4">
        <v>0</v>
      </c>
      <c r="M31" s="4">
        <v>16</v>
      </c>
      <c r="N31" s="4">
        <v>0</v>
      </c>
    </row>
    <row r="32" spans="1:14">
      <c r="A32" s="22">
        <v>41409</v>
      </c>
      <c r="B32" s="4" t="s">
        <v>102</v>
      </c>
      <c r="C32" s="4" t="s">
        <v>12</v>
      </c>
      <c r="D32" s="4">
        <v>1354</v>
      </c>
      <c r="E32" s="4">
        <v>0</v>
      </c>
      <c r="F32" s="4">
        <v>0</v>
      </c>
      <c r="G32" s="4">
        <v>0</v>
      </c>
      <c r="H32" s="4">
        <v>0</v>
      </c>
      <c r="I32" s="4">
        <v>0</v>
      </c>
      <c r="J32" s="4">
        <v>0</v>
      </c>
      <c r="K32" s="4">
        <v>0</v>
      </c>
      <c r="L32" s="4">
        <v>190239</v>
      </c>
      <c r="M32" s="4">
        <v>324126</v>
      </c>
      <c r="N32" s="4">
        <v>0</v>
      </c>
    </row>
    <row r="33" spans="1:14">
      <c r="A33" s="22">
        <v>41410</v>
      </c>
      <c r="B33" s="4" t="s">
        <v>103</v>
      </c>
      <c r="C33" s="4" t="s">
        <v>12</v>
      </c>
      <c r="D33" s="4">
        <v>1353</v>
      </c>
      <c r="E33" s="4">
        <v>7</v>
      </c>
      <c r="F33" s="4">
        <v>0</v>
      </c>
      <c r="G33" s="4">
        <v>7</v>
      </c>
      <c r="H33" s="4">
        <v>6</v>
      </c>
      <c r="I33" s="4">
        <v>2987</v>
      </c>
      <c r="J33" s="4">
        <v>0</v>
      </c>
      <c r="K33" s="4">
        <v>25</v>
      </c>
      <c r="L33" s="4">
        <v>190239</v>
      </c>
      <c r="M33" s="4">
        <v>324126</v>
      </c>
      <c r="N33" s="4">
        <v>217</v>
      </c>
    </row>
    <row r="34" spans="1:14">
      <c r="A34" s="22">
        <v>41411</v>
      </c>
      <c r="B34" s="4" t="s">
        <v>104</v>
      </c>
      <c r="C34" s="4" t="s">
        <v>12</v>
      </c>
      <c r="D34" s="4">
        <v>1349</v>
      </c>
      <c r="E34" s="4">
        <v>2</v>
      </c>
      <c r="F34" s="4">
        <v>0</v>
      </c>
      <c r="G34" s="4">
        <v>2</v>
      </c>
      <c r="H34" s="4">
        <v>2</v>
      </c>
      <c r="I34" s="4">
        <v>1946</v>
      </c>
      <c r="J34" s="4">
        <v>11</v>
      </c>
      <c r="K34" s="4">
        <v>0</v>
      </c>
      <c r="L34" s="4">
        <v>260732</v>
      </c>
      <c r="M34" s="4">
        <v>1067092</v>
      </c>
      <c r="N34" s="4">
        <v>10</v>
      </c>
    </row>
    <row r="35" spans="1:14">
      <c r="A35" s="22">
        <v>41406</v>
      </c>
      <c r="B35" s="4" t="s">
        <v>105</v>
      </c>
      <c r="C35" s="4" t="s">
        <v>12</v>
      </c>
      <c r="D35" s="4">
        <v>1347</v>
      </c>
      <c r="E35" s="4">
        <v>0</v>
      </c>
      <c r="F35" s="4">
        <v>0</v>
      </c>
      <c r="G35" s="4">
        <v>0</v>
      </c>
      <c r="H35" s="4">
        <v>0</v>
      </c>
      <c r="I35" s="4">
        <v>0</v>
      </c>
      <c r="J35" s="4">
        <v>0</v>
      </c>
      <c r="K35" s="4">
        <v>0</v>
      </c>
      <c r="L35" s="4">
        <v>1432222</v>
      </c>
      <c r="M35" s="4">
        <v>5198174</v>
      </c>
      <c r="N35" s="4">
        <v>0</v>
      </c>
    </row>
    <row r="36" spans="1:14">
      <c r="A36" s="22">
        <v>41406</v>
      </c>
      <c r="B36" s="4" t="s">
        <v>106</v>
      </c>
      <c r="C36" s="4" t="s">
        <v>12</v>
      </c>
      <c r="D36" s="4">
        <v>1346</v>
      </c>
      <c r="E36" s="4">
        <v>451</v>
      </c>
      <c r="F36" s="4">
        <v>2</v>
      </c>
      <c r="G36" s="4">
        <v>453</v>
      </c>
      <c r="H36" s="4">
        <v>450</v>
      </c>
      <c r="I36" s="4">
        <v>266909</v>
      </c>
      <c r="J36" s="4">
        <v>11</v>
      </c>
      <c r="K36" s="4">
        <v>32600</v>
      </c>
      <c r="L36" s="4">
        <v>1432222</v>
      </c>
      <c r="M36" s="4">
        <v>5198174</v>
      </c>
      <c r="N36" s="4">
        <v>2161</v>
      </c>
    </row>
    <row r="38" spans="1:14">
      <c r="A38" s="78" t="s">
        <v>22</v>
      </c>
      <c r="B38" s="78"/>
      <c r="C38" s="78"/>
      <c r="D38" s="78"/>
      <c r="E38" s="78"/>
      <c r="F38" s="78"/>
      <c r="G38" s="78"/>
      <c r="H38" s="78"/>
      <c r="I38" s="78"/>
      <c r="J38" s="78"/>
      <c r="K38" s="78"/>
      <c r="L38" s="78"/>
      <c r="M38" s="78"/>
      <c r="N38" s="78"/>
    </row>
    <row r="39" spans="1:14">
      <c r="A39" s="82"/>
      <c r="B39" s="82"/>
      <c r="C39" s="82"/>
      <c r="D39" s="82"/>
      <c r="E39" s="82"/>
      <c r="F39" s="82"/>
      <c r="G39" s="82"/>
      <c r="H39" s="82"/>
      <c r="I39" s="82"/>
      <c r="J39" s="82"/>
      <c r="K39" s="82"/>
      <c r="L39" s="82"/>
      <c r="M39" s="82"/>
      <c r="N39" s="82"/>
    </row>
    <row r="40" spans="1:14">
      <c r="F40" s="24"/>
      <c r="G40" s="25"/>
      <c r="H40" s="25"/>
      <c r="I40" s="25"/>
      <c r="J40" s="25"/>
      <c r="K40" s="25"/>
      <c r="L40" s="25"/>
      <c r="M40" s="25"/>
      <c r="N40" s="25"/>
    </row>
    <row r="41" spans="1:14">
      <c r="A41" s="4" t="s">
        <v>107</v>
      </c>
      <c r="F41" s="24"/>
      <c r="G41" s="25"/>
      <c r="H41" s="25"/>
      <c r="I41" s="25"/>
      <c r="J41" s="25"/>
      <c r="K41" s="25"/>
      <c r="L41" s="25"/>
      <c r="M41" s="25"/>
      <c r="N41" s="25"/>
    </row>
    <row r="42" spans="1:14">
      <c r="F42" s="24"/>
      <c r="G42" s="25"/>
      <c r="H42" s="25"/>
      <c r="I42" s="25"/>
      <c r="J42" s="25"/>
      <c r="K42" s="25"/>
      <c r="L42" s="25"/>
      <c r="M42" s="25"/>
      <c r="N42" s="25"/>
    </row>
    <row r="43" spans="1:14">
      <c r="A43" s="26"/>
      <c r="F43" s="24"/>
      <c r="G43" s="25"/>
      <c r="H43" s="25"/>
      <c r="I43" s="25"/>
      <c r="J43" s="25"/>
      <c r="K43" s="25"/>
      <c r="L43" s="25"/>
      <c r="M43" s="25"/>
      <c r="N43" s="25"/>
    </row>
    <row r="44" spans="1:14">
      <c r="A44" s="26"/>
      <c r="F44" s="24"/>
      <c r="G44" s="25"/>
      <c r="H44" s="25"/>
      <c r="I44" s="25"/>
      <c r="J44" s="25"/>
      <c r="K44" s="25"/>
      <c r="L44" s="25"/>
      <c r="M44" s="25"/>
      <c r="N44" s="25"/>
    </row>
    <row r="45" spans="1:14">
      <c r="A45" s="26"/>
      <c r="F45" s="24"/>
      <c r="G45" s="25"/>
      <c r="H45" s="25"/>
      <c r="I45" s="25"/>
      <c r="J45" s="25"/>
      <c r="K45" s="25"/>
      <c r="L45" s="25"/>
      <c r="M45" s="25"/>
      <c r="N45" s="25"/>
    </row>
    <row r="46" spans="1:14">
      <c r="A46" s="26"/>
      <c r="F46" s="24"/>
      <c r="G46" s="25"/>
      <c r="H46" s="25"/>
      <c r="I46" s="25"/>
      <c r="J46" s="25"/>
      <c r="K46" s="25"/>
      <c r="L46" s="25"/>
      <c r="M46" s="25"/>
      <c r="N46" s="25"/>
    </row>
    <row r="47" spans="1:14">
      <c r="A47" s="26"/>
      <c r="F47" s="24"/>
      <c r="G47" s="25"/>
      <c r="H47" s="25"/>
      <c r="I47" s="25"/>
      <c r="J47" s="25"/>
      <c r="K47" s="25"/>
      <c r="L47" s="25"/>
      <c r="M47" s="25"/>
      <c r="N47" s="25"/>
    </row>
    <row r="48" spans="1:14">
      <c r="A48" s="26"/>
      <c r="F48" s="24"/>
      <c r="G48" s="25"/>
      <c r="H48" s="25"/>
      <c r="I48" s="25"/>
      <c r="J48" s="25"/>
      <c r="K48" s="25"/>
      <c r="L48" s="25"/>
      <c r="M48" s="25"/>
      <c r="N48" s="25"/>
    </row>
    <row r="49" spans="1:14">
      <c r="A49" s="26"/>
      <c r="F49" s="24"/>
      <c r="G49" s="25"/>
      <c r="H49" s="25"/>
      <c r="I49" s="25"/>
      <c r="J49" s="25"/>
      <c r="K49" s="25"/>
      <c r="L49" s="25"/>
      <c r="M49" s="25"/>
      <c r="N49" s="25"/>
    </row>
    <row r="50" spans="1:14">
      <c r="A50" s="26"/>
      <c r="F50" s="24"/>
      <c r="G50" s="25"/>
      <c r="H50" s="25"/>
      <c r="I50" s="25"/>
      <c r="J50" s="25"/>
      <c r="K50" s="25"/>
      <c r="L50" s="25"/>
      <c r="M50" s="25"/>
      <c r="N50" s="25"/>
    </row>
    <row r="51" spans="1:14">
      <c r="A51" s="26"/>
      <c r="F51" s="24"/>
      <c r="G51" s="25"/>
      <c r="H51" s="25"/>
      <c r="I51" s="25"/>
      <c r="J51" s="25"/>
      <c r="K51" s="25"/>
      <c r="L51" s="25"/>
      <c r="M51" s="25"/>
      <c r="N51" s="25"/>
    </row>
    <row r="52" spans="1:14">
      <c r="A52" s="26"/>
      <c r="F52" s="24"/>
      <c r="G52" s="25"/>
      <c r="H52" s="25"/>
      <c r="I52" s="25"/>
      <c r="J52" s="25"/>
      <c r="K52" s="25"/>
      <c r="L52" s="25"/>
      <c r="M52" s="25"/>
      <c r="N52" s="25"/>
    </row>
    <row r="53" spans="1:14">
      <c r="A53" s="26"/>
      <c r="F53" s="24"/>
      <c r="G53" s="25"/>
      <c r="H53" s="25"/>
      <c r="I53" s="25"/>
      <c r="J53" s="25"/>
      <c r="K53" s="25"/>
      <c r="L53" s="25"/>
      <c r="M53" s="25"/>
      <c r="N53" s="25"/>
    </row>
    <row r="54" spans="1:14">
      <c r="A54" s="26"/>
      <c r="F54" s="24"/>
      <c r="G54" s="25"/>
      <c r="H54" s="25"/>
      <c r="I54" s="25"/>
      <c r="J54" s="25"/>
      <c r="K54" s="25"/>
      <c r="L54" s="25"/>
      <c r="M54" s="25"/>
      <c r="N54" s="25"/>
    </row>
    <row r="55" spans="1:14" s="16" customFormat="1">
      <c r="A55" s="26"/>
      <c r="B55" s="4"/>
      <c r="C55" s="4"/>
      <c r="D55" s="4"/>
      <c r="F55" s="24"/>
      <c r="G55" s="25"/>
      <c r="H55" s="25"/>
      <c r="I55" s="25"/>
      <c r="J55" s="25"/>
      <c r="K55" s="25"/>
      <c r="L55" s="25"/>
      <c r="M55" s="25"/>
      <c r="N55" s="25"/>
    </row>
    <row r="56" spans="1:14">
      <c r="F56" s="24"/>
      <c r="G56" s="25"/>
      <c r="H56" s="25"/>
      <c r="I56" s="25"/>
      <c r="J56" s="25"/>
      <c r="K56" s="25"/>
      <c r="L56" s="25"/>
      <c r="M56" s="25"/>
      <c r="N56" s="25"/>
    </row>
    <row r="57" spans="1:14">
      <c r="A57" s="78" t="s">
        <v>23</v>
      </c>
      <c r="B57" s="78"/>
      <c r="C57" s="78"/>
      <c r="D57" s="78"/>
      <c r="E57" s="78"/>
      <c r="F57" s="78"/>
      <c r="G57" s="78"/>
      <c r="H57" s="78"/>
      <c r="I57" s="78"/>
      <c r="J57" s="78"/>
      <c r="K57" s="78"/>
      <c r="L57" s="78"/>
      <c r="M57" s="78"/>
      <c r="N57" s="78"/>
    </row>
    <row r="58" spans="1:14">
      <c r="A58" s="83"/>
      <c r="B58" s="83"/>
      <c r="C58" s="83"/>
      <c r="D58" s="83"/>
      <c r="E58" s="83"/>
      <c r="F58" s="83"/>
      <c r="G58" s="83"/>
      <c r="H58" s="83"/>
      <c r="I58" s="83"/>
      <c r="J58" s="83"/>
      <c r="K58" s="83"/>
      <c r="L58" s="83"/>
      <c r="M58" s="83"/>
      <c r="N58" s="83"/>
    </row>
    <row r="59" spans="1:14">
      <c r="A59" s="25"/>
      <c r="B59" s="25"/>
      <c r="C59" s="25"/>
      <c r="D59" s="25"/>
      <c r="E59" s="25"/>
      <c r="F59" s="25"/>
      <c r="G59" s="25"/>
      <c r="H59" s="25"/>
      <c r="I59" s="25"/>
      <c r="J59" s="25"/>
      <c r="K59" s="25"/>
      <c r="L59" s="25"/>
      <c r="M59" s="25"/>
      <c r="N59" s="25"/>
    </row>
    <row r="60" spans="1:14">
      <c r="A60" s="56" t="s">
        <v>336</v>
      </c>
      <c r="B60" t="s">
        <v>337</v>
      </c>
      <c r="C60" t="s">
        <v>338</v>
      </c>
      <c r="D60" t="s">
        <v>339</v>
      </c>
      <c r="E60" s="25"/>
      <c r="F60" s="25"/>
      <c r="G60" s="25"/>
      <c r="H60" s="25"/>
      <c r="I60" s="25"/>
      <c r="J60" s="25"/>
      <c r="K60" s="25"/>
      <c r="L60" s="25"/>
      <c r="M60" s="25"/>
      <c r="N60" s="25"/>
    </row>
    <row r="61" spans="1:14">
      <c r="A61" s="60">
        <v>41406</v>
      </c>
      <c r="B61">
        <v>1057</v>
      </c>
      <c r="C61">
        <v>1044</v>
      </c>
      <c r="D61">
        <v>13</v>
      </c>
      <c r="E61" s="25"/>
      <c r="F61" s="25"/>
      <c r="G61" s="25"/>
      <c r="H61" s="25"/>
      <c r="I61" s="25"/>
      <c r="J61" s="25"/>
      <c r="K61" s="25"/>
      <c r="L61" s="25"/>
      <c r="M61" s="25"/>
      <c r="N61" s="25"/>
    </row>
    <row r="62" spans="1:14">
      <c r="A62" s="60">
        <v>41407</v>
      </c>
      <c r="B62">
        <v>9868</v>
      </c>
      <c r="C62">
        <v>9699</v>
      </c>
      <c r="D62">
        <v>169</v>
      </c>
      <c r="E62" s="25"/>
      <c r="F62" s="25"/>
      <c r="G62" s="25"/>
      <c r="H62" s="25"/>
      <c r="I62" s="25"/>
      <c r="J62" s="25"/>
      <c r="K62" s="25"/>
      <c r="L62" s="25"/>
      <c r="M62" s="25"/>
      <c r="N62" s="25"/>
    </row>
    <row r="63" spans="1:14">
      <c r="A63" s="60">
        <v>41408</v>
      </c>
      <c r="B63">
        <v>4134</v>
      </c>
      <c r="C63">
        <v>4115</v>
      </c>
      <c r="D63">
        <v>19</v>
      </c>
      <c r="E63" s="25"/>
      <c r="F63" s="25"/>
      <c r="G63" s="25"/>
      <c r="H63" s="25"/>
      <c r="I63" s="25"/>
      <c r="J63" s="25"/>
      <c r="K63" s="25"/>
      <c r="L63" s="25"/>
      <c r="M63" s="25"/>
      <c r="N63" s="25"/>
    </row>
    <row r="64" spans="1:14">
      <c r="A64" s="60">
        <v>41409</v>
      </c>
      <c r="B64">
        <v>6879</v>
      </c>
      <c r="C64">
        <v>6834</v>
      </c>
      <c r="D64">
        <v>45</v>
      </c>
      <c r="E64" s="25"/>
      <c r="F64" s="25"/>
      <c r="G64" s="25"/>
      <c r="H64" s="25"/>
      <c r="I64" s="25"/>
      <c r="J64" s="25"/>
      <c r="K64" s="25"/>
      <c r="L64" s="25"/>
      <c r="M64" s="25"/>
      <c r="N64" s="25"/>
    </row>
    <row r="65" spans="1:14">
      <c r="A65" s="60">
        <v>41410</v>
      </c>
      <c r="B65">
        <v>2717</v>
      </c>
      <c r="C65">
        <v>2672</v>
      </c>
      <c r="D65">
        <v>45</v>
      </c>
      <c r="E65" s="25"/>
      <c r="F65" s="25"/>
      <c r="G65" s="25"/>
      <c r="H65" s="25"/>
      <c r="I65" s="25"/>
      <c r="J65" s="25"/>
      <c r="K65" s="25"/>
      <c r="L65" s="25"/>
      <c r="M65" s="25"/>
      <c r="N65" s="25"/>
    </row>
    <row r="66" spans="1:14">
      <c r="A66" s="60">
        <v>41411</v>
      </c>
      <c r="B66">
        <v>8938</v>
      </c>
      <c r="C66">
        <v>8801</v>
      </c>
      <c r="D66">
        <v>137</v>
      </c>
      <c r="E66" s="25"/>
      <c r="F66" s="25"/>
      <c r="G66" s="25"/>
      <c r="H66" s="25"/>
      <c r="I66" s="25"/>
      <c r="J66" s="25"/>
      <c r="K66" s="25"/>
      <c r="L66" s="25"/>
      <c r="M66" s="25"/>
      <c r="N66" s="25"/>
    </row>
    <row r="67" spans="1:14">
      <c r="A67" s="60" t="s">
        <v>335</v>
      </c>
      <c r="B67">
        <v>33593</v>
      </c>
      <c r="C67">
        <v>33165</v>
      </c>
      <c r="D67">
        <v>428</v>
      </c>
      <c r="E67" s="25"/>
      <c r="F67" s="25"/>
      <c r="G67" s="25"/>
      <c r="H67" s="25"/>
      <c r="I67" s="25"/>
      <c r="J67" s="25"/>
      <c r="K67" s="25"/>
      <c r="L67" s="25"/>
      <c r="M67" s="25"/>
      <c r="N67" s="25"/>
    </row>
    <row r="68" spans="1:14">
      <c r="A68"/>
      <c r="B68"/>
      <c r="C68"/>
      <c r="D68" s="25"/>
      <c r="E68" s="25"/>
      <c r="F68" s="25"/>
      <c r="G68" s="25"/>
      <c r="H68" s="25"/>
      <c r="I68" s="25"/>
      <c r="J68" s="25"/>
      <c r="K68" s="25"/>
      <c r="L68" s="25"/>
      <c r="M68" s="25"/>
      <c r="N68" s="25"/>
    </row>
    <row r="69" spans="1:14">
      <c r="A69"/>
      <c r="B69"/>
      <c r="C69"/>
      <c r="D69" s="25"/>
      <c r="E69" s="25"/>
      <c r="F69" s="25"/>
      <c r="G69" s="25"/>
      <c r="H69" s="25"/>
      <c r="I69" s="25"/>
      <c r="J69" s="25"/>
      <c r="K69" s="25"/>
      <c r="L69" s="25"/>
      <c r="M69" s="25"/>
      <c r="N69" s="25"/>
    </row>
    <row r="70" spans="1:14">
      <c r="A70"/>
      <c r="B70"/>
      <c r="C70"/>
      <c r="D70" s="25"/>
      <c r="E70" s="25"/>
      <c r="F70" s="25"/>
      <c r="G70" s="25"/>
      <c r="H70" s="25"/>
      <c r="I70" s="25"/>
      <c r="J70" s="25"/>
      <c r="K70" s="25"/>
      <c r="L70" s="25"/>
      <c r="M70" s="25"/>
      <c r="N70" s="25"/>
    </row>
    <row r="71" spans="1:14">
      <c r="A71"/>
      <c r="B71"/>
      <c r="C71"/>
      <c r="D71" s="25"/>
      <c r="E71" s="25"/>
      <c r="F71" s="25"/>
      <c r="G71" s="25"/>
      <c r="H71" s="25"/>
      <c r="I71" s="25"/>
      <c r="J71" s="25"/>
      <c r="K71" s="25"/>
      <c r="L71" s="25"/>
      <c r="M71" s="25"/>
      <c r="N71" s="25"/>
    </row>
    <row r="72" spans="1:14">
      <c r="A72"/>
      <c r="B72"/>
      <c r="C72"/>
      <c r="D72" s="25"/>
      <c r="E72" s="25"/>
      <c r="F72" s="25"/>
      <c r="G72" s="25"/>
      <c r="H72" s="25"/>
      <c r="I72" s="25"/>
      <c r="J72" s="25"/>
      <c r="K72" s="25"/>
      <c r="L72" s="25"/>
      <c r="M72" s="25"/>
      <c r="N72" s="25"/>
    </row>
    <row r="73" spans="1:14">
      <c r="A73"/>
      <c r="B73"/>
      <c r="C73"/>
      <c r="D73" s="25"/>
      <c r="E73" s="25"/>
      <c r="F73" s="25"/>
      <c r="G73" s="25"/>
      <c r="H73" s="25"/>
      <c r="I73" s="25"/>
      <c r="J73" s="25"/>
      <c r="K73" s="25"/>
      <c r="L73" s="25"/>
      <c r="M73" s="25"/>
      <c r="N73" s="25"/>
    </row>
    <row r="74" spans="1:14">
      <c r="A74"/>
      <c r="B74"/>
      <c r="C74"/>
      <c r="D74" s="25"/>
      <c r="E74" s="25"/>
      <c r="F74" s="25"/>
      <c r="G74" s="25"/>
      <c r="H74" s="25"/>
      <c r="I74" s="25"/>
      <c r="J74" s="25"/>
      <c r="K74" s="25"/>
      <c r="L74" s="25"/>
      <c r="M74" s="25"/>
      <c r="N74" s="25"/>
    </row>
    <row r="75" spans="1:14">
      <c r="A75"/>
      <c r="B75"/>
      <c r="C75"/>
      <c r="D75" s="25"/>
      <c r="E75" s="25"/>
      <c r="F75" s="25"/>
      <c r="G75" s="25"/>
      <c r="H75" s="25"/>
      <c r="I75" s="25"/>
      <c r="J75" s="25"/>
      <c r="K75" s="25"/>
      <c r="L75" s="25"/>
      <c r="M75" s="25"/>
      <c r="N75" s="25"/>
    </row>
    <row r="76" spans="1:14">
      <c r="A76"/>
      <c r="B76"/>
      <c r="C76"/>
      <c r="D76" s="25"/>
      <c r="E76" s="25"/>
      <c r="F76" s="25"/>
      <c r="G76" s="25"/>
      <c r="H76" s="25"/>
      <c r="I76" s="25"/>
      <c r="J76" s="25"/>
      <c r="K76" s="25"/>
      <c r="L76" s="25"/>
      <c r="M76" s="25"/>
      <c r="N76" s="25"/>
    </row>
    <row r="77" spans="1:14">
      <c r="A77"/>
      <c r="B77"/>
      <c r="C77"/>
      <c r="D77" s="25"/>
      <c r="E77" s="25"/>
      <c r="F77" s="25"/>
      <c r="G77" s="25"/>
      <c r="H77" s="25"/>
      <c r="I77" s="25"/>
      <c r="J77" s="25"/>
      <c r="K77" s="25"/>
      <c r="L77" s="25"/>
      <c r="M77" s="25"/>
      <c r="N77" s="25"/>
    </row>
    <row r="78" spans="1:14">
      <c r="A78" s="25"/>
      <c r="B78" s="25"/>
      <c r="C78" s="25"/>
      <c r="D78" s="25"/>
      <c r="E78" s="25"/>
      <c r="F78" s="25"/>
      <c r="G78" s="25"/>
      <c r="H78" s="25"/>
      <c r="I78" s="25"/>
      <c r="J78" s="25"/>
      <c r="K78" s="25"/>
      <c r="L78" s="25"/>
      <c r="M78" s="25"/>
      <c r="N78" s="25"/>
    </row>
    <row r="79" spans="1:14">
      <c r="A79" s="25"/>
      <c r="B79" s="25"/>
      <c r="C79" s="25"/>
      <c r="D79" s="25"/>
      <c r="E79" s="25"/>
      <c r="F79" s="25"/>
      <c r="G79" s="25"/>
      <c r="H79" s="25"/>
      <c r="I79" s="25"/>
      <c r="J79" s="25"/>
      <c r="K79" s="25"/>
      <c r="L79" s="25"/>
      <c r="M79" s="25"/>
      <c r="N79" s="25"/>
    </row>
    <row r="80" spans="1:14">
      <c r="A80" s="25"/>
      <c r="B80" s="25"/>
      <c r="C80" s="25"/>
      <c r="D80" s="25"/>
      <c r="E80" s="25"/>
      <c r="F80" s="25"/>
      <c r="G80" s="25"/>
      <c r="H80" s="25"/>
      <c r="I80" s="25"/>
      <c r="J80" s="25"/>
      <c r="K80" s="25"/>
      <c r="L80" s="25"/>
      <c r="M80" s="25"/>
      <c r="N80" s="25"/>
    </row>
    <row r="81" spans="1:14">
      <c r="A81" s="25"/>
      <c r="B81" s="25"/>
      <c r="C81" s="25"/>
      <c r="D81" s="25"/>
      <c r="E81" s="25"/>
      <c r="F81" s="25"/>
      <c r="G81" s="25"/>
      <c r="H81" s="25"/>
      <c r="I81" s="25"/>
      <c r="J81" s="25"/>
      <c r="K81" s="25"/>
      <c r="L81" s="25"/>
      <c r="M81" s="25"/>
      <c r="N81" s="25"/>
    </row>
    <row r="82" spans="1:14">
      <c r="A82" s="25"/>
      <c r="B82" s="25"/>
      <c r="C82" s="25"/>
      <c r="D82" s="25"/>
      <c r="E82" s="25"/>
      <c r="F82" s="25"/>
      <c r="G82" s="25"/>
      <c r="H82" s="25"/>
      <c r="I82" s="25"/>
      <c r="J82" s="25"/>
      <c r="K82" s="25"/>
      <c r="L82" s="25"/>
      <c r="M82" s="25"/>
      <c r="N82" s="25"/>
    </row>
    <row r="83" spans="1:14">
      <c r="A83" s="25"/>
      <c r="B83" s="25"/>
      <c r="C83" s="25"/>
      <c r="D83" s="25"/>
      <c r="E83" s="25"/>
      <c r="F83" s="25"/>
      <c r="G83" s="25"/>
      <c r="H83" s="25"/>
      <c r="I83" s="25"/>
      <c r="J83" s="25"/>
      <c r="K83" s="25"/>
      <c r="L83" s="25"/>
      <c r="M83" s="25"/>
      <c r="N83" s="25"/>
    </row>
    <row r="84" spans="1:14">
      <c r="A84" s="25"/>
      <c r="B84" s="25"/>
      <c r="C84" s="25"/>
      <c r="D84" s="25"/>
      <c r="E84" s="25"/>
      <c r="F84" s="25"/>
      <c r="G84" s="25"/>
      <c r="H84" s="25"/>
      <c r="I84" s="25"/>
      <c r="J84" s="25"/>
      <c r="K84" s="25"/>
      <c r="L84" s="25"/>
      <c r="M84" s="25"/>
      <c r="N84" s="25"/>
    </row>
    <row r="85" spans="1:14">
      <c r="A85" s="25"/>
      <c r="B85" s="25"/>
      <c r="C85" s="25"/>
      <c r="D85" s="25"/>
      <c r="E85" s="25"/>
      <c r="F85" s="25"/>
      <c r="G85" s="25"/>
      <c r="H85" s="25"/>
      <c r="I85" s="25"/>
      <c r="J85" s="25"/>
      <c r="K85" s="25"/>
      <c r="L85" s="25"/>
      <c r="M85" s="25"/>
      <c r="N85" s="25"/>
    </row>
    <row r="86" spans="1:14">
      <c r="A86" s="25"/>
      <c r="B86" s="25"/>
      <c r="C86" s="25"/>
      <c r="D86" s="25"/>
      <c r="E86" s="25"/>
      <c r="F86" s="25"/>
      <c r="G86" s="25"/>
      <c r="H86" s="25"/>
      <c r="I86" s="25"/>
      <c r="J86" s="25"/>
      <c r="K86" s="25"/>
      <c r="L86" s="25"/>
      <c r="M86" s="25"/>
      <c r="N86" s="25"/>
    </row>
    <row r="87" spans="1:14">
      <c r="A87" s="25"/>
      <c r="B87" s="25"/>
      <c r="C87" s="25"/>
      <c r="D87" s="25"/>
      <c r="E87" s="25"/>
      <c r="F87" s="25"/>
      <c r="G87" s="25"/>
      <c r="H87" s="25"/>
      <c r="I87" s="25"/>
      <c r="J87" s="25"/>
      <c r="K87" s="25"/>
      <c r="L87" s="25"/>
      <c r="M87" s="25"/>
      <c r="N87" s="25"/>
    </row>
    <row r="88" spans="1:14">
      <c r="A88" s="25"/>
      <c r="B88" s="25"/>
      <c r="C88" s="25"/>
      <c r="D88" s="25"/>
      <c r="E88" s="25"/>
      <c r="F88" s="25"/>
      <c r="G88" s="25"/>
      <c r="H88" s="25"/>
      <c r="I88" s="25"/>
      <c r="J88" s="25"/>
      <c r="K88" s="25"/>
      <c r="L88" s="25"/>
      <c r="M88" s="25"/>
      <c r="N88" s="25"/>
    </row>
    <row r="89" spans="1:14">
      <c r="A89" s="25"/>
      <c r="B89" s="25"/>
      <c r="C89" s="25"/>
      <c r="D89" s="25"/>
      <c r="E89" s="25"/>
      <c r="F89" s="25"/>
      <c r="G89" s="25"/>
      <c r="H89" s="25"/>
      <c r="I89" s="25"/>
      <c r="J89" s="25"/>
      <c r="K89" s="25"/>
      <c r="L89" s="25"/>
      <c r="M89" s="25"/>
      <c r="N89" s="25"/>
    </row>
    <row r="90" spans="1:14">
      <c r="A90" s="25"/>
      <c r="B90" s="25"/>
      <c r="C90" s="25"/>
      <c r="D90" s="25"/>
      <c r="E90" s="25"/>
      <c r="F90" s="25"/>
      <c r="G90" s="25"/>
      <c r="H90" s="25"/>
      <c r="I90" s="25"/>
      <c r="J90" s="25"/>
      <c r="K90" s="25"/>
      <c r="L90" s="25"/>
      <c r="M90" s="25"/>
      <c r="N90" s="25"/>
    </row>
    <row r="91" spans="1:14">
      <c r="A91" s="25"/>
      <c r="B91" s="25"/>
      <c r="C91" s="25"/>
      <c r="D91" s="25"/>
      <c r="E91" s="25"/>
      <c r="F91" s="25"/>
      <c r="G91" s="25"/>
      <c r="H91" s="25"/>
      <c r="I91" s="25"/>
      <c r="J91" s="25"/>
      <c r="K91" s="25"/>
      <c r="L91" s="25"/>
      <c r="M91" s="25"/>
      <c r="N91" s="25"/>
    </row>
    <row r="92" spans="1:14">
      <c r="A92" s="25"/>
      <c r="B92" s="25"/>
      <c r="C92" s="25"/>
      <c r="D92" s="25"/>
      <c r="E92" s="25"/>
      <c r="F92" s="25"/>
      <c r="G92" s="25"/>
      <c r="H92" s="25"/>
      <c r="I92" s="25"/>
      <c r="J92" s="25"/>
      <c r="K92" s="25"/>
      <c r="L92" s="25"/>
      <c r="M92" s="25"/>
      <c r="N92" s="25"/>
    </row>
    <row r="93" spans="1:14">
      <c r="A93" s="25"/>
      <c r="B93" s="25"/>
      <c r="C93" s="25"/>
      <c r="D93" s="25"/>
      <c r="E93" s="25"/>
      <c r="F93" s="25"/>
      <c r="G93" s="25"/>
      <c r="H93" s="25"/>
      <c r="I93" s="25"/>
      <c r="J93" s="25"/>
      <c r="K93" s="25"/>
      <c r="L93" s="25"/>
      <c r="M93" s="25"/>
      <c r="N93" s="25"/>
    </row>
    <row r="94" spans="1:14">
      <c r="A94" s="25"/>
      <c r="B94" s="25"/>
      <c r="C94" s="25"/>
      <c r="D94" s="25"/>
      <c r="E94" s="25"/>
      <c r="F94" s="25"/>
      <c r="G94" s="25"/>
      <c r="H94" s="25"/>
      <c r="I94" s="25"/>
      <c r="J94" s="25"/>
      <c r="K94" s="25"/>
      <c r="L94" s="25"/>
      <c r="M94" s="25"/>
      <c r="N94" s="25"/>
    </row>
    <row r="95" spans="1:14">
      <c r="A95" s="25"/>
      <c r="B95" s="25"/>
      <c r="C95" s="25"/>
      <c r="D95" s="25"/>
      <c r="E95" s="25"/>
      <c r="F95" s="25"/>
      <c r="G95" s="25"/>
      <c r="H95" s="25"/>
      <c r="I95" s="25"/>
      <c r="J95" s="25"/>
      <c r="K95" s="25"/>
      <c r="L95" s="25"/>
      <c r="M95" s="25"/>
      <c r="N95" s="25"/>
    </row>
    <row r="96" spans="1:14">
      <c r="A96" s="25"/>
      <c r="B96" s="25"/>
      <c r="C96" s="25"/>
      <c r="D96" s="25"/>
      <c r="E96" s="25"/>
      <c r="F96" s="25"/>
      <c r="G96" s="25"/>
      <c r="H96" s="25"/>
      <c r="I96" s="25"/>
      <c r="J96" s="25"/>
      <c r="K96" s="25"/>
      <c r="L96" s="25"/>
      <c r="M96" s="25"/>
      <c r="N96" s="25"/>
    </row>
    <row r="97" spans="1:14">
      <c r="A97" s="25"/>
      <c r="B97" s="25"/>
      <c r="C97" s="25"/>
      <c r="D97" s="25"/>
      <c r="E97" s="25"/>
      <c r="F97" s="25"/>
      <c r="G97" s="25"/>
      <c r="H97" s="25"/>
      <c r="I97" s="25"/>
      <c r="J97" s="25"/>
      <c r="K97" s="25"/>
      <c r="L97" s="25"/>
      <c r="M97" s="25"/>
      <c r="N97" s="25"/>
    </row>
    <row r="98" spans="1:14">
      <c r="A98" s="25"/>
      <c r="B98" s="25"/>
      <c r="C98" s="25"/>
      <c r="D98" s="25"/>
      <c r="E98" s="25"/>
      <c r="F98" s="25"/>
      <c r="G98" s="25"/>
      <c r="H98" s="25"/>
      <c r="I98" s="25"/>
      <c r="J98" s="25"/>
      <c r="K98" s="25"/>
      <c r="L98" s="25"/>
      <c r="M98" s="25"/>
      <c r="N98" s="25"/>
    </row>
    <row r="99" spans="1:14">
      <c r="A99" s="25"/>
      <c r="B99" s="25"/>
      <c r="C99" s="25"/>
      <c r="D99" s="25"/>
      <c r="E99" s="25"/>
      <c r="F99" s="25"/>
      <c r="G99" s="25"/>
      <c r="H99" s="25"/>
      <c r="I99" s="25"/>
      <c r="J99" s="25"/>
      <c r="K99" s="25"/>
      <c r="L99" s="25"/>
      <c r="M99" s="25"/>
      <c r="N99" s="25"/>
    </row>
    <row r="100" spans="1:14">
      <c r="A100" s="25"/>
      <c r="B100" s="25"/>
      <c r="C100" s="25"/>
      <c r="D100" s="25"/>
      <c r="E100" s="24"/>
      <c r="F100" s="24"/>
      <c r="G100" s="25"/>
      <c r="H100" s="25"/>
      <c r="I100" s="25"/>
      <c r="J100" s="25"/>
      <c r="K100" s="25"/>
      <c r="L100" s="25"/>
      <c r="M100" s="25"/>
      <c r="N100" s="25"/>
    </row>
    <row r="101" spans="1:14">
      <c r="A101" s="25"/>
      <c r="B101" s="25"/>
      <c r="C101" s="25"/>
      <c r="D101" s="25"/>
      <c r="E101" s="24"/>
      <c r="F101" s="24"/>
      <c r="G101" s="25"/>
      <c r="H101" s="25"/>
      <c r="I101" s="25"/>
      <c r="J101" s="25"/>
      <c r="K101" s="25"/>
      <c r="L101" s="25"/>
      <c r="M101" s="25"/>
      <c r="N101" s="25"/>
    </row>
    <row r="102" spans="1:14">
      <c r="A102" s="25"/>
      <c r="B102" s="25"/>
      <c r="C102" s="25"/>
      <c r="D102" s="25"/>
      <c r="E102" s="24"/>
      <c r="F102" s="24"/>
      <c r="G102" s="25"/>
      <c r="H102" s="25"/>
      <c r="I102" s="25"/>
      <c r="J102" s="25"/>
      <c r="K102" s="25"/>
      <c r="L102" s="25"/>
      <c r="M102" s="25"/>
      <c r="N102" s="25"/>
    </row>
    <row r="103" spans="1:14">
      <c r="A103" s="25"/>
      <c r="B103" s="25"/>
      <c r="C103" s="25"/>
      <c r="D103" s="25"/>
      <c r="E103" s="24"/>
      <c r="F103" s="24"/>
      <c r="G103" s="25"/>
      <c r="H103" s="25"/>
      <c r="I103" s="25"/>
      <c r="J103" s="25"/>
      <c r="K103" s="25"/>
      <c r="L103" s="25"/>
      <c r="M103" s="25"/>
      <c r="N103" s="25"/>
    </row>
    <row r="104" spans="1:14">
      <c r="A104" s="25"/>
      <c r="B104" s="25"/>
      <c r="C104" s="25"/>
      <c r="D104" s="25"/>
      <c r="E104" s="24"/>
      <c r="F104" s="24"/>
      <c r="G104" s="25"/>
      <c r="H104" s="25"/>
      <c r="I104" s="25"/>
      <c r="J104" s="25"/>
      <c r="K104" s="25"/>
      <c r="L104" s="25"/>
      <c r="M104" s="25"/>
      <c r="N104" s="25"/>
    </row>
    <row r="105" spans="1:14">
      <c r="A105" s="25"/>
      <c r="B105" s="25"/>
      <c r="C105" s="25"/>
      <c r="D105" s="25"/>
      <c r="E105" s="24"/>
      <c r="F105" s="24"/>
      <c r="G105" s="25"/>
      <c r="H105" s="25"/>
      <c r="I105" s="25"/>
      <c r="J105" s="25"/>
      <c r="K105" s="25"/>
      <c r="L105" s="25"/>
      <c r="M105" s="25"/>
      <c r="N105" s="25"/>
    </row>
    <row r="108" spans="1:14">
      <c r="E108" s="4"/>
      <c r="F108" s="4"/>
    </row>
    <row r="109" spans="1:14">
      <c r="E109" s="4"/>
      <c r="F109" s="4"/>
    </row>
  </sheetData>
  <mergeCells count="5">
    <mergeCell ref="A3:N3"/>
    <mergeCell ref="A38:N38"/>
    <mergeCell ref="A39:N39"/>
    <mergeCell ref="A57:N57"/>
    <mergeCell ref="A58:N58"/>
  </mergeCell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N112"/>
  <sheetViews>
    <sheetView showGridLines="0" zoomScaleNormal="100" workbookViewId="0">
      <pane ySplit="1" topLeftCell="A2" activePane="bottomLeft" state="frozen"/>
      <selection activeCell="E11" sqref="E11"/>
      <selection pane="bottomLeft" activeCell="O62" sqref="O62"/>
    </sheetView>
  </sheetViews>
  <sheetFormatPr defaultColWidth="9.21875" defaultRowHeight="14.4"/>
  <cols>
    <col min="1" max="1" width="20.6640625" style="4" customWidth="1"/>
    <col min="2" max="2" width="10.33203125" style="4" bestFit="1" customWidth="1"/>
    <col min="3" max="3" width="11" style="16" bestFit="1" customWidth="1"/>
    <col min="4" max="4" width="9.88671875" style="16" bestFit="1" customWidth="1"/>
    <col min="5" max="5" width="13.21875" style="4" bestFit="1" customWidth="1"/>
    <col min="6" max="6" width="11.21875" style="4" bestFit="1" customWidth="1"/>
    <col min="7" max="7" width="8.88671875" style="4" bestFit="1" customWidth="1"/>
    <col min="8" max="8" width="9.44140625" style="4" bestFit="1" customWidth="1"/>
    <col min="9" max="9" width="9.33203125" style="4" bestFit="1" customWidth="1"/>
    <col min="10" max="10" width="9.6640625" style="4" bestFit="1" customWidth="1"/>
    <col min="11" max="11" width="11.21875" style="4" bestFit="1" customWidth="1"/>
    <col min="12" max="12" width="8.44140625" style="4" bestFit="1" customWidth="1"/>
    <col min="13" max="13" width="14.21875" style="4" bestFit="1" customWidth="1"/>
    <col min="14" max="14" width="9.21875" style="4"/>
    <col min="15" max="15" width="11" style="4" bestFit="1" customWidth="1"/>
    <col min="16" max="16384" width="9.21875" style="4"/>
  </cols>
  <sheetData>
    <row r="1" spans="1:13">
      <c r="A1" s="15" t="s">
        <v>286</v>
      </c>
    </row>
    <row r="3" spans="1:13">
      <c r="A3" s="78" t="s">
        <v>0</v>
      </c>
      <c r="B3" s="78"/>
      <c r="C3" s="78"/>
      <c r="D3" s="78"/>
      <c r="E3" s="78"/>
      <c r="F3" s="78"/>
      <c r="G3" s="78"/>
      <c r="H3" s="78"/>
      <c r="I3" s="78"/>
      <c r="J3" s="78"/>
      <c r="K3" s="78"/>
      <c r="L3" s="78"/>
      <c r="M3" s="78"/>
    </row>
    <row r="4" spans="1:13">
      <c r="A4" s="17" t="s">
        <v>61</v>
      </c>
      <c r="B4" s="17" t="s">
        <v>62</v>
      </c>
      <c r="C4" s="18" t="s">
        <v>64</v>
      </c>
      <c r="D4" s="18" t="s">
        <v>65</v>
      </c>
      <c r="E4" s="17" t="s">
        <v>66</v>
      </c>
      <c r="F4" s="17" t="s">
        <v>67</v>
      </c>
      <c r="G4" s="17" t="s">
        <v>68</v>
      </c>
      <c r="H4" s="17" t="s">
        <v>69</v>
      </c>
      <c r="I4" s="17" t="s">
        <v>70</v>
      </c>
      <c r="J4" s="17" t="s">
        <v>71</v>
      </c>
      <c r="K4" s="17" t="s">
        <v>72</v>
      </c>
      <c r="L4" s="17" t="s">
        <v>73</v>
      </c>
      <c r="M4" s="17" t="s">
        <v>108</v>
      </c>
    </row>
    <row r="5" spans="1:13">
      <c r="A5" s="19">
        <v>4.1666666666666664E-2</v>
      </c>
      <c r="B5" s="4">
        <v>1435</v>
      </c>
      <c r="C5" s="4">
        <v>567</v>
      </c>
      <c r="D5" s="4">
        <v>11</v>
      </c>
      <c r="E5" s="4">
        <v>578</v>
      </c>
      <c r="F5" s="4">
        <v>515</v>
      </c>
      <c r="G5" s="4">
        <v>348712</v>
      </c>
      <c r="H5" s="4">
        <v>7</v>
      </c>
      <c r="I5" s="4">
        <v>44335</v>
      </c>
      <c r="J5" s="4">
        <v>260732</v>
      </c>
      <c r="K5" s="4">
        <v>1067092</v>
      </c>
      <c r="L5" s="4">
        <v>20975</v>
      </c>
      <c r="M5" s="86">
        <v>0.89100346020761245</v>
      </c>
    </row>
    <row r="6" spans="1:13">
      <c r="A6" s="19">
        <v>6.25E-2</v>
      </c>
      <c r="B6" s="4">
        <v>2003</v>
      </c>
      <c r="C6" s="4">
        <v>9410</v>
      </c>
      <c r="D6" s="4">
        <v>162</v>
      </c>
      <c r="E6" s="4">
        <v>9572</v>
      </c>
      <c r="F6" s="4">
        <v>8953</v>
      </c>
      <c r="G6" s="4">
        <v>2721209</v>
      </c>
      <c r="H6" s="4">
        <v>108</v>
      </c>
      <c r="I6" s="4">
        <v>343651</v>
      </c>
      <c r="J6" s="4">
        <v>396114</v>
      </c>
      <c r="K6" s="4">
        <v>4031675</v>
      </c>
      <c r="L6" s="4">
        <v>107670</v>
      </c>
      <c r="M6" s="86">
        <v>0.93533221897200169</v>
      </c>
    </row>
    <row r="7" spans="1:13">
      <c r="A7" s="19">
        <v>8.3333333333333398E-2</v>
      </c>
      <c r="B7" s="4">
        <v>1472</v>
      </c>
      <c r="C7" s="4">
        <v>2150</v>
      </c>
      <c r="D7" s="4">
        <v>0</v>
      </c>
      <c r="E7" s="4">
        <v>2150</v>
      </c>
      <c r="F7" s="4">
        <v>2149</v>
      </c>
      <c r="G7" s="4">
        <v>1436423</v>
      </c>
      <c r="H7" s="4">
        <v>1004</v>
      </c>
      <c r="I7" s="4">
        <v>116903</v>
      </c>
      <c r="J7" s="4">
        <v>1285989</v>
      </c>
      <c r="K7" s="4">
        <v>3808268</v>
      </c>
      <c r="L7" s="4">
        <v>197</v>
      </c>
      <c r="M7" s="86">
        <v>0.99953488372093025</v>
      </c>
    </row>
    <row r="8" spans="1:13">
      <c r="A8" s="19">
        <v>0.104166666666667</v>
      </c>
      <c r="B8" s="4">
        <v>1470</v>
      </c>
      <c r="C8" s="4">
        <v>3779</v>
      </c>
      <c r="D8" s="4">
        <v>15</v>
      </c>
      <c r="E8" s="4">
        <v>3794</v>
      </c>
      <c r="F8" s="4">
        <v>3729</v>
      </c>
      <c r="G8" s="4">
        <v>1159019</v>
      </c>
      <c r="H8" s="4">
        <v>7918</v>
      </c>
      <c r="I8" s="4">
        <v>126432</v>
      </c>
      <c r="J8" s="4">
        <v>929813</v>
      </c>
      <c r="K8" s="4">
        <v>5751845</v>
      </c>
      <c r="L8" s="4">
        <v>13286</v>
      </c>
      <c r="M8" s="86">
        <v>0.98286768581971529</v>
      </c>
    </row>
    <row r="9" spans="1:13">
      <c r="A9" s="19">
        <v>0.125</v>
      </c>
      <c r="B9" s="4">
        <v>1467</v>
      </c>
      <c r="C9" s="4">
        <v>2333</v>
      </c>
      <c r="D9" s="4">
        <v>45</v>
      </c>
      <c r="E9" s="4">
        <v>2378</v>
      </c>
      <c r="F9" s="4">
        <v>2161</v>
      </c>
      <c r="G9" s="4">
        <v>1546298</v>
      </c>
      <c r="H9" s="4">
        <v>11995</v>
      </c>
      <c r="I9" s="4">
        <v>154643</v>
      </c>
      <c r="J9" s="4">
        <v>878398</v>
      </c>
      <c r="K9" s="4">
        <v>3411154</v>
      </c>
      <c r="L9" s="4">
        <v>47853</v>
      </c>
      <c r="M9" s="86">
        <v>0.90874684608915057</v>
      </c>
    </row>
    <row r="10" spans="1:13">
      <c r="A10" s="19">
        <v>0.14583333333333401</v>
      </c>
      <c r="B10" s="4">
        <v>1465</v>
      </c>
      <c r="C10" s="4">
        <v>7789</v>
      </c>
      <c r="D10" s="4">
        <v>112</v>
      </c>
      <c r="E10" s="4">
        <v>7901</v>
      </c>
      <c r="F10" s="4">
        <v>7541</v>
      </c>
      <c r="G10" s="4">
        <v>1971873</v>
      </c>
      <c r="H10" s="4">
        <v>17654</v>
      </c>
      <c r="I10" s="4">
        <v>216587</v>
      </c>
      <c r="J10" s="4">
        <v>898715</v>
      </c>
      <c r="K10" s="4">
        <v>5418745</v>
      </c>
      <c r="L10" s="4">
        <v>77379</v>
      </c>
      <c r="M10" s="86">
        <v>0.95443614732312365</v>
      </c>
    </row>
    <row r="11" spans="1:13">
      <c r="A11" s="19">
        <v>0.16666666666666699</v>
      </c>
      <c r="B11" s="4">
        <v>1461</v>
      </c>
      <c r="C11" s="4">
        <v>5</v>
      </c>
      <c r="D11" s="4">
        <v>0</v>
      </c>
      <c r="E11" s="4">
        <v>5</v>
      </c>
      <c r="F11" s="4">
        <v>5</v>
      </c>
      <c r="G11" s="4">
        <v>1335</v>
      </c>
      <c r="H11" s="4">
        <v>18</v>
      </c>
      <c r="I11" s="4">
        <v>916</v>
      </c>
      <c r="J11" s="4">
        <v>250352</v>
      </c>
      <c r="K11" s="4">
        <v>375912</v>
      </c>
      <c r="L11" s="4">
        <v>18</v>
      </c>
      <c r="M11" s="86">
        <v>1</v>
      </c>
    </row>
    <row r="12" spans="1:13">
      <c r="A12" s="19">
        <v>0.1875</v>
      </c>
      <c r="B12" s="4">
        <v>1460</v>
      </c>
      <c r="C12" s="4">
        <v>85</v>
      </c>
      <c r="D12" s="4">
        <v>0</v>
      </c>
      <c r="E12" s="4">
        <v>85</v>
      </c>
      <c r="F12" s="4">
        <v>84</v>
      </c>
      <c r="G12" s="4">
        <v>30748</v>
      </c>
      <c r="H12" s="4">
        <v>0</v>
      </c>
      <c r="I12" s="4">
        <v>9054</v>
      </c>
      <c r="J12" s="4">
        <v>250352</v>
      </c>
      <c r="K12" s="4">
        <v>375912</v>
      </c>
      <c r="L12" s="4">
        <v>804</v>
      </c>
      <c r="M12" s="86">
        <v>0.9882352941176471</v>
      </c>
    </row>
    <row r="13" spans="1:13">
      <c r="A13" s="19">
        <v>0.20833333333333401</v>
      </c>
      <c r="B13" s="4">
        <v>1451</v>
      </c>
      <c r="C13" s="4">
        <v>278</v>
      </c>
      <c r="D13" s="4">
        <v>0</v>
      </c>
      <c r="E13" s="4">
        <v>278</v>
      </c>
      <c r="F13" s="4">
        <v>278</v>
      </c>
      <c r="G13" s="4">
        <v>201729</v>
      </c>
      <c r="H13" s="4">
        <v>0</v>
      </c>
      <c r="I13" s="4">
        <v>24345</v>
      </c>
      <c r="J13" s="4">
        <v>1434088</v>
      </c>
      <c r="K13" s="4">
        <v>5203903</v>
      </c>
      <c r="L13" s="4">
        <v>2</v>
      </c>
      <c r="M13" s="86">
        <v>1</v>
      </c>
    </row>
    <row r="14" spans="1:13">
      <c r="A14" s="19">
        <v>0.22916666666666699</v>
      </c>
      <c r="B14" s="4">
        <v>1449</v>
      </c>
      <c r="C14" s="4">
        <v>2925</v>
      </c>
      <c r="D14" s="4">
        <v>26</v>
      </c>
      <c r="E14" s="4">
        <v>2951</v>
      </c>
      <c r="F14" s="4">
        <v>2925</v>
      </c>
      <c r="G14" s="4">
        <v>1859633</v>
      </c>
      <c r="H14" s="4">
        <v>393</v>
      </c>
      <c r="I14" s="4">
        <v>217463</v>
      </c>
      <c r="J14" s="4">
        <v>1451362</v>
      </c>
      <c r="K14" s="4">
        <v>5369448</v>
      </c>
      <c r="L14" s="4">
        <v>18323</v>
      </c>
      <c r="M14" s="86">
        <v>0.99118942731277537</v>
      </c>
    </row>
    <row r="15" spans="1:13">
      <c r="A15" s="19">
        <v>0.25</v>
      </c>
      <c r="B15" s="4">
        <v>1447</v>
      </c>
      <c r="C15" s="4">
        <v>0</v>
      </c>
      <c r="D15" s="4">
        <v>0</v>
      </c>
      <c r="E15" s="4">
        <v>0</v>
      </c>
      <c r="F15" s="4">
        <v>0</v>
      </c>
      <c r="G15" s="4">
        <v>0</v>
      </c>
      <c r="H15" s="4">
        <v>0</v>
      </c>
      <c r="I15" s="4">
        <v>0</v>
      </c>
      <c r="J15" s="4">
        <v>109522</v>
      </c>
      <c r="K15" s="4">
        <v>384813</v>
      </c>
      <c r="L15" s="4">
        <v>0</v>
      </c>
      <c r="M15" s="86">
        <v>0</v>
      </c>
    </row>
    <row r="16" spans="1:13">
      <c r="A16" s="19">
        <v>0.27083333333333398</v>
      </c>
      <c r="B16" s="4">
        <v>1445</v>
      </c>
      <c r="C16" s="4">
        <v>862</v>
      </c>
      <c r="D16" s="4">
        <v>7</v>
      </c>
      <c r="E16" s="4">
        <v>869</v>
      </c>
      <c r="F16" s="4">
        <v>842</v>
      </c>
      <c r="G16" s="4">
        <v>226065</v>
      </c>
      <c r="H16" s="4">
        <v>215</v>
      </c>
      <c r="I16" s="4">
        <v>42385</v>
      </c>
      <c r="J16" s="4">
        <v>126796</v>
      </c>
      <c r="K16" s="4">
        <v>550358</v>
      </c>
      <c r="L16" s="4">
        <v>5291</v>
      </c>
      <c r="M16" s="86">
        <v>0.96892980437284237</v>
      </c>
    </row>
    <row r="17" spans="1:13">
      <c r="A17" s="19">
        <v>0.29166666666666702</v>
      </c>
      <c r="B17" s="4">
        <v>1440</v>
      </c>
      <c r="C17" s="4">
        <v>15</v>
      </c>
      <c r="D17" s="4">
        <v>0</v>
      </c>
      <c r="E17" s="4">
        <v>15</v>
      </c>
      <c r="F17" s="4">
        <v>15</v>
      </c>
      <c r="G17" s="4">
        <v>3393</v>
      </c>
      <c r="H17" s="4">
        <v>0</v>
      </c>
      <c r="I17" s="4">
        <v>69</v>
      </c>
      <c r="J17" s="4">
        <v>190239</v>
      </c>
      <c r="K17" s="4">
        <v>324126</v>
      </c>
      <c r="L17" s="4">
        <v>0</v>
      </c>
      <c r="M17" s="86">
        <v>1</v>
      </c>
    </row>
    <row r="18" spans="1:13">
      <c r="A18" s="19">
        <v>0.3125</v>
      </c>
      <c r="B18" s="4">
        <v>1439</v>
      </c>
      <c r="C18" s="4">
        <v>197</v>
      </c>
      <c r="D18" s="4">
        <v>3</v>
      </c>
      <c r="E18" s="4">
        <v>200</v>
      </c>
      <c r="F18" s="4">
        <v>189</v>
      </c>
      <c r="G18" s="4">
        <v>65135</v>
      </c>
      <c r="H18" s="4">
        <v>0</v>
      </c>
      <c r="I18" s="4">
        <v>3307</v>
      </c>
      <c r="J18" s="4">
        <v>190239</v>
      </c>
      <c r="K18" s="4">
        <v>324126</v>
      </c>
      <c r="L18" s="4">
        <v>3132</v>
      </c>
      <c r="M18" s="86">
        <v>0.94499999999999995</v>
      </c>
    </row>
    <row r="19" spans="1:13">
      <c r="A19" s="19">
        <v>0.33333333333333398</v>
      </c>
      <c r="B19" s="4">
        <v>1436</v>
      </c>
      <c r="C19" s="4">
        <v>154</v>
      </c>
      <c r="D19" s="4">
        <v>5</v>
      </c>
      <c r="E19" s="4">
        <v>159</v>
      </c>
      <c r="F19" s="4">
        <v>143</v>
      </c>
      <c r="G19" s="4">
        <v>102316</v>
      </c>
      <c r="H19" s="4">
        <v>3</v>
      </c>
      <c r="I19" s="4">
        <v>10090</v>
      </c>
      <c r="J19" s="4">
        <v>260732</v>
      </c>
      <c r="K19" s="4">
        <v>1067092</v>
      </c>
      <c r="L19" s="4">
        <v>3868</v>
      </c>
      <c r="M19" s="86">
        <v>0.89937106918238996</v>
      </c>
    </row>
    <row r="20" spans="1:13">
      <c r="A20" s="19">
        <v>0.35416666666666702</v>
      </c>
      <c r="B20" s="4">
        <v>2006</v>
      </c>
      <c r="C20" s="4">
        <v>129</v>
      </c>
      <c r="D20" s="4">
        <v>4</v>
      </c>
      <c r="E20" s="4">
        <v>133</v>
      </c>
      <c r="F20" s="4">
        <v>125</v>
      </c>
      <c r="G20" s="4">
        <v>29789</v>
      </c>
      <c r="H20" s="4">
        <v>0</v>
      </c>
      <c r="I20" s="4">
        <v>4823</v>
      </c>
      <c r="J20" s="4">
        <v>77949</v>
      </c>
      <c r="K20" s="4">
        <v>126715</v>
      </c>
      <c r="L20" s="4">
        <v>940</v>
      </c>
      <c r="M20" s="86">
        <v>0.93984962406015038</v>
      </c>
    </row>
    <row r="21" spans="1:13">
      <c r="A21" s="19">
        <v>0.375</v>
      </c>
      <c r="B21" s="4">
        <v>1434</v>
      </c>
      <c r="C21" s="4">
        <v>0</v>
      </c>
      <c r="D21" s="4">
        <v>0</v>
      </c>
      <c r="E21" s="4">
        <v>0</v>
      </c>
      <c r="F21" s="4">
        <v>0</v>
      </c>
      <c r="G21" s="4">
        <v>0</v>
      </c>
      <c r="H21" s="4">
        <v>0</v>
      </c>
      <c r="I21" s="4">
        <v>0</v>
      </c>
      <c r="J21" s="4">
        <v>93440</v>
      </c>
      <c r="K21" s="4">
        <v>184555</v>
      </c>
      <c r="L21" s="4">
        <v>0</v>
      </c>
      <c r="M21" s="86">
        <v>0</v>
      </c>
    </row>
    <row r="22" spans="1:13">
      <c r="A22" s="19">
        <v>0.39583333333333398</v>
      </c>
      <c r="B22" s="4">
        <v>1433</v>
      </c>
      <c r="C22" s="4">
        <v>148</v>
      </c>
      <c r="D22" s="4">
        <v>18</v>
      </c>
      <c r="E22" s="4">
        <v>166</v>
      </c>
      <c r="F22" s="4">
        <v>125</v>
      </c>
      <c r="G22" s="4">
        <v>52035</v>
      </c>
      <c r="H22" s="4">
        <v>4</v>
      </c>
      <c r="I22" s="4">
        <v>5186</v>
      </c>
      <c r="J22" s="4">
        <v>93440</v>
      </c>
      <c r="K22" s="4">
        <v>184555</v>
      </c>
      <c r="L22" s="4">
        <v>13798</v>
      </c>
      <c r="M22" s="86">
        <v>0.75301204819277112</v>
      </c>
    </row>
    <row r="23" spans="1:13">
      <c r="A23" s="19">
        <v>0.41666666666666702</v>
      </c>
      <c r="B23" s="4">
        <v>1428</v>
      </c>
      <c r="C23" s="4">
        <v>6</v>
      </c>
      <c r="D23" s="4">
        <v>0</v>
      </c>
      <c r="E23" s="4">
        <v>6</v>
      </c>
      <c r="F23" s="4">
        <v>6</v>
      </c>
      <c r="G23" s="4">
        <v>2078</v>
      </c>
      <c r="H23" s="4">
        <v>0</v>
      </c>
      <c r="I23" s="4">
        <v>339</v>
      </c>
      <c r="J23" s="4">
        <v>260732</v>
      </c>
      <c r="K23" s="4">
        <v>1067092</v>
      </c>
      <c r="L23" s="4">
        <v>0</v>
      </c>
      <c r="M23" s="86">
        <v>1</v>
      </c>
    </row>
    <row r="24" spans="1:13">
      <c r="A24" s="19">
        <v>0.4375</v>
      </c>
      <c r="B24" s="4">
        <v>1427</v>
      </c>
      <c r="C24" s="4">
        <v>7</v>
      </c>
      <c r="D24" s="4">
        <v>4</v>
      </c>
      <c r="E24" s="4">
        <v>11</v>
      </c>
      <c r="F24" s="4">
        <v>2</v>
      </c>
      <c r="G24" s="4">
        <v>3037</v>
      </c>
      <c r="H24" s="4">
        <v>23</v>
      </c>
      <c r="I24" s="4">
        <v>363</v>
      </c>
      <c r="J24" s="4">
        <v>5214</v>
      </c>
      <c r="K24" s="4">
        <v>449259</v>
      </c>
      <c r="L24" s="4">
        <v>4421</v>
      </c>
      <c r="M24" s="86">
        <v>0.18181818181818182</v>
      </c>
    </row>
    <row r="25" spans="1:13">
      <c r="A25" s="19">
        <v>0.45833333333333398</v>
      </c>
      <c r="B25" s="4">
        <v>1426</v>
      </c>
      <c r="C25" s="4">
        <v>1533</v>
      </c>
      <c r="D25" s="4">
        <v>14</v>
      </c>
      <c r="E25" s="4">
        <v>1547</v>
      </c>
      <c r="F25" s="4">
        <v>1523</v>
      </c>
      <c r="G25" s="4">
        <v>371149</v>
      </c>
      <c r="H25" s="4">
        <v>2665</v>
      </c>
      <c r="I25" s="4">
        <v>29522</v>
      </c>
      <c r="J25" s="4">
        <v>480236</v>
      </c>
      <c r="K25" s="4">
        <v>1052359</v>
      </c>
      <c r="L25" s="4">
        <v>6487</v>
      </c>
      <c r="M25" s="86">
        <v>0.98448610213316101</v>
      </c>
    </row>
    <row r="26" spans="1:13">
      <c r="A26" s="19">
        <v>0.47916666666666702</v>
      </c>
      <c r="B26" s="4">
        <v>1384</v>
      </c>
      <c r="C26" s="4">
        <v>1</v>
      </c>
      <c r="D26" s="4">
        <v>0</v>
      </c>
      <c r="E26" s="4">
        <v>1</v>
      </c>
      <c r="F26" s="4">
        <v>1</v>
      </c>
      <c r="G26" s="4">
        <v>269</v>
      </c>
      <c r="H26" s="4">
        <v>0</v>
      </c>
      <c r="I26" s="4">
        <v>0</v>
      </c>
      <c r="J26" s="4">
        <v>878398</v>
      </c>
      <c r="K26" s="4">
        <v>3411086</v>
      </c>
      <c r="L26" s="4">
        <v>5</v>
      </c>
      <c r="M26" s="86">
        <v>1</v>
      </c>
    </row>
    <row r="27" spans="1:13">
      <c r="A27" s="19">
        <v>0.5</v>
      </c>
      <c r="B27" s="4">
        <v>1381</v>
      </c>
      <c r="C27" s="4">
        <v>332</v>
      </c>
      <c r="D27" s="4">
        <v>0</v>
      </c>
      <c r="E27" s="4">
        <v>332</v>
      </c>
      <c r="F27" s="4">
        <v>332</v>
      </c>
      <c r="G27" s="4">
        <v>201792</v>
      </c>
      <c r="H27" s="4">
        <v>36</v>
      </c>
      <c r="I27" s="4">
        <v>17626</v>
      </c>
      <c r="J27" s="4">
        <v>1269185</v>
      </c>
      <c r="K27" s="4">
        <v>3735381</v>
      </c>
      <c r="L27" s="4">
        <v>3</v>
      </c>
      <c r="M27" s="86">
        <v>1</v>
      </c>
    </row>
    <row r="28" spans="1:13">
      <c r="A28" s="19">
        <v>0.52083333333333404</v>
      </c>
      <c r="B28" s="4">
        <v>1379</v>
      </c>
      <c r="C28" s="4">
        <v>0</v>
      </c>
      <c r="D28" s="4">
        <v>0</v>
      </c>
      <c r="E28" s="4">
        <v>0</v>
      </c>
      <c r="F28" s="4">
        <v>0</v>
      </c>
      <c r="G28" s="4">
        <v>0</v>
      </c>
      <c r="H28" s="4">
        <v>0</v>
      </c>
      <c r="I28" s="4">
        <v>0</v>
      </c>
      <c r="J28" s="4">
        <v>0</v>
      </c>
      <c r="K28" s="4">
        <v>16</v>
      </c>
      <c r="L28" s="4">
        <v>0</v>
      </c>
      <c r="M28" s="86">
        <v>0</v>
      </c>
    </row>
    <row r="29" spans="1:13">
      <c r="A29" s="19">
        <v>0.54166666666666696</v>
      </c>
      <c r="B29" s="4">
        <v>1367</v>
      </c>
      <c r="C29" s="4">
        <v>0</v>
      </c>
      <c r="D29" s="4">
        <v>0</v>
      </c>
      <c r="E29" s="4">
        <v>0</v>
      </c>
      <c r="F29" s="4">
        <v>0</v>
      </c>
      <c r="G29" s="4">
        <v>0</v>
      </c>
      <c r="H29" s="4">
        <v>0</v>
      </c>
      <c r="I29" s="4">
        <v>0</v>
      </c>
      <c r="J29" s="4">
        <v>0</v>
      </c>
      <c r="K29" s="4">
        <v>16</v>
      </c>
      <c r="L29" s="4">
        <v>0</v>
      </c>
      <c r="M29" s="86">
        <v>0</v>
      </c>
    </row>
    <row r="30" spans="1:13">
      <c r="A30" s="19">
        <v>0.5625</v>
      </c>
      <c r="B30" s="4">
        <v>1365</v>
      </c>
      <c r="C30" s="4">
        <v>0</v>
      </c>
      <c r="D30" s="4">
        <v>0</v>
      </c>
      <c r="E30" s="4">
        <v>0</v>
      </c>
      <c r="F30" s="4">
        <v>0</v>
      </c>
      <c r="G30" s="4">
        <v>0</v>
      </c>
      <c r="H30" s="4">
        <v>0</v>
      </c>
      <c r="I30" s="4">
        <v>0</v>
      </c>
      <c r="J30" s="4">
        <v>0</v>
      </c>
      <c r="K30" s="4">
        <v>16</v>
      </c>
      <c r="L30" s="4">
        <v>0</v>
      </c>
      <c r="M30" s="86">
        <v>0</v>
      </c>
    </row>
    <row r="31" spans="1:13">
      <c r="A31" s="19">
        <v>0.58333333333333404</v>
      </c>
      <c r="B31" s="4">
        <v>1363</v>
      </c>
      <c r="C31" s="4">
        <v>0</v>
      </c>
      <c r="D31" s="4">
        <v>0</v>
      </c>
      <c r="E31" s="4">
        <v>0</v>
      </c>
      <c r="F31" s="4">
        <v>0</v>
      </c>
      <c r="G31" s="4">
        <v>0</v>
      </c>
      <c r="H31" s="4">
        <v>0</v>
      </c>
      <c r="I31" s="4">
        <v>0</v>
      </c>
      <c r="J31" s="4">
        <v>0</v>
      </c>
      <c r="K31" s="4">
        <v>16</v>
      </c>
      <c r="L31" s="4">
        <v>0</v>
      </c>
      <c r="M31" s="86">
        <v>0</v>
      </c>
    </row>
    <row r="32" spans="1:13">
      <c r="A32" s="19">
        <v>0.60416666666666696</v>
      </c>
      <c r="B32" s="4">
        <v>1354</v>
      </c>
      <c r="C32" s="4">
        <v>0</v>
      </c>
      <c r="D32" s="4">
        <v>0</v>
      </c>
      <c r="E32" s="4">
        <v>0</v>
      </c>
      <c r="F32" s="4">
        <v>0</v>
      </c>
      <c r="G32" s="4">
        <v>0</v>
      </c>
      <c r="H32" s="4">
        <v>0</v>
      </c>
      <c r="I32" s="4">
        <v>0</v>
      </c>
      <c r="J32" s="4">
        <v>190239</v>
      </c>
      <c r="K32" s="4">
        <v>324126</v>
      </c>
      <c r="L32" s="4">
        <v>0</v>
      </c>
      <c r="M32" s="86">
        <v>0</v>
      </c>
    </row>
    <row r="33" spans="1:14">
      <c r="A33" s="19">
        <v>0.625</v>
      </c>
      <c r="B33" s="4">
        <v>1353</v>
      </c>
      <c r="C33" s="4">
        <v>7</v>
      </c>
      <c r="D33" s="4">
        <v>0</v>
      </c>
      <c r="E33" s="4">
        <v>7</v>
      </c>
      <c r="F33" s="4">
        <v>6</v>
      </c>
      <c r="G33" s="4">
        <v>2987</v>
      </c>
      <c r="H33" s="4">
        <v>0</v>
      </c>
      <c r="I33" s="4">
        <v>25</v>
      </c>
      <c r="J33" s="4">
        <v>190239</v>
      </c>
      <c r="K33" s="4">
        <v>324126</v>
      </c>
      <c r="L33" s="4">
        <v>217</v>
      </c>
      <c r="M33" s="86">
        <v>0.8571428571428571</v>
      </c>
    </row>
    <row r="34" spans="1:14">
      <c r="A34" s="19">
        <v>0.64583333333333404</v>
      </c>
      <c r="B34" s="4">
        <v>1349</v>
      </c>
      <c r="C34" s="4">
        <v>2</v>
      </c>
      <c r="D34" s="4">
        <v>0</v>
      </c>
      <c r="E34" s="4">
        <v>2</v>
      </c>
      <c r="F34" s="4">
        <v>2</v>
      </c>
      <c r="G34" s="4">
        <v>1946</v>
      </c>
      <c r="H34" s="4">
        <v>11</v>
      </c>
      <c r="I34" s="4">
        <v>0</v>
      </c>
      <c r="J34" s="4">
        <v>260732</v>
      </c>
      <c r="K34" s="4">
        <v>1067092</v>
      </c>
      <c r="L34" s="4">
        <v>10</v>
      </c>
      <c r="M34" s="86">
        <v>1</v>
      </c>
    </row>
    <row r="35" spans="1:14">
      <c r="A35" s="19">
        <v>0.66666666666666696</v>
      </c>
      <c r="B35" s="4">
        <v>1347</v>
      </c>
      <c r="C35" s="4">
        <v>0</v>
      </c>
      <c r="D35" s="4">
        <v>0</v>
      </c>
      <c r="E35" s="4">
        <v>0</v>
      </c>
      <c r="F35" s="4">
        <v>0</v>
      </c>
      <c r="G35" s="4">
        <v>0</v>
      </c>
      <c r="H35" s="4">
        <v>0</v>
      </c>
      <c r="I35" s="4">
        <v>0</v>
      </c>
      <c r="J35" s="4">
        <v>1432222</v>
      </c>
      <c r="K35" s="4">
        <v>5198174</v>
      </c>
      <c r="L35" s="4">
        <v>0</v>
      </c>
      <c r="M35" s="86">
        <v>0</v>
      </c>
    </row>
    <row r="36" spans="1:14">
      <c r="A36" s="19">
        <v>0.6875</v>
      </c>
      <c r="B36" s="4">
        <v>1346</v>
      </c>
      <c r="C36" s="4">
        <v>451</v>
      </c>
      <c r="D36" s="4">
        <v>2</v>
      </c>
      <c r="E36" s="4">
        <v>453</v>
      </c>
      <c r="F36" s="4">
        <v>450</v>
      </c>
      <c r="G36" s="4">
        <v>266909</v>
      </c>
      <c r="H36" s="4">
        <v>11</v>
      </c>
      <c r="I36" s="4">
        <v>32600</v>
      </c>
      <c r="J36" s="4">
        <v>1432222</v>
      </c>
      <c r="K36" s="4">
        <v>5198174</v>
      </c>
      <c r="L36" s="4">
        <v>2161</v>
      </c>
      <c r="M36" s="86">
        <v>0.99337748344370858</v>
      </c>
    </row>
    <row r="38" spans="1:14">
      <c r="A38" s="78" t="s">
        <v>22</v>
      </c>
      <c r="B38" s="78"/>
      <c r="C38" s="78"/>
      <c r="D38" s="78"/>
      <c r="E38" s="78"/>
      <c r="F38" s="78"/>
      <c r="G38" s="78"/>
      <c r="H38" s="78"/>
      <c r="I38" s="78"/>
      <c r="J38" s="78"/>
      <c r="K38" s="78"/>
      <c r="L38" s="78"/>
      <c r="M38" s="78"/>
    </row>
    <row r="39" spans="1:14">
      <c r="A39" s="17"/>
      <c r="B39" s="17"/>
      <c r="C39" s="17"/>
      <c r="D39" s="17"/>
      <c r="E39" s="17"/>
      <c r="F39" s="17"/>
      <c r="G39" s="17"/>
      <c r="H39" s="17"/>
      <c r="I39" s="17"/>
      <c r="J39" s="17"/>
      <c r="K39" s="17"/>
      <c r="L39" s="83"/>
      <c r="M39" s="83"/>
    </row>
    <row r="40" spans="1:14">
      <c r="C40" s="4"/>
      <c r="D40" s="4"/>
    </row>
    <row r="41" spans="1:14" ht="33" customHeight="1">
      <c r="A41" s="84" t="s">
        <v>347</v>
      </c>
      <c r="B41" s="84"/>
      <c r="C41" s="84"/>
      <c r="D41" s="84"/>
      <c r="E41" s="84"/>
      <c r="F41" s="84"/>
      <c r="G41" s="84"/>
      <c r="H41" s="84"/>
      <c r="I41" s="84"/>
      <c r="J41" s="84"/>
      <c r="K41" s="84"/>
      <c r="L41" s="84"/>
      <c r="M41" s="84"/>
      <c r="N41" s="84"/>
    </row>
    <row r="42" spans="1:14">
      <c r="C42" s="4"/>
      <c r="D42" s="4"/>
    </row>
    <row r="43" spans="1:14">
      <c r="C43" s="4"/>
      <c r="D43" s="4"/>
    </row>
    <row r="44" spans="1:14">
      <c r="C44" s="4"/>
      <c r="D44" s="4"/>
    </row>
    <row r="45" spans="1:14">
      <c r="C45" s="4"/>
      <c r="D45" s="4"/>
    </row>
    <row r="46" spans="1:14">
      <c r="C46" s="4"/>
      <c r="D46" s="4"/>
    </row>
    <row r="47" spans="1:14">
      <c r="C47" s="4"/>
      <c r="D47" s="4"/>
    </row>
    <row r="48" spans="1:14">
      <c r="C48" s="4"/>
      <c r="D48" s="4"/>
    </row>
    <row r="49" spans="1:12">
      <c r="C49" s="4"/>
      <c r="D49" s="4"/>
    </row>
    <row r="50" spans="1:12">
      <c r="C50" s="4"/>
      <c r="D50" s="4"/>
    </row>
    <row r="51" spans="1:12">
      <c r="C51" s="4"/>
      <c r="D51" s="4"/>
    </row>
    <row r="52" spans="1:12">
      <c r="C52" s="4"/>
      <c r="D52" s="4"/>
    </row>
    <row r="53" spans="1:12">
      <c r="C53" s="4"/>
      <c r="D53" s="4"/>
    </row>
    <row r="54" spans="1:12">
      <c r="C54" s="4"/>
      <c r="D54" s="4"/>
    </row>
    <row r="55" spans="1:12" s="16" customFormat="1">
      <c r="A55" s="4"/>
      <c r="B55" s="4"/>
      <c r="C55" s="4"/>
      <c r="D55" s="4"/>
      <c r="E55" s="4"/>
      <c r="F55" s="4"/>
      <c r="G55" s="4"/>
      <c r="H55" s="4"/>
      <c r="I55" s="4"/>
      <c r="J55" s="4"/>
      <c r="K55" s="4"/>
      <c r="L55" s="4"/>
    </row>
    <row r="56" spans="1:12">
      <c r="C56" s="4"/>
      <c r="D56" s="4"/>
    </row>
    <row r="57" spans="1:12">
      <c r="C57" s="4"/>
      <c r="D57" s="4"/>
    </row>
    <row r="58" spans="1:12">
      <c r="C58" s="4"/>
      <c r="D58" s="4"/>
    </row>
    <row r="59" spans="1:12">
      <c r="C59" s="4"/>
      <c r="D59" s="4"/>
    </row>
    <row r="60" spans="1:12">
      <c r="C60" s="4"/>
      <c r="D60" s="4"/>
    </row>
    <row r="61" spans="1:12">
      <c r="C61" s="4"/>
      <c r="D61" s="4"/>
    </row>
    <row r="62" spans="1:12">
      <c r="C62" s="4"/>
      <c r="D62" s="4"/>
    </row>
    <row r="63" spans="1:12">
      <c r="C63" s="4"/>
      <c r="D63" s="4"/>
    </row>
    <row r="64" spans="1:12">
      <c r="C64" s="4"/>
      <c r="D64" s="4"/>
    </row>
    <row r="65" s="4" customFormat="1"/>
    <row r="66" s="4" customFormat="1"/>
    <row r="67" s="4" customFormat="1"/>
    <row r="68" s="4" customFormat="1"/>
    <row r="69" s="4" customFormat="1"/>
    <row r="70" s="4" customFormat="1"/>
    <row r="71" s="4" customFormat="1"/>
    <row r="72" s="4" customFormat="1"/>
    <row r="73" s="4" customFormat="1"/>
    <row r="74" s="4" customFormat="1"/>
    <row r="75" s="4" customFormat="1"/>
    <row r="76" s="4" customFormat="1"/>
    <row r="77" s="4" customFormat="1"/>
    <row r="78" s="4" customFormat="1"/>
    <row r="79" s="4" customFormat="1"/>
    <row r="80" s="4" customFormat="1"/>
    <row r="81" s="4" customFormat="1"/>
    <row r="82" s="4" customFormat="1"/>
    <row r="83" s="4" customFormat="1"/>
    <row r="84" s="4" customFormat="1"/>
    <row r="85" s="4" customFormat="1"/>
    <row r="86" s="4" customFormat="1"/>
    <row r="87" s="4" customFormat="1"/>
    <row r="88" s="4" customFormat="1"/>
    <row r="89" s="4" customFormat="1"/>
    <row r="90" s="4" customFormat="1"/>
    <row r="91" s="4" customFormat="1"/>
    <row r="92" s="4" customFormat="1"/>
    <row r="93" s="4" customFormat="1"/>
    <row r="94" s="4" customFormat="1"/>
    <row r="95" s="4" customFormat="1"/>
    <row r="96" s="4" customFormat="1"/>
    <row r="97" s="4" customFormat="1"/>
    <row r="98" s="4" customFormat="1"/>
    <row r="99" s="4" customFormat="1"/>
    <row r="100" s="4" customFormat="1"/>
    <row r="101" s="4" customFormat="1"/>
    <row r="102" s="4" customFormat="1"/>
    <row r="103" s="4" customFormat="1"/>
    <row r="104" s="4" customFormat="1"/>
    <row r="105" s="4" customFormat="1"/>
    <row r="106" s="4" customFormat="1"/>
    <row r="107" s="4" customFormat="1"/>
    <row r="108" s="4" customFormat="1"/>
    <row r="109" s="4" customFormat="1"/>
    <row r="110" s="4" customFormat="1"/>
    <row r="111" s="4" customFormat="1"/>
    <row r="112" s="4" customFormat="1"/>
  </sheetData>
  <mergeCells count="4">
    <mergeCell ref="A3:M3"/>
    <mergeCell ref="A38:M38"/>
    <mergeCell ref="L39:M39"/>
    <mergeCell ref="A41:N4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Hung Vuong Minh</dc:creator>
  <cp:lastModifiedBy>Nam Huynh</cp:lastModifiedBy>
  <dcterms:created xsi:type="dcterms:W3CDTF">2023-01-15T16:56:33Z</dcterms:created>
  <dcterms:modified xsi:type="dcterms:W3CDTF">2023-10-06T04:39:25Z</dcterms:modified>
</cp:coreProperties>
</file>