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iqra\Downloads\"/>
    </mc:Choice>
  </mc:AlternateContent>
  <xr:revisionPtr revIDLastSave="0" documentId="13_ncr:1_{08A4C5A9-C912-4E56-9BEB-0F581517023C}" xr6:coauthVersionLast="36" xr6:coauthVersionMax="47" xr10:uidLastSave="{00000000-0000-0000-0000-000000000000}"/>
  <bookViews>
    <workbookView xWindow="0" yWindow="0" windowWidth="23040" windowHeight="8940" activeTab="2" xr2:uid="{00000000-000D-0000-FFFF-FFFF00000000}"/>
  </bookViews>
  <sheets>
    <sheet name="Associate Degree" sheetId="1" r:id="rId1"/>
    <sheet name="Bachelors" sheetId="2" r:id="rId2"/>
    <sheet name="Masters" sheetId="3" r:id="rId3"/>
    <sheet name="SUMMER 2020" sheetId="4" state="hidden" r:id="rId4"/>
    <sheet name="Main Campus FALL 2019" sheetId="5" state="hidden" r:id="rId5"/>
    <sheet name="Mid-Spring 20" sheetId="6" state="hidden" r:id="rId6"/>
    <sheet name="spring 2020" sheetId="7" state="hidden" r:id="rId7"/>
    <sheet name="Main Campus Spring18" sheetId="8" state="hidden" r:id="rId8"/>
    <sheet name="AIRPORT" sheetId="9" state="hidden" r:id="rId9"/>
    <sheet name="NORTH CAMPUS" sheetId="10" state="hidden" r:id="rId10"/>
    <sheet name="Main Campus 2nd Batch  " sheetId="11" state="hidden" r:id="rId11"/>
  </sheets>
  <calcPr calcId="191029"/>
</workbook>
</file>

<file path=xl/calcChain.xml><?xml version="1.0" encoding="utf-8"?>
<calcChain xmlns="http://schemas.openxmlformats.org/spreadsheetml/2006/main">
  <c r="J12" i="3" l="1"/>
  <c r="F7" i="3" l="1"/>
  <c r="J7" i="3" s="1"/>
  <c r="F3" i="3"/>
  <c r="J3" i="3" s="1"/>
  <c r="J11" i="1"/>
  <c r="F10" i="2"/>
  <c r="J10" i="2" s="1"/>
  <c r="F9" i="2"/>
  <c r="J9" i="2" s="1"/>
  <c r="F4" i="2"/>
  <c r="J4" i="2" s="1"/>
  <c r="F3" i="2"/>
  <c r="J3" i="2" s="1"/>
  <c r="D11" i="3" l="1"/>
  <c r="D7" i="3"/>
  <c r="D14" i="3" l="1"/>
  <c r="D3" i="3" l="1"/>
  <c r="D10" i="2" l="1"/>
  <c r="D9" i="2"/>
  <c r="D4" i="2"/>
  <c r="D3" i="2"/>
  <c r="D11" i="1"/>
  <c r="D8" i="1"/>
  <c r="D3" i="1"/>
  <c r="F10" i="11"/>
  <c r="I10" i="11" s="1"/>
  <c r="F9" i="11"/>
  <c r="I9" i="11" s="1"/>
  <c r="F8" i="11"/>
  <c r="I8" i="11" s="1"/>
  <c r="F7" i="11"/>
  <c r="I7" i="11" s="1"/>
  <c r="F6" i="11"/>
  <c r="I6" i="11" s="1"/>
  <c r="I5" i="11"/>
  <c r="F13" i="10"/>
  <c r="F7" i="9"/>
  <c r="J7" i="9" s="1"/>
  <c r="F6" i="9"/>
  <c r="J6" i="9" s="1"/>
  <c r="F5" i="9"/>
  <c r="J5" i="9" s="1"/>
  <c r="F4" i="9"/>
  <c r="J4" i="9" s="1"/>
  <c r="F3" i="9"/>
  <c r="J3" i="9" s="1"/>
  <c r="F14" i="8"/>
  <c r="I14" i="8" s="1"/>
  <c r="F13" i="8"/>
  <c r="I13" i="8" s="1"/>
  <c r="F12" i="8"/>
  <c r="I12" i="8" s="1"/>
  <c r="F11" i="8"/>
  <c r="I11" i="8" s="1"/>
  <c r="F10" i="8"/>
  <c r="I10" i="8" s="1"/>
  <c r="F9" i="8"/>
  <c r="I9" i="8" s="1"/>
  <c r="F8" i="8"/>
  <c r="I8" i="8" s="1"/>
  <c r="F7" i="8"/>
  <c r="I7" i="8" s="1"/>
  <c r="F6" i="8"/>
  <c r="I6" i="8" s="1"/>
  <c r="F5" i="8"/>
  <c r="I5" i="8" s="1"/>
  <c r="F26" i="7"/>
  <c r="F7" i="7"/>
  <c r="I7" i="7" s="1"/>
  <c r="F17" i="6"/>
  <c r="I17" i="6" s="1"/>
  <c r="F16" i="6"/>
  <c r="I16" i="6" s="1"/>
  <c r="F15" i="6"/>
  <c r="I15" i="6" s="1"/>
  <c r="F14" i="6"/>
  <c r="I14" i="6" s="1"/>
  <c r="F13" i="6"/>
  <c r="I13" i="6" s="1"/>
  <c r="F12" i="6"/>
  <c r="I12" i="6" s="1"/>
  <c r="F11" i="6"/>
  <c r="I11" i="6" s="1"/>
  <c r="F10" i="6"/>
  <c r="I10" i="6" s="1"/>
  <c r="F9" i="6"/>
  <c r="I9" i="6" s="1"/>
  <c r="F8" i="6"/>
  <c r="I8" i="6" s="1"/>
  <c r="F7" i="6"/>
  <c r="I7" i="6" s="1"/>
  <c r="F6" i="6"/>
  <c r="I6" i="6" s="1"/>
  <c r="G22" i="5"/>
  <c r="G7" i="5"/>
  <c r="J7" i="5" s="1"/>
  <c r="F17" i="4"/>
  <c r="I17" i="4" s="1"/>
  <c r="F16" i="4"/>
  <c r="I16" i="4" s="1"/>
  <c r="K15" i="4"/>
  <c r="F15" i="4"/>
  <c r="I15" i="4" s="1"/>
  <c r="F14" i="4"/>
  <c r="I14" i="4" s="1"/>
  <c r="F13" i="4"/>
  <c r="I13" i="4" s="1"/>
  <c r="F12" i="4"/>
  <c r="I12" i="4" s="1"/>
  <c r="F11" i="4"/>
  <c r="I11" i="4" s="1"/>
  <c r="F10" i="4"/>
  <c r="I10" i="4" s="1"/>
  <c r="F9" i="4"/>
  <c r="I9" i="4" s="1"/>
  <c r="F8" i="4"/>
  <c r="I8" i="4" s="1"/>
  <c r="F7" i="4"/>
  <c r="I7" i="4" s="1"/>
  <c r="F6" i="4"/>
  <c r="I6" i="4" s="1"/>
  <c r="F5" i="4"/>
  <c r="I5" i="4" s="1"/>
  <c r="F4" i="4"/>
  <c r="I4" i="4" s="1"/>
  <c r="F3" i="4"/>
  <c r="I3" i="4" s="1"/>
  <c r="K4" i="4" l="1"/>
  <c r="K7" i="4"/>
  <c r="K12" i="4"/>
  <c r="J13" i="4"/>
  <c r="K5" i="4"/>
  <c r="K13" i="4"/>
  <c r="K10" i="4"/>
  <c r="J5" i="4"/>
  <c r="J6" i="4"/>
  <c r="J14" i="4"/>
  <c r="J4" i="4"/>
  <c r="J7" i="4"/>
  <c r="J12" i="4"/>
  <c r="J15" i="4"/>
  <c r="J3" i="4"/>
  <c r="K8" i="4"/>
  <c r="J11" i="4"/>
  <c r="K16" i="4"/>
  <c r="K3" i="4"/>
  <c r="K11" i="4"/>
  <c r="J8" i="4"/>
  <c r="J16" i="4"/>
  <c r="K6" i="4"/>
  <c r="J9" i="4"/>
  <c r="K14" i="4"/>
  <c r="J17" i="4"/>
  <c r="K9" i="4"/>
  <c r="K17" i="4"/>
  <c r="J10" i="4"/>
</calcChain>
</file>

<file path=xl/sharedStrings.xml><?xml version="1.0" encoding="utf-8"?>
<sst xmlns="http://schemas.openxmlformats.org/spreadsheetml/2006/main" count="343" uniqueCount="188">
  <si>
    <t>Link To Apply :admissions.iqra.edu.pk</t>
  </si>
  <si>
    <t>admission@iqra.edu.pk</t>
  </si>
  <si>
    <t>UAN:111-264-264</t>
  </si>
  <si>
    <t>Faculty</t>
  </si>
  <si>
    <t>Programs</t>
  </si>
  <si>
    <t>Fee per
 credit hour</t>
  </si>
  <si>
    <t>Fee Per
 Course</t>
  </si>
  <si>
    <t>Tuition Fee</t>
  </si>
  <si>
    <t>Document 
Verification
 Fee (One Time)
 (Non Refundable)</t>
  </si>
  <si>
    <t>Registration Fee
 (Non Refundable)</t>
  </si>
  <si>
    <t>AD in Digital marketing  </t>
  </si>
  <si>
    <t>AD in Accounting &amp; Finance </t>
  </si>
  <si>
    <t>AD in Entrepreneurship </t>
  </si>
  <si>
    <t>AD in Commerce</t>
  </si>
  <si>
    <t>AD Sales &amp; Marketing</t>
  </si>
  <si>
    <t>AD in Film &amp; TV</t>
  </si>
  <si>
    <t>AD in Animation</t>
  </si>
  <si>
    <t>AD in Advertising</t>
  </si>
  <si>
    <t>Email: admission@iqra.edu.pk</t>
  </si>
  <si>
    <t>UAN: 111-264-264</t>
  </si>
  <si>
    <t>Program</t>
  </si>
  <si>
    <t>Per Credit Hour</t>
  </si>
  <si>
    <t>Per Course Fee 3 Credit Hour</t>
  </si>
  <si>
    <t>No. of Credit Hours</t>
  </si>
  <si>
    <t>Total No. of Credit Hours</t>
  </si>
  <si>
    <t xml:space="preserve">Total Tuition Fee </t>
  </si>
  <si>
    <t>Document Verification Fee (One time)            (Non refundable)</t>
  </si>
  <si>
    <t>Registration Fee per Semester (Non refundable)</t>
  </si>
  <si>
    <t>Total Semester Fee</t>
  </si>
  <si>
    <t>Bachelors in Business Administration 2.5 Year</t>
  </si>
  <si>
    <t>Bachelors in Business Administration (BBA)</t>
  </si>
  <si>
    <t>BS (Accounting and Finance)</t>
  </si>
  <si>
    <t>BS (Digital Marketing)</t>
  </si>
  <si>
    <t xml:space="preserve">BS (Entrepreneurship) </t>
  </si>
  <si>
    <t>BS (Business Analytics)</t>
  </si>
  <si>
    <t>Bachelors in Media Studies (BMS)</t>
  </si>
  <si>
    <t>BS (Computer Sciences)</t>
  </si>
  <si>
    <t>136-138</t>
  </si>
  <si>
    <t>BS (Telecommunication)</t>
  </si>
  <si>
    <t>BS (Software Engineering)</t>
  </si>
  <si>
    <t>BS (Artificial Intelligence)</t>
  </si>
  <si>
    <t>BS (Cyber Security)</t>
  </si>
  <si>
    <t>MS Software Engineering</t>
  </si>
  <si>
    <t>Relevant: 33                                               Non relevant: Based on Approval</t>
  </si>
  <si>
    <t>MS Computer Science</t>
  </si>
  <si>
    <t xml:space="preserve">MS Information Security </t>
  </si>
  <si>
    <t>MS Data Science</t>
  </si>
  <si>
    <t>Ph.D.</t>
  </si>
  <si>
    <t>Based on Approval</t>
  </si>
  <si>
    <t>MBA</t>
  </si>
  <si>
    <t>Relevant: 36 | Non-relevant: 72</t>
  </si>
  <si>
    <t>Relevant: 30 | Non-relevant: 66</t>
  </si>
  <si>
    <t>MS Digital Marketing</t>
  </si>
  <si>
    <t>MS Finance &amp; Technology</t>
  </si>
  <si>
    <t>MPhil in Business Administration</t>
  </si>
  <si>
    <t>Relevant: 30</t>
  </si>
  <si>
    <t>Pre Ph.D. in Business Administration</t>
  </si>
  <si>
    <t>06 Credit Hours</t>
  </si>
  <si>
    <t>Ph.D. in Business Administration</t>
  </si>
  <si>
    <t>FEE STRUCTURE FOR SUMMER SEMESTER 2020 ONLY MAIN CAMPUS</t>
  </si>
  <si>
    <t>S.NO</t>
  </si>
  <si>
    <t>PROGRAM</t>
  </si>
  <si>
    <t>PER CREDIT HOUR</t>
  </si>
  <si>
    <t>Document Verification Fee (One time)</t>
  </si>
  <si>
    <t>Registration Fee per Semester</t>
  </si>
  <si>
    <t>AFTER 25% DISCOUNT</t>
  </si>
  <si>
    <t>AFTER 15% DISCOUNT (INSTALLMENTS)</t>
  </si>
  <si>
    <t xml:space="preserve">BBA </t>
  </si>
  <si>
    <t xml:space="preserve">BMS </t>
  </si>
  <si>
    <t>BS A&amp;F</t>
  </si>
  <si>
    <t xml:space="preserve">MBA </t>
  </si>
  <si>
    <t xml:space="preserve">MS CS </t>
  </si>
  <si>
    <t>MMS</t>
  </si>
  <si>
    <t xml:space="preserve">BS CS </t>
  </si>
  <si>
    <t xml:space="preserve">BS TEL </t>
  </si>
  <si>
    <t xml:space="preserve">BS SE </t>
  </si>
  <si>
    <t xml:space="preserve">BS(Entrepreneurship) </t>
  </si>
  <si>
    <t>BS(ISLAMIC BANKING AND FINANCE)</t>
  </si>
  <si>
    <t>BS(ECONOMICS AND FINANCE)</t>
  </si>
  <si>
    <t>BS(ARTIFICIAL INTELLIGENCE)</t>
  </si>
  <si>
    <t>BE (ELECTRONICS)</t>
  </si>
  <si>
    <t>BE (ELECTRICAL)</t>
  </si>
  <si>
    <t>FEE STRUCTURE FOR FALL SEMESTER 2019 ONLY MAIN CAMPUS</t>
  </si>
  <si>
    <t>Eligibilty Criteria</t>
  </si>
  <si>
    <t>Per Credit hour</t>
  </si>
  <si>
    <t>Per Course Fee (3 Credit Hours)</t>
  </si>
  <si>
    <t>Total Tuition Fee</t>
  </si>
  <si>
    <t>Document Veriﬁcation Fee (One time)</t>
  </si>
  <si>
    <t>Eligibility Criteria</t>
  </si>
  <si>
    <t xml:space="preserve">  % criteria</t>
  </si>
  <si>
    <t>BBA (M)</t>
  </si>
  <si>
    <t>45% with inter/ 2 year bachelors</t>
  </si>
  <si>
    <t>BBA (W)</t>
  </si>
  <si>
    <t>45% 2 year bachelors</t>
  </si>
  <si>
    <t>BBA (E)</t>
  </si>
  <si>
    <t>BMS (M)</t>
  </si>
  <si>
    <t>BS A&amp;F (M)</t>
  </si>
  <si>
    <t>MBA (M)</t>
  </si>
  <si>
    <t>45% or 2.5 CGPA</t>
  </si>
  <si>
    <t>45% with16 year of education (relevant/irrelevant)</t>
  </si>
  <si>
    <t>45% 2.5 CGPA</t>
  </si>
  <si>
    <t>16 years</t>
  </si>
  <si>
    <t>MBA (E)</t>
  </si>
  <si>
    <t>MBA (W)</t>
  </si>
  <si>
    <t>MS CS (E)</t>
  </si>
  <si>
    <t>45% with16 year of education (relevant)</t>
  </si>
  <si>
    <t>MPHIL</t>
  </si>
  <si>
    <t>CGPA 2.5 OR ABOVE WITH 17-18 YEARS OF RELEVANT EDUCATION</t>
  </si>
  <si>
    <t>18 years</t>
  </si>
  <si>
    <t>45% with16 year of education (relevant/IRREVANT)</t>
  </si>
  <si>
    <t>BS CS (M)</t>
  </si>
  <si>
    <t>50% WITH INTER ( COMPUTER SCIENE, PRE-ENGINEERING, PRE-MEDICAL WITH 3 COURSES)</t>
  </si>
  <si>
    <t>eng\science general</t>
  </si>
  <si>
    <t>BS TEL (M)</t>
  </si>
  <si>
    <t>BS SE (M)</t>
  </si>
  <si>
    <t>60%(PRE-ENG)</t>
  </si>
  <si>
    <t>engineering</t>
  </si>
  <si>
    <t>Pre PHD</t>
  </si>
  <si>
    <t>FEE STRUCTURE FOR MID-SPRING SEMESTER 2020 ONLY MAIN CAMPUS</t>
  </si>
  <si>
    <t xml:space="preserve">BS A&amp;F </t>
  </si>
  <si>
    <t>FEE STRUCTURE FOR SPRING SEMESTER 2020 ONLY MAIN CAMPUS</t>
  </si>
  <si>
    <t>PRE PHD</t>
  </si>
  <si>
    <t>FEE STRUCTURE REGULAR SEMESTER</t>
  </si>
  <si>
    <t>S.No</t>
  </si>
  <si>
    <t>Per Credit Hour Fee</t>
  </si>
  <si>
    <t>SPRING 2018</t>
  </si>
  <si>
    <t>BBA</t>
  </si>
  <si>
    <t>BMS</t>
  </si>
  <si>
    <t>MPHIL/MS</t>
  </si>
  <si>
    <t>BS (CS)</t>
  </si>
  <si>
    <t>BS (SE)</t>
  </si>
  <si>
    <t>FEE STRUCTURE FALL SEMESTER</t>
  </si>
  <si>
    <t>student council</t>
  </si>
  <si>
    <t>BS A/F</t>
  </si>
  <si>
    <t>BS SE</t>
  </si>
  <si>
    <t>-</t>
  </si>
  <si>
    <t>MSCS</t>
  </si>
  <si>
    <t>Doctor of Physical Therapy</t>
  </si>
  <si>
    <t>No. of CH</t>
  </si>
  <si>
    <t>Total No. of Courses</t>
  </si>
  <si>
    <t>Business Administration</t>
  </si>
  <si>
    <t>Media Studies</t>
  </si>
  <si>
    <t>AD in Computer Science</t>
  </si>
  <si>
    <t xml:space="preserve">             • Cyber Security</t>
  </si>
  <si>
    <t xml:space="preserve">             • Artificial Intelligence</t>
  </si>
  <si>
    <t xml:space="preserve">             • Computer Networking &amp; Infrastructure</t>
  </si>
  <si>
    <t xml:space="preserve">             • Database Management Systems</t>
  </si>
  <si>
    <r>
      <t xml:space="preserve">7100 </t>
    </r>
    <r>
      <rPr>
        <sz val="14"/>
        <rFont val="Times New Roman"/>
        <family val="1"/>
      </rPr>
      <t>(12 C.Hr)</t>
    </r>
  </si>
  <si>
    <r>
      <t>350</t>
    </r>
    <r>
      <rPr>
        <sz val="14"/>
        <rFont val="Times New Roman"/>
        <family val="1"/>
      </rPr>
      <t xml:space="preserve"> (12 C.Hr)</t>
    </r>
  </si>
  <si>
    <r>
      <t xml:space="preserve">7100 </t>
    </r>
    <r>
      <rPr>
        <sz val="14"/>
        <rFont val="Times New Roman"/>
        <family val="1"/>
      </rPr>
      <t>(14 C.Hr)</t>
    </r>
  </si>
  <si>
    <r>
      <t xml:space="preserve">350 </t>
    </r>
    <r>
      <rPr>
        <sz val="14"/>
        <rFont val="Times New Roman"/>
        <family val="1"/>
      </rPr>
      <t>(14 C.Hr)</t>
    </r>
  </si>
  <si>
    <r>
      <t xml:space="preserve">350 </t>
    </r>
    <r>
      <rPr>
        <sz val="14"/>
        <rFont val="Times New Roman"/>
        <family val="1"/>
      </rPr>
      <t>(12 C.Hr)</t>
    </r>
  </si>
  <si>
    <t>BE (Software Engineering)</t>
  </si>
  <si>
    <r>
      <t xml:space="preserve">7100 </t>
    </r>
    <r>
      <rPr>
        <sz val="10"/>
        <color rgb="FF000000"/>
        <rFont val="Times New Roman"/>
        <family val="1"/>
      </rPr>
      <t>(14 C.Hr)</t>
    </r>
  </si>
  <si>
    <r>
      <t>7100</t>
    </r>
    <r>
      <rPr>
        <sz val="10"/>
        <color rgb="FF000000"/>
        <rFont val="Times New Roman"/>
        <family val="1"/>
      </rPr>
      <t xml:space="preserve"> (14 C.Hr)</t>
    </r>
  </si>
  <si>
    <r>
      <t xml:space="preserve">7100 </t>
    </r>
    <r>
      <rPr>
        <sz val="10"/>
        <color rgb="FF000000"/>
        <rFont val="Times New Roman"/>
        <family val="1"/>
      </rPr>
      <t>(12 C.Hr)</t>
    </r>
  </si>
  <si>
    <r>
      <t xml:space="preserve">350 </t>
    </r>
    <r>
      <rPr>
        <sz val="10"/>
        <color rgb="FF000000"/>
        <rFont val="Times New Roman"/>
        <family val="1"/>
      </rPr>
      <t>(14 C.Hr)</t>
    </r>
  </si>
  <si>
    <r>
      <t xml:space="preserve">350 </t>
    </r>
    <r>
      <rPr>
        <sz val="10"/>
        <color rgb="FF000000"/>
        <rFont val="Times New Roman"/>
        <family val="1"/>
      </rPr>
      <t>(12 C.Hr)</t>
    </r>
  </si>
  <si>
    <r>
      <t>350</t>
    </r>
    <r>
      <rPr>
        <sz val="12"/>
        <color rgb="FF000000"/>
        <rFont val="Times New Roman"/>
        <family val="1"/>
      </rPr>
      <t xml:space="preserve"> (14 C.Hr)</t>
    </r>
  </si>
  <si>
    <t>Link to Apply: admissions.iqra.edu.pk</t>
  </si>
  <si>
    <r>
      <t xml:space="preserve">7100 </t>
    </r>
    <r>
      <rPr>
        <sz val="12"/>
        <color rgb="FF000000"/>
        <rFont val="Times New Roman"/>
        <family val="1"/>
      </rPr>
      <t>(9 C.Hr)</t>
    </r>
  </si>
  <si>
    <r>
      <t xml:space="preserve">350 </t>
    </r>
    <r>
      <rPr>
        <sz val="12"/>
        <color rgb="FF000000"/>
        <rFont val="Times New Roman"/>
        <family val="1"/>
      </rPr>
      <t>(9 C.Hr)</t>
    </r>
  </si>
  <si>
    <r>
      <t xml:space="preserve">7100 </t>
    </r>
    <r>
      <rPr>
        <sz val="12"/>
        <color rgb="FF000000"/>
        <rFont val="Times New Roman"/>
        <family val="1"/>
      </rPr>
      <t>(6 C.Hr)</t>
    </r>
  </si>
  <si>
    <r>
      <t xml:space="preserve">350 </t>
    </r>
    <r>
      <rPr>
        <sz val="12"/>
        <rFont val="Times New Roman"/>
        <family val="1"/>
      </rPr>
      <t>(6 C.Hr)</t>
    </r>
  </si>
  <si>
    <r>
      <t xml:space="preserve">10750 </t>
    </r>
    <r>
      <rPr>
        <sz val="12"/>
        <rFont val="Times New Roman"/>
        <family val="1"/>
      </rPr>
      <t>(9 C.Hr)</t>
    </r>
  </si>
  <si>
    <r>
      <t xml:space="preserve">350 </t>
    </r>
    <r>
      <rPr>
        <sz val="12"/>
        <rFont val="Times New Roman"/>
        <family val="1"/>
      </rPr>
      <t>(9 C.Hr)</t>
    </r>
  </si>
  <si>
    <r>
      <t>350</t>
    </r>
    <r>
      <rPr>
        <sz val="12"/>
        <color rgb="FF000000"/>
        <rFont val="Times New Roman"/>
        <family val="1"/>
      </rPr>
      <t xml:space="preserve"> (9 C.Hr)</t>
    </r>
  </si>
  <si>
    <r>
      <t>350</t>
    </r>
    <r>
      <rPr>
        <sz val="12"/>
        <rFont val="Times New Roman"/>
        <family val="1"/>
      </rPr>
      <t xml:space="preserve"> (6 C.Hr)</t>
    </r>
  </si>
  <si>
    <t>LMC Books/Blackboad &amp; Extra Curricular Fee (Per credit Hour) (Non-Refundable)</t>
  </si>
  <si>
    <t>LMC Books/Blackboad &amp; Extra Curricular Fee (Per credit Hour) (Non-refundable)</t>
  </si>
  <si>
    <t>LMC (Books/Blackboard) &amp; Extra Curricular  (Per credit Hour) (Non refundable)</t>
  </si>
  <si>
    <r>
      <t xml:space="preserve">Total No. of Credit Hours
</t>
    </r>
    <r>
      <rPr>
        <sz val="16"/>
        <color rgb="FF000000"/>
        <rFont val="Times New Roman"/>
        <family val="1"/>
      </rPr>
      <t>As per previous background</t>
    </r>
    <r>
      <rPr>
        <sz val="14"/>
        <color rgb="FF000000"/>
        <rFont val="Times New Roman"/>
        <family val="1"/>
      </rPr>
      <t xml:space="preserve"> </t>
    </r>
    <r>
      <rPr>
        <sz val="18"/>
        <color rgb="FF000000"/>
        <rFont val="Times New Roman"/>
        <family val="1"/>
      </rPr>
      <t xml:space="preserve"> </t>
    </r>
  </si>
  <si>
    <t xml:space="preserve">Masters in Media Studies </t>
  </si>
  <si>
    <r>
      <t xml:space="preserve">7100 </t>
    </r>
    <r>
      <rPr>
        <sz val="12"/>
        <rFont val="Times New Roman"/>
        <family val="1"/>
      </rPr>
      <t>(9 C.Hr)</t>
    </r>
  </si>
  <si>
    <t xml:space="preserve">Business Administration </t>
  </si>
  <si>
    <t>Engineering</t>
  </si>
  <si>
    <t>Computing</t>
  </si>
  <si>
    <t>Science &amp; Technology</t>
  </si>
  <si>
    <t xml:space="preserve">Social Sciences </t>
  </si>
  <si>
    <t>BS (Psychology)</t>
  </si>
  <si>
    <t>BS (Clinical Psychology)</t>
  </si>
  <si>
    <t>Total 1st Semester Fee</t>
  </si>
  <si>
    <r>
      <t xml:space="preserve">5124 </t>
    </r>
    <r>
      <rPr>
        <sz val="10"/>
        <color rgb="FF000000"/>
        <rFont val="Times New Roman"/>
        <family val="1"/>
      </rPr>
      <t>(15 C.Hr)</t>
    </r>
  </si>
  <si>
    <r>
      <t xml:space="preserve">350 </t>
    </r>
    <r>
      <rPr>
        <sz val="10"/>
        <color rgb="FF000000"/>
        <rFont val="Times New Roman"/>
        <family val="1"/>
      </rPr>
      <t>(15 C.Hr)</t>
    </r>
  </si>
  <si>
    <t>79-81</t>
  </si>
  <si>
    <t>Note: The university reserves the right to increase the fees upto 10% Annually.</t>
  </si>
  <si>
    <t xml:space="preserve">18 Credit hours </t>
  </si>
  <si>
    <t>Per Course Fee - 3 Credit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</si>
</sst>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</font>
    <font>
      <sz val="10"/>
      <name val="Arial"/>
    </font>
    <font>
      <b/>
      <sz val="18"/>
      <color rgb="FF000000"/>
      <name val="Calibri"/>
    </font>
    <font>
      <sz val="18"/>
      <name val="Arial"/>
    </font>
    <font>
      <sz val="12"/>
      <color rgb="FF000000"/>
      <name val="Calibri"/>
    </font>
    <font>
      <sz val="12"/>
      <name val="Arial"/>
    </font>
    <font>
      <sz val="18"/>
      <color rgb="FF000000"/>
      <name val="Calibri"/>
    </font>
    <font>
      <b/>
      <sz val="12"/>
      <color rgb="FF000000"/>
      <name val="Calibri"/>
    </font>
    <font>
      <b/>
      <u/>
      <sz val="12"/>
      <color rgb="FF000000"/>
      <name val="Calibri"/>
    </font>
    <font>
      <b/>
      <sz val="12"/>
      <name val="Calibri"/>
    </font>
    <font>
      <sz val="10"/>
      <color rgb="FF000000"/>
      <name val="&quot;Times New Roman&quot;"/>
    </font>
    <font>
      <b/>
      <sz val="10"/>
      <name val="Arial"/>
    </font>
    <font>
      <sz val="12"/>
      <name val="Calibri"/>
    </font>
    <font>
      <b/>
      <u/>
      <sz val="2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u/>
      <sz val="18"/>
      <color rgb="FF000000"/>
      <name val="Calibri"/>
    </font>
    <font>
      <b/>
      <u/>
      <sz val="18"/>
      <color rgb="FF000000"/>
      <name val="Calibri"/>
    </font>
    <font>
      <b/>
      <sz val="12"/>
      <color rgb="FF000000"/>
      <name val="Arial"/>
    </font>
    <font>
      <b/>
      <sz val="12"/>
      <name val="Arial"/>
    </font>
    <font>
      <sz val="18"/>
      <name val="Arial"/>
      <family val="2"/>
    </font>
    <font>
      <sz val="18"/>
      <color rgb="FF000000"/>
      <name val="Arial"/>
      <family val="2"/>
    </font>
    <font>
      <sz val="18"/>
      <color rgb="FF000000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8"/>
      <color rgb="FF000000"/>
      <name val="Times New Roman"/>
      <family val="1"/>
    </font>
    <font>
      <sz val="14"/>
      <name val="Times New Roman"/>
      <family val="1"/>
    </font>
    <font>
      <sz val="12"/>
      <color rgb="FF000000"/>
      <name val="Times New Roman"/>
      <family val="1"/>
    </font>
    <font>
      <sz val="16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7"/>
      <color rgb="FF00000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rgb="FFB7E1CD"/>
      </patternFill>
    </fill>
    <fill>
      <patternFill patternType="solid">
        <fgColor theme="0"/>
        <bgColor rgb="FFF3F3F3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9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5" fillId="0" borderId="13" xfId="0" applyFont="1" applyBorder="1"/>
    <xf numFmtId="0" fontId="14" fillId="0" borderId="17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6" fillId="0" borderId="9" xfId="0" applyFont="1" applyBorder="1" applyAlignment="1">
      <alignment horizontal="center"/>
    </xf>
    <xf numFmtId="0" fontId="16" fillId="0" borderId="8" xfId="0" applyFont="1" applyBorder="1" applyAlignment="1"/>
    <xf numFmtId="0" fontId="16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0" fontId="16" fillId="0" borderId="8" xfId="0" applyFont="1" applyBorder="1" applyAlignment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/>
    <xf numFmtId="1" fontId="6" fillId="0" borderId="8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6" fillId="0" borderId="8" xfId="0" applyFont="1" applyBorder="1" applyAlignment="1"/>
    <xf numFmtId="0" fontId="1" fillId="0" borderId="0" xfId="0" applyFont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1" fontId="2" fillId="0" borderId="8" xfId="0" applyNumberFormat="1" applyFont="1" applyBorder="1" applyAlignment="1">
      <alignment horizontal="center"/>
    </xf>
    <xf numFmtId="0" fontId="22" fillId="0" borderId="0" xfId="0" applyFont="1" applyAlignment="1"/>
    <xf numFmtId="0" fontId="21" fillId="0" borderId="0" xfId="0" applyFont="1"/>
    <xf numFmtId="0" fontId="24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/>
    <xf numFmtId="0" fontId="27" fillId="0" borderId="18" xfId="0" applyFont="1" applyBorder="1" applyAlignment="1">
      <alignment wrapText="1"/>
    </xf>
    <xf numFmtId="0" fontId="27" fillId="0" borderId="18" xfId="0" applyFont="1" applyBorder="1" applyAlignment="1"/>
    <xf numFmtId="0" fontId="31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3" fontId="29" fillId="2" borderId="6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3" fontId="31" fillId="2" borderId="4" xfId="0" applyNumberFormat="1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/>
    </xf>
    <xf numFmtId="0" fontId="25" fillId="0" borderId="20" xfId="0" applyFont="1" applyBorder="1" applyAlignment="1"/>
    <xf numFmtId="0" fontId="26" fillId="0" borderId="4" xfId="0" applyFont="1" applyBorder="1" applyAlignment="1">
      <alignment horizontal="center" vertical="center" wrapText="1"/>
    </xf>
    <xf numFmtId="3" fontId="23" fillId="2" borderId="4" xfId="0" applyNumberFormat="1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left" vertical="center" wrapText="1"/>
    </xf>
    <xf numFmtId="3" fontId="25" fillId="0" borderId="6" xfId="0" applyNumberFormat="1" applyFont="1" applyBorder="1" applyAlignment="1">
      <alignment horizontal="center" vertical="center" wrapText="1"/>
    </xf>
    <xf numFmtId="0" fontId="25" fillId="3" borderId="24" xfId="0" applyFont="1" applyFill="1" applyBorder="1" applyAlignment="1"/>
    <xf numFmtId="0" fontId="25" fillId="3" borderId="18" xfId="0" applyFont="1" applyFill="1" applyBorder="1" applyAlignment="1"/>
    <xf numFmtId="0" fontId="25" fillId="3" borderId="29" xfId="0" applyFont="1" applyFill="1" applyBorder="1" applyAlignment="1"/>
    <xf numFmtId="0" fontId="25" fillId="5" borderId="18" xfId="0" applyFont="1" applyFill="1" applyBorder="1" applyAlignment="1">
      <alignment horizontal="center" vertical="center" wrapText="1"/>
    </xf>
    <xf numFmtId="0" fontId="25" fillId="6" borderId="1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3" fontId="29" fillId="2" borderId="32" xfId="0" applyNumberFormat="1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3" fontId="29" fillId="7" borderId="3" xfId="0" applyNumberFormat="1" applyFont="1" applyFill="1" applyBorder="1" applyAlignment="1">
      <alignment horizontal="center" vertical="center" wrapText="1"/>
    </xf>
    <xf numFmtId="3" fontId="29" fillId="7" borderId="6" xfId="0" applyNumberFormat="1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left" vertical="center" wrapText="1"/>
    </xf>
    <xf numFmtId="0" fontId="23" fillId="5" borderId="4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 wrapText="1"/>
    </xf>
    <xf numFmtId="3" fontId="23" fillId="2" borderId="9" xfId="0" applyNumberFormat="1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3" fontId="23" fillId="0" borderId="9" xfId="0" applyNumberFormat="1" applyFont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3" fontId="23" fillId="7" borderId="9" xfId="0" applyNumberFormat="1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left" vertical="center" wrapText="1"/>
    </xf>
    <xf numFmtId="3" fontId="25" fillId="0" borderId="42" xfId="0" applyNumberFormat="1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3" fontId="26" fillId="0" borderId="40" xfId="0" applyNumberFormat="1" applyFont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center"/>
    </xf>
    <xf numFmtId="3" fontId="25" fillId="4" borderId="9" xfId="0" applyNumberFormat="1" applyFont="1" applyFill="1" applyBorder="1" applyAlignment="1">
      <alignment horizontal="center"/>
    </xf>
    <xf numFmtId="0" fontId="23" fillId="3" borderId="6" xfId="0" applyFont="1" applyFill="1" applyBorder="1" applyAlignment="1">
      <alignment horizontal="left" vertical="center" wrapText="1"/>
    </xf>
    <xf numFmtId="0" fontId="23" fillId="13" borderId="19" xfId="0" applyFont="1" applyFill="1" applyBorder="1" applyAlignment="1">
      <alignment horizontal="left" vertical="center" wrapText="1"/>
    </xf>
    <xf numFmtId="3" fontId="25" fillId="4" borderId="19" xfId="0" applyNumberFormat="1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3" fontId="23" fillId="7" borderId="19" xfId="0" applyNumberFormat="1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left" vertical="center" wrapText="1"/>
    </xf>
    <xf numFmtId="3" fontId="24" fillId="4" borderId="58" xfId="0" applyNumberFormat="1" applyFont="1" applyFill="1" applyBorder="1" applyAlignment="1">
      <alignment horizontal="center" vertical="center" wrapText="1"/>
    </xf>
    <xf numFmtId="0" fontId="25" fillId="4" borderId="9" xfId="0" applyFont="1" applyFill="1" applyBorder="1" applyAlignment="1">
      <alignment vertical="center"/>
    </xf>
    <xf numFmtId="3" fontId="23" fillId="13" borderId="19" xfId="0" applyNumberFormat="1" applyFont="1" applyFill="1" applyBorder="1" applyAlignment="1">
      <alignment vertical="center" wrapText="1"/>
    </xf>
    <xf numFmtId="3" fontId="23" fillId="2" borderId="4" xfId="0" applyNumberFormat="1" applyFont="1" applyFill="1" applyBorder="1" applyAlignment="1">
      <alignment vertical="center" wrapText="1"/>
    </xf>
    <xf numFmtId="3" fontId="23" fillId="2" borderId="6" xfId="0" applyNumberFormat="1" applyFont="1" applyFill="1" applyBorder="1" applyAlignment="1">
      <alignment vertical="center" wrapText="1"/>
    </xf>
    <xf numFmtId="3" fontId="23" fillId="2" borderId="42" xfId="0" applyNumberFormat="1" applyFont="1" applyFill="1" applyBorder="1" applyAlignment="1">
      <alignment vertical="center" wrapText="1"/>
    </xf>
    <xf numFmtId="3" fontId="23" fillId="2" borderId="9" xfId="0" applyNumberFormat="1" applyFont="1" applyFill="1" applyBorder="1" applyAlignment="1">
      <alignment vertical="center" wrapText="1"/>
    </xf>
    <xf numFmtId="0" fontId="31" fillId="9" borderId="6" xfId="0" applyFont="1" applyFill="1" applyBorder="1" applyAlignment="1">
      <alignment horizontal="center" vertical="center" wrapText="1"/>
    </xf>
    <xf numFmtId="3" fontId="29" fillId="9" borderId="6" xfId="0" applyNumberFormat="1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3" fontId="29" fillId="9" borderId="32" xfId="0" applyNumberFormat="1" applyFont="1" applyFill="1" applyBorder="1" applyAlignment="1">
      <alignment horizontal="center" vertical="center" wrapText="1"/>
    </xf>
    <xf numFmtId="0" fontId="29" fillId="6" borderId="6" xfId="0" applyFont="1" applyFill="1" applyBorder="1" applyAlignment="1">
      <alignment horizontal="center" vertical="center" wrapText="1"/>
    </xf>
    <xf numFmtId="3" fontId="29" fillId="6" borderId="34" xfId="0" applyNumberFormat="1" applyFont="1" applyFill="1" applyBorder="1" applyAlignment="1">
      <alignment horizontal="center" vertical="center" wrapText="1"/>
    </xf>
    <xf numFmtId="3" fontId="29" fillId="6" borderId="6" xfId="0" applyNumberFormat="1" applyFont="1" applyFill="1" applyBorder="1" applyAlignment="1">
      <alignment horizontal="center" vertical="center" wrapText="1"/>
    </xf>
    <xf numFmtId="3" fontId="31" fillId="9" borderId="6" xfId="0" applyNumberFormat="1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left" vertical="center" wrapText="1"/>
    </xf>
    <xf numFmtId="0" fontId="29" fillId="9" borderId="18" xfId="0" applyFont="1" applyFill="1" applyBorder="1" applyAlignment="1">
      <alignment horizontal="left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3" fontId="25" fillId="6" borderId="18" xfId="0" applyNumberFormat="1" applyFont="1" applyFill="1" applyBorder="1" applyAlignment="1">
      <alignment horizontal="center" vertical="center"/>
    </xf>
    <xf numFmtId="0" fontId="25" fillId="5" borderId="18" xfId="0" applyFont="1" applyFill="1" applyBorder="1"/>
    <xf numFmtId="3" fontId="25" fillId="7" borderId="24" xfId="0" applyNumberFormat="1" applyFont="1" applyFill="1" applyBorder="1" applyAlignment="1">
      <alignment horizontal="center" vertical="center"/>
    </xf>
    <xf numFmtId="0" fontId="25" fillId="5" borderId="29" xfId="0" applyFont="1" applyFill="1" applyBorder="1"/>
    <xf numFmtId="3" fontId="24" fillId="3" borderId="25" xfId="0" applyNumberFormat="1" applyFont="1" applyFill="1" applyBorder="1" applyAlignment="1">
      <alignment horizontal="center" vertical="center"/>
    </xf>
    <xf numFmtId="0" fontId="25" fillId="4" borderId="27" xfId="0" applyFont="1" applyFill="1" applyBorder="1"/>
    <xf numFmtId="0" fontId="25" fillId="4" borderId="30" xfId="0" applyFont="1" applyFill="1" applyBorder="1"/>
    <xf numFmtId="0" fontId="26" fillId="2" borderId="20" xfId="0" applyFont="1" applyFill="1" applyBorder="1" applyAlignment="1">
      <alignment horizontal="center" vertical="center" wrapText="1"/>
    </xf>
    <xf numFmtId="0" fontId="25" fillId="0" borderId="18" xfId="0" applyFont="1" applyBorder="1"/>
    <xf numFmtId="3" fontId="25" fillId="0" borderId="20" xfId="0" applyNumberFormat="1" applyFont="1" applyBorder="1" applyAlignment="1">
      <alignment horizontal="center" vertical="center"/>
    </xf>
    <xf numFmtId="0" fontId="25" fillId="3" borderId="24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7" borderId="24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/>
    </xf>
    <xf numFmtId="0" fontId="25" fillId="5" borderId="29" xfId="0" applyFont="1" applyFill="1" applyBorder="1" applyAlignment="1">
      <alignment horizontal="center"/>
    </xf>
    <xf numFmtId="0" fontId="25" fillId="5" borderId="20" xfId="0" applyFont="1" applyFill="1" applyBorder="1" applyAlignment="1">
      <alignment horizontal="center" vertical="center"/>
    </xf>
    <xf numFmtId="3" fontId="25" fillId="0" borderId="18" xfId="0" applyNumberFormat="1" applyFont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24" fillId="5" borderId="21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/>
    </xf>
    <xf numFmtId="3" fontId="25" fillId="6" borderId="20" xfId="0" applyNumberFormat="1" applyFont="1" applyFill="1" applyBorder="1" applyAlignment="1">
      <alignment horizontal="center" vertical="center"/>
    </xf>
    <xf numFmtId="3" fontId="24" fillId="0" borderId="20" xfId="0" applyNumberFormat="1" applyFont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5" fillId="4" borderId="26" xfId="0" applyFont="1" applyFill="1" applyBorder="1"/>
    <xf numFmtId="0" fontId="25" fillId="4" borderId="28" xfId="0" applyFont="1" applyFill="1" applyBorder="1"/>
    <xf numFmtId="3" fontId="25" fillId="3" borderId="24" xfId="0" applyNumberFormat="1" applyFont="1" applyFill="1" applyBorder="1" applyAlignment="1">
      <alignment horizontal="center" vertical="center"/>
    </xf>
    <xf numFmtId="0" fontId="25" fillId="4" borderId="18" xfId="0" applyFont="1" applyFill="1" applyBorder="1"/>
    <xf numFmtId="0" fontId="25" fillId="4" borderId="29" xfId="0" applyFont="1" applyFill="1" applyBorder="1"/>
    <xf numFmtId="3" fontId="24" fillId="0" borderId="18" xfId="0" applyNumberFormat="1" applyFont="1" applyBorder="1" applyAlignment="1">
      <alignment horizontal="center" vertical="center"/>
    </xf>
    <xf numFmtId="0" fontId="24" fillId="8" borderId="18" xfId="0" applyFont="1" applyFill="1" applyBorder="1" applyAlignment="1">
      <alignment horizontal="center"/>
    </xf>
    <xf numFmtId="0" fontId="24" fillId="8" borderId="21" xfId="0" applyFont="1" applyFill="1" applyBorder="1" applyAlignment="1">
      <alignment horizontal="center"/>
    </xf>
    <xf numFmtId="0" fontId="24" fillId="8" borderId="31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33" fillId="11" borderId="2" xfId="0" applyFont="1" applyFill="1" applyBorder="1" applyAlignment="1">
      <alignment horizontal="center"/>
    </xf>
    <xf numFmtId="0" fontId="33" fillId="11" borderId="3" xfId="0" applyFont="1" applyFill="1" applyBorder="1" applyAlignment="1">
      <alignment horizontal="center"/>
    </xf>
    <xf numFmtId="0" fontId="29" fillId="10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12" borderId="1" xfId="0" applyFont="1" applyFill="1" applyBorder="1" applyAlignment="1">
      <alignment horizontal="center" vertical="center" wrapText="1"/>
    </xf>
    <xf numFmtId="0" fontId="32" fillId="11" borderId="2" xfId="0" applyFont="1" applyFill="1" applyBorder="1"/>
    <xf numFmtId="0" fontId="32" fillId="11" borderId="34" xfId="0" applyFont="1" applyFill="1" applyBorder="1"/>
    <xf numFmtId="0" fontId="32" fillId="11" borderId="3" xfId="0" applyFont="1" applyFill="1" applyBorder="1"/>
    <xf numFmtId="3" fontId="29" fillId="2" borderId="6" xfId="0" applyNumberFormat="1" applyFont="1" applyFill="1" applyBorder="1" applyAlignment="1">
      <alignment horizontal="center" vertical="center" wrapText="1"/>
    </xf>
    <xf numFmtId="0" fontId="32" fillId="0" borderId="7" xfId="0" applyFont="1" applyBorder="1"/>
    <xf numFmtId="3" fontId="31" fillId="2" borderId="7" xfId="0" applyNumberFormat="1" applyFont="1" applyFill="1" applyBorder="1" applyAlignment="1">
      <alignment horizontal="center" vertical="center" wrapText="1"/>
    </xf>
    <xf numFmtId="3" fontId="29" fillId="7" borderId="6" xfId="0" applyNumberFormat="1" applyFont="1" applyFill="1" applyBorder="1" applyAlignment="1">
      <alignment horizontal="center" vertical="center" wrapText="1"/>
    </xf>
    <xf numFmtId="0" fontId="32" fillId="5" borderId="7" xfId="0" applyFont="1" applyFill="1" applyBorder="1"/>
    <xf numFmtId="0" fontId="32" fillId="5" borderId="5" xfId="0" applyFont="1" applyFill="1" applyBorder="1"/>
    <xf numFmtId="0" fontId="31" fillId="2" borderId="6" xfId="0" applyFont="1" applyFill="1" applyBorder="1" applyAlignment="1">
      <alignment horizontal="center" vertical="center" wrapText="1"/>
    </xf>
    <xf numFmtId="3" fontId="29" fillId="7" borderId="5" xfId="0" applyNumberFormat="1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3" fontId="29" fillId="2" borderId="32" xfId="0" applyNumberFormat="1" applyFont="1" applyFill="1" applyBorder="1" applyAlignment="1">
      <alignment horizontal="center" vertical="center" wrapText="1"/>
    </xf>
    <xf numFmtId="0" fontId="32" fillId="0" borderId="33" xfId="0" applyFont="1" applyBorder="1"/>
    <xf numFmtId="3" fontId="23" fillId="7" borderId="6" xfId="0" applyNumberFormat="1" applyFont="1" applyFill="1" applyBorder="1" applyAlignment="1">
      <alignment horizontal="center" vertical="center" wrapText="1"/>
    </xf>
    <xf numFmtId="3" fontId="23" fillId="7" borderId="54" xfId="0" applyNumberFormat="1" applyFont="1" applyFill="1" applyBorder="1" applyAlignment="1">
      <alignment horizontal="center" vertical="center" wrapText="1"/>
    </xf>
    <xf numFmtId="3" fontId="23" fillId="7" borderId="56" xfId="0" applyNumberFormat="1" applyFont="1" applyFill="1" applyBorder="1" applyAlignment="1">
      <alignment horizontal="center" vertical="center" wrapText="1"/>
    </xf>
    <xf numFmtId="3" fontId="23" fillId="7" borderId="57" xfId="0" applyNumberFormat="1" applyFont="1" applyFill="1" applyBorder="1" applyAlignment="1">
      <alignment horizontal="center" vertical="center" wrapText="1"/>
    </xf>
    <xf numFmtId="0" fontId="24" fillId="5" borderId="43" xfId="0" applyFont="1" applyFill="1" applyBorder="1" applyAlignment="1">
      <alignment horizontal="center"/>
    </xf>
    <xf numFmtId="0" fontId="24" fillId="5" borderId="44" xfId="0" applyFont="1" applyFill="1" applyBorder="1" applyAlignment="1">
      <alignment horizontal="center"/>
    </xf>
    <xf numFmtId="0" fontId="24" fillId="5" borderId="45" xfId="0" applyFont="1" applyFill="1" applyBorder="1" applyAlignment="1">
      <alignment horizontal="center"/>
    </xf>
    <xf numFmtId="3" fontId="25" fillId="5" borderId="55" xfId="0" applyNumberFormat="1" applyFont="1" applyFill="1" applyBorder="1" applyAlignment="1">
      <alignment horizontal="center" vertical="center"/>
    </xf>
    <xf numFmtId="3" fontId="25" fillId="5" borderId="7" xfId="0" applyNumberFormat="1" applyFont="1" applyFill="1" applyBorder="1" applyAlignment="1">
      <alignment horizontal="center" vertical="center"/>
    </xf>
    <xf numFmtId="3" fontId="25" fillId="5" borderId="9" xfId="0" applyNumberFormat="1" applyFont="1" applyFill="1" applyBorder="1" applyAlignment="1">
      <alignment horizontal="center" vertical="center"/>
    </xf>
    <xf numFmtId="0" fontId="25" fillId="5" borderId="55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3" fontId="25" fillId="4" borderId="6" xfId="0" applyNumberFormat="1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3" fontId="23" fillId="3" borderId="6" xfId="0" applyNumberFormat="1" applyFont="1" applyFill="1" applyBorder="1" applyAlignment="1">
      <alignment horizontal="center" vertical="center" wrapText="1"/>
    </xf>
    <xf numFmtId="0" fontId="35" fillId="4" borderId="7" xfId="0" applyFont="1" applyFill="1" applyBorder="1"/>
    <xf numFmtId="0" fontId="25" fillId="4" borderId="55" xfId="0" applyFont="1" applyFill="1" applyBorder="1" applyAlignment="1">
      <alignment vertical="center"/>
    </xf>
    <xf numFmtId="0" fontId="25" fillId="4" borderId="9" xfId="0" applyFont="1" applyFill="1" applyBorder="1" applyAlignment="1">
      <alignment vertical="center"/>
    </xf>
    <xf numFmtId="3" fontId="25" fillId="4" borderId="55" xfId="0" applyNumberFormat="1" applyFont="1" applyFill="1" applyBorder="1" applyAlignment="1">
      <alignment horizontal="center" vertical="center"/>
    </xf>
    <xf numFmtId="0" fontId="25" fillId="4" borderId="55" xfId="0" applyFont="1" applyFill="1" applyBorder="1" applyAlignment="1">
      <alignment horizontal="center" vertical="center"/>
    </xf>
    <xf numFmtId="0" fontId="34" fillId="10" borderId="46" xfId="0" applyFont="1" applyFill="1" applyBorder="1" applyAlignment="1">
      <alignment horizontal="center" vertical="center" wrapText="1"/>
    </xf>
    <xf numFmtId="0" fontId="35" fillId="5" borderId="44" xfId="0" applyFont="1" applyFill="1" applyBorder="1"/>
    <xf numFmtId="0" fontId="35" fillId="5" borderId="45" xfId="0" applyFont="1" applyFill="1" applyBorder="1"/>
    <xf numFmtId="0" fontId="35" fillId="5" borderId="47" xfId="0" applyFont="1" applyFill="1" applyBorder="1"/>
    <xf numFmtId="0" fontId="26" fillId="0" borderId="49" xfId="0" applyFont="1" applyBorder="1" applyAlignment="1">
      <alignment horizontal="center" vertical="center" wrapText="1"/>
    </xf>
    <xf numFmtId="0" fontId="35" fillId="0" borderId="37" xfId="0" applyFont="1" applyBorder="1"/>
    <xf numFmtId="0" fontId="35" fillId="0" borderId="61" xfId="0" applyFont="1" applyBorder="1"/>
    <xf numFmtId="3" fontId="23" fillId="3" borderId="6" xfId="0" applyNumberFormat="1" applyFont="1" applyFill="1" applyBorder="1" applyAlignment="1">
      <alignment vertical="center" wrapText="1"/>
    </xf>
    <xf numFmtId="0" fontId="35" fillId="4" borderId="7" xfId="0" applyFont="1" applyFill="1" applyBorder="1" applyAlignment="1">
      <alignment vertical="center"/>
    </xf>
    <xf numFmtId="3" fontId="26" fillId="3" borderId="38" xfId="0" applyNumberFormat="1" applyFont="1" applyFill="1" applyBorder="1" applyAlignment="1">
      <alignment horizontal="center" vertical="center" wrapText="1"/>
    </xf>
    <xf numFmtId="0" fontId="35" fillId="4" borderId="39" xfId="0" applyFont="1" applyFill="1" applyBorder="1"/>
    <xf numFmtId="3" fontId="23" fillId="7" borderId="7" xfId="0" applyNumberFormat="1" applyFont="1" applyFill="1" applyBorder="1" applyAlignment="1">
      <alignment horizontal="center" vertical="center" wrapText="1"/>
    </xf>
    <xf numFmtId="3" fontId="24" fillId="4" borderId="62" xfId="0" applyNumberFormat="1" applyFont="1" applyFill="1" applyBorder="1" applyAlignment="1">
      <alignment horizontal="center" vertical="center"/>
    </xf>
    <xf numFmtId="0" fontId="24" fillId="4" borderId="40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3" fontId="24" fillId="0" borderId="58" xfId="0" applyNumberFormat="1" applyFont="1" applyBorder="1" applyAlignment="1">
      <alignment horizontal="center" vertical="center" wrapText="1"/>
    </xf>
    <xf numFmtId="3" fontId="24" fillId="0" borderId="59" xfId="0" applyNumberFormat="1" applyFont="1" applyBorder="1" applyAlignment="1">
      <alignment horizontal="center" vertical="center" wrapText="1"/>
    </xf>
    <xf numFmtId="3" fontId="25" fillId="0" borderId="6" xfId="0" applyNumberFormat="1" applyFont="1" applyBorder="1" applyAlignment="1">
      <alignment horizontal="center" vertical="center" wrapText="1"/>
    </xf>
    <xf numFmtId="3" fontId="25" fillId="0" borderId="54" xfId="0" applyNumberFormat="1" applyFont="1" applyBorder="1" applyAlignment="1">
      <alignment horizontal="center" vertical="center" wrapText="1"/>
    </xf>
    <xf numFmtId="3" fontId="26" fillId="0" borderId="38" xfId="0" applyNumberFormat="1" applyFont="1" applyBorder="1" applyAlignment="1">
      <alignment horizontal="center" vertical="center" wrapText="1"/>
    </xf>
    <xf numFmtId="3" fontId="26" fillId="0" borderId="60" xfId="0" applyNumberFormat="1" applyFont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5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9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" fillId="0" borderId="10" xfId="0" applyFont="1" applyBorder="1"/>
    <xf numFmtId="0" fontId="14" fillId="0" borderId="11" xfId="0" applyFont="1" applyBorder="1" applyAlignment="1">
      <alignment horizontal="center" wrapText="1"/>
    </xf>
    <xf numFmtId="0" fontId="1" fillId="0" borderId="15" xfId="0" applyFont="1" applyBorder="1"/>
    <xf numFmtId="0" fontId="14" fillId="0" borderId="5" xfId="0" applyFont="1" applyBorder="1" applyAlignment="1">
      <alignment horizontal="center" wrapText="1"/>
    </xf>
    <xf numFmtId="0" fontId="1" fillId="0" borderId="16" xfId="0" applyFont="1" applyBorder="1"/>
    <xf numFmtId="0" fontId="14" fillId="0" borderId="12" xfId="0" applyFont="1" applyBorder="1" applyAlignment="1">
      <alignment horizontal="center" wrapText="1"/>
    </xf>
    <xf numFmtId="0" fontId="1" fillId="0" borderId="17" xfId="0" applyFont="1" applyBorder="1"/>
    <xf numFmtId="0" fontId="2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8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31" fillId="9" borderId="63" xfId="0" applyFont="1" applyFill="1" applyBorder="1" applyAlignment="1">
      <alignment horizontal="center" vertical="center" wrapText="1"/>
    </xf>
    <xf numFmtId="0" fontId="31" fillId="9" borderId="64" xfId="0" applyFont="1" applyFill="1" applyBorder="1" applyAlignment="1">
      <alignment horizontal="center" vertical="center" wrapText="1"/>
    </xf>
    <xf numFmtId="3" fontId="29" fillId="9" borderId="9" xfId="0" applyNumberFormat="1" applyFont="1" applyFill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3" fontId="29" fillId="9" borderId="8" xfId="0" applyNumberFormat="1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3" fontId="29" fillId="6" borderId="9" xfId="0" applyNumberFormat="1" applyFont="1" applyFill="1" applyBorder="1" applyAlignment="1">
      <alignment horizontal="center" vertical="center" wrapText="1"/>
    </xf>
    <xf numFmtId="3" fontId="31" fillId="9" borderId="65" xfId="0" applyNumberFormat="1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/>
    </xf>
    <xf numFmtId="3" fontId="29" fillId="9" borderId="5" xfId="0" applyNumberFormat="1" applyFont="1" applyFill="1" applyBorder="1" applyAlignment="1">
      <alignment horizontal="center" vertical="center" wrapText="1"/>
    </xf>
    <xf numFmtId="3" fontId="29" fillId="9" borderId="7" xfId="0" applyNumberFormat="1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29" fillId="6" borderId="7" xfId="0" applyFont="1" applyFill="1" applyBorder="1" applyAlignment="1">
      <alignment horizontal="center" vertical="center" wrapText="1"/>
    </xf>
    <xf numFmtId="3" fontId="29" fillId="6" borderId="7" xfId="0" applyNumberFormat="1" applyFont="1" applyFill="1" applyBorder="1" applyAlignment="1">
      <alignment horizontal="center" vertical="center" wrapText="1"/>
    </xf>
    <xf numFmtId="3" fontId="31" fillId="9" borderId="66" xfId="0" applyNumberFormat="1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3" fontId="29" fillId="2" borderId="18" xfId="0" applyNumberFormat="1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5" borderId="18" xfId="0" applyFont="1" applyFill="1" applyBorder="1" applyAlignment="1">
      <alignment horizontal="center" vertical="center" wrapText="1"/>
    </xf>
    <xf numFmtId="3" fontId="29" fillId="7" borderId="18" xfId="0" applyNumberFormat="1" applyFont="1" applyFill="1" applyBorder="1" applyAlignment="1">
      <alignment horizontal="center" vertical="center" wrapText="1"/>
    </xf>
    <xf numFmtId="3" fontId="31" fillId="2" borderId="18" xfId="0" applyNumberFormat="1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5" borderId="18" xfId="0" applyFont="1" applyFill="1" applyBorder="1"/>
    <xf numFmtId="0" fontId="27" fillId="0" borderId="51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5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0</xdr:row>
      <xdr:rowOff>0</xdr:rowOff>
    </xdr:from>
    <xdr:ext cx="3124200" cy="571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0</xdr:rowOff>
    </xdr:from>
    <xdr:ext cx="3124200" cy="571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0</xdr:rowOff>
    </xdr:from>
    <xdr:ext cx="3124200" cy="571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7"/>
  <sheetViews>
    <sheetView zoomScale="79" zoomScaleNormal="79" workbookViewId="0">
      <selection sqref="A1:B1"/>
    </sheetView>
  </sheetViews>
  <sheetFormatPr defaultColWidth="12.6640625" defaultRowHeight="22.8"/>
  <cols>
    <col min="1" max="1" width="26.33203125" style="67" customWidth="1"/>
    <col min="2" max="2" width="57.5546875" style="67" customWidth="1"/>
    <col min="3" max="3" width="19.109375" style="67" bestFit="1" customWidth="1"/>
    <col min="4" max="4" width="13.109375" style="67" bestFit="1" customWidth="1"/>
    <col min="5" max="5" width="16.33203125" style="67" customWidth="1"/>
    <col min="6" max="6" width="17.44140625" style="67" customWidth="1"/>
    <col min="7" max="7" width="29.44140625" style="67" customWidth="1"/>
    <col min="8" max="9" width="27.109375" style="67" bestFit="1" customWidth="1"/>
    <col min="10" max="10" width="15.33203125" style="67" bestFit="1" customWidth="1"/>
    <col min="11" max="11" width="17.33203125" style="67" customWidth="1"/>
    <col min="12" max="16384" width="12.6640625" style="67"/>
  </cols>
  <sheetData>
    <row r="1" spans="1:27">
      <c r="A1" s="166" t="s">
        <v>0</v>
      </c>
      <c r="B1" s="167"/>
      <c r="C1" s="178" t="s">
        <v>1</v>
      </c>
      <c r="D1" s="178"/>
      <c r="E1" s="178"/>
      <c r="F1" s="178"/>
      <c r="G1" s="179" t="s">
        <v>2</v>
      </c>
      <c r="H1" s="180"/>
      <c r="I1" s="180"/>
      <c r="J1" s="181"/>
    </row>
    <row r="2" spans="1:27" ht="120.75" customHeight="1">
      <c r="A2" s="70" t="s">
        <v>3</v>
      </c>
      <c r="B2" s="69" t="s">
        <v>4</v>
      </c>
      <c r="C2" s="71" t="s">
        <v>5</v>
      </c>
      <c r="D2" s="71" t="s">
        <v>6</v>
      </c>
      <c r="E2" s="71" t="s">
        <v>139</v>
      </c>
      <c r="F2" s="71" t="s">
        <v>7</v>
      </c>
      <c r="G2" s="91" t="s">
        <v>168</v>
      </c>
      <c r="H2" s="92" t="s">
        <v>8</v>
      </c>
      <c r="I2" s="92" t="s">
        <v>9</v>
      </c>
      <c r="J2" s="75" t="s">
        <v>181</v>
      </c>
    </row>
    <row r="3" spans="1:27" ht="30" customHeight="1">
      <c r="A3" s="170" t="s">
        <v>140</v>
      </c>
      <c r="B3" s="72" t="s">
        <v>10</v>
      </c>
      <c r="C3" s="164" t="s">
        <v>147</v>
      </c>
      <c r="D3" s="164">
        <f>7100*3</f>
        <v>21300</v>
      </c>
      <c r="E3" s="159">
        <v>23</v>
      </c>
      <c r="F3" s="164">
        <v>85200</v>
      </c>
      <c r="G3" s="165" t="s">
        <v>148</v>
      </c>
      <c r="H3" s="145">
        <v>5000</v>
      </c>
      <c r="I3" s="145">
        <v>8000</v>
      </c>
      <c r="J3" s="177">
        <v>102400</v>
      </c>
    </row>
    <row r="4" spans="1:27" ht="30" customHeight="1">
      <c r="A4" s="153"/>
      <c r="B4" s="72" t="s">
        <v>11</v>
      </c>
      <c r="C4" s="153"/>
      <c r="D4" s="153"/>
      <c r="E4" s="153"/>
      <c r="F4" s="153"/>
      <c r="G4" s="165"/>
      <c r="H4" s="146"/>
      <c r="I4" s="146"/>
      <c r="J4" s="153"/>
    </row>
    <row r="5" spans="1:27" ht="30" customHeight="1">
      <c r="A5" s="153"/>
      <c r="B5" s="72" t="s">
        <v>12</v>
      </c>
      <c r="C5" s="153"/>
      <c r="D5" s="153"/>
      <c r="E5" s="153"/>
      <c r="F5" s="153"/>
      <c r="G5" s="165"/>
      <c r="H5" s="146"/>
      <c r="I5" s="146"/>
      <c r="J5" s="153"/>
    </row>
    <row r="6" spans="1:27" ht="30" customHeight="1">
      <c r="A6" s="153"/>
      <c r="B6" s="72" t="s">
        <v>13</v>
      </c>
      <c r="C6" s="153"/>
      <c r="D6" s="153"/>
      <c r="E6" s="153"/>
      <c r="F6" s="153"/>
      <c r="G6" s="165"/>
      <c r="H6" s="146"/>
      <c r="I6" s="146"/>
      <c r="J6" s="153"/>
    </row>
    <row r="7" spans="1:27" ht="30" customHeight="1" thickBot="1">
      <c r="A7" s="153"/>
      <c r="B7" s="72" t="s">
        <v>14</v>
      </c>
      <c r="C7" s="153"/>
      <c r="D7" s="153"/>
      <c r="E7" s="153"/>
      <c r="F7" s="153"/>
      <c r="G7" s="165"/>
      <c r="H7" s="146"/>
      <c r="I7" s="146"/>
      <c r="J7" s="153"/>
    </row>
    <row r="8" spans="1:27" ht="30" customHeight="1">
      <c r="A8" s="171" t="s">
        <v>141</v>
      </c>
      <c r="B8" s="88" t="s">
        <v>15</v>
      </c>
      <c r="C8" s="174" t="s">
        <v>149</v>
      </c>
      <c r="D8" s="174">
        <f>7100*3</f>
        <v>21300</v>
      </c>
      <c r="E8" s="155">
        <v>23</v>
      </c>
      <c r="F8" s="174">
        <v>99400</v>
      </c>
      <c r="G8" s="160" t="s">
        <v>150</v>
      </c>
      <c r="H8" s="147">
        <v>5000</v>
      </c>
      <c r="I8" s="147">
        <v>8000</v>
      </c>
      <c r="J8" s="149">
        <v>117300</v>
      </c>
    </row>
    <row r="9" spans="1:27" ht="30" customHeight="1">
      <c r="A9" s="172"/>
      <c r="B9" s="89" t="s">
        <v>16</v>
      </c>
      <c r="C9" s="175"/>
      <c r="D9" s="175"/>
      <c r="E9" s="156"/>
      <c r="F9" s="175"/>
      <c r="G9" s="161"/>
      <c r="H9" s="146"/>
      <c r="I9" s="146"/>
      <c r="J9" s="150"/>
    </row>
    <row r="10" spans="1:27" ht="30" customHeight="1" thickBot="1">
      <c r="A10" s="173"/>
      <c r="B10" s="90" t="s">
        <v>17</v>
      </c>
      <c r="C10" s="176"/>
      <c r="D10" s="176"/>
      <c r="E10" s="157"/>
      <c r="F10" s="176"/>
      <c r="G10" s="162"/>
      <c r="H10" s="148"/>
      <c r="I10" s="148"/>
      <c r="J10" s="151"/>
    </row>
    <row r="11" spans="1:27" ht="30" customHeight="1">
      <c r="A11" s="152" t="s">
        <v>177</v>
      </c>
      <c r="B11" s="82" t="s">
        <v>142</v>
      </c>
      <c r="C11" s="154" t="s">
        <v>147</v>
      </c>
      <c r="D11" s="154">
        <f>7100*3</f>
        <v>21300</v>
      </c>
      <c r="E11" s="158">
        <v>20</v>
      </c>
      <c r="F11" s="154">
        <v>85200</v>
      </c>
      <c r="G11" s="163" t="s">
        <v>151</v>
      </c>
      <c r="H11" s="168">
        <v>5000</v>
      </c>
      <c r="I11" s="168">
        <v>8000</v>
      </c>
      <c r="J11" s="169">
        <f>F11+350*12+H11+I11</f>
        <v>102400</v>
      </c>
    </row>
    <row r="12" spans="1:27" ht="30" customHeight="1">
      <c r="A12" s="153"/>
      <c r="B12" s="73" t="s">
        <v>143</v>
      </c>
      <c r="C12" s="153"/>
      <c r="D12" s="153"/>
      <c r="E12" s="159"/>
      <c r="F12" s="153"/>
      <c r="G12" s="161"/>
      <c r="H12" s="146"/>
      <c r="I12" s="146"/>
      <c r="J12" s="153"/>
    </row>
    <row r="13" spans="1:27" ht="30" customHeight="1">
      <c r="A13" s="153"/>
      <c r="B13" s="74" t="s">
        <v>144</v>
      </c>
      <c r="C13" s="153"/>
      <c r="D13" s="153"/>
      <c r="E13" s="159"/>
      <c r="F13" s="153"/>
      <c r="G13" s="161"/>
      <c r="H13" s="146"/>
      <c r="I13" s="146"/>
      <c r="J13" s="153"/>
    </row>
    <row r="14" spans="1:27" ht="30" customHeight="1">
      <c r="A14" s="153"/>
      <c r="B14" s="74" t="s">
        <v>145</v>
      </c>
      <c r="C14" s="153"/>
      <c r="D14" s="153"/>
      <c r="E14" s="159"/>
      <c r="F14" s="153"/>
      <c r="G14" s="161"/>
      <c r="H14" s="146"/>
      <c r="I14" s="146"/>
      <c r="J14" s="153"/>
    </row>
    <row r="15" spans="1:27" ht="30" customHeight="1">
      <c r="A15" s="153"/>
      <c r="B15" s="74" t="s">
        <v>146</v>
      </c>
      <c r="C15" s="153"/>
      <c r="D15" s="153"/>
      <c r="E15" s="159"/>
      <c r="F15" s="153"/>
      <c r="G15" s="161"/>
      <c r="H15" s="146"/>
      <c r="I15" s="146"/>
      <c r="J15" s="153"/>
    </row>
    <row r="16" spans="1:27" ht="22.95" customHeight="1">
      <c r="A16" s="142" t="s">
        <v>185</v>
      </c>
      <c r="B16" s="143"/>
      <c r="C16" s="143"/>
      <c r="D16" s="143"/>
      <c r="E16" s="143"/>
      <c r="F16" s="143"/>
      <c r="G16" s="143"/>
      <c r="H16" s="143"/>
      <c r="I16" s="143"/>
      <c r="J16" s="144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spans="1:1">
      <c r="A17" s="68"/>
    </row>
  </sheetData>
  <mergeCells count="31">
    <mergeCell ref="A1:B1"/>
    <mergeCell ref="I11:I15"/>
    <mergeCell ref="J11:J15"/>
    <mergeCell ref="A3:A7"/>
    <mergeCell ref="A8:A10"/>
    <mergeCell ref="C8:C10"/>
    <mergeCell ref="D8:D10"/>
    <mergeCell ref="J3:J7"/>
    <mergeCell ref="F8:F10"/>
    <mergeCell ref="C1:F1"/>
    <mergeCell ref="G1:J1"/>
    <mergeCell ref="F3:F7"/>
    <mergeCell ref="D11:D15"/>
    <mergeCell ref="F11:F15"/>
    <mergeCell ref="H11:H15"/>
    <mergeCell ref="A16:J16"/>
    <mergeCell ref="I3:I7"/>
    <mergeCell ref="H8:H10"/>
    <mergeCell ref="I8:I10"/>
    <mergeCell ref="J8:J10"/>
    <mergeCell ref="A11:A15"/>
    <mergeCell ref="C11:C15"/>
    <mergeCell ref="E8:E10"/>
    <mergeCell ref="E11:E15"/>
    <mergeCell ref="G8:G10"/>
    <mergeCell ref="G11:G15"/>
    <mergeCell ref="H3:H7"/>
    <mergeCell ref="C3:C7"/>
    <mergeCell ref="D3:D7"/>
    <mergeCell ref="E3:E7"/>
    <mergeCell ref="G3:G7"/>
  </mergeCells>
  <printOptions horizontalCentered="1" verticalCentered="1" gridLines="1"/>
  <pageMargins left="0.23622047244094491" right="0.23622047244094491" top="0.19685039370078741" bottom="0.15748031496062992" header="0.31496062992125984" footer="0.31496062992125984"/>
  <pageSetup paperSize="9" scale="52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Z1000"/>
  <sheetViews>
    <sheetView workbookViewId="0"/>
  </sheetViews>
  <sheetFormatPr defaultColWidth="12.6640625" defaultRowHeight="15.75" customHeight="1"/>
  <cols>
    <col min="2" max="2" width="22.33203125" customWidth="1"/>
    <col min="4" max="4" width="28.33203125" customWidth="1"/>
    <col min="5" max="5" width="18.88671875" customWidth="1"/>
    <col min="6" max="6" width="16.33203125" customWidth="1"/>
    <col min="7" max="7" width="28.109375" customWidth="1"/>
    <col min="8" max="8" width="23.109375" customWidth="1"/>
    <col min="9" max="9" width="15.109375" customWidth="1"/>
  </cols>
  <sheetData>
    <row r="1" spans="1:26" ht="15.75" customHeight="1">
      <c r="A1" s="268" t="s">
        <v>131</v>
      </c>
      <c r="B1" s="253"/>
      <c r="C1" s="253"/>
      <c r="D1" s="253"/>
      <c r="E1" s="253"/>
      <c r="F1" s="253"/>
      <c r="G1" s="253"/>
      <c r="H1" s="253"/>
      <c r="I1" s="254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46.8">
      <c r="A2" s="59"/>
      <c r="B2" s="59"/>
      <c r="C2" s="59"/>
      <c r="D2" s="60" t="s">
        <v>22</v>
      </c>
      <c r="E2" s="60" t="s">
        <v>23</v>
      </c>
      <c r="F2" s="60" t="s">
        <v>86</v>
      </c>
      <c r="G2" s="61" t="s">
        <v>63</v>
      </c>
      <c r="H2" s="61" t="s">
        <v>64</v>
      </c>
      <c r="I2" s="61" t="s">
        <v>28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5.75" customHeight="1">
      <c r="A3" s="63">
        <v>1</v>
      </c>
      <c r="B3" s="63" t="s">
        <v>90</v>
      </c>
      <c r="C3" s="63">
        <v>3680</v>
      </c>
      <c r="D3" s="63">
        <v>11040</v>
      </c>
      <c r="E3" s="63">
        <v>15</v>
      </c>
      <c r="F3" s="63">
        <v>55200</v>
      </c>
      <c r="G3" s="63">
        <v>1500</v>
      </c>
      <c r="H3" s="63">
        <v>2200</v>
      </c>
      <c r="I3" s="64">
        <v>58900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75" customHeight="1">
      <c r="A4" s="63">
        <v>2</v>
      </c>
      <c r="B4" s="63" t="s">
        <v>133</v>
      </c>
      <c r="C4" s="63">
        <v>3680</v>
      </c>
      <c r="D4" s="63">
        <v>11040</v>
      </c>
      <c r="E4" s="63">
        <v>15</v>
      </c>
      <c r="F4" s="63">
        <v>55200</v>
      </c>
      <c r="G4" s="63">
        <v>1500</v>
      </c>
      <c r="H4" s="63">
        <v>2200</v>
      </c>
      <c r="I4" s="64">
        <v>58900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75" customHeight="1">
      <c r="A5" s="63">
        <v>3</v>
      </c>
      <c r="B5" s="63" t="s">
        <v>95</v>
      </c>
      <c r="C5" s="63">
        <v>3680</v>
      </c>
      <c r="D5" s="63">
        <v>11040</v>
      </c>
      <c r="E5" s="63">
        <v>15</v>
      </c>
      <c r="F5" s="63">
        <v>55200</v>
      </c>
      <c r="G5" s="63">
        <v>1500</v>
      </c>
      <c r="H5" s="63">
        <v>2200</v>
      </c>
      <c r="I5" s="64">
        <v>58900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75" customHeight="1">
      <c r="A6" s="63">
        <v>4</v>
      </c>
      <c r="B6" s="63" t="s">
        <v>97</v>
      </c>
      <c r="C6" s="63">
        <v>3680</v>
      </c>
      <c r="D6" s="63">
        <v>11040</v>
      </c>
      <c r="E6" s="63">
        <v>15</v>
      </c>
      <c r="F6" s="63">
        <v>55200</v>
      </c>
      <c r="G6" s="63">
        <v>1500</v>
      </c>
      <c r="H6" s="63">
        <v>2200</v>
      </c>
      <c r="I6" s="64">
        <v>58900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75" customHeight="1">
      <c r="A7" s="63">
        <v>5</v>
      </c>
      <c r="B7" s="63" t="s">
        <v>102</v>
      </c>
      <c r="C7" s="63">
        <v>3680</v>
      </c>
      <c r="D7" s="63">
        <v>11040</v>
      </c>
      <c r="E7" s="63">
        <v>9</v>
      </c>
      <c r="F7" s="63">
        <v>33120</v>
      </c>
      <c r="G7" s="63">
        <v>1500</v>
      </c>
      <c r="H7" s="63">
        <v>2200</v>
      </c>
      <c r="I7" s="64">
        <v>36820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75" customHeight="1">
      <c r="A8" s="63">
        <v>6</v>
      </c>
      <c r="B8" s="63" t="s">
        <v>103</v>
      </c>
      <c r="C8" s="63">
        <v>3680</v>
      </c>
      <c r="D8" s="63">
        <v>11040</v>
      </c>
      <c r="E8" s="63">
        <v>9</v>
      </c>
      <c r="F8" s="63">
        <v>33120</v>
      </c>
      <c r="G8" s="63">
        <v>1500</v>
      </c>
      <c r="H8" s="63">
        <v>2200</v>
      </c>
      <c r="I8" s="64">
        <v>36820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75" customHeight="1">
      <c r="A9" s="63">
        <v>7</v>
      </c>
      <c r="B9" s="63" t="s">
        <v>134</v>
      </c>
      <c r="C9" s="63">
        <v>3450</v>
      </c>
      <c r="D9" s="63" t="s">
        <v>135</v>
      </c>
      <c r="E9" s="63">
        <v>15</v>
      </c>
      <c r="F9" s="63">
        <v>51750</v>
      </c>
      <c r="G9" s="63">
        <v>1500</v>
      </c>
      <c r="H9" s="63">
        <v>2200</v>
      </c>
      <c r="I9" s="64">
        <v>55450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customHeight="1">
      <c r="A10" s="63">
        <v>8</v>
      </c>
      <c r="B10" s="63" t="s">
        <v>110</v>
      </c>
      <c r="C10" s="63">
        <v>3450</v>
      </c>
      <c r="D10" s="63" t="s">
        <v>135</v>
      </c>
      <c r="E10" s="63">
        <v>15</v>
      </c>
      <c r="F10" s="63">
        <v>51750</v>
      </c>
      <c r="G10" s="63">
        <v>1500</v>
      </c>
      <c r="H10" s="63">
        <v>2200</v>
      </c>
      <c r="I10" s="64">
        <v>55450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>
      <c r="A11" s="63">
        <v>9</v>
      </c>
      <c r="B11" s="63" t="s">
        <v>136</v>
      </c>
      <c r="C11" s="63">
        <v>3680</v>
      </c>
      <c r="D11" s="63">
        <v>11040</v>
      </c>
      <c r="E11" s="63">
        <v>9</v>
      </c>
      <c r="F11" s="63">
        <v>33120</v>
      </c>
      <c r="G11" s="63">
        <v>1500</v>
      </c>
      <c r="H11" s="63">
        <v>2200</v>
      </c>
      <c r="I11" s="64">
        <v>36820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>
      <c r="A12" s="63">
        <v>10</v>
      </c>
      <c r="B12" s="63" t="s">
        <v>72</v>
      </c>
      <c r="C12" s="63">
        <v>3680</v>
      </c>
      <c r="D12" s="63">
        <v>11040</v>
      </c>
      <c r="E12" s="63">
        <v>9</v>
      </c>
      <c r="F12" s="63">
        <v>33120</v>
      </c>
      <c r="G12" s="63">
        <v>1500</v>
      </c>
      <c r="H12" s="63">
        <v>2200</v>
      </c>
      <c r="I12" s="64">
        <v>36820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>
      <c r="A13" s="52">
        <v>14</v>
      </c>
      <c r="B13" s="65" t="s">
        <v>137</v>
      </c>
      <c r="C13" s="54">
        <v>3450</v>
      </c>
      <c r="D13" s="54" t="s">
        <v>135</v>
      </c>
      <c r="E13" s="54">
        <v>15</v>
      </c>
      <c r="F13" s="54">
        <f>C13*E13</f>
        <v>51750</v>
      </c>
      <c r="G13" s="55">
        <v>1500</v>
      </c>
      <c r="H13" s="54">
        <v>2200</v>
      </c>
      <c r="I13" s="66">
        <v>55450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3.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3.2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3.2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3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3.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3.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3.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3.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3.2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3.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3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3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3.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3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3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3.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3.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3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3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3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3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3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3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3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3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3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3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3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3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3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3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3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3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3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3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3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3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3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3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3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3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3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3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3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3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3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3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3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3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3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3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3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3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3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3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3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3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3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3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3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3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3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3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3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3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3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3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3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3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3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3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3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3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3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3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3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3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3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3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3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3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3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3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3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3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3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3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3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3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3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3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3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3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3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3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3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3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3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3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3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3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3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3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3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3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3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3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3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3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3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3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3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3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3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3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3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3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3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3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3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3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3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3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3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3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3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3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3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3.2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3.2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3.2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3.2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3.2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3.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3.2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3.2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3.2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3.2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3.2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3.2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3.2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3.2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3.2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3.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3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3.2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3.2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3.2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3.2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3.2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3.2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3.2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3.2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3.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3.2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3.2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3.2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3.2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3.2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3.2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3.2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3.2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3.2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3.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3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3.2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3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3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3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3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3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3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3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3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3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3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3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3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3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3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3.2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3.2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3.2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3.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3.2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3.2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3.2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3.2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3.2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3.2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3.2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3.2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3.2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3.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3.2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3.2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3.2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3.2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3.2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3.2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3.2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3.2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3.2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3.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3.2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3.2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3.2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3.2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3.2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3.2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3.2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3.2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3.2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3.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3.2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3.2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3.2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3.2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3.2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3.2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3.2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3.2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3.2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3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3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3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3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3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3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3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3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3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3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3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3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3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3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3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3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3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3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3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3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3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3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3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3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3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3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3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3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3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3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3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3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3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3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3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3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3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3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3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3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3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3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3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3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3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3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3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3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3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3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3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3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3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3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3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3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3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3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3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3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3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3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3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3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3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3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3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3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3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3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3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3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3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3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3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3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3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3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3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3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3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3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3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3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3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3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3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3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3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3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3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3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3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3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3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3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3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3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3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3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3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3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3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3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3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3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3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3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3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3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3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3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3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3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3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3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3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3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3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3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3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3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3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3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3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3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3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3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3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3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3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3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3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3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3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3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3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3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3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3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3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3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3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3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3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3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3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3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3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3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3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3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3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3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3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3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3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3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3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3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3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3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3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3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3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3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3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3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3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3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3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3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3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3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3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3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3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3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3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3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3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3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3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3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3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3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3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3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3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3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3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3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3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3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3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3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3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3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3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3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3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3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3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3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3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3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3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3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3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3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3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3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3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3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3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3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3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3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3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3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3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3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3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3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3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3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3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3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3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3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3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3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3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3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3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3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3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3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3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3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3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3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3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3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3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3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3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3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3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3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3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3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3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3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3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3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3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3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3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3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3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3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3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3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3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3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3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3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3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3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3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3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3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3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3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3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3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3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3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3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3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3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3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3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3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3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3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3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3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3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3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3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3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3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3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3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3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3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3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3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3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3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3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3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3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3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3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3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3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3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3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3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3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3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3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3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3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3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3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3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3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3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3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3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3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3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3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3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3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3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3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3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3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3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3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3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3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3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3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3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3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3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3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3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3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3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3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3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3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3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3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3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3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3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3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3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3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3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3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3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3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3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3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3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3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3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3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3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3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3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3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3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3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3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3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3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3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3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3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3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3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3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3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3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3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3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3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3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3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3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3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3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3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3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3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3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3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3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3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3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3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3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3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3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3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3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3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3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3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3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3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3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3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3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3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3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3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3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3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3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3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3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3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3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3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3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3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3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3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3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3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3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3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3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3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3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3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3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3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3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3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3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3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3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3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3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3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3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3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3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3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3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3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3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3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3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3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3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3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3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3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3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3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3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3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3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3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3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3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3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3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3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3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3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3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3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3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3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3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3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3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3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3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3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3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3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3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3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3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3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3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3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3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3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3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3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3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3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3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3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3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3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3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3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3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3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3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3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3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3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3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3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3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3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3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3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3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3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3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3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3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3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3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3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3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3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3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3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3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3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3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3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3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3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3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3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3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3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3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3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3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3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3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3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3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3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3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3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3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3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3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3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3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3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3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3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3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3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3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3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3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3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3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3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3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3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3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3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3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3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3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3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3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3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3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3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3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3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3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3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3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3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3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3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3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3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3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3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3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3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3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3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3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3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3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3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3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3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3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3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3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3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3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3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3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3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3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3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3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3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3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3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3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3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3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3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3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3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3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3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3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3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3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3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3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3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3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3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3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3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3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3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3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3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3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3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3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3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3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3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3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3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3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3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3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3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3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3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3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3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3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3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3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3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3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3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3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3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3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3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3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3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3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3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3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3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3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3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3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3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3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3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3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3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3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3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3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3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3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3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3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3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3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3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3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3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3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3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3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3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3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3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3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3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3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3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3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3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3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3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3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3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3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3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3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3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3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3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3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3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3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3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3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3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3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3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3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3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3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3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3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3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3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3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3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3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3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3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3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3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3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3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3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3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3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3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3.2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3.2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3.2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3.2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3.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3.2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3.2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3.2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3.2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3.2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3.2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3.2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3.2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1">
    <mergeCell ref="A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3:I10"/>
  <sheetViews>
    <sheetView workbookViewId="0"/>
  </sheetViews>
  <sheetFormatPr defaultColWidth="12.6640625" defaultRowHeight="15.75" customHeight="1"/>
  <cols>
    <col min="2" max="2" width="22.44140625" customWidth="1"/>
    <col min="3" max="3" width="6.88671875" customWidth="1"/>
    <col min="4" max="4" width="16.33203125" customWidth="1"/>
    <col min="5" max="5" width="14.109375" customWidth="1"/>
    <col min="6" max="6" width="20" customWidth="1"/>
    <col min="7" max="7" width="23.33203125" customWidth="1"/>
    <col min="8" max="8" width="34.33203125" customWidth="1"/>
    <col min="9" max="9" width="40" customWidth="1"/>
  </cols>
  <sheetData>
    <row r="3" spans="1:9" ht="15.75" customHeight="1">
      <c r="A3" s="267"/>
      <c r="B3" s="253"/>
      <c r="C3" s="253"/>
      <c r="D3" s="253"/>
      <c r="E3" s="253"/>
      <c r="F3" s="253"/>
      <c r="G3" s="253"/>
      <c r="H3" s="253"/>
      <c r="I3" s="254"/>
    </row>
    <row r="4" spans="1:9" ht="15.75" customHeight="1">
      <c r="A4" s="50"/>
      <c r="B4" s="50"/>
      <c r="C4" s="50"/>
      <c r="D4" s="50" t="s">
        <v>22</v>
      </c>
      <c r="E4" s="51" t="s">
        <v>138</v>
      </c>
      <c r="F4" s="50" t="s">
        <v>25</v>
      </c>
      <c r="G4" s="50" t="s">
        <v>63</v>
      </c>
      <c r="H4" s="50" t="s">
        <v>64</v>
      </c>
      <c r="I4" s="50" t="s">
        <v>28</v>
      </c>
    </row>
    <row r="5" spans="1:9" ht="15.75" customHeight="1">
      <c r="A5" s="52"/>
      <c r="B5" s="53" t="s">
        <v>90</v>
      </c>
      <c r="C5" s="54">
        <v>4633.34</v>
      </c>
      <c r="D5" s="55">
        <v>13900</v>
      </c>
      <c r="E5" s="54">
        <v>9</v>
      </c>
      <c r="F5" s="54">
        <v>41700</v>
      </c>
      <c r="G5" s="55">
        <v>1500</v>
      </c>
      <c r="H5" s="54">
        <v>4000</v>
      </c>
      <c r="I5" s="56">
        <f t="shared" ref="I5:I10" si="0">F5+G5+H5</f>
        <v>47200</v>
      </c>
    </row>
    <row r="6" spans="1:9" ht="15.75" customHeight="1">
      <c r="A6" s="52"/>
      <c r="B6" s="53" t="s">
        <v>95</v>
      </c>
      <c r="C6" s="54">
        <v>4633.34</v>
      </c>
      <c r="D6" s="55">
        <v>13900</v>
      </c>
      <c r="E6" s="54">
        <v>9</v>
      </c>
      <c r="F6" s="54">
        <f t="shared" ref="F6:F10" si="1">C6*E6</f>
        <v>41700.06</v>
      </c>
      <c r="G6" s="55">
        <v>1500</v>
      </c>
      <c r="H6" s="54">
        <v>4000</v>
      </c>
      <c r="I6" s="66">
        <f t="shared" si="0"/>
        <v>47200.06</v>
      </c>
    </row>
    <row r="7" spans="1:9" ht="15.75" customHeight="1">
      <c r="A7" s="52"/>
      <c r="B7" s="53" t="s">
        <v>96</v>
      </c>
      <c r="C7" s="54">
        <v>4633.34</v>
      </c>
      <c r="D7" s="55">
        <v>13900</v>
      </c>
      <c r="E7" s="54">
        <v>9</v>
      </c>
      <c r="F7" s="54">
        <f t="shared" si="1"/>
        <v>41700.06</v>
      </c>
      <c r="G7" s="55">
        <v>1500</v>
      </c>
      <c r="H7" s="54">
        <v>4000</v>
      </c>
      <c r="I7" s="66">
        <f t="shared" si="0"/>
        <v>47200.06</v>
      </c>
    </row>
    <row r="8" spans="1:9" ht="15.75" customHeight="1">
      <c r="A8" s="52"/>
      <c r="B8" s="57" t="s">
        <v>102</v>
      </c>
      <c r="C8" s="54">
        <v>4633.34</v>
      </c>
      <c r="D8" s="55">
        <v>13900</v>
      </c>
      <c r="E8" s="54">
        <v>9</v>
      </c>
      <c r="F8" s="54">
        <f t="shared" si="1"/>
        <v>41700.06</v>
      </c>
      <c r="G8" s="55">
        <v>1500</v>
      </c>
      <c r="H8" s="54">
        <v>4000</v>
      </c>
      <c r="I8" s="66">
        <f t="shared" si="0"/>
        <v>47200.06</v>
      </c>
    </row>
    <row r="9" spans="1:9" ht="15.75" customHeight="1">
      <c r="A9" s="52"/>
      <c r="B9" s="53" t="s">
        <v>110</v>
      </c>
      <c r="C9" s="54">
        <v>4633.34</v>
      </c>
      <c r="D9" s="55">
        <v>13900</v>
      </c>
      <c r="E9" s="54">
        <v>9</v>
      </c>
      <c r="F9" s="54">
        <f t="shared" si="1"/>
        <v>41700.06</v>
      </c>
      <c r="G9" s="55">
        <v>1500</v>
      </c>
      <c r="H9" s="54">
        <v>4000</v>
      </c>
      <c r="I9" s="66">
        <f t="shared" si="0"/>
        <v>47200.06</v>
      </c>
    </row>
    <row r="10" spans="1:9" ht="15.75" customHeight="1">
      <c r="A10" s="52"/>
      <c r="B10" s="53" t="s">
        <v>114</v>
      </c>
      <c r="C10" s="54">
        <v>4633.34</v>
      </c>
      <c r="D10" s="55">
        <v>13900</v>
      </c>
      <c r="E10" s="54">
        <v>9</v>
      </c>
      <c r="F10" s="54">
        <f t="shared" si="1"/>
        <v>41700.06</v>
      </c>
      <c r="G10" s="55">
        <v>1500</v>
      </c>
      <c r="H10" s="54">
        <v>4000</v>
      </c>
      <c r="I10" s="66">
        <f t="shared" si="0"/>
        <v>47200.06</v>
      </c>
    </row>
  </sheetData>
  <mergeCells count="1">
    <mergeCell ref="A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3"/>
  <sheetViews>
    <sheetView zoomScale="55" zoomScaleNormal="55" workbookViewId="0">
      <selection activeCell="B5" sqref="B5"/>
    </sheetView>
  </sheetViews>
  <sheetFormatPr defaultColWidth="12.6640625" defaultRowHeight="15.75" customHeight="1"/>
  <cols>
    <col min="1" max="1" width="36.88671875" customWidth="1"/>
    <col min="2" max="2" width="57.6640625" customWidth="1"/>
    <col min="3" max="3" width="16" customWidth="1"/>
    <col min="4" max="4" width="15.33203125" customWidth="1"/>
    <col min="5" max="5" width="12.88671875" bestFit="1" customWidth="1"/>
    <col min="6" max="6" width="15" customWidth="1"/>
    <col min="7" max="7" width="25.6640625" customWidth="1"/>
    <col min="8" max="8" width="23.109375" customWidth="1"/>
    <col min="9" max="9" width="21.88671875" customWidth="1"/>
    <col min="10" max="10" width="23" customWidth="1"/>
  </cols>
  <sheetData>
    <row r="1" spans="1:10" ht="21">
      <c r="A1" s="182" t="s">
        <v>159</v>
      </c>
      <c r="B1" s="182"/>
      <c r="C1" s="182"/>
      <c r="D1" s="183"/>
      <c r="E1" s="188" t="s">
        <v>18</v>
      </c>
      <c r="F1" s="189"/>
      <c r="G1" s="189"/>
      <c r="H1" s="190"/>
      <c r="I1" s="188" t="s">
        <v>19</v>
      </c>
      <c r="J1" s="191"/>
    </row>
    <row r="2" spans="1:10" ht="126">
      <c r="A2" s="75" t="s">
        <v>3</v>
      </c>
      <c r="B2" s="75" t="s">
        <v>20</v>
      </c>
      <c r="C2" s="76" t="s">
        <v>21</v>
      </c>
      <c r="D2" s="76" t="s">
        <v>22</v>
      </c>
      <c r="E2" s="76" t="s">
        <v>24</v>
      </c>
      <c r="F2" s="93" t="s">
        <v>25</v>
      </c>
      <c r="G2" s="95" t="s">
        <v>169</v>
      </c>
      <c r="H2" s="96" t="s">
        <v>26</v>
      </c>
      <c r="I2" s="97" t="s">
        <v>27</v>
      </c>
      <c r="J2" s="75" t="s">
        <v>181</v>
      </c>
    </row>
    <row r="3" spans="1:10" ht="30" customHeight="1">
      <c r="A3" s="198" t="s">
        <v>174</v>
      </c>
      <c r="B3" s="77" t="s">
        <v>29</v>
      </c>
      <c r="C3" s="78" t="s">
        <v>153</v>
      </c>
      <c r="D3" s="78">
        <f>7100*3</f>
        <v>21300</v>
      </c>
      <c r="E3" s="79" t="s">
        <v>184</v>
      </c>
      <c r="F3" s="94">
        <f>7100*14</f>
        <v>99400</v>
      </c>
      <c r="G3" s="98" t="s">
        <v>156</v>
      </c>
      <c r="H3" s="99">
        <v>5000</v>
      </c>
      <c r="I3" s="100">
        <v>8000</v>
      </c>
      <c r="J3" s="80">
        <f>F3+350*14+H3+I3</f>
        <v>117300</v>
      </c>
    </row>
    <row r="4" spans="1:10" ht="30" customHeight="1">
      <c r="A4" s="193"/>
      <c r="B4" s="77" t="s">
        <v>30</v>
      </c>
      <c r="C4" s="192" t="s">
        <v>153</v>
      </c>
      <c r="D4" s="192">
        <f>7100*3</f>
        <v>21300</v>
      </c>
      <c r="E4" s="200">
        <v>136</v>
      </c>
      <c r="F4" s="201">
        <f>7100*14</f>
        <v>99400</v>
      </c>
      <c r="G4" s="184" t="s">
        <v>158</v>
      </c>
      <c r="H4" s="199">
        <v>5000</v>
      </c>
      <c r="I4" s="195">
        <v>8000</v>
      </c>
      <c r="J4" s="194">
        <f>F4+350*14+H4+I4</f>
        <v>117300</v>
      </c>
    </row>
    <row r="5" spans="1:10" ht="30" customHeight="1">
      <c r="A5" s="193"/>
      <c r="B5" s="81" t="s">
        <v>31</v>
      </c>
      <c r="C5" s="193"/>
      <c r="D5" s="193"/>
      <c r="E5" s="193"/>
      <c r="F5" s="202"/>
      <c r="G5" s="185"/>
      <c r="H5" s="197"/>
      <c r="I5" s="196"/>
      <c r="J5" s="193"/>
    </row>
    <row r="6" spans="1:10" ht="30" customHeight="1">
      <c r="A6" s="193"/>
      <c r="B6" s="81" t="s">
        <v>32</v>
      </c>
      <c r="C6" s="193"/>
      <c r="D6" s="193"/>
      <c r="E6" s="193"/>
      <c r="F6" s="202"/>
      <c r="G6" s="185"/>
      <c r="H6" s="197"/>
      <c r="I6" s="196"/>
      <c r="J6" s="193"/>
    </row>
    <row r="7" spans="1:10" ht="30" customHeight="1">
      <c r="A7" s="193"/>
      <c r="B7" s="77" t="s">
        <v>33</v>
      </c>
      <c r="C7" s="193"/>
      <c r="D7" s="193"/>
      <c r="E7" s="193"/>
      <c r="F7" s="202"/>
      <c r="G7" s="185"/>
      <c r="H7" s="197"/>
      <c r="I7" s="196"/>
      <c r="J7" s="193"/>
    </row>
    <row r="8" spans="1:10" ht="30" customHeight="1">
      <c r="A8" s="193"/>
      <c r="B8" s="81" t="s">
        <v>34</v>
      </c>
      <c r="C8" s="193"/>
      <c r="D8" s="193"/>
      <c r="E8" s="193"/>
      <c r="F8" s="202"/>
      <c r="G8" s="185"/>
      <c r="H8" s="197"/>
      <c r="I8" s="196"/>
      <c r="J8" s="193"/>
    </row>
    <row r="9" spans="1:10" ht="30" customHeight="1">
      <c r="A9" s="132" t="s">
        <v>141</v>
      </c>
      <c r="B9" s="140" t="s">
        <v>35</v>
      </c>
      <c r="C9" s="133" t="s">
        <v>154</v>
      </c>
      <c r="D9" s="133">
        <f>7100*3</f>
        <v>21300</v>
      </c>
      <c r="E9" s="134">
        <v>136</v>
      </c>
      <c r="F9" s="135">
        <f>7100*14</f>
        <v>99400</v>
      </c>
      <c r="G9" s="136" t="s">
        <v>156</v>
      </c>
      <c r="H9" s="137">
        <v>5000</v>
      </c>
      <c r="I9" s="138">
        <v>8000</v>
      </c>
      <c r="J9" s="139">
        <f>F9+350*14+H9+I9</f>
        <v>117300</v>
      </c>
    </row>
    <row r="10" spans="1:10" ht="30" customHeight="1">
      <c r="A10" s="277" t="s">
        <v>176</v>
      </c>
      <c r="B10" s="286" t="s">
        <v>36</v>
      </c>
      <c r="C10" s="287" t="s">
        <v>155</v>
      </c>
      <c r="D10" s="287">
        <f>7100*3</f>
        <v>21300</v>
      </c>
      <c r="E10" s="288" t="s">
        <v>37</v>
      </c>
      <c r="F10" s="287">
        <f>7100*12</f>
        <v>85200</v>
      </c>
      <c r="G10" s="289" t="s">
        <v>157</v>
      </c>
      <c r="H10" s="290">
        <v>5000</v>
      </c>
      <c r="I10" s="290">
        <v>8000</v>
      </c>
      <c r="J10" s="291">
        <f>F10+350*12+H10+I10</f>
        <v>102400</v>
      </c>
    </row>
    <row r="11" spans="1:10" ht="30" customHeight="1">
      <c r="A11" s="277"/>
      <c r="B11" s="286" t="s">
        <v>38</v>
      </c>
      <c r="C11" s="292"/>
      <c r="D11" s="292"/>
      <c r="E11" s="292"/>
      <c r="F11" s="292"/>
      <c r="G11" s="289"/>
      <c r="H11" s="293"/>
      <c r="I11" s="293"/>
      <c r="J11" s="292"/>
    </row>
    <row r="12" spans="1:10" ht="30" customHeight="1">
      <c r="A12" s="277"/>
      <c r="B12" s="286" t="s">
        <v>39</v>
      </c>
      <c r="C12" s="292"/>
      <c r="D12" s="292"/>
      <c r="E12" s="292"/>
      <c r="F12" s="292"/>
      <c r="G12" s="289"/>
      <c r="H12" s="293"/>
      <c r="I12" s="293"/>
      <c r="J12" s="292"/>
    </row>
    <row r="13" spans="1:10" ht="30" customHeight="1">
      <c r="A13" s="277"/>
      <c r="B13" s="286" t="s">
        <v>40</v>
      </c>
      <c r="C13" s="292"/>
      <c r="D13" s="292"/>
      <c r="E13" s="292"/>
      <c r="F13" s="292"/>
      <c r="G13" s="289"/>
      <c r="H13" s="293"/>
      <c r="I13" s="293"/>
      <c r="J13" s="292"/>
    </row>
    <row r="14" spans="1:10" ht="30" customHeight="1">
      <c r="A14" s="277"/>
      <c r="B14" s="286" t="s">
        <v>41</v>
      </c>
      <c r="C14" s="292"/>
      <c r="D14" s="292"/>
      <c r="E14" s="292"/>
      <c r="F14" s="292"/>
      <c r="G14" s="289"/>
      <c r="H14" s="293"/>
      <c r="I14" s="293"/>
      <c r="J14" s="292"/>
    </row>
    <row r="15" spans="1:10" ht="30" customHeight="1">
      <c r="A15" s="278" t="s">
        <v>175</v>
      </c>
      <c r="B15" s="286" t="s">
        <v>152</v>
      </c>
      <c r="C15" s="292"/>
      <c r="D15" s="292"/>
      <c r="E15" s="292"/>
      <c r="F15" s="292"/>
      <c r="G15" s="289"/>
      <c r="H15" s="293"/>
      <c r="I15" s="293"/>
      <c r="J15" s="292"/>
    </row>
    <row r="16" spans="1:10" ht="30" customHeight="1">
      <c r="A16" s="269" t="s">
        <v>178</v>
      </c>
      <c r="B16" s="285" t="s">
        <v>179</v>
      </c>
      <c r="C16" s="279" t="s">
        <v>182</v>
      </c>
      <c r="D16" s="280">
        <v>15372</v>
      </c>
      <c r="E16" s="281">
        <v>136</v>
      </c>
      <c r="F16" s="280">
        <v>76860</v>
      </c>
      <c r="G16" s="282" t="s">
        <v>183</v>
      </c>
      <c r="H16" s="283">
        <v>5000</v>
      </c>
      <c r="I16" s="283">
        <v>8000</v>
      </c>
      <c r="J16" s="284">
        <v>90210</v>
      </c>
    </row>
    <row r="17" spans="1:26" ht="30" customHeight="1">
      <c r="A17" s="270"/>
      <c r="B17" s="141" t="s">
        <v>180</v>
      </c>
      <c r="C17" s="273"/>
      <c r="D17" s="271"/>
      <c r="E17" s="272"/>
      <c r="F17" s="271"/>
      <c r="G17" s="274"/>
      <c r="H17" s="275"/>
      <c r="I17" s="275"/>
      <c r="J17" s="276"/>
    </row>
    <row r="18" spans="1:26" ht="21">
      <c r="A18" s="186" t="s">
        <v>185</v>
      </c>
      <c r="B18" s="186"/>
      <c r="C18" s="186"/>
      <c r="D18" s="186"/>
      <c r="E18" s="186"/>
      <c r="F18" s="186"/>
      <c r="G18" s="186"/>
      <c r="H18" s="186"/>
      <c r="I18" s="186"/>
      <c r="J18" s="18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mergeCells count="31">
    <mergeCell ref="A16:A17"/>
    <mergeCell ref="C16:C17"/>
    <mergeCell ref="D16:D17"/>
    <mergeCell ref="E16:E17"/>
    <mergeCell ref="F16:F17"/>
    <mergeCell ref="G16:G17"/>
    <mergeCell ref="H16:H17"/>
    <mergeCell ref="I16:I17"/>
    <mergeCell ref="J16:J17"/>
    <mergeCell ref="H4:H8"/>
    <mergeCell ref="A10:A14"/>
    <mergeCell ref="E4:E8"/>
    <mergeCell ref="F4:F8"/>
    <mergeCell ref="E10:E15"/>
    <mergeCell ref="F10:F15"/>
    <mergeCell ref="A1:D1"/>
    <mergeCell ref="G4:G8"/>
    <mergeCell ref="G10:G15"/>
    <mergeCell ref="A18:J18"/>
    <mergeCell ref="E1:H1"/>
    <mergeCell ref="I1:J1"/>
    <mergeCell ref="C4:C8"/>
    <mergeCell ref="D4:D8"/>
    <mergeCell ref="J4:J8"/>
    <mergeCell ref="I4:I8"/>
    <mergeCell ref="H10:H15"/>
    <mergeCell ref="I10:I15"/>
    <mergeCell ref="J10:J15"/>
    <mergeCell ref="A3:A8"/>
    <mergeCell ref="C10:C15"/>
    <mergeCell ref="D10:D15"/>
  </mergeCells>
  <printOptions verticalCentered="1" gridLines="1"/>
  <pageMargins left="0.25" right="0.25" top="0.17" bottom="0.37" header="0.3" footer="0.3"/>
  <pageSetup paperSize="9" scale="24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T15"/>
  <sheetViews>
    <sheetView tabSelected="1" zoomScale="75" zoomScaleNormal="75" workbookViewId="0">
      <selection activeCell="E1" sqref="E1:H1"/>
    </sheetView>
  </sheetViews>
  <sheetFormatPr defaultColWidth="12.6640625" defaultRowHeight="13.2"/>
  <cols>
    <col min="1" max="1" width="45.33203125" customWidth="1"/>
    <col min="2" max="2" width="48" customWidth="1"/>
    <col min="3" max="3" width="18.33203125" bestFit="1" customWidth="1"/>
    <col min="4" max="4" width="17.6640625" bestFit="1" customWidth="1"/>
    <col min="5" max="5" width="46.5546875" customWidth="1"/>
    <col min="6" max="6" width="19.6640625" bestFit="1" customWidth="1"/>
    <col min="7" max="7" width="30" customWidth="1"/>
    <col min="8" max="8" width="25.6640625" bestFit="1" customWidth="1"/>
    <col min="9" max="9" width="25.44140625" customWidth="1"/>
    <col min="10" max="10" width="16.33203125" customWidth="1"/>
  </cols>
  <sheetData>
    <row r="1" spans="1:20" ht="30" customHeight="1">
      <c r="A1" s="207" t="s">
        <v>159</v>
      </c>
      <c r="B1" s="208"/>
      <c r="C1" s="208"/>
      <c r="D1" s="209"/>
      <c r="E1" s="227" t="s">
        <v>18</v>
      </c>
      <c r="F1" s="228"/>
      <c r="G1" s="228"/>
      <c r="H1" s="229"/>
      <c r="I1" s="227" t="s">
        <v>19</v>
      </c>
      <c r="J1" s="230"/>
    </row>
    <row r="2" spans="1:20" ht="112.2" customHeight="1">
      <c r="A2" s="112" t="s">
        <v>3</v>
      </c>
      <c r="B2" s="83" t="s">
        <v>20</v>
      </c>
      <c r="C2" s="85" t="s">
        <v>21</v>
      </c>
      <c r="D2" s="85" t="s">
        <v>187</v>
      </c>
      <c r="E2" s="85" t="s">
        <v>171</v>
      </c>
      <c r="F2" s="85" t="s">
        <v>25</v>
      </c>
      <c r="G2" s="102" t="s">
        <v>170</v>
      </c>
      <c r="H2" s="115" t="s">
        <v>26</v>
      </c>
      <c r="I2" s="115" t="s">
        <v>27</v>
      </c>
      <c r="J2" s="75" t="s">
        <v>181</v>
      </c>
    </row>
    <row r="3" spans="1:20" ht="30" customHeight="1">
      <c r="A3" s="231" t="s">
        <v>176</v>
      </c>
      <c r="B3" s="101" t="s">
        <v>42</v>
      </c>
      <c r="C3" s="234" t="s">
        <v>160</v>
      </c>
      <c r="D3" s="221">
        <f>7100*3</f>
        <v>21300</v>
      </c>
      <c r="E3" s="243" t="s">
        <v>43</v>
      </c>
      <c r="F3" s="221">
        <f>7100*9</f>
        <v>63900</v>
      </c>
      <c r="G3" s="241" t="s">
        <v>161</v>
      </c>
      <c r="H3" s="203">
        <v>5000</v>
      </c>
      <c r="I3" s="203">
        <v>8000</v>
      </c>
      <c r="J3" s="236">
        <f>F3+350*9+H3+I3</f>
        <v>80050</v>
      </c>
    </row>
    <row r="4" spans="1:20" ht="30" customHeight="1">
      <c r="A4" s="232"/>
      <c r="B4" s="101" t="s">
        <v>44</v>
      </c>
      <c r="C4" s="235"/>
      <c r="D4" s="222"/>
      <c r="E4" s="222"/>
      <c r="F4" s="222"/>
      <c r="G4" s="242"/>
      <c r="H4" s="238"/>
      <c r="I4" s="238"/>
      <c r="J4" s="237"/>
    </row>
    <row r="5" spans="1:20" ht="30" customHeight="1">
      <c r="A5" s="232"/>
      <c r="B5" s="101" t="s">
        <v>45</v>
      </c>
      <c r="C5" s="235"/>
      <c r="D5" s="222"/>
      <c r="E5" s="222"/>
      <c r="F5" s="222"/>
      <c r="G5" s="242"/>
      <c r="H5" s="238"/>
      <c r="I5" s="238"/>
      <c r="J5" s="237"/>
    </row>
    <row r="6" spans="1:20" ht="30" customHeight="1">
      <c r="A6" s="232"/>
      <c r="B6" s="118" t="s">
        <v>46</v>
      </c>
      <c r="C6" s="235"/>
      <c r="D6" s="222"/>
      <c r="E6" s="222"/>
      <c r="F6" s="222"/>
      <c r="G6" s="242"/>
      <c r="H6" s="238"/>
      <c r="I6" s="238"/>
      <c r="J6" s="237"/>
    </row>
    <row r="7" spans="1:20" ht="30" customHeight="1" thickBot="1">
      <c r="A7" s="233"/>
      <c r="B7" s="119" t="s">
        <v>47</v>
      </c>
      <c r="C7" s="127" t="s">
        <v>162</v>
      </c>
      <c r="D7" s="120">
        <f>7100*3</f>
        <v>21300</v>
      </c>
      <c r="E7" s="121" t="s">
        <v>48</v>
      </c>
      <c r="F7" s="120">
        <f>7100*6</f>
        <v>42600</v>
      </c>
      <c r="G7" s="122" t="s">
        <v>163</v>
      </c>
      <c r="H7" s="123">
        <v>5000</v>
      </c>
      <c r="I7" s="123">
        <v>8000</v>
      </c>
      <c r="J7" s="125">
        <f>F7+350*6+H7+I7</f>
        <v>57700</v>
      </c>
    </row>
    <row r="8" spans="1:20" ht="30" customHeight="1">
      <c r="A8" s="216" t="s">
        <v>140</v>
      </c>
      <c r="B8" s="124" t="s">
        <v>52</v>
      </c>
      <c r="C8" s="223" t="s">
        <v>164</v>
      </c>
      <c r="D8" s="225">
        <v>32250</v>
      </c>
      <c r="E8" s="226" t="s">
        <v>51</v>
      </c>
      <c r="F8" s="225">
        <v>96750</v>
      </c>
      <c r="G8" s="213" t="s">
        <v>165</v>
      </c>
      <c r="H8" s="210">
        <v>5000</v>
      </c>
      <c r="I8" s="210">
        <v>8000</v>
      </c>
      <c r="J8" s="239">
        <v>112900</v>
      </c>
    </row>
    <row r="9" spans="1:20" ht="30" customHeight="1">
      <c r="A9" s="217"/>
      <c r="B9" s="101" t="s">
        <v>53</v>
      </c>
      <c r="C9" s="224"/>
      <c r="D9" s="220"/>
      <c r="E9" s="220"/>
      <c r="F9" s="220"/>
      <c r="G9" s="214"/>
      <c r="H9" s="211"/>
      <c r="I9" s="211"/>
      <c r="J9" s="240"/>
    </row>
    <row r="10" spans="1:20" ht="30" customHeight="1">
      <c r="A10" s="217"/>
      <c r="B10" s="101" t="s">
        <v>49</v>
      </c>
      <c r="C10" s="126" t="s">
        <v>173</v>
      </c>
      <c r="D10" s="117">
        <v>21300</v>
      </c>
      <c r="E10" s="116" t="s">
        <v>50</v>
      </c>
      <c r="F10" s="219">
        <v>63900</v>
      </c>
      <c r="G10" s="214"/>
      <c r="H10" s="211"/>
      <c r="I10" s="211"/>
      <c r="J10" s="248">
        <v>80050</v>
      </c>
    </row>
    <row r="11" spans="1:20" ht="30" customHeight="1">
      <c r="A11" s="217"/>
      <c r="B11" s="86" t="s">
        <v>54</v>
      </c>
      <c r="C11" s="128" t="s">
        <v>160</v>
      </c>
      <c r="D11" s="84">
        <f>7100*3</f>
        <v>21300</v>
      </c>
      <c r="E11" s="85" t="s">
        <v>55</v>
      </c>
      <c r="F11" s="220"/>
      <c r="G11" s="215"/>
      <c r="H11" s="212"/>
      <c r="I11" s="212"/>
      <c r="J11" s="249"/>
    </row>
    <row r="12" spans="1:20" ht="45.6">
      <c r="A12" s="217"/>
      <c r="B12" s="86" t="s">
        <v>56</v>
      </c>
      <c r="C12" s="129" t="s">
        <v>162</v>
      </c>
      <c r="D12" s="87">
        <v>21300</v>
      </c>
      <c r="E12" s="85" t="s">
        <v>57</v>
      </c>
      <c r="F12" s="246">
        <v>42600</v>
      </c>
      <c r="G12" s="250" t="s">
        <v>167</v>
      </c>
      <c r="H12" s="203">
        <v>5000</v>
      </c>
      <c r="I12" s="205">
        <v>8000</v>
      </c>
      <c r="J12" s="244">
        <f>F12+350*6+5000+8000</f>
        <v>57700</v>
      </c>
    </row>
    <row r="13" spans="1:20" ht="30" customHeight="1" thickBot="1">
      <c r="A13" s="218"/>
      <c r="B13" s="109" t="s">
        <v>58</v>
      </c>
      <c r="C13" s="130" t="s">
        <v>162</v>
      </c>
      <c r="D13" s="110">
        <v>21300</v>
      </c>
      <c r="E13" s="111" t="s">
        <v>186</v>
      </c>
      <c r="F13" s="247"/>
      <c r="G13" s="251"/>
      <c r="H13" s="204"/>
      <c r="I13" s="206"/>
      <c r="J13" s="245"/>
    </row>
    <row r="14" spans="1:20" ht="30" customHeight="1">
      <c r="A14" s="113" t="s">
        <v>141</v>
      </c>
      <c r="B14" s="103" t="s">
        <v>172</v>
      </c>
      <c r="C14" s="131" t="s">
        <v>160</v>
      </c>
      <c r="D14" s="104">
        <f>7100*3</f>
        <v>21300</v>
      </c>
      <c r="E14" s="105" t="s">
        <v>50</v>
      </c>
      <c r="F14" s="106">
        <v>63900</v>
      </c>
      <c r="G14" s="107" t="s">
        <v>166</v>
      </c>
      <c r="H14" s="108">
        <v>5000</v>
      </c>
      <c r="I14" s="108">
        <v>8000</v>
      </c>
      <c r="J14" s="114">
        <v>80050</v>
      </c>
    </row>
    <row r="15" spans="1:20" ht="18.600000000000001" thickBot="1">
      <c r="A15" s="294" t="s">
        <v>185</v>
      </c>
      <c r="B15" s="295"/>
      <c r="C15" s="295"/>
      <c r="D15" s="295"/>
      <c r="E15" s="295"/>
      <c r="F15" s="295"/>
      <c r="G15" s="295"/>
      <c r="H15" s="295"/>
      <c r="I15" s="295"/>
      <c r="J15" s="296"/>
      <c r="K15" s="2"/>
      <c r="L15" s="2"/>
      <c r="M15" s="2"/>
      <c r="N15" s="2"/>
      <c r="O15" s="2"/>
      <c r="P15" s="2"/>
      <c r="Q15" s="2"/>
      <c r="R15" s="2"/>
      <c r="S15" s="2"/>
      <c r="T15" s="2"/>
    </row>
  </sheetData>
  <mergeCells count="29">
    <mergeCell ref="A15:J15"/>
    <mergeCell ref="E1:H1"/>
    <mergeCell ref="I1:J1"/>
    <mergeCell ref="A3:A7"/>
    <mergeCell ref="C3:C6"/>
    <mergeCell ref="D3:D6"/>
    <mergeCell ref="J3:J6"/>
    <mergeCell ref="H3:H6"/>
    <mergeCell ref="I3:I6"/>
    <mergeCell ref="J8:J9"/>
    <mergeCell ref="G3:G6"/>
    <mergeCell ref="E3:E6"/>
    <mergeCell ref="J12:J13"/>
    <mergeCell ref="F12:F13"/>
    <mergeCell ref="J10:J11"/>
    <mergeCell ref="G12:G13"/>
    <mergeCell ref="H12:H13"/>
    <mergeCell ref="I12:I13"/>
    <mergeCell ref="A1:D1"/>
    <mergeCell ref="H8:H11"/>
    <mergeCell ref="I8:I11"/>
    <mergeCell ref="G8:G11"/>
    <mergeCell ref="A8:A13"/>
    <mergeCell ref="F10:F11"/>
    <mergeCell ref="F3:F6"/>
    <mergeCell ref="C8:C9"/>
    <mergeCell ref="D8:D9"/>
    <mergeCell ref="E8:E9"/>
    <mergeCell ref="F8:F9"/>
  </mergeCells>
  <phoneticPr fontId="38" type="noConversion"/>
  <printOptions verticalCentered="1" gridLines="1"/>
  <pageMargins left="0.25" right="0.25" top="0.75" bottom="0.75" header="0.3" footer="0.3"/>
  <pageSetup paperSize="9" scale="46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990"/>
  <sheetViews>
    <sheetView workbookViewId="0"/>
  </sheetViews>
  <sheetFormatPr defaultColWidth="12.6640625" defaultRowHeight="15.75" customHeight="1"/>
  <cols>
    <col min="2" max="2" width="21.44140625" customWidth="1"/>
    <col min="4" max="4" width="13.44140625" customWidth="1"/>
    <col min="5" max="5" width="8.44140625" customWidth="1"/>
    <col min="7" max="7" width="16" customWidth="1"/>
    <col min="10" max="10" width="22.6640625" customWidth="1"/>
    <col min="11" max="11" width="18.88671875" customWidth="1"/>
  </cols>
  <sheetData>
    <row r="1" spans="1:26" ht="15.75" customHeight="1">
      <c r="A1" s="252" t="s">
        <v>59</v>
      </c>
      <c r="B1" s="253"/>
      <c r="C1" s="253"/>
      <c r="D1" s="253"/>
      <c r="E1" s="253"/>
      <c r="F1" s="253"/>
      <c r="G1" s="253"/>
      <c r="H1" s="253"/>
      <c r="I1" s="253"/>
      <c r="J1" s="253"/>
      <c r="K1" s="25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8">
      <c r="A2" s="3" t="s">
        <v>60</v>
      </c>
      <c r="B2" s="4" t="s">
        <v>61</v>
      </c>
      <c r="C2" s="4" t="s">
        <v>62</v>
      </c>
      <c r="D2" s="5" t="s">
        <v>22</v>
      </c>
      <c r="E2" s="5" t="s">
        <v>23</v>
      </c>
      <c r="F2" s="5" t="s">
        <v>25</v>
      </c>
      <c r="G2" s="5" t="s">
        <v>63</v>
      </c>
      <c r="H2" s="5" t="s">
        <v>64</v>
      </c>
      <c r="I2" s="5" t="s">
        <v>28</v>
      </c>
      <c r="J2" s="6" t="s">
        <v>65</v>
      </c>
      <c r="K2" s="7" t="s">
        <v>66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8">
        <v>1</v>
      </c>
      <c r="B3" s="8" t="s">
        <v>67</v>
      </c>
      <c r="C3" s="8">
        <v>4850</v>
      </c>
      <c r="D3" s="8">
        <v>14550</v>
      </c>
      <c r="E3" s="8">
        <v>10</v>
      </c>
      <c r="F3" s="8">
        <f t="shared" ref="F3:F17" si="0">C3*E3</f>
        <v>48500</v>
      </c>
      <c r="G3" s="8">
        <v>1500</v>
      </c>
      <c r="H3" s="8">
        <v>2000</v>
      </c>
      <c r="I3" s="9">
        <f t="shared" ref="I3:I6" si="1">F3+G3+H3</f>
        <v>52000</v>
      </c>
      <c r="J3" s="10">
        <f t="shared" ref="J3:J4" si="2">F3-(F3*25%)+3500</f>
        <v>39875</v>
      </c>
      <c r="K3" s="10">
        <f t="shared" ref="K3:K17" si="3">F3-(F3*15%)+3500</f>
        <v>44725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>
      <c r="A4" s="8">
        <v>2</v>
      </c>
      <c r="B4" s="8" t="s">
        <v>68</v>
      </c>
      <c r="C4" s="8">
        <v>4850</v>
      </c>
      <c r="D4" s="8">
        <v>14550</v>
      </c>
      <c r="E4" s="8">
        <v>10</v>
      </c>
      <c r="F4" s="8">
        <f t="shared" si="0"/>
        <v>48500</v>
      </c>
      <c r="G4" s="8">
        <v>1500</v>
      </c>
      <c r="H4" s="8">
        <v>2000</v>
      </c>
      <c r="I4" s="9">
        <f t="shared" si="1"/>
        <v>52000</v>
      </c>
      <c r="J4" s="10">
        <f t="shared" si="2"/>
        <v>39875</v>
      </c>
      <c r="K4" s="10">
        <f t="shared" si="3"/>
        <v>44725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>
      <c r="A5" s="8">
        <v>3</v>
      </c>
      <c r="B5" s="8" t="s">
        <v>69</v>
      </c>
      <c r="C5" s="8">
        <v>4850</v>
      </c>
      <c r="D5" s="8">
        <v>14550</v>
      </c>
      <c r="E5" s="8">
        <v>10</v>
      </c>
      <c r="F5" s="8">
        <f t="shared" si="0"/>
        <v>48500</v>
      </c>
      <c r="G5" s="8">
        <v>1500</v>
      </c>
      <c r="H5" s="8">
        <v>2000</v>
      </c>
      <c r="I5" s="9">
        <f t="shared" si="1"/>
        <v>52000</v>
      </c>
      <c r="J5" s="10">
        <f>F4-(F4*25%)+3500</f>
        <v>39875</v>
      </c>
      <c r="K5" s="10">
        <f t="shared" si="3"/>
        <v>44725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>
      <c r="A6" s="8">
        <v>4</v>
      </c>
      <c r="B6" s="8" t="s">
        <v>70</v>
      </c>
      <c r="C6" s="8">
        <v>4850</v>
      </c>
      <c r="D6" s="8">
        <v>14550</v>
      </c>
      <c r="E6" s="8">
        <v>9</v>
      </c>
      <c r="F6" s="8">
        <f t="shared" si="0"/>
        <v>43650</v>
      </c>
      <c r="G6" s="8">
        <v>1500</v>
      </c>
      <c r="H6" s="8">
        <v>2000</v>
      </c>
      <c r="I6" s="9">
        <f t="shared" si="1"/>
        <v>47150</v>
      </c>
      <c r="J6" s="11">
        <f t="shared" ref="J6:J17" si="4">F6-(F6*25%)+3500</f>
        <v>36237.5</v>
      </c>
      <c r="K6" s="11">
        <f t="shared" si="3"/>
        <v>40602.5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>
      <c r="A7" s="8">
        <v>5</v>
      </c>
      <c r="B7" s="8" t="s">
        <v>71</v>
      </c>
      <c r="C7" s="8">
        <v>4850</v>
      </c>
      <c r="D7" s="8">
        <v>14550</v>
      </c>
      <c r="E7" s="8">
        <v>6</v>
      </c>
      <c r="F7" s="8">
        <f t="shared" si="0"/>
        <v>29100</v>
      </c>
      <c r="G7" s="8">
        <v>1500</v>
      </c>
      <c r="H7" s="8">
        <v>2000</v>
      </c>
      <c r="I7" s="9">
        <f>F7+G7+H31</f>
        <v>30600</v>
      </c>
      <c r="J7" s="10">
        <f t="shared" si="4"/>
        <v>25325</v>
      </c>
      <c r="K7" s="10">
        <f t="shared" si="3"/>
        <v>28235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>
      <c r="A8" s="8">
        <v>6</v>
      </c>
      <c r="B8" s="8" t="s">
        <v>72</v>
      </c>
      <c r="C8" s="8">
        <v>4850</v>
      </c>
      <c r="D8" s="8">
        <v>14550</v>
      </c>
      <c r="E8" s="8">
        <v>9</v>
      </c>
      <c r="F8" s="8">
        <f t="shared" si="0"/>
        <v>43650</v>
      </c>
      <c r="G8" s="8">
        <v>1500</v>
      </c>
      <c r="H8" s="8">
        <v>2000</v>
      </c>
      <c r="I8" s="9">
        <f t="shared" ref="I8:I17" si="5">F8+G8+H8</f>
        <v>47150</v>
      </c>
      <c r="J8" s="11">
        <f t="shared" si="4"/>
        <v>36237.5</v>
      </c>
      <c r="K8" s="11">
        <f t="shared" si="3"/>
        <v>40602.5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>
      <c r="A9" s="8">
        <v>7</v>
      </c>
      <c r="B9" s="8" t="s">
        <v>73</v>
      </c>
      <c r="C9" s="8">
        <v>4850</v>
      </c>
      <c r="D9" s="8">
        <v>14550</v>
      </c>
      <c r="E9" s="8">
        <v>7</v>
      </c>
      <c r="F9" s="8">
        <f t="shared" si="0"/>
        <v>33950</v>
      </c>
      <c r="G9" s="8">
        <v>1500</v>
      </c>
      <c r="H9" s="8">
        <v>2000</v>
      </c>
      <c r="I9" s="9">
        <f t="shared" si="5"/>
        <v>37450</v>
      </c>
      <c r="J9" s="11">
        <f t="shared" si="4"/>
        <v>28962.5</v>
      </c>
      <c r="K9" s="11">
        <f t="shared" si="3"/>
        <v>32357.5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>
      <c r="A10" s="8">
        <v>8</v>
      </c>
      <c r="B10" s="8" t="s">
        <v>74</v>
      </c>
      <c r="C10" s="8">
        <v>4850</v>
      </c>
      <c r="D10" s="8">
        <v>14550</v>
      </c>
      <c r="E10" s="8">
        <v>7</v>
      </c>
      <c r="F10" s="8">
        <f t="shared" si="0"/>
        <v>33950</v>
      </c>
      <c r="G10" s="8">
        <v>1500</v>
      </c>
      <c r="H10" s="8">
        <v>2000</v>
      </c>
      <c r="I10" s="9">
        <f t="shared" si="5"/>
        <v>37450</v>
      </c>
      <c r="J10" s="11">
        <f t="shared" si="4"/>
        <v>28962.5</v>
      </c>
      <c r="K10" s="11">
        <f t="shared" si="3"/>
        <v>32357.5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>
      <c r="A11" s="8">
        <v>9</v>
      </c>
      <c r="B11" s="8" t="s">
        <v>75</v>
      </c>
      <c r="C11" s="8">
        <v>4850</v>
      </c>
      <c r="D11" s="8">
        <v>14550</v>
      </c>
      <c r="E11" s="8">
        <v>7</v>
      </c>
      <c r="F11" s="8">
        <f t="shared" si="0"/>
        <v>33950</v>
      </c>
      <c r="G11" s="8">
        <v>1500</v>
      </c>
      <c r="H11" s="8">
        <v>2000</v>
      </c>
      <c r="I11" s="9">
        <f t="shared" si="5"/>
        <v>37450</v>
      </c>
      <c r="J11" s="11">
        <f t="shared" si="4"/>
        <v>28962.5</v>
      </c>
      <c r="K11" s="11">
        <f t="shared" si="3"/>
        <v>32357.5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>
      <c r="A12" s="8">
        <v>10</v>
      </c>
      <c r="B12" s="8" t="s">
        <v>76</v>
      </c>
      <c r="C12" s="8">
        <v>4850</v>
      </c>
      <c r="D12" s="8">
        <v>14550</v>
      </c>
      <c r="E12" s="8">
        <v>10</v>
      </c>
      <c r="F12" s="8">
        <f t="shared" si="0"/>
        <v>48500</v>
      </c>
      <c r="G12" s="8">
        <v>1500</v>
      </c>
      <c r="H12" s="8">
        <v>2000</v>
      </c>
      <c r="I12" s="9">
        <f t="shared" si="5"/>
        <v>52000</v>
      </c>
      <c r="J12" s="10">
        <f t="shared" si="4"/>
        <v>39875</v>
      </c>
      <c r="K12" s="10">
        <f t="shared" si="3"/>
        <v>44725</v>
      </c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2">
      <c r="A13" s="8">
        <v>11</v>
      </c>
      <c r="B13" s="8" t="s">
        <v>77</v>
      </c>
      <c r="C13" s="8">
        <v>4850</v>
      </c>
      <c r="D13" s="8">
        <v>14550</v>
      </c>
      <c r="E13" s="8">
        <v>10</v>
      </c>
      <c r="F13" s="8">
        <f t="shared" si="0"/>
        <v>48500</v>
      </c>
      <c r="G13" s="8">
        <v>1500</v>
      </c>
      <c r="H13" s="8">
        <v>2000</v>
      </c>
      <c r="I13" s="9">
        <f t="shared" si="5"/>
        <v>52000</v>
      </c>
      <c r="J13" s="10">
        <f t="shared" si="4"/>
        <v>39875</v>
      </c>
      <c r="K13" s="10">
        <f t="shared" si="3"/>
        <v>44725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2">
      <c r="A14" s="8">
        <v>12</v>
      </c>
      <c r="B14" s="8" t="s">
        <v>78</v>
      </c>
      <c r="C14" s="8">
        <v>4850</v>
      </c>
      <c r="D14" s="8">
        <v>14550</v>
      </c>
      <c r="E14" s="8">
        <v>10</v>
      </c>
      <c r="F14" s="8">
        <f t="shared" si="0"/>
        <v>48500</v>
      </c>
      <c r="G14" s="8">
        <v>1500</v>
      </c>
      <c r="H14" s="8">
        <v>2000</v>
      </c>
      <c r="I14" s="9">
        <f t="shared" si="5"/>
        <v>52000</v>
      </c>
      <c r="J14" s="10">
        <f t="shared" si="4"/>
        <v>39875</v>
      </c>
      <c r="K14" s="10">
        <f t="shared" si="3"/>
        <v>44725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2">
      <c r="A15" s="8">
        <v>13</v>
      </c>
      <c r="B15" s="8" t="s">
        <v>79</v>
      </c>
      <c r="C15" s="8">
        <v>4850</v>
      </c>
      <c r="D15" s="8">
        <v>14550</v>
      </c>
      <c r="E15" s="8">
        <v>7</v>
      </c>
      <c r="F15" s="8">
        <f t="shared" si="0"/>
        <v>33950</v>
      </c>
      <c r="G15" s="8">
        <v>1500</v>
      </c>
      <c r="H15" s="8">
        <v>2000</v>
      </c>
      <c r="I15" s="9">
        <f t="shared" si="5"/>
        <v>37450</v>
      </c>
      <c r="J15" s="11">
        <f t="shared" si="4"/>
        <v>28962.5</v>
      </c>
      <c r="K15" s="11">
        <f t="shared" si="3"/>
        <v>32357.5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>
      <c r="A16" s="8">
        <v>14</v>
      </c>
      <c r="B16" s="8" t="s">
        <v>80</v>
      </c>
      <c r="C16" s="8">
        <v>4850</v>
      </c>
      <c r="D16" s="8">
        <v>14550</v>
      </c>
      <c r="E16" s="8">
        <v>7</v>
      </c>
      <c r="F16" s="8">
        <f t="shared" si="0"/>
        <v>33950</v>
      </c>
      <c r="G16" s="8">
        <v>1500</v>
      </c>
      <c r="H16" s="8">
        <v>2000</v>
      </c>
      <c r="I16" s="9">
        <f t="shared" si="5"/>
        <v>37450</v>
      </c>
      <c r="J16" s="11">
        <f t="shared" si="4"/>
        <v>28962.5</v>
      </c>
      <c r="K16" s="11">
        <f t="shared" si="3"/>
        <v>32357.5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>
      <c r="A17" s="8">
        <v>15</v>
      </c>
      <c r="B17" s="8" t="s">
        <v>81</v>
      </c>
      <c r="C17" s="8">
        <v>4850</v>
      </c>
      <c r="D17" s="8">
        <v>14550</v>
      </c>
      <c r="E17" s="8">
        <v>7</v>
      </c>
      <c r="F17" s="8">
        <f t="shared" si="0"/>
        <v>33950</v>
      </c>
      <c r="G17" s="8">
        <v>1500</v>
      </c>
      <c r="H17" s="8">
        <v>2000</v>
      </c>
      <c r="I17" s="9">
        <f t="shared" si="5"/>
        <v>37450</v>
      </c>
      <c r="J17" s="11">
        <f t="shared" si="4"/>
        <v>28962.5</v>
      </c>
      <c r="K17" s="11">
        <f t="shared" si="3"/>
        <v>32357.5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">
    <mergeCell ref="A1:K1"/>
  </mergeCells>
  <hyperlinks>
    <hyperlink ref="A2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A1003"/>
  <sheetViews>
    <sheetView workbookViewId="0"/>
  </sheetViews>
  <sheetFormatPr defaultColWidth="12.6640625" defaultRowHeight="15.75" customHeight="1"/>
  <cols>
    <col min="2" max="2" width="14.6640625" customWidth="1"/>
    <col min="3" max="3" width="16" hidden="1" customWidth="1"/>
    <col min="11" max="11" width="14.33203125" hidden="1" customWidth="1"/>
    <col min="12" max="16" width="12.6640625" hidden="1"/>
  </cols>
  <sheetData>
    <row r="1" spans="1:27" ht="15.75" customHeight="1">
      <c r="A1" s="12"/>
      <c r="B1" s="13"/>
      <c r="C1" s="14"/>
      <c r="D1" s="14"/>
      <c r="E1" s="14"/>
      <c r="F1" s="14"/>
      <c r="G1" s="14"/>
      <c r="H1" s="14"/>
      <c r="I1" s="14"/>
      <c r="J1" s="14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>
      <c r="A2" s="12"/>
      <c r="B2" s="13"/>
      <c r="C2" s="14"/>
      <c r="D2" s="14"/>
      <c r="E2" s="14"/>
      <c r="F2" s="14"/>
      <c r="G2" s="14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>
      <c r="A3" s="12"/>
      <c r="B3" s="13"/>
      <c r="C3" s="14"/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>
      <c r="A4" s="255" t="s">
        <v>82</v>
      </c>
      <c r="B4" s="253"/>
      <c r="C4" s="253"/>
      <c r="D4" s="253"/>
      <c r="E4" s="253"/>
      <c r="F4" s="253"/>
      <c r="G4" s="253"/>
      <c r="H4" s="253"/>
      <c r="I4" s="253"/>
      <c r="J4" s="254"/>
      <c r="K4" s="15"/>
      <c r="L4" s="15"/>
      <c r="M4" s="15"/>
      <c r="N4" s="15"/>
      <c r="O4" s="15"/>
      <c r="P4" s="16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>
      <c r="A5" s="17"/>
      <c r="B5" s="18" t="s">
        <v>4</v>
      </c>
      <c r="C5" s="18" t="s">
        <v>83</v>
      </c>
      <c r="D5" s="18" t="s">
        <v>84</v>
      </c>
      <c r="E5" s="19" t="s">
        <v>85</v>
      </c>
      <c r="F5" s="19" t="s">
        <v>23</v>
      </c>
      <c r="G5" s="19" t="s">
        <v>86</v>
      </c>
      <c r="H5" s="19" t="s">
        <v>87</v>
      </c>
      <c r="I5" s="19" t="s">
        <v>64</v>
      </c>
      <c r="J5" s="19" t="s">
        <v>28</v>
      </c>
      <c r="K5" s="20" t="s">
        <v>88</v>
      </c>
      <c r="L5" s="15"/>
      <c r="M5" s="15"/>
      <c r="N5" s="15"/>
      <c r="O5" s="15"/>
      <c r="P5" s="21" t="s">
        <v>89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>
      <c r="A6" s="22">
        <v>1</v>
      </c>
      <c r="B6" s="23" t="s">
        <v>90</v>
      </c>
      <c r="C6" s="24">
        <v>0.45</v>
      </c>
      <c r="D6" s="22">
        <v>4850</v>
      </c>
      <c r="E6" s="22">
        <v>14550</v>
      </c>
      <c r="F6" s="25">
        <v>15</v>
      </c>
      <c r="G6" s="22">
        <v>72750</v>
      </c>
      <c r="H6" s="22">
        <v>1500</v>
      </c>
      <c r="I6" s="22">
        <v>4000</v>
      </c>
      <c r="J6" s="18">
        <v>78250</v>
      </c>
      <c r="K6" s="26" t="s">
        <v>91</v>
      </c>
      <c r="L6" s="15"/>
      <c r="M6" s="27">
        <v>0.45</v>
      </c>
      <c r="N6" s="15"/>
      <c r="O6" s="15"/>
      <c r="P6" s="28">
        <v>0.45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>
      <c r="A7" s="22">
        <v>2</v>
      </c>
      <c r="B7" s="23" t="s">
        <v>92</v>
      </c>
      <c r="C7" s="24">
        <v>0.45</v>
      </c>
      <c r="D7" s="22">
        <v>4850</v>
      </c>
      <c r="E7" s="22">
        <v>14550</v>
      </c>
      <c r="F7" s="22">
        <v>9</v>
      </c>
      <c r="G7" s="22">
        <f>D7*F7</f>
        <v>43650</v>
      </c>
      <c r="H7" s="22">
        <v>1500</v>
      </c>
      <c r="I7" s="22">
        <v>4000</v>
      </c>
      <c r="J7" s="18">
        <f>SUM(G7:I7)</f>
        <v>49150</v>
      </c>
      <c r="K7" s="26" t="s">
        <v>93</v>
      </c>
      <c r="L7" s="15"/>
      <c r="M7" s="27">
        <v>0.45</v>
      </c>
      <c r="N7" s="15"/>
      <c r="O7" s="15"/>
      <c r="P7" s="28">
        <v>0.45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>
      <c r="A8" s="22">
        <v>3</v>
      </c>
      <c r="B8" s="23" t="s">
        <v>94</v>
      </c>
      <c r="C8" s="24">
        <v>0.45</v>
      </c>
      <c r="D8" s="22">
        <v>4850</v>
      </c>
      <c r="E8" s="22">
        <v>14550</v>
      </c>
      <c r="F8" s="22">
        <v>15</v>
      </c>
      <c r="G8" s="22">
        <v>72750</v>
      </c>
      <c r="H8" s="22">
        <v>1500</v>
      </c>
      <c r="I8" s="22">
        <v>4000</v>
      </c>
      <c r="J8" s="18">
        <v>78250</v>
      </c>
      <c r="K8" s="26" t="s">
        <v>91</v>
      </c>
      <c r="L8" s="15"/>
      <c r="M8" s="27">
        <v>0.45</v>
      </c>
      <c r="N8" s="15"/>
      <c r="O8" s="15"/>
      <c r="P8" s="28">
        <v>0.45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>
      <c r="A9" s="22">
        <v>4</v>
      </c>
      <c r="B9" s="23" t="s">
        <v>95</v>
      </c>
      <c r="C9" s="24">
        <v>0.45</v>
      </c>
      <c r="D9" s="22">
        <v>4850</v>
      </c>
      <c r="E9" s="22">
        <v>14550</v>
      </c>
      <c r="F9" s="22">
        <v>15</v>
      </c>
      <c r="G9" s="22">
        <v>72750</v>
      </c>
      <c r="H9" s="22">
        <v>1500</v>
      </c>
      <c r="I9" s="22">
        <v>4000</v>
      </c>
      <c r="J9" s="18">
        <v>78250</v>
      </c>
      <c r="K9" s="26" t="s">
        <v>91</v>
      </c>
      <c r="L9" s="15"/>
      <c r="M9" s="27">
        <v>0.45</v>
      </c>
      <c r="N9" s="15"/>
      <c r="O9" s="15"/>
      <c r="P9" s="28">
        <v>0.45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>
      <c r="A10" s="22">
        <v>5</v>
      </c>
      <c r="B10" s="23" t="s">
        <v>96</v>
      </c>
      <c r="C10" s="24">
        <v>0.45</v>
      </c>
      <c r="D10" s="22">
        <v>4850</v>
      </c>
      <c r="E10" s="22">
        <v>14550</v>
      </c>
      <c r="F10" s="22">
        <v>15</v>
      </c>
      <c r="G10" s="22">
        <v>72750</v>
      </c>
      <c r="H10" s="22">
        <v>1500</v>
      </c>
      <c r="I10" s="22">
        <v>4000</v>
      </c>
      <c r="J10" s="18">
        <v>78250</v>
      </c>
      <c r="K10" s="26" t="s">
        <v>91</v>
      </c>
      <c r="L10" s="15"/>
      <c r="M10" s="27">
        <v>0.45</v>
      </c>
      <c r="N10" s="15"/>
      <c r="O10" s="15"/>
      <c r="P10" s="29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>
      <c r="A11" s="22">
        <v>6</v>
      </c>
      <c r="B11" s="23" t="s">
        <v>97</v>
      </c>
      <c r="C11" s="30" t="s">
        <v>98</v>
      </c>
      <c r="D11" s="22">
        <v>4850</v>
      </c>
      <c r="E11" s="22">
        <v>14550</v>
      </c>
      <c r="F11" s="22">
        <v>15</v>
      </c>
      <c r="G11" s="22">
        <v>72750</v>
      </c>
      <c r="H11" s="22">
        <v>1500</v>
      </c>
      <c r="I11" s="22">
        <v>4000</v>
      </c>
      <c r="J11" s="18">
        <v>78250</v>
      </c>
      <c r="K11" s="26" t="s">
        <v>99</v>
      </c>
      <c r="L11" s="15"/>
      <c r="M11" s="26" t="s">
        <v>100</v>
      </c>
      <c r="N11" s="26" t="s">
        <v>101</v>
      </c>
      <c r="O11" s="15"/>
      <c r="P11" s="29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>
      <c r="A12" s="22">
        <v>7</v>
      </c>
      <c r="B12" s="23" t="s">
        <v>102</v>
      </c>
      <c r="C12" s="30" t="s">
        <v>98</v>
      </c>
      <c r="D12" s="22">
        <v>4850</v>
      </c>
      <c r="E12" s="22">
        <v>14550</v>
      </c>
      <c r="F12" s="22">
        <v>9</v>
      </c>
      <c r="G12" s="22">
        <v>43650</v>
      </c>
      <c r="H12" s="22">
        <v>1500</v>
      </c>
      <c r="I12" s="22">
        <v>4000</v>
      </c>
      <c r="J12" s="18">
        <v>49150</v>
      </c>
      <c r="K12" s="26" t="s">
        <v>99</v>
      </c>
      <c r="L12" s="15"/>
      <c r="M12" s="26" t="s">
        <v>100</v>
      </c>
      <c r="N12" s="26" t="s">
        <v>101</v>
      </c>
      <c r="O12" s="15"/>
      <c r="P12" s="29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>
      <c r="A13" s="22">
        <v>8</v>
      </c>
      <c r="B13" s="23" t="s">
        <v>103</v>
      </c>
      <c r="C13" s="30" t="s">
        <v>98</v>
      </c>
      <c r="D13" s="22">
        <v>4850</v>
      </c>
      <c r="E13" s="22">
        <v>14550</v>
      </c>
      <c r="F13" s="22">
        <v>6</v>
      </c>
      <c r="G13" s="22">
        <v>29100</v>
      </c>
      <c r="H13" s="22">
        <v>1500</v>
      </c>
      <c r="I13" s="22">
        <v>4000</v>
      </c>
      <c r="J13" s="18">
        <v>34600</v>
      </c>
      <c r="K13" s="26" t="s">
        <v>99</v>
      </c>
      <c r="L13" s="15"/>
      <c r="M13" s="26" t="s">
        <v>100</v>
      </c>
      <c r="N13" s="26" t="s">
        <v>101</v>
      </c>
      <c r="O13" s="15"/>
      <c r="P13" s="29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>
      <c r="A14" s="22">
        <v>9</v>
      </c>
      <c r="B14" s="23" t="s">
        <v>104</v>
      </c>
      <c r="C14" s="30" t="s">
        <v>98</v>
      </c>
      <c r="D14" s="22">
        <v>4850</v>
      </c>
      <c r="E14" s="22">
        <v>14550</v>
      </c>
      <c r="F14" s="22">
        <v>9</v>
      </c>
      <c r="G14" s="22">
        <v>43650</v>
      </c>
      <c r="H14" s="22">
        <v>1500</v>
      </c>
      <c r="I14" s="22">
        <v>4000</v>
      </c>
      <c r="J14" s="18">
        <v>49150</v>
      </c>
      <c r="K14" s="26" t="s">
        <v>105</v>
      </c>
      <c r="L14" s="15"/>
      <c r="M14" s="26" t="s">
        <v>100</v>
      </c>
      <c r="N14" s="26" t="s">
        <v>101</v>
      </c>
      <c r="O14" s="15"/>
      <c r="P14" s="29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>
      <c r="A15" s="22">
        <v>10</v>
      </c>
      <c r="B15" s="23" t="s">
        <v>106</v>
      </c>
      <c r="C15" s="30" t="s">
        <v>98</v>
      </c>
      <c r="D15" s="22">
        <v>4850</v>
      </c>
      <c r="E15" s="22">
        <v>14550</v>
      </c>
      <c r="F15" s="22">
        <v>6</v>
      </c>
      <c r="G15" s="22">
        <v>29100</v>
      </c>
      <c r="H15" s="22">
        <v>1500</v>
      </c>
      <c r="I15" s="22">
        <v>4000</v>
      </c>
      <c r="J15" s="18">
        <v>34600</v>
      </c>
      <c r="K15" s="26" t="s">
        <v>107</v>
      </c>
      <c r="L15" s="15"/>
      <c r="M15" s="26" t="s">
        <v>100</v>
      </c>
      <c r="N15" s="26" t="s">
        <v>108</v>
      </c>
      <c r="O15" s="15"/>
      <c r="P15" s="29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>
      <c r="A16" s="22">
        <v>11</v>
      </c>
      <c r="B16" s="23" t="s">
        <v>72</v>
      </c>
      <c r="C16" s="30" t="s">
        <v>98</v>
      </c>
      <c r="D16" s="22">
        <v>4850</v>
      </c>
      <c r="E16" s="22">
        <v>14550</v>
      </c>
      <c r="F16" s="22">
        <v>9</v>
      </c>
      <c r="G16" s="22">
        <v>43650</v>
      </c>
      <c r="H16" s="22">
        <v>1500</v>
      </c>
      <c r="I16" s="22">
        <v>4000</v>
      </c>
      <c r="J16" s="18">
        <v>49150</v>
      </c>
      <c r="K16" s="26" t="s">
        <v>109</v>
      </c>
      <c r="L16" s="15"/>
      <c r="M16" s="26" t="s">
        <v>100</v>
      </c>
      <c r="N16" s="26" t="s">
        <v>101</v>
      </c>
      <c r="O16" s="15"/>
      <c r="P16" s="29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>
      <c r="A17" s="22">
        <v>12</v>
      </c>
      <c r="B17" s="23" t="s">
        <v>110</v>
      </c>
      <c r="C17" s="24">
        <v>0.5</v>
      </c>
      <c r="D17" s="22">
        <v>4850</v>
      </c>
      <c r="E17" s="22">
        <v>14550</v>
      </c>
      <c r="F17" s="22">
        <v>12</v>
      </c>
      <c r="G17" s="22">
        <v>58200</v>
      </c>
      <c r="H17" s="22">
        <v>1500</v>
      </c>
      <c r="I17" s="22">
        <v>4000</v>
      </c>
      <c r="J17" s="18">
        <v>63700</v>
      </c>
      <c r="K17" s="26" t="s">
        <v>111</v>
      </c>
      <c r="L17" s="15"/>
      <c r="M17" s="27">
        <v>0.5</v>
      </c>
      <c r="N17" s="15"/>
      <c r="O17" s="26" t="s">
        <v>112</v>
      </c>
      <c r="P17" s="28">
        <v>0.5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>
      <c r="A18" s="22">
        <v>13</v>
      </c>
      <c r="B18" s="23" t="s">
        <v>113</v>
      </c>
      <c r="C18" s="24">
        <v>0.5</v>
      </c>
      <c r="D18" s="22">
        <v>4850</v>
      </c>
      <c r="E18" s="22">
        <v>14550</v>
      </c>
      <c r="F18" s="22">
        <v>12</v>
      </c>
      <c r="G18" s="22">
        <v>58200</v>
      </c>
      <c r="H18" s="22">
        <v>1500</v>
      </c>
      <c r="I18" s="22">
        <v>4000</v>
      </c>
      <c r="J18" s="18">
        <v>63700</v>
      </c>
      <c r="K18" s="26" t="s">
        <v>111</v>
      </c>
      <c r="L18" s="15"/>
      <c r="M18" s="27">
        <v>0.5</v>
      </c>
      <c r="N18" s="15"/>
      <c r="O18" s="15"/>
      <c r="P18" s="28">
        <v>0.45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>
      <c r="A19" s="22">
        <v>14</v>
      </c>
      <c r="B19" s="23" t="s">
        <v>114</v>
      </c>
      <c r="C19" s="24">
        <v>0.5</v>
      </c>
      <c r="D19" s="22">
        <v>4850</v>
      </c>
      <c r="E19" s="22">
        <v>14550</v>
      </c>
      <c r="F19" s="22">
        <v>12</v>
      </c>
      <c r="G19" s="22">
        <v>58200</v>
      </c>
      <c r="H19" s="22">
        <v>1500</v>
      </c>
      <c r="I19" s="22">
        <v>4000</v>
      </c>
      <c r="J19" s="18">
        <v>63700</v>
      </c>
      <c r="K19" s="26" t="s">
        <v>111</v>
      </c>
      <c r="L19" s="15"/>
      <c r="M19" s="27">
        <v>0.5</v>
      </c>
      <c r="N19" s="15"/>
      <c r="O19" s="15"/>
      <c r="P19" s="28">
        <v>0.5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>
      <c r="A20" s="22">
        <v>15</v>
      </c>
      <c r="B20" s="31" t="s">
        <v>80</v>
      </c>
      <c r="C20" s="24">
        <v>0.6</v>
      </c>
      <c r="D20" s="22">
        <v>4850</v>
      </c>
      <c r="E20" s="22">
        <v>14550</v>
      </c>
      <c r="F20" s="22">
        <v>12</v>
      </c>
      <c r="G20" s="22">
        <v>58200</v>
      </c>
      <c r="H20" s="22">
        <v>1500</v>
      </c>
      <c r="I20" s="22">
        <v>4000</v>
      </c>
      <c r="J20" s="18">
        <v>63700</v>
      </c>
      <c r="K20" s="26" t="s">
        <v>115</v>
      </c>
      <c r="L20" s="15"/>
      <c r="M20" s="27">
        <v>0.6</v>
      </c>
      <c r="N20" s="26" t="s">
        <v>116</v>
      </c>
      <c r="O20" s="15"/>
      <c r="P20" s="28">
        <v>0.6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>
      <c r="A21" s="22">
        <v>16</v>
      </c>
      <c r="B21" s="31" t="s">
        <v>81</v>
      </c>
      <c r="C21" s="24">
        <v>0.6</v>
      </c>
      <c r="D21" s="22">
        <v>4850</v>
      </c>
      <c r="E21" s="22">
        <v>14550</v>
      </c>
      <c r="F21" s="22">
        <v>12</v>
      </c>
      <c r="G21" s="22">
        <v>58200</v>
      </c>
      <c r="H21" s="22">
        <v>1500</v>
      </c>
      <c r="I21" s="22">
        <v>4000</v>
      </c>
      <c r="J21" s="18">
        <v>63700</v>
      </c>
      <c r="K21" s="26" t="s">
        <v>115</v>
      </c>
      <c r="L21" s="15"/>
      <c r="M21" s="27">
        <v>0.6</v>
      </c>
      <c r="N21" s="26" t="s">
        <v>116</v>
      </c>
      <c r="O21" s="15"/>
      <c r="P21" s="28">
        <v>0.6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.75" customHeight="1">
      <c r="A22" s="22">
        <v>17</v>
      </c>
      <c r="B22" s="30" t="s">
        <v>117</v>
      </c>
      <c r="C22" s="32"/>
      <c r="D22" s="30">
        <v>6667</v>
      </c>
      <c r="E22" s="30">
        <v>20000</v>
      </c>
      <c r="F22" s="30">
        <v>6</v>
      </c>
      <c r="G22" s="32">
        <f>SUM(D22*F22)</f>
        <v>40002</v>
      </c>
      <c r="H22" s="22">
        <v>1500</v>
      </c>
      <c r="I22" s="22">
        <v>4000</v>
      </c>
      <c r="J22" s="33">
        <v>45500</v>
      </c>
      <c r="K22" s="15"/>
      <c r="L22" s="15"/>
      <c r="M22" s="15"/>
      <c r="N22" s="15"/>
      <c r="O22" s="15"/>
      <c r="P22" s="29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.75" customHeight="1">
      <c r="A23" s="15"/>
      <c r="B23" s="3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>
      <c r="A24" s="15"/>
      <c r="B24" s="3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>
      <c r="A25" s="15"/>
      <c r="B25" s="3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>
      <c r="A26" s="15"/>
      <c r="B26" s="3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>
      <c r="A27" s="15"/>
      <c r="B27" s="3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75" customHeight="1">
      <c r="A28" s="15"/>
      <c r="B28" s="3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3.2">
      <c r="A29" s="15"/>
      <c r="B29" s="3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3.2">
      <c r="A30" s="15"/>
      <c r="B30" s="3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3.2">
      <c r="A31" s="15"/>
      <c r="B31" s="3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3.2">
      <c r="A32" s="15"/>
      <c r="B32" s="3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3.2">
      <c r="A33" s="15"/>
      <c r="B33" s="3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3.2">
      <c r="A34" s="15"/>
      <c r="B34" s="3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3.2">
      <c r="A35" s="15"/>
      <c r="B35" s="3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3.2">
      <c r="A36" s="15"/>
      <c r="B36" s="3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3.2">
      <c r="A37" s="15"/>
      <c r="B37" s="3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3.2">
      <c r="A38" s="15"/>
      <c r="B38" s="3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3.2">
      <c r="A39" s="15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3.2">
      <c r="A40" s="15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3.2">
      <c r="A41" s="15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3.2">
      <c r="A42" s="15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3.2">
      <c r="A43" s="15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3.2">
      <c r="A44" s="15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3.2">
      <c r="A45" s="15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3.2">
      <c r="A46" s="15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3.2">
      <c r="A47" s="15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3.2">
      <c r="A48" s="15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3.2">
      <c r="A49" s="15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3.2">
      <c r="A50" s="15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3.2">
      <c r="A51" s="15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3.2">
      <c r="A52" s="15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3.2">
      <c r="A53" s="15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3.2">
      <c r="A54" s="15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3.2">
      <c r="A55" s="15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3.2">
      <c r="A56" s="15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3.2">
      <c r="A57" s="15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3.2">
      <c r="A58" s="15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3.2">
      <c r="A59" s="15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3.2">
      <c r="A60" s="15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3.2">
      <c r="A61" s="15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3.2">
      <c r="A62" s="15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3.2">
      <c r="A63" s="15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3.2">
      <c r="A64" s="15"/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3.2">
      <c r="A65" s="15"/>
      <c r="B65" s="3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3.2">
      <c r="A66" s="15"/>
      <c r="B66" s="3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3.2">
      <c r="A67" s="15"/>
      <c r="B67" s="3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3.2">
      <c r="A68" s="15"/>
      <c r="B68" s="3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3.2">
      <c r="A69" s="15"/>
      <c r="B69" s="3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3.2">
      <c r="A70" s="15"/>
      <c r="B70" s="3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3.2">
      <c r="A71" s="15"/>
      <c r="B71" s="3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3.2">
      <c r="A72" s="15"/>
      <c r="B72" s="3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3.2">
      <c r="A73" s="15"/>
      <c r="B73" s="3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3.2">
      <c r="A74" s="15"/>
      <c r="B74" s="3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3.2">
      <c r="A75" s="15"/>
      <c r="B75" s="3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3.2">
      <c r="A76" s="15"/>
      <c r="B76" s="3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3.2">
      <c r="A77" s="15"/>
      <c r="B77" s="3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3.2">
      <c r="A78" s="15"/>
      <c r="B78" s="3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3.2">
      <c r="A79" s="15"/>
      <c r="B79" s="3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3.2">
      <c r="A80" s="15"/>
      <c r="B80" s="3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3.2">
      <c r="A81" s="15"/>
      <c r="B81" s="3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3.2">
      <c r="A82" s="15"/>
      <c r="B82" s="3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3.2">
      <c r="A83" s="15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3.2">
      <c r="A84" s="15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3.2">
      <c r="A85" s="15"/>
      <c r="B85" s="3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3.2">
      <c r="A86" s="15"/>
      <c r="B86" s="3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3.2">
      <c r="A87" s="15"/>
      <c r="B87" s="3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3.2">
      <c r="A88" s="15"/>
      <c r="B88" s="3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3.2">
      <c r="A89" s="15"/>
      <c r="B89" s="3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3.2">
      <c r="A90" s="15"/>
      <c r="B90" s="3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3.2">
      <c r="A91" s="15"/>
      <c r="B91" s="3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3.2">
      <c r="A92" s="15"/>
      <c r="B92" s="3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3.2">
      <c r="A93" s="15"/>
      <c r="B93" s="3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3.2">
      <c r="A94" s="15"/>
      <c r="B94" s="3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3.2">
      <c r="A95" s="15"/>
      <c r="B95" s="3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3.2">
      <c r="A96" s="15"/>
      <c r="B96" s="3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3.2">
      <c r="A97" s="15"/>
      <c r="B97" s="3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3.2">
      <c r="A98" s="15"/>
      <c r="B98" s="3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3.2">
      <c r="A99" s="15"/>
      <c r="B99" s="3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3.2">
      <c r="A100" s="15"/>
      <c r="B100" s="3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3.2">
      <c r="A101" s="15"/>
      <c r="B101" s="3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3.2">
      <c r="A102" s="15"/>
      <c r="B102" s="3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3.2">
      <c r="A103" s="15"/>
      <c r="B103" s="3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3.2">
      <c r="A104" s="15"/>
      <c r="B104" s="3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3.2">
      <c r="A105" s="15"/>
      <c r="B105" s="3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3.2">
      <c r="A106" s="15"/>
      <c r="B106" s="3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3.2">
      <c r="A107" s="15"/>
      <c r="B107" s="3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3.2">
      <c r="A108" s="15"/>
      <c r="B108" s="3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3.2">
      <c r="A109" s="15"/>
      <c r="B109" s="3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3.2">
      <c r="A110" s="15"/>
      <c r="B110" s="3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3.2">
      <c r="A111" s="15"/>
      <c r="B111" s="3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3.2">
      <c r="A112" s="15"/>
      <c r="B112" s="3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3.2">
      <c r="A113" s="15"/>
      <c r="B113" s="3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3.2">
      <c r="A114" s="15"/>
      <c r="B114" s="3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3.2">
      <c r="A115" s="15"/>
      <c r="B115" s="3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3.2">
      <c r="A116" s="15"/>
      <c r="B116" s="3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3.2">
      <c r="A117" s="15"/>
      <c r="B117" s="3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3.2">
      <c r="A118" s="15"/>
      <c r="B118" s="3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3.2">
      <c r="A119" s="15"/>
      <c r="B119" s="3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3.2">
      <c r="A120" s="15"/>
      <c r="B120" s="3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3.2">
      <c r="A121" s="15"/>
      <c r="B121" s="3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3.2">
      <c r="A122" s="15"/>
      <c r="B122" s="3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3.2">
      <c r="A123" s="15"/>
      <c r="B123" s="3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3.2">
      <c r="A124" s="15"/>
      <c r="B124" s="3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3.2">
      <c r="A125" s="15"/>
      <c r="B125" s="3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3.2">
      <c r="A126" s="15"/>
      <c r="B126" s="3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3.2">
      <c r="A127" s="15"/>
      <c r="B127" s="3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3.2">
      <c r="A128" s="15"/>
      <c r="B128" s="3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3.2">
      <c r="A129" s="15"/>
      <c r="B129" s="3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3.2">
      <c r="A130" s="15"/>
      <c r="B130" s="3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3.2">
      <c r="A131" s="15"/>
      <c r="B131" s="3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3.2">
      <c r="A132" s="15"/>
      <c r="B132" s="3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3.2">
      <c r="A133" s="15"/>
      <c r="B133" s="3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3.2">
      <c r="A134" s="15"/>
      <c r="B134" s="3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3.2">
      <c r="A135" s="15"/>
      <c r="B135" s="3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3.2">
      <c r="A136" s="15"/>
      <c r="B136" s="3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3.2">
      <c r="A137" s="15"/>
      <c r="B137" s="3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3.2">
      <c r="A138" s="15"/>
      <c r="B138" s="3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3.2">
      <c r="A139" s="15"/>
      <c r="B139" s="3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3.2">
      <c r="A140" s="15"/>
      <c r="B140" s="3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3.2">
      <c r="A141" s="15"/>
      <c r="B141" s="3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3.2">
      <c r="A142" s="15"/>
      <c r="B142" s="3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3.2">
      <c r="A143" s="15"/>
      <c r="B143" s="3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3.2">
      <c r="A144" s="15"/>
      <c r="B144" s="3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3.2">
      <c r="A145" s="15"/>
      <c r="B145" s="3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3.2">
      <c r="A146" s="15"/>
      <c r="B146" s="3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3.2">
      <c r="A147" s="15"/>
      <c r="B147" s="3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3.2">
      <c r="A148" s="15"/>
      <c r="B148" s="3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3.2">
      <c r="A149" s="15"/>
      <c r="B149" s="3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3.2">
      <c r="A150" s="15"/>
      <c r="B150" s="3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3.2">
      <c r="A151" s="15"/>
      <c r="B151" s="3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3.2">
      <c r="A152" s="15"/>
      <c r="B152" s="3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3.2">
      <c r="A153" s="15"/>
      <c r="B153" s="3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3.2">
      <c r="A154" s="15"/>
      <c r="B154" s="3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3.2">
      <c r="A155" s="15"/>
      <c r="B155" s="3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3.2">
      <c r="A156" s="15"/>
      <c r="B156" s="3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3.2">
      <c r="A157" s="15"/>
      <c r="B157" s="3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3.2">
      <c r="A158" s="15"/>
      <c r="B158" s="3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3.2">
      <c r="A159" s="15"/>
      <c r="B159" s="3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3.2">
      <c r="A160" s="15"/>
      <c r="B160" s="3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3.2">
      <c r="A161" s="15"/>
      <c r="B161" s="3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3.2">
      <c r="A162" s="15"/>
      <c r="B162" s="3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3.2">
      <c r="A163" s="15"/>
      <c r="B163" s="3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3.2">
      <c r="A164" s="15"/>
      <c r="B164" s="3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3.2">
      <c r="A165" s="15"/>
      <c r="B165" s="3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3.2">
      <c r="A166" s="15"/>
      <c r="B166" s="3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3.2">
      <c r="A167" s="15"/>
      <c r="B167" s="3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3.2">
      <c r="A168" s="15"/>
      <c r="B168" s="3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3.2">
      <c r="A169" s="15"/>
      <c r="B169" s="3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3.2">
      <c r="A170" s="15"/>
      <c r="B170" s="3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3.2">
      <c r="A171" s="15"/>
      <c r="B171" s="3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3.2">
      <c r="A172" s="15"/>
      <c r="B172" s="3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3.2">
      <c r="A173" s="15"/>
      <c r="B173" s="3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3.2">
      <c r="A174" s="15"/>
      <c r="B174" s="3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3.2">
      <c r="A175" s="15"/>
      <c r="B175" s="3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3.2">
      <c r="A176" s="15"/>
      <c r="B176" s="3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3.2">
      <c r="A177" s="15"/>
      <c r="B177" s="3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3.2">
      <c r="A178" s="15"/>
      <c r="B178" s="3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3.2">
      <c r="A179" s="15"/>
      <c r="B179" s="3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3.2">
      <c r="A180" s="15"/>
      <c r="B180" s="3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3.2">
      <c r="A181" s="15"/>
      <c r="B181" s="3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3.2">
      <c r="A182" s="15"/>
      <c r="B182" s="3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3.2">
      <c r="A183" s="15"/>
      <c r="B183" s="3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3.2">
      <c r="A184" s="15"/>
      <c r="B184" s="3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3.2">
      <c r="A185" s="15"/>
      <c r="B185" s="3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3.2">
      <c r="A186" s="15"/>
      <c r="B186" s="3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3.2">
      <c r="A187" s="15"/>
      <c r="B187" s="3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3.2">
      <c r="A188" s="15"/>
      <c r="B188" s="3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3.2">
      <c r="A189" s="15"/>
      <c r="B189" s="3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3.2">
      <c r="A190" s="15"/>
      <c r="B190" s="3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3.2">
      <c r="A191" s="15"/>
      <c r="B191" s="3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3.2">
      <c r="A192" s="15"/>
      <c r="B192" s="3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3.2">
      <c r="A193" s="15"/>
      <c r="B193" s="3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3.2">
      <c r="A194" s="15"/>
      <c r="B194" s="3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3.2">
      <c r="A195" s="15"/>
      <c r="B195" s="3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3.2">
      <c r="A196" s="15"/>
      <c r="B196" s="3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3.2">
      <c r="A197" s="15"/>
      <c r="B197" s="3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3.2">
      <c r="A198" s="15"/>
      <c r="B198" s="3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3.2">
      <c r="A199" s="15"/>
      <c r="B199" s="3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3.2">
      <c r="A200" s="15"/>
      <c r="B200" s="3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3.2">
      <c r="A201" s="15"/>
      <c r="B201" s="3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3.2">
      <c r="A202" s="15"/>
      <c r="B202" s="3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3.2">
      <c r="A203" s="15"/>
      <c r="B203" s="3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3.2">
      <c r="A204" s="15"/>
      <c r="B204" s="3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3.2">
      <c r="A205" s="15"/>
      <c r="B205" s="3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3.2">
      <c r="A206" s="15"/>
      <c r="B206" s="3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3.2">
      <c r="A207" s="15"/>
      <c r="B207" s="3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3.2">
      <c r="A208" s="15"/>
      <c r="B208" s="3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3.2">
      <c r="A209" s="15"/>
      <c r="B209" s="3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3.2">
      <c r="A210" s="15"/>
      <c r="B210" s="3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3.2">
      <c r="A211" s="15"/>
      <c r="B211" s="3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3.2">
      <c r="A212" s="15"/>
      <c r="B212" s="3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3.2">
      <c r="A213" s="15"/>
      <c r="B213" s="3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3.2">
      <c r="A214" s="15"/>
      <c r="B214" s="3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3.2">
      <c r="A215" s="15"/>
      <c r="B215" s="3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3.2">
      <c r="A216" s="15"/>
      <c r="B216" s="3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3.2">
      <c r="A217" s="15"/>
      <c r="B217" s="3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3.2">
      <c r="A218" s="15"/>
      <c r="B218" s="3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3.2">
      <c r="A219" s="15"/>
      <c r="B219" s="3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3.2">
      <c r="A220" s="15"/>
      <c r="B220" s="3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3.2">
      <c r="A221" s="15"/>
      <c r="B221" s="3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3.2">
      <c r="A222" s="15"/>
      <c r="B222" s="3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3.2">
      <c r="A223" s="15"/>
      <c r="B223" s="3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3.2">
      <c r="A224" s="15"/>
      <c r="B224" s="3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3.2">
      <c r="A225" s="15"/>
      <c r="B225" s="3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3.2">
      <c r="A226" s="15"/>
      <c r="B226" s="3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3.2">
      <c r="A227" s="15"/>
      <c r="B227" s="3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3.2">
      <c r="A228" s="15"/>
      <c r="B228" s="3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3.2">
      <c r="A229" s="15"/>
      <c r="B229" s="3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3.2">
      <c r="A230" s="15"/>
      <c r="B230" s="3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3.2">
      <c r="A231" s="15"/>
      <c r="B231" s="3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3.2">
      <c r="A232" s="15"/>
      <c r="B232" s="3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3.2">
      <c r="A233" s="15"/>
      <c r="B233" s="3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3.2">
      <c r="A234" s="15"/>
      <c r="B234" s="3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3.2">
      <c r="A235" s="15"/>
      <c r="B235" s="3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3.2">
      <c r="A236" s="15"/>
      <c r="B236" s="3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3.2">
      <c r="A237" s="15"/>
      <c r="B237" s="3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3.2">
      <c r="A238" s="15"/>
      <c r="B238" s="3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3.2">
      <c r="A239" s="15"/>
      <c r="B239" s="3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3.2">
      <c r="A240" s="15"/>
      <c r="B240" s="3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3.2">
      <c r="A241" s="15"/>
      <c r="B241" s="3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3.2">
      <c r="A242" s="15"/>
      <c r="B242" s="3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3.2">
      <c r="A243" s="15"/>
      <c r="B243" s="3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3.2">
      <c r="A244" s="15"/>
      <c r="B244" s="3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3.2">
      <c r="A245" s="15"/>
      <c r="B245" s="3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3.2">
      <c r="A246" s="15"/>
      <c r="B246" s="3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3.2">
      <c r="A247" s="15"/>
      <c r="B247" s="3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3.2">
      <c r="A248" s="15"/>
      <c r="B248" s="3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3.2">
      <c r="A249" s="15"/>
      <c r="B249" s="3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3.2">
      <c r="A250" s="15"/>
      <c r="B250" s="3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3.2">
      <c r="A251" s="15"/>
      <c r="B251" s="3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3.2">
      <c r="A252" s="15"/>
      <c r="B252" s="3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3.2">
      <c r="A253" s="15"/>
      <c r="B253" s="3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3.2">
      <c r="A254" s="15"/>
      <c r="B254" s="3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3.2">
      <c r="A255" s="15"/>
      <c r="B255" s="3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3.2">
      <c r="A256" s="15"/>
      <c r="B256" s="3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3.2">
      <c r="A257" s="15"/>
      <c r="B257" s="3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3.2">
      <c r="A258" s="15"/>
      <c r="B258" s="3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3.2">
      <c r="A259" s="15"/>
      <c r="B259" s="3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3.2">
      <c r="A260" s="15"/>
      <c r="B260" s="3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3.2">
      <c r="A261" s="15"/>
      <c r="B261" s="3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3.2">
      <c r="A262" s="15"/>
      <c r="B262" s="3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3.2">
      <c r="A263" s="15"/>
      <c r="B263" s="3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3.2">
      <c r="A264" s="15"/>
      <c r="B264" s="3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3.2">
      <c r="A265" s="15"/>
      <c r="B265" s="3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3.2">
      <c r="A266" s="15"/>
      <c r="B266" s="3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3.2">
      <c r="A267" s="15"/>
      <c r="B267" s="3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3.2">
      <c r="A268" s="15"/>
      <c r="B268" s="3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3.2">
      <c r="A269" s="15"/>
      <c r="B269" s="3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3.2">
      <c r="A270" s="15"/>
      <c r="B270" s="3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3.2">
      <c r="A271" s="15"/>
      <c r="B271" s="3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3.2">
      <c r="A272" s="15"/>
      <c r="B272" s="3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3.2">
      <c r="A273" s="15"/>
      <c r="B273" s="3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3.2">
      <c r="A274" s="15"/>
      <c r="B274" s="3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3.2">
      <c r="A275" s="15"/>
      <c r="B275" s="3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3.2">
      <c r="A276" s="15"/>
      <c r="B276" s="3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3.2">
      <c r="A277" s="15"/>
      <c r="B277" s="3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3.2">
      <c r="A278" s="15"/>
      <c r="B278" s="3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3.2">
      <c r="A279" s="15"/>
      <c r="B279" s="3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3.2">
      <c r="A280" s="15"/>
      <c r="B280" s="3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3.2">
      <c r="A281" s="15"/>
      <c r="B281" s="3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3.2">
      <c r="A282" s="15"/>
      <c r="B282" s="3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3.2">
      <c r="A283" s="15"/>
      <c r="B283" s="3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3.2">
      <c r="A284" s="15"/>
      <c r="B284" s="3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3.2">
      <c r="A285" s="15"/>
      <c r="B285" s="3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3.2">
      <c r="A286" s="15"/>
      <c r="B286" s="3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3.2">
      <c r="A287" s="15"/>
      <c r="B287" s="3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3.2">
      <c r="A288" s="15"/>
      <c r="B288" s="3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3.2">
      <c r="A289" s="15"/>
      <c r="B289" s="3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3.2">
      <c r="A290" s="15"/>
      <c r="B290" s="3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3.2">
      <c r="A291" s="15"/>
      <c r="B291" s="3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3.2">
      <c r="A292" s="15"/>
      <c r="B292" s="3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3.2">
      <c r="A293" s="15"/>
      <c r="B293" s="3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3.2">
      <c r="A294" s="15"/>
      <c r="B294" s="3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3.2">
      <c r="A295" s="15"/>
      <c r="B295" s="3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3.2">
      <c r="A296" s="15"/>
      <c r="B296" s="3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3.2">
      <c r="A297" s="15"/>
      <c r="B297" s="3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3.2">
      <c r="A298" s="15"/>
      <c r="B298" s="3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3.2">
      <c r="A299" s="15"/>
      <c r="B299" s="3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3.2">
      <c r="A300" s="15"/>
      <c r="B300" s="3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3.2">
      <c r="A301" s="15"/>
      <c r="B301" s="3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3.2">
      <c r="A302" s="15"/>
      <c r="B302" s="3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3.2">
      <c r="A303" s="15"/>
      <c r="B303" s="3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3.2">
      <c r="A304" s="15"/>
      <c r="B304" s="3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3.2">
      <c r="A305" s="15"/>
      <c r="B305" s="3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3.2">
      <c r="A306" s="15"/>
      <c r="B306" s="3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3.2">
      <c r="A307" s="15"/>
      <c r="B307" s="3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3.2">
      <c r="A308" s="15"/>
      <c r="B308" s="3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3.2">
      <c r="A309" s="15"/>
      <c r="B309" s="3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3.2">
      <c r="A310" s="15"/>
      <c r="B310" s="3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3.2">
      <c r="A311" s="15"/>
      <c r="B311" s="3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3.2">
      <c r="A312" s="15"/>
      <c r="B312" s="3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3.2">
      <c r="A313" s="15"/>
      <c r="B313" s="3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3.2">
      <c r="A314" s="15"/>
      <c r="B314" s="3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3.2">
      <c r="A315" s="15"/>
      <c r="B315" s="3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3.2">
      <c r="A316" s="15"/>
      <c r="B316" s="3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3.2">
      <c r="A317" s="15"/>
      <c r="B317" s="3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3.2">
      <c r="A318" s="15"/>
      <c r="B318" s="3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3.2">
      <c r="A319" s="15"/>
      <c r="B319" s="3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3.2">
      <c r="A320" s="15"/>
      <c r="B320" s="3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3.2">
      <c r="A321" s="15"/>
      <c r="B321" s="3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3.2">
      <c r="A322" s="15"/>
      <c r="B322" s="3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3.2">
      <c r="A323" s="15"/>
      <c r="B323" s="3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3.2">
      <c r="A324" s="15"/>
      <c r="B324" s="3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3.2">
      <c r="A325" s="15"/>
      <c r="B325" s="3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3.2">
      <c r="A326" s="15"/>
      <c r="B326" s="3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3.2">
      <c r="A327" s="15"/>
      <c r="B327" s="3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3.2">
      <c r="A328" s="15"/>
      <c r="B328" s="3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3.2">
      <c r="A329" s="15"/>
      <c r="B329" s="3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3.2">
      <c r="A330" s="15"/>
      <c r="B330" s="3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3.2">
      <c r="A331" s="15"/>
      <c r="B331" s="3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3.2">
      <c r="A332" s="15"/>
      <c r="B332" s="3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3.2">
      <c r="A333" s="15"/>
      <c r="B333" s="3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3.2">
      <c r="A334" s="15"/>
      <c r="B334" s="3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3.2">
      <c r="A335" s="15"/>
      <c r="B335" s="3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3.2">
      <c r="A336" s="15"/>
      <c r="B336" s="3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3.2">
      <c r="A337" s="15"/>
      <c r="B337" s="3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3.2">
      <c r="A338" s="15"/>
      <c r="B338" s="3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3.2">
      <c r="A339" s="15"/>
      <c r="B339" s="3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3.2">
      <c r="A340" s="15"/>
      <c r="B340" s="3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3.2">
      <c r="A341" s="15"/>
      <c r="B341" s="3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3.2">
      <c r="A342" s="15"/>
      <c r="B342" s="3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3.2">
      <c r="A343" s="15"/>
      <c r="B343" s="3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3.2">
      <c r="A344" s="15"/>
      <c r="B344" s="3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3.2">
      <c r="A345" s="15"/>
      <c r="B345" s="3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3.2">
      <c r="A346" s="15"/>
      <c r="B346" s="3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3.2">
      <c r="A347" s="15"/>
      <c r="B347" s="3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3.2">
      <c r="A348" s="15"/>
      <c r="B348" s="3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3.2">
      <c r="A349" s="15"/>
      <c r="B349" s="3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3.2">
      <c r="A350" s="15"/>
      <c r="B350" s="3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3.2">
      <c r="A351" s="15"/>
      <c r="B351" s="3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3.2">
      <c r="A352" s="15"/>
      <c r="B352" s="3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3.2">
      <c r="A353" s="15"/>
      <c r="B353" s="3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3.2">
      <c r="A354" s="15"/>
      <c r="B354" s="3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3.2">
      <c r="A355" s="15"/>
      <c r="B355" s="3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3.2">
      <c r="A356" s="15"/>
      <c r="B356" s="3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3.2">
      <c r="A357" s="15"/>
      <c r="B357" s="3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3.2">
      <c r="A358" s="15"/>
      <c r="B358" s="3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3.2">
      <c r="A359" s="15"/>
      <c r="B359" s="3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3.2">
      <c r="A360" s="15"/>
      <c r="B360" s="3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3.2">
      <c r="A361" s="15"/>
      <c r="B361" s="3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3.2">
      <c r="A362" s="15"/>
      <c r="B362" s="3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3.2">
      <c r="A363" s="15"/>
      <c r="B363" s="3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3.2">
      <c r="A364" s="15"/>
      <c r="B364" s="3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3.2">
      <c r="A365" s="15"/>
      <c r="B365" s="3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3.2">
      <c r="A366" s="15"/>
      <c r="B366" s="3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3.2">
      <c r="A367" s="15"/>
      <c r="B367" s="3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3.2">
      <c r="A368" s="15"/>
      <c r="B368" s="3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3.2">
      <c r="A369" s="15"/>
      <c r="B369" s="3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3.2">
      <c r="A370" s="15"/>
      <c r="B370" s="3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3.2">
      <c r="A371" s="15"/>
      <c r="B371" s="3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3.2">
      <c r="A372" s="15"/>
      <c r="B372" s="3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3.2">
      <c r="A373" s="15"/>
      <c r="B373" s="3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3.2">
      <c r="A374" s="15"/>
      <c r="B374" s="3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3.2">
      <c r="A375" s="15"/>
      <c r="B375" s="3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3.2">
      <c r="A376" s="15"/>
      <c r="B376" s="3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3.2">
      <c r="A377" s="15"/>
      <c r="B377" s="3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3.2">
      <c r="A378" s="15"/>
      <c r="B378" s="3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3.2">
      <c r="A379" s="15"/>
      <c r="B379" s="3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3.2">
      <c r="A380" s="15"/>
      <c r="B380" s="3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3.2">
      <c r="A381" s="15"/>
      <c r="B381" s="3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3.2">
      <c r="A382" s="15"/>
      <c r="B382" s="3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3.2">
      <c r="A383" s="15"/>
      <c r="B383" s="3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3.2">
      <c r="A384" s="15"/>
      <c r="B384" s="3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3.2">
      <c r="A385" s="15"/>
      <c r="B385" s="3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3.2">
      <c r="A386" s="15"/>
      <c r="B386" s="3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3.2">
      <c r="A387" s="15"/>
      <c r="B387" s="3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3.2">
      <c r="A388" s="15"/>
      <c r="B388" s="3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3.2">
      <c r="A389" s="15"/>
      <c r="B389" s="3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3.2">
      <c r="A390" s="15"/>
      <c r="B390" s="3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3.2">
      <c r="A391" s="15"/>
      <c r="B391" s="3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3.2">
      <c r="A392" s="15"/>
      <c r="B392" s="3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3.2">
      <c r="A393" s="15"/>
      <c r="B393" s="3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3.2">
      <c r="A394" s="15"/>
      <c r="B394" s="3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3.2">
      <c r="A395" s="15"/>
      <c r="B395" s="3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3.2">
      <c r="A396" s="15"/>
      <c r="B396" s="3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3.2">
      <c r="A397" s="15"/>
      <c r="B397" s="3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3.2">
      <c r="A398" s="15"/>
      <c r="B398" s="3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3.2">
      <c r="A399" s="15"/>
      <c r="B399" s="3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3.2">
      <c r="A400" s="15"/>
      <c r="B400" s="3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3.2">
      <c r="A401" s="15"/>
      <c r="B401" s="3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3.2">
      <c r="A402" s="15"/>
      <c r="B402" s="3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3.2">
      <c r="A403" s="15"/>
      <c r="B403" s="3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3.2">
      <c r="A404" s="15"/>
      <c r="B404" s="3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3.2">
      <c r="A405" s="15"/>
      <c r="B405" s="3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3.2">
      <c r="A406" s="15"/>
      <c r="B406" s="3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3.2">
      <c r="A407" s="15"/>
      <c r="B407" s="3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3.2">
      <c r="A408" s="15"/>
      <c r="B408" s="3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3.2">
      <c r="A409" s="15"/>
      <c r="B409" s="3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3.2">
      <c r="A410" s="15"/>
      <c r="B410" s="3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3.2">
      <c r="A411" s="15"/>
      <c r="B411" s="3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3.2">
      <c r="A412" s="15"/>
      <c r="B412" s="3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3.2">
      <c r="A413" s="15"/>
      <c r="B413" s="3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3.2">
      <c r="A414" s="15"/>
      <c r="B414" s="3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3.2">
      <c r="A415" s="15"/>
      <c r="B415" s="3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3.2">
      <c r="A416" s="15"/>
      <c r="B416" s="3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3.2">
      <c r="A417" s="15"/>
      <c r="B417" s="3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3.2">
      <c r="A418" s="15"/>
      <c r="B418" s="3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3.2">
      <c r="A419" s="15"/>
      <c r="B419" s="3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3.2">
      <c r="A420" s="15"/>
      <c r="B420" s="3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3.2">
      <c r="A421" s="15"/>
      <c r="B421" s="3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3.2">
      <c r="A422" s="15"/>
      <c r="B422" s="3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3.2">
      <c r="A423" s="15"/>
      <c r="B423" s="3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3.2">
      <c r="A424" s="15"/>
      <c r="B424" s="3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3.2">
      <c r="A425" s="15"/>
      <c r="B425" s="3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3.2">
      <c r="A426" s="15"/>
      <c r="B426" s="3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3.2">
      <c r="A427" s="15"/>
      <c r="B427" s="3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3.2">
      <c r="A428" s="15"/>
      <c r="B428" s="3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3.2">
      <c r="A429" s="15"/>
      <c r="B429" s="3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3.2">
      <c r="A430" s="15"/>
      <c r="B430" s="3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3.2">
      <c r="A431" s="15"/>
      <c r="B431" s="3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3.2">
      <c r="A432" s="15"/>
      <c r="B432" s="3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3.2">
      <c r="A433" s="15"/>
      <c r="B433" s="3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3.2">
      <c r="A434" s="15"/>
      <c r="B434" s="3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3.2">
      <c r="A435" s="15"/>
      <c r="B435" s="3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3.2">
      <c r="A436" s="15"/>
      <c r="B436" s="3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3.2">
      <c r="A437" s="15"/>
      <c r="B437" s="3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3.2">
      <c r="A438" s="15"/>
      <c r="B438" s="3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3.2">
      <c r="A439" s="15"/>
      <c r="B439" s="3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3.2">
      <c r="A440" s="15"/>
      <c r="B440" s="3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3.2">
      <c r="A441" s="15"/>
      <c r="B441" s="3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3.2">
      <c r="A442" s="15"/>
      <c r="B442" s="3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3.2">
      <c r="A443" s="15"/>
      <c r="B443" s="3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3.2">
      <c r="A444" s="15"/>
      <c r="B444" s="3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3.2">
      <c r="A445" s="15"/>
      <c r="B445" s="3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3.2">
      <c r="A446" s="15"/>
      <c r="B446" s="3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3.2">
      <c r="A447" s="15"/>
      <c r="B447" s="3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3.2">
      <c r="A448" s="15"/>
      <c r="B448" s="3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3.2">
      <c r="A449" s="15"/>
      <c r="B449" s="3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3.2">
      <c r="A450" s="15"/>
      <c r="B450" s="3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3.2">
      <c r="A451" s="15"/>
      <c r="B451" s="3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3.2">
      <c r="A452" s="15"/>
      <c r="B452" s="3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3.2">
      <c r="A453" s="15"/>
      <c r="B453" s="3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3.2">
      <c r="A454" s="15"/>
      <c r="B454" s="3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3.2">
      <c r="A455" s="15"/>
      <c r="B455" s="3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3.2">
      <c r="A456" s="15"/>
      <c r="B456" s="3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3.2">
      <c r="A457" s="15"/>
      <c r="B457" s="3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3.2">
      <c r="A458" s="15"/>
      <c r="B458" s="3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3.2">
      <c r="A459" s="15"/>
      <c r="B459" s="3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3.2">
      <c r="A460" s="15"/>
      <c r="B460" s="3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3.2">
      <c r="A461" s="15"/>
      <c r="B461" s="3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3.2">
      <c r="A462" s="15"/>
      <c r="B462" s="3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3.2">
      <c r="A463" s="15"/>
      <c r="B463" s="3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3.2">
      <c r="A464" s="15"/>
      <c r="B464" s="3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3.2">
      <c r="A465" s="15"/>
      <c r="B465" s="3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3.2">
      <c r="A466" s="15"/>
      <c r="B466" s="3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3.2">
      <c r="A467" s="15"/>
      <c r="B467" s="3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3.2">
      <c r="A468" s="15"/>
      <c r="B468" s="3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3.2">
      <c r="A469" s="15"/>
      <c r="B469" s="3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3.2">
      <c r="A470" s="15"/>
      <c r="B470" s="3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3.2">
      <c r="A471" s="15"/>
      <c r="B471" s="3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3.2">
      <c r="A472" s="15"/>
      <c r="B472" s="3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3.2">
      <c r="A473" s="15"/>
      <c r="B473" s="3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3.2">
      <c r="A474" s="15"/>
      <c r="B474" s="3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3.2">
      <c r="A475" s="15"/>
      <c r="B475" s="3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3.2">
      <c r="A476" s="15"/>
      <c r="B476" s="3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3.2">
      <c r="A477" s="15"/>
      <c r="B477" s="3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3.2">
      <c r="A478" s="15"/>
      <c r="B478" s="3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3.2">
      <c r="A479" s="15"/>
      <c r="B479" s="3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3.2">
      <c r="A480" s="15"/>
      <c r="B480" s="3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3.2">
      <c r="A481" s="15"/>
      <c r="B481" s="3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3.2">
      <c r="A482" s="15"/>
      <c r="B482" s="3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3.2">
      <c r="A483" s="15"/>
      <c r="B483" s="3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3.2">
      <c r="A484" s="15"/>
      <c r="B484" s="3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3.2">
      <c r="A485" s="15"/>
      <c r="B485" s="3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3.2">
      <c r="A486" s="15"/>
      <c r="B486" s="3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3.2">
      <c r="A487" s="15"/>
      <c r="B487" s="3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3.2">
      <c r="A488" s="15"/>
      <c r="B488" s="3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3.2">
      <c r="A489" s="15"/>
      <c r="B489" s="3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3.2">
      <c r="A490" s="15"/>
      <c r="B490" s="3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3.2">
      <c r="A491" s="15"/>
      <c r="B491" s="3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3.2">
      <c r="A492" s="15"/>
      <c r="B492" s="3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3.2">
      <c r="A493" s="15"/>
      <c r="B493" s="3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3.2">
      <c r="A494" s="15"/>
      <c r="B494" s="3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3.2">
      <c r="A495" s="15"/>
      <c r="B495" s="3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3.2">
      <c r="A496" s="15"/>
      <c r="B496" s="3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3.2">
      <c r="A497" s="15"/>
      <c r="B497" s="3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3.2">
      <c r="A498" s="15"/>
      <c r="B498" s="3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3.2">
      <c r="A499" s="15"/>
      <c r="B499" s="3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3.2">
      <c r="A500" s="15"/>
      <c r="B500" s="3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3.2">
      <c r="A501" s="15"/>
      <c r="B501" s="3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3.2">
      <c r="A502" s="15"/>
      <c r="B502" s="3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3.2">
      <c r="A503" s="15"/>
      <c r="B503" s="3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3.2">
      <c r="A504" s="15"/>
      <c r="B504" s="3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3.2">
      <c r="A505" s="15"/>
      <c r="B505" s="3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3.2">
      <c r="A506" s="15"/>
      <c r="B506" s="3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3.2">
      <c r="A507" s="15"/>
      <c r="B507" s="3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3.2">
      <c r="A508" s="15"/>
      <c r="B508" s="3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3.2">
      <c r="A509" s="15"/>
      <c r="B509" s="3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3.2">
      <c r="A510" s="15"/>
      <c r="B510" s="3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3.2">
      <c r="A511" s="15"/>
      <c r="B511" s="3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3.2">
      <c r="A512" s="15"/>
      <c r="B512" s="3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3.2">
      <c r="A513" s="15"/>
      <c r="B513" s="3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3.2">
      <c r="A514" s="15"/>
      <c r="B514" s="3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3.2">
      <c r="A515" s="15"/>
      <c r="B515" s="3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3.2">
      <c r="A516" s="15"/>
      <c r="B516" s="3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3.2">
      <c r="A517" s="15"/>
      <c r="B517" s="3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3.2">
      <c r="A518" s="15"/>
      <c r="B518" s="3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3.2">
      <c r="A519" s="15"/>
      <c r="B519" s="3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3.2">
      <c r="A520" s="15"/>
      <c r="B520" s="3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3.2">
      <c r="A521" s="15"/>
      <c r="B521" s="3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3.2">
      <c r="A522" s="15"/>
      <c r="B522" s="3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3.2">
      <c r="A523" s="15"/>
      <c r="B523" s="3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3.2">
      <c r="A524" s="15"/>
      <c r="B524" s="3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3.2">
      <c r="A525" s="15"/>
      <c r="B525" s="3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3.2">
      <c r="A526" s="15"/>
      <c r="B526" s="3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3.2">
      <c r="A527" s="15"/>
      <c r="B527" s="3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3.2">
      <c r="A528" s="15"/>
      <c r="B528" s="3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3.2">
      <c r="A529" s="15"/>
      <c r="B529" s="3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3.2">
      <c r="A530" s="15"/>
      <c r="B530" s="3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3.2">
      <c r="A531" s="15"/>
      <c r="B531" s="3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3.2">
      <c r="A532" s="15"/>
      <c r="B532" s="3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3.2">
      <c r="A533" s="15"/>
      <c r="B533" s="3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3.2">
      <c r="A534" s="15"/>
      <c r="B534" s="3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3.2">
      <c r="A535" s="15"/>
      <c r="B535" s="3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3.2">
      <c r="A536" s="15"/>
      <c r="B536" s="3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3.2">
      <c r="A537" s="15"/>
      <c r="B537" s="3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3.2">
      <c r="A538" s="15"/>
      <c r="B538" s="3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3.2">
      <c r="A539" s="15"/>
      <c r="B539" s="3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3.2">
      <c r="A540" s="15"/>
      <c r="B540" s="3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3.2">
      <c r="A541" s="15"/>
      <c r="B541" s="3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3.2">
      <c r="A542" s="15"/>
      <c r="B542" s="3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3.2">
      <c r="A543" s="15"/>
      <c r="B543" s="3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3.2">
      <c r="A544" s="15"/>
      <c r="B544" s="3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3.2">
      <c r="A545" s="15"/>
      <c r="B545" s="3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3.2">
      <c r="A546" s="15"/>
      <c r="B546" s="3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3.2">
      <c r="A547" s="15"/>
      <c r="B547" s="3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3.2">
      <c r="A548" s="15"/>
      <c r="B548" s="3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3.2">
      <c r="A549" s="15"/>
      <c r="B549" s="3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3.2">
      <c r="A550" s="15"/>
      <c r="B550" s="3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3.2">
      <c r="A551" s="15"/>
      <c r="B551" s="3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3.2">
      <c r="A552" s="15"/>
      <c r="B552" s="3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3.2">
      <c r="A553" s="15"/>
      <c r="B553" s="3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3.2">
      <c r="A554" s="15"/>
      <c r="B554" s="3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3.2">
      <c r="A555" s="15"/>
      <c r="B555" s="3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3.2">
      <c r="A556" s="15"/>
      <c r="B556" s="3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3.2">
      <c r="A557" s="15"/>
      <c r="B557" s="3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3.2">
      <c r="A558" s="15"/>
      <c r="B558" s="3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3.2">
      <c r="A559" s="15"/>
      <c r="B559" s="3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3.2">
      <c r="A560" s="15"/>
      <c r="B560" s="3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3.2">
      <c r="A561" s="15"/>
      <c r="B561" s="3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3.2">
      <c r="A562" s="15"/>
      <c r="B562" s="3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3.2">
      <c r="A563" s="15"/>
      <c r="B563" s="3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3.2">
      <c r="A564" s="15"/>
      <c r="B564" s="3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3.2">
      <c r="A565" s="15"/>
      <c r="B565" s="3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3.2">
      <c r="A566" s="15"/>
      <c r="B566" s="3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3.2">
      <c r="A567" s="15"/>
      <c r="B567" s="3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3.2">
      <c r="A568" s="15"/>
      <c r="B568" s="3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3.2">
      <c r="A569" s="15"/>
      <c r="B569" s="3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3.2">
      <c r="A570" s="15"/>
      <c r="B570" s="3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3.2">
      <c r="A571" s="15"/>
      <c r="B571" s="3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3.2">
      <c r="A572" s="15"/>
      <c r="B572" s="3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3.2">
      <c r="A573" s="15"/>
      <c r="B573" s="3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3.2">
      <c r="A574" s="15"/>
      <c r="B574" s="3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3.2">
      <c r="A575" s="15"/>
      <c r="B575" s="3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3.2">
      <c r="A576" s="15"/>
      <c r="B576" s="3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3.2">
      <c r="A577" s="15"/>
      <c r="B577" s="3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3.2">
      <c r="A578" s="15"/>
      <c r="B578" s="3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3.2">
      <c r="A579" s="15"/>
      <c r="B579" s="3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3.2">
      <c r="A580" s="15"/>
      <c r="B580" s="3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3.2">
      <c r="A581" s="15"/>
      <c r="B581" s="3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3.2">
      <c r="A582" s="15"/>
      <c r="B582" s="3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3.2">
      <c r="A583" s="15"/>
      <c r="B583" s="3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3.2">
      <c r="A584" s="15"/>
      <c r="B584" s="3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3.2">
      <c r="A585" s="15"/>
      <c r="B585" s="3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3.2">
      <c r="A586" s="15"/>
      <c r="B586" s="3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3.2">
      <c r="A587" s="15"/>
      <c r="B587" s="3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3.2">
      <c r="A588" s="15"/>
      <c r="B588" s="3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3.2">
      <c r="A589" s="15"/>
      <c r="B589" s="3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3.2">
      <c r="A590" s="15"/>
      <c r="B590" s="3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3.2">
      <c r="A591" s="15"/>
      <c r="B591" s="3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3.2">
      <c r="A592" s="15"/>
      <c r="B592" s="3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3.2">
      <c r="A593" s="15"/>
      <c r="B593" s="3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3.2">
      <c r="A594" s="15"/>
      <c r="B594" s="3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3.2">
      <c r="A595" s="15"/>
      <c r="B595" s="3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3.2">
      <c r="A596" s="15"/>
      <c r="B596" s="3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3.2">
      <c r="A597" s="15"/>
      <c r="B597" s="3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3.2">
      <c r="A598" s="15"/>
      <c r="B598" s="3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3.2">
      <c r="A599" s="15"/>
      <c r="B599" s="3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3.2">
      <c r="A600" s="15"/>
      <c r="B600" s="3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3.2">
      <c r="A601" s="15"/>
      <c r="B601" s="3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3.2">
      <c r="A602" s="15"/>
      <c r="B602" s="3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3.2">
      <c r="A603" s="15"/>
      <c r="B603" s="3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3.2">
      <c r="A604" s="15"/>
      <c r="B604" s="3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3.2">
      <c r="A605" s="15"/>
      <c r="B605" s="3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3.2">
      <c r="A606" s="15"/>
      <c r="B606" s="3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3.2">
      <c r="A607" s="15"/>
      <c r="B607" s="3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3.2">
      <c r="A608" s="15"/>
      <c r="B608" s="3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3.2">
      <c r="A609" s="15"/>
      <c r="B609" s="3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3.2">
      <c r="A610" s="15"/>
      <c r="B610" s="3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3.2">
      <c r="A611" s="15"/>
      <c r="B611" s="3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3.2">
      <c r="A612" s="15"/>
      <c r="B612" s="3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3.2">
      <c r="A613" s="15"/>
      <c r="B613" s="3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3.2">
      <c r="A614" s="15"/>
      <c r="B614" s="3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3.2">
      <c r="A615" s="15"/>
      <c r="B615" s="3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3.2">
      <c r="A616" s="15"/>
      <c r="B616" s="3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3.2">
      <c r="A617" s="15"/>
      <c r="B617" s="3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3.2">
      <c r="A618" s="15"/>
      <c r="B618" s="3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3.2">
      <c r="A619" s="15"/>
      <c r="B619" s="3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3.2">
      <c r="A620" s="15"/>
      <c r="B620" s="3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3.2">
      <c r="A621" s="15"/>
      <c r="B621" s="3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3.2">
      <c r="A622" s="15"/>
      <c r="B622" s="3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3.2">
      <c r="A623" s="15"/>
      <c r="B623" s="3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3.2">
      <c r="A624" s="15"/>
      <c r="B624" s="3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3.2">
      <c r="A625" s="15"/>
      <c r="B625" s="3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3.2">
      <c r="A626" s="15"/>
      <c r="B626" s="3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3.2">
      <c r="A627" s="15"/>
      <c r="B627" s="3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3.2">
      <c r="A628" s="15"/>
      <c r="B628" s="3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3.2">
      <c r="A629" s="15"/>
      <c r="B629" s="3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3.2">
      <c r="A630" s="15"/>
      <c r="B630" s="3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3.2">
      <c r="A631" s="15"/>
      <c r="B631" s="3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3.2">
      <c r="A632" s="15"/>
      <c r="B632" s="3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3.2">
      <c r="A633" s="15"/>
      <c r="B633" s="3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3.2">
      <c r="A634" s="15"/>
      <c r="B634" s="3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3.2">
      <c r="A635" s="15"/>
      <c r="B635" s="3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3.2">
      <c r="A636" s="15"/>
      <c r="B636" s="3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3.2">
      <c r="A637" s="15"/>
      <c r="B637" s="3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3.2">
      <c r="A638" s="15"/>
      <c r="B638" s="3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3.2">
      <c r="A639" s="15"/>
      <c r="B639" s="3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3.2">
      <c r="A640" s="15"/>
      <c r="B640" s="3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3.2">
      <c r="A641" s="15"/>
      <c r="B641" s="3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3.2">
      <c r="A642" s="15"/>
      <c r="B642" s="3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3.2">
      <c r="A643" s="15"/>
      <c r="B643" s="3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3.2">
      <c r="A644" s="15"/>
      <c r="B644" s="3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3.2">
      <c r="A645" s="15"/>
      <c r="B645" s="3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3.2">
      <c r="A646" s="15"/>
      <c r="B646" s="3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3.2">
      <c r="A647" s="15"/>
      <c r="B647" s="3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3.2">
      <c r="A648" s="15"/>
      <c r="B648" s="3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3.2">
      <c r="A649" s="15"/>
      <c r="B649" s="3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3.2">
      <c r="A650" s="15"/>
      <c r="B650" s="3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3.2">
      <c r="A651" s="15"/>
      <c r="B651" s="3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3.2">
      <c r="A652" s="15"/>
      <c r="B652" s="3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3.2">
      <c r="A653" s="15"/>
      <c r="B653" s="3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3.2">
      <c r="A654" s="15"/>
      <c r="B654" s="3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3.2">
      <c r="A655" s="15"/>
      <c r="B655" s="3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3.2">
      <c r="A656" s="15"/>
      <c r="B656" s="3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3.2">
      <c r="A657" s="15"/>
      <c r="B657" s="3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3.2">
      <c r="A658" s="15"/>
      <c r="B658" s="3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3.2">
      <c r="A659" s="15"/>
      <c r="B659" s="3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3.2">
      <c r="A660" s="15"/>
      <c r="B660" s="3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3.2">
      <c r="A661" s="15"/>
      <c r="B661" s="3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3.2">
      <c r="A662" s="15"/>
      <c r="B662" s="3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3.2">
      <c r="A663" s="15"/>
      <c r="B663" s="3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3.2">
      <c r="A664" s="15"/>
      <c r="B664" s="3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3.2">
      <c r="A665" s="15"/>
      <c r="B665" s="3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3.2">
      <c r="A666" s="15"/>
      <c r="B666" s="3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3.2">
      <c r="A667" s="15"/>
      <c r="B667" s="3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3.2">
      <c r="A668" s="15"/>
      <c r="B668" s="3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3.2">
      <c r="A669" s="15"/>
      <c r="B669" s="3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3.2">
      <c r="A670" s="15"/>
      <c r="B670" s="3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3.2">
      <c r="A671" s="15"/>
      <c r="B671" s="3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3.2">
      <c r="A672" s="15"/>
      <c r="B672" s="3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3.2">
      <c r="A673" s="15"/>
      <c r="B673" s="3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3.2">
      <c r="A674" s="15"/>
      <c r="B674" s="3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3.2">
      <c r="A675" s="15"/>
      <c r="B675" s="3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3.2">
      <c r="A676" s="15"/>
      <c r="B676" s="3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3.2">
      <c r="A677" s="15"/>
      <c r="B677" s="3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3.2">
      <c r="A678" s="15"/>
      <c r="B678" s="3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3.2">
      <c r="A679" s="15"/>
      <c r="B679" s="3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3.2">
      <c r="A680" s="15"/>
      <c r="B680" s="3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3.2">
      <c r="A681" s="15"/>
      <c r="B681" s="3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3.2">
      <c r="A682" s="15"/>
      <c r="B682" s="3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3.2">
      <c r="A683" s="15"/>
      <c r="B683" s="3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3.2">
      <c r="A684" s="15"/>
      <c r="B684" s="3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3.2">
      <c r="A685" s="15"/>
      <c r="B685" s="3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3.2">
      <c r="A686" s="15"/>
      <c r="B686" s="3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3.2">
      <c r="A687" s="15"/>
      <c r="B687" s="3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3.2">
      <c r="A688" s="15"/>
      <c r="B688" s="3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3.2">
      <c r="A689" s="15"/>
      <c r="B689" s="3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3.2">
      <c r="A690" s="15"/>
      <c r="B690" s="3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3.2">
      <c r="A691" s="15"/>
      <c r="B691" s="3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3.2">
      <c r="A692" s="15"/>
      <c r="B692" s="3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3.2">
      <c r="A693" s="15"/>
      <c r="B693" s="3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3.2">
      <c r="A694" s="15"/>
      <c r="B694" s="3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3.2">
      <c r="A695" s="15"/>
      <c r="B695" s="3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3.2">
      <c r="A696" s="15"/>
      <c r="B696" s="3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3.2">
      <c r="A697" s="15"/>
      <c r="B697" s="3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3.2">
      <c r="A698" s="15"/>
      <c r="B698" s="3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3.2">
      <c r="A699" s="15"/>
      <c r="B699" s="3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3.2">
      <c r="A700" s="15"/>
      <c r="B700" s="3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3.2">
      <c r="A701" s="15"/>
      <c r="B701" s="3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3.2">
      <c r="A702" s="15"/>
      <c r="B702" s="3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3.2">
      <c r="A703" s="15"/>
      <c r="B703" s="3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3.2">
      <c r="A704" s="15"/>
      <c r="B704" s="3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3.2">
      <c r="A705" s="15"/>
      <c r="B705" s="3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3.2">
      <c r="A706" s="15"/>
      <c r="B706" s="3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3.2">
      <c r="A707" s="15"/>
      <c r="B707" s="3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3.2">
      <c r="A708" s="15"/>
      <c r="B708" s="3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3.2">
      <c r="A709" s="15"/>
      <c r="B709" s="3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3.2">
      <c r="A710" s="15"/>
      <c r="B710" s="3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3.2">
      <c r="A711" s="15"/>
      <c r="B711" s="3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3.2">
      <c r="A712" s="15"/>
      <c r="B712" s="3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3.2">
      <c r="A713" s="15"/>
      <c r="B713" s="3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3.2">
      <c r="A714" s="15"/>
      <c r="B714" s="3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3.2">
      <c r="A715" s="15"/>
      <c r="B715" s="3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3.2">
      <c r="A716" s="15"/>
      <c r="B716" s="3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3.2">
      <c r="A717" s="15"/>
      <c r="B717" s="3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3.2">
      <c r="A718" s="15"/>
      <c r="B718" s="3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3.2">
      <c r="A719" s="15"/>
      <c r="B719" s="3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3.2">
      <c r="A720" s="15"/>
      <c r="B720" s="3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3.2">
      <c r="A721" s="15"/>
      <c r="B721" s="3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3.2">
      <c r="A722" s="15"/>
      <c r="B722" s="3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3.2">
      <c r="A723" s="15"/>
      <c r="B723" s="3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3.2">
      <c r="A724" s="15"/>
      <c r="B724" s="3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3.2">
      <c r="A725" s="15"/>
      <c r="B725" s="3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3.2">
      <c r="A726" s="15"/>
      <c r="B726" s="3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3.2">
      <c r="A727" s="15"/>
      <c r="B727" s="3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3.2">
      <c r="A728" s="15"/>
      <c r="B728" s="3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3.2">
      <c r="A729" s="15"/>
      <c r="B729" s="3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3.2">
      <c r="A730" s="15"/>
      <c r="B730" s="3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3.2">
      <c r="A731" s="15"/>
      <c r="B731" s="3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3.2">
      <c r="A732" s="15"/>
      <c r="B732" s="3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3.2">
      <c r="A733" s="15"/>
      <c r="B733" s="3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3.2">
      <c r="A734" s="15"/>
      <c r="B734" s="3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3.2">
      <c r="A735" s="15"/>
      <c r="B735" s="3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3.2">
      <c r="A736" s="15"/>
      <c r="B736" s="3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3.2">
      <c r="A737" s="15"/>
      <c r="B737" s="3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3.2">
      <c r="A738" s="15"/>
      <c r="B738" s="3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3.2">
      <c r="A739" s="15"/>
      <c r="B739" s="3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3.2">
      <c r="A740" s="15"/>
      <c r="B740" s="3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3.2">
      <c r="A741" s="15"/>
      <c r="B741" s="3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3.2">
      <c r="A742" s="15"/>
      <c r="B742" s="3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3.2">
      <c r="A743" s="15"/>
      <c r="B743" s="3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3.2">
      <c r="A744" s="15"/>
      <c r="B744" s="3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3.2">
      <c r="A745" s="15"/>
      <c r="B745" s="3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3.2">
      <c r="A746" s="15"/>
      <c r="B746" s="3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3.2">
      <c r="A747" s="15"/>
      <c r="B747" s="3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3.2">
      <c r="A748" s="15"/>
      <c r="B748" s="3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3.2">
      <c r="A749" s="15"/>
      <c r="B749" s="3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3.2">
      <c r="A750" s="15"/>
      <c r="B750" s="3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3.2">
      <c r="A751" s="15"/>
      <c r="B751" s="3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3.2">
      <c r="A752" s="15"/>
      <c r="B752" s="3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3.2">
      <c r="A753" s="15"/>
      <c r="B753" s="3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3.2">
      <c r="A754" s="15"/>
      <c r="B754" s="3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3.2">
      <c r="A755" s="15"/>
      <c r="B755" s="3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3.2">
      <c r="A756" s="15"/>
      <c r="B756" s="3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3.2">
      <c r="A757" s="15"/>
      <c r="B757" s="3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3.2">
      <c r="A758" s="15"/>
      <c r="B758" s="3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3.2">
      <c r="A759" s="15"/>
      <c r="B759" s="3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3.2">
      <c r="A760" s="15"/>
      <c r="B760" s="3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3.2">
      <c r="A761" s="15"/>
      <c r="B761" s="3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3.2">
      <c r="A762" s="15"/>
      <c r="B762" s="3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3.2">
      <c r="A763" s="15"/>
      <c r="B763" s="3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3.2">
      <c r="A764" s="15"/>
      <c r="B764" s="3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3.2">
      <c r="A765" s="15"/>
      <c r="B765" s="3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3.2">
      <c r="A766" s="15"/>
      <c r="B766" s="3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3.2">
      <c r="A767" s="15"/>
      <c r="B767" s="3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3.2">
      <c r="A768" s="15"/>
      <c r="B768" s="3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3.2">
      <c r="A769" s="15"/>
      <c r="B769" s="3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3.2">
      <c r="A770" s="15"/>
      <c r="B770" s="3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3.2">
      <c r="A771" s="15"/>
      <c r="B771" s="3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3.2">
      <c r="A772" s="15"/>
      <c r="B772" s="3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3.2">
      <c r="A773" s="15"/>
      <c r="B773" s="3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3.2">
      <c r="A774" s="15"/>
      <c r="B774" s="3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3.2">
      <c r="A775" s="15"/>
      <c r="B775" s="3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3.2">
      <c r="A776" s="15"/>
      <c r="B776" s="3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3.2">
      <c r="A777" s="15"/>
      <c r="B777" s="3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3.2">
      <c r="A778" s="15"/>
      <c r="B778" s="3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3.2">
      <c r="A779" s="15"/>
      <c r="B779" s="3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3.2">
      <c r="A780" s="15"/>
      <c r="B780" s="3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3.2">
      <c r="A781" s="15"/>
      <c r="B781" s="3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3.2">
      <c r="A782" s="15"/>
      <c r="B782" s="3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3.2">
      <c r="A783" s="15"/>
      <c r="B783" s="3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3.2">
      <c r="A784" s="15"/>
      <c r="B784" s="3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3.2">
      <c r="A785" s="15"/>
      <c r="B785" s="3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3.2">
      <c r="A786" s="15"/>
      <c r="B786" s="3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3.2">
      <c r="A787" s="15"/>
      <c r="B787" s="3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3.2">
      <c r="A788" s="15"/>
      <c r="B788" s="3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3.2">
      <c r="A789" s="15"/>
      <c r="B789" s="3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3.2">
      <c r="A790" s="15"/>
      <c r="B790" s="3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3.2">
      <c r="A791" s="15"/>
      <c r="B791" s="3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3.2">
      <c r="A792" s="15"/>
      <c r="B792" s="3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3.2">
      <c r="A793" s="15"/>
      <c r="B793" s="3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3.2">
      <c r="A794" s="15"/>
      <c r="B794" s="3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3.2">
      <c r="A795" s="15"/>
      <c r="B795" s="3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3.2">
      <c r="A796" s="15"/>
      <c r="B796" s="3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3.2">
      <c r="A797" s="15"/>
      <c r="B797" s="3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3.2">
      <c r="A798" s="15"/>
      <c r="B798" s="3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3.2">
      <c r="A799" s="15"/>
      <c r="B799" s="3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3.2">
      <c r="A800" s="15"/>
      <c r="B800" s="3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3.2">
      <c r="A801" s="15"/>
      <c r="B801" s="3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3.2">
      <c r="A802" s="15"/>
      <c r="B802" s="3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3.2">
      <c r="A803" s="15"/>
      <c r="B803" s="3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3.2">
      <c r="A804" s="15"/>
      <c r="B804" s="3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3.2">
      <c r="A805" s="15"/>
      <c r="B805" s="3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3.2">
      <c r="A806" s="15"/>
      <c r="B806" s="3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3.2">
      <c r="A807" s="15"/>
      <c r="B807" s="3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3.2">
      <c r="A808" s="15"/>
      <c r="B808" s="3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3.2">
      <c r="A809" s="15"/>
      <c r="B809" s="3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3.2">
      <c r="A810" s="15"/>
      <c r="B810" s="3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3.2">
      <c r="A811" s="15"/>
      <c r="B811" s="3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3.2">
      <c r="A812" s="15"/>
      <c r="B812" s="3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3.2">
      <c r="A813" s="15"/>
      <c r="B813" s="3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3.2">
      <c r="A814" s="15"/>
      <c r="B814" s="3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3.2">
      <c r="A815" s="15"/>
      <c r="B815" s="3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3.2">
      <c r="A816" s="15"/>
      <c r="B816" s="3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3.2">
      <c r="A817" s="15"/>
      <c r="B817" s="3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3.2">
      <c r="A818" s="15"/>
      <c r="B818" s="3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3.2">
      <c r="A819" s="15"/>
      <c r="B819" s="3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3.2">
      <c r="A820" s="15"/>
      <c r="B820" s="3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3.2">
      <c r="A821" s="15"/>
      <c r="B821" s="3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3.2">
      <c r="A822" s="15"/>
      <c r="B822" s="3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3.2">
      <c r="A823" s="15"/>
      <c r="B823" s="3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3.2">
      <c r="A824" s="15"/>
      <c r="B824" s="3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3.2">
      <c r="A825" s="15"/>
      <c r="B825" s="3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3.2">
      <c r="A826" s="15"/>
      <c r="B826" s="3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3.2">
      <c r="A827" s="15"/>
      <c r="B827" s="3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3.2">
      <c r="A828" s="15"/>
      <c r="B828" s="3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3.2">
      <c r="A829" s="15"/>
      <c r="B829" s="3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3.2">
      <c r="A830" s="15"/>
      <c r="B830" s="3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3.2">
      <c r="A831" s="15"/>
      <c r="B831" s="3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3.2">
      <c r="A832" s="15"/>
      <c r="B832" s="3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3.2">
      <c r="A833" s="15"/>
      <c r="B833" s="3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3.2">
      <c r="A834" s="15"/>
      <c r="B834" s="3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3.2">
      <c r="A835" s="15"/>
      <c r="B835" s="3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3.2">
      <c r="A836" s="15"/>
      <c r="B836" s="3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3.2">
      <c r="A837" s="15"/>
      <c r="B837" s="3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3.2">
      <c r="A838" s="15"/>
      <c r="B838" s="3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3.2">
      <c r="A839" s="15"/>
      <c r="B839" s="3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3.2">
      <c r="A840" s="15"/>
      <c r="B840" s="3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3.2">
      <c r="A841" s="15"/>
      <c r="B841" s="3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3.2">
      <c r="A842" s="15"/>
      <c r="B842" s="3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3.2">
      <c r="A843" s="15"/>
      <c r="B843" s="3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3.2">
      <c r="A844" s="15"/>
      <c r="B844" s="3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3.2">
      <c r="A845" s="15"/>
      <c r="B845" s="3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3.2">
      <c r="A846" s="15"/>
      <c r="B846" s="3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3.2">
      <c r="A847" s="15"/>
      <c r="B847" s="3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3.2">
      <c r="A848" s="15"/>
      <c r="B848" s="3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3.2">
      <c r="A849" s="15"/>
      <c r="B849" s="3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3.2">
      <c r="A850" s="15"/>
      <c r="B850" s="3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3.2">
      <c r="A851" s="15"/>
      <c r="B851" s="3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3.2">
      <c r="A852" s="15"/>
      <c r="B852" s="3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3.2">
      <c r="A853" s="15"/>
      <c r="B853" s="3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3.2">
      <c r="A854" s="15"/>
      <c r="B854" s="3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3.2">
      <c r="A855" s="15"/>
      <c r="B855" s="3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3.2">
      <c r="A856" s="15"/>
      <c r="B856" s="3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3.2">
      <c r="A857" s="15"/>
      <c r="B857" s="3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3.2">
      <c r="A858" s="15"/>
      <c r="B858" s="3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3.2">
      <c r="A859" s="15"/>
      <c r="B859" s="3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3.2">
      <c r="A860" s="15"/>
      <c r="B860" s="3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3.2">
      <c r="A861" s="15"/>
      <c r="B861" s="3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3.2">
      <c r="A862" s="15"/>
      <c r="B862" s="3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3.2">
      <c r="A863" s="15"/>
      <c r="B863" s="3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3.2">
      <c r="A864" s="15"/>
      <c r="B864" s="3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3.2">
      <c r="A865" s="15"/>
      <c r="B865" s="3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3.2">
      <c r="A866" s="15"/>
      <c r="B866" s="3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3.2">
      <c r="A867" s="15"/>
      <c r="B867" s="3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3.2">
      <c r="A868" s="15"/>
      <c r="B868" s="3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3.2">
      <c r="A869" s="15"/>
      <c r="B869" s="3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3.2">
      <c r="A870" s="15"/>
      <c r="B870" s="3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3.2">
      <c r="A871" s="15"/>
      <c r="B871" s="3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3.2">
      <c r="A872" s="15"/>
      <c r="B872" s="3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3.2">
      <c r="A873" s="15"/>
      <c r="B873" s="3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3.2">
      <c r="A874" s="15"/>
      <c r="B874" s="3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3.2">
      <c r="A875" s="15"/>
      <c r="B875" s="3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3.2">
      <c r="A876" s="15"/>
      <c r="B876" s="3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3.2">
      <c r="A877" s="15"/>
      <c r="B877" s="3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3.2">
      <c r="A878" s="15"/>
      <c r="B878" s="3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3.2">
      <c r="A879" s="15"/>
      <c r="B879" s="3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3.2">
      <c r="A880" s="15"/>
      <c r="B880" s="3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3.2">
      <c r="A881" s="15"/>
      <c r="B881" s="3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3.2">
      <c r="A882" s="15"/>
      <c r="B882" s="3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3.2">
      <c r="A883" s="15"/>
      <c r="B883" s="3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3.2">
      <c r="A884" s="15"/>
      <c r="B884" s="3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3.2">
      <c r="A885" s="15"/>
      <c r="B885" s="3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3.2">
      <c r="A886" s="15"/>
      <c r="B886" s="3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3.2">
      <c r="A887" s="15"/>
      <c r="B887" s="3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3.2">
      <c r="A888" s="15"/>
      <c r="B888" s="3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3.2">
      <c r="A889" s="15"/>
      <c r="B889" s="3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3.2">
      <c r="A890" s="15"/>
      <c r="B890" s="3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3.2">
      <c r="A891" s="15"/>
      <c r="B891" s="3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3.2">
      <c r="A892" s="15"/>
      <c r="B892" s="3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3.2">
      <c r="A893" s="15"/>
      <c r="B893" s="3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3.2">
      <c r="A894" s="15"/>
      <c r="B894" s="3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3.2">
      <c r="A895" s="15"/>
      <c r="B895" s="3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3.2">
      <c r="A896" s="15"/>
      <c r="B896" s="3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3.2">
      <c r="A897" s="15"/>
      <c r="B897" s="3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3.2">
      <c r="A898" s="15"/>
      <c r="B898" s="3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3.2">
      <c r="A899" s="15"/>
      <c r="B899" s="3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3.2">
      <c r="A900" s="15"/>
      <c r="B900" s="3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3.2">
      <c r="A901" s="15"/>
      <c r="B901" s="3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3.2">
      <c r="A902" s="15"/>
      <c r="B902" s="3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3.2">
      <c r="A903" s="15"/>
      <c r="B903" s="3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3.2">
      <c r="A904" s="15"/>
      <c r="B904" s="3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3.2">
      <c r="A905" s="15"/>
      <c r="B905" s="3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3.2">
      <c r="A906" s="15"/>
      <c r="B906" s="3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3.2">
      <c r="A907" s="15"/>
      <c r="B907" s="3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3.2">
      <c r="A908" s="15"/>
      <c r="B908" s="3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3.2">
      <c r="A909" s="15"/>
      <c r="B909" s="3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3.2">
      <c r="A910" s="15"/>
      <c r="B910" s="3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3.2">
      <c r="A911" s="15"/>
      <c r="B911" s="3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3.2">
      <c r="A912" s="15"/>
      <c r="B912" s="3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3.2">
      <c r="A913" s="15"/>
      <c r="B913" s="3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3.2">
      <c r="A914" s="15"/>
      <c r="B914" s="3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3.2">
      <c r="A915" s="15"/>
      <c r="B915" s="3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3.2">
      <c r="A916" s="15"/>
      <c r="B916" s="3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3.2">
      <c r="A917" s="15"/>
      <c r="B917" s="3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3.2">
      <c r="A918" s="15"/>
      <c r="B918" s="3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3.2">
      <c r="A919" s="15"/>
      <c r="B919" s="3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3.2">
      <c r="A920" s="15"/>
      <c r="B920" s="3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3.2">
      <c r="A921" s="15"/>
      <c r="B921" s="3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3.2">
      <c r="A922" s="15"/>
      <c r="B922" s="3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3.2">
      <c r="A923" s="15"/>
      <c r="B923" s="3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3.2">
      <c r="A924" s="15"/>
      <c r="B924" s="3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3.2">
      <c r="A925" s="15"/>
      <c r="B925" s="3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3.2">
      <c r="A926" s="15"/>
      <c r="B926" s="3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3.2">
      <c r="A927" s="15"/>
      <c r="B927" s="3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3.2">
      <c r="A928" s="15"/>
      <c r="B928" s="3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3.2">
      <c r="A929" s="15"/>
      <c r="B929" s="3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3.2">
      <c r="A930" s="15"/>
      <c r="B930" s="3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3.2">
      <c r="A931" s="15"/>
      <c r="B931" s="3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3.2">
      <c r="A932" s="15"/>
      <c r="B932" s="3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3.2">
      <c r="A933" s="15"/>
      <c r="B933" s="3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3.2">
      <c r="A934" s="15"/>
      <c r="B934" s="3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3.2">
      <c r="A935" s="15"/>
      <c r="B935" s="3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3.2">
      <c r="A936" s="15"/>
      <c r="B936" s="3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3.2">
      <c r="A937" s="15"/>
      <c r="B937" s="3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3.2">
      <c r="A938" s="15"/>
      <c r="B938" s="3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3.2">
      <c r="A939" s="15"/>
      <c r="B939" s="3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3.2">
      <c r="A940" s="15"/>
      <c r="B940" s="3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3.2">
      <c r="A941" s="15"/>
      <c r="B941" s="3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3.2">
      <c r="A942" s="15"/>
      <c r="B942" s="3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3.2">
      <c r="A943" s="15"/>
      <c r="B943" s="3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3.2">
      <c r="A944" s="15"/>
      <c r="B944" s="3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3.2">
      <c r="A945" s="15"/>
      <c r="B945" s="3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3.2">
      <c r="A946" s="15"/>
      <c r="B946" s="3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3.2">
      <c r="A947" s="15"/>
      <c r="B947" s="3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3.2">
      <c r="A948" s="15"/>
      <c r="B948" s="3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3.2">
      <c r="A949" s="15"/>
      <c r="B949" s="3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3.2">
      <c r="A950" s="15"/>
      <c r="B950" s="3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3.2">
      <c r="A951" s="15"/>
      <c r="B951" s="3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3.2">
      <c r="A952" s="15"/>
      <c r="B952" s="3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3.2">
      <c r="A953" s="15"/>
      <c r="B953" s="3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3.2">
      <c r="A954" s="15"/>
      <c r="B954" s="3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3.2">
      <c r="A955" s="15"/>
      <c r="B955" s="3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3.2">
      <c r="A956" s="15"/>
      <c r="B956" s="3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3.2">
      <c r="A957" s="15"/>
      <c r="B957" s="3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3.2">
      <c r="A958" s="15"/>
      <c r="B958" s="3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3.2">
      <c r="A959" s="15"/>
      <c r="B959" s="3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3.2">
      <c r="A960" s="15"/>
      <c r="B960" s="3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3.2">
      <c r="A961" s="15"/>
      <c r="B961" s="3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3.2">
      <c r="A962" s="15"/>
      <c r="B962" s="3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3.2">
      <c r="A963" s="15"/>
      <c r="B963" s="3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3.2">
      <c r="A964" s="15"/>
      <c r="B964" s="3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3.2">
      <c r="A965" s="15"/>
      <c r="B965" s="3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3.2">
      <c r="A966" s="15"/>
      <c r="B966" s="3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3.2">
      <c r="A967" s="15"/>
      <c r="B967" s="3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3.2">
      <c r="A968" s="15"/>
      <c r="B968" s="3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3.2">
      <c r="A969" s="15"/>
      <c r="B969" s="3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3.2">
      <c r="A970" s="15"/>
      <c r="B970" s="3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3.2">
      <c r="A971" s="15"/>
      <c r="B971" s="3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3.2">
      <c r="A972" s="15"/>
      <c r="B972" s="3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3.2">
      <c r="A973" s="15"/>
      <c r="B973" s="3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3.2">
      <c r="A974" s="15"/>
      <c r="B974" s="3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3.2">
      <c r="A975" s="15"/>
      <c r="B975" s="3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3.2">
      <c r="A976" s="15"/>
      <c r="B976" s="3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3.2">
      <c r="A977" s="15"/>
      <c r="B977" s="3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3.2">
      <c r="A978" s="15"/>
      <c r="B978" s="3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3.2">
      <c r="A979" s="15"/>
      <c r="B979" s="3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3.2">
      <c r="A980" s="15"/>
      <c r="B980" s="3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3.2">
      <c r="A981" s="15"/>
      <c r="B981" s="3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3.2">
      <c r="A982" s="15"/>
      <c r="B982" s="3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3.2">
      <c r="A983" s="15"/>
      <c r="B983" s="3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3.2">
      <c r="A984" s="15"/>
      <c r="B984" s="3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3.2">
      <c r="A985" s="15"/>
      <c r="B985" s="3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3.2">
      <c r="A986" s="15"/>
      <c r="B986" s="3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3.2">
      <c r="A987" s="15"/>
      <c r="B987" s="3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3.2">
      <c r="A988" s="15"/>
      <c r="B988" s="3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3.2">
      <c r="A989" s="15"/>
      <c r="B989" s="3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3.2">
      <c r="A990" s="15"/>
      <c r="B990" s="3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3.2">
      <c r="A991" s="15"/>
      <c r="B991" s="3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3.2">
      <c r="A992" s="15"/>
      <c r="B992" s="3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3.2">
      <c r="A993" s="15"/>
      <c r="B993" s="3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3.2">
      <c r="A994" s="15"/>
      <c r="B994" s="3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3.2">
      <c r="A995" s="15"/>
      <c r="B995" s="3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3.2">
      <c r="A996" s="15"/>
      <c r="B996" s="3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3.2">
      <c r="A997" s="15"/>
      <c r="B997" s="3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3.2">
      <c r="A998" s="15"/>
      <c r="B998" s="3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3.2">
      <c r="A999" s="15"/>
      <c r="B999" s="3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3.2">
      <c r="A1000" s="15"/>
      <c r="B1000" s="3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3.2">
      <c r="A1001" s="15"/>
      <c r="B1001" s="3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ht="13.2">
      <c r="A1002" s="15"/>
      <c r="B1002" s="3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spans="1:27" ht="13.2">
      <c r="A1003" s="15"/>
      <c r="B1003" s="3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</sheetData>
  <mergeCells count="1">
    <mergeCell ref="A4:J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I17"/>
  <sheetViews>
    <sheetView workbookViewId="0"/>
  </sheetViews>
  <sheetFormatPr defaultColWidth="12.6640625" defaultRowHeight="15.75" customHeight="1"/>
  <cols>
    <col min="2" max="2" width="18.33203125" customWidth="1"/>
  </cols>
  <sheetData>
    <row r="1" spans="1:9" ht="15.6">
      <c r="A1" s="35"/>
      <c r="B1" s="35"/>
      <c r="C1" s="35"/>
      <c r="D1" s="35"/>
      <c r="E1" s="35"/>
      <c r="F1" s="35"/>
      <c r="G1" s="35"/>
      <c r="H1" s="35"/>
      <c r="I1" s="35"/>
    </row>
    <row r="2" spans="1:9" ht="15.6">
      <c r="A2" s="35"/>
      <c r="B2" s="35"/>
      <c r="C2" s="35"/>
      <c r="D2" s="35"/>
      <c r="E2" s="35"/>
      <c r="F2" s="35"/>
      <c r="G2" s="35"/>
      <c r="H2" s="35"/>
      <c r="I2" s="35"/>
    </row>
    <row r="3" spans="1:9" ht="15.6">
      <c r="A3" s="35"/>
      <c r="B3" s="35"/>
      <c r="C3" s="35"/>
      <c r="D3" s="35"/>
      <c r="E3" s="35"/>
      <c r="F3" s="35"/>
      <c r="G3" s="35"/>
      <c r="H3" s="35"/>
      <c r="I3" s="35"/>
    </row>
    <row r="4" spans="1:9" ht="13.2">
      <c r="A4" s="252" t="s">
        <v>118</v>
      </c>
      <c r="B4" s="253"/>
      <c r="C4" s="253"/>
      <c r="D4" s="253"/>
      <c r="E4" s="253"/>
      <c r="F4" s="253"/>
      <c r="G4" s="253"/>
      <c r="H4" s="253"/>
      <c r="I4" s="254"/>
    </row>
    <row r="5" spans="1:9" ht="62.4">
      <c r="A5" s="36"/>
      <c r="B5" s="9" t="s">
        <v>4</v>
      </c>
      <c r="C5" s="9" t="s">
        <v>84</v>
      </c>
      <c r="D5" s="9" t="s">
        <v>85</v>
      </c>
      <c r="E5" s="9" t="s">
        <v>23</v>
      </c>
      <c r="F5" s="9" t="s">
        <v>86</v>
      </c>
      <c r="G5" s="9" t="s">
        <v>87</v>
      </c>
      <c r="H5" s="9" t="s">
        <v>64</v>
      </c>
      <c r="I5" s="9" t="s">
        <v>28</v>
      </c>
    </row>
    <row r="6" spans="1:9" ht="15.6">
      <c r="A6" s="8">
        <v>1</v>
      </c>
      <c r="B6" s="8" t="s">
        <v>67</v>
      </c>
      <c r="C6" s="8">
        <v>4850</v>
      </c>
      <c r="D6" s="8">
        <v>14550</v>
      </c>
      <c r="E6" s="8">
        <v>8</v>
      </c>
      <c r="F6" s="8">
        <f t="shared" ref="F6:F17" si="0">C6*E6</f>
        <v>38800</v>
      </c>
      <c r="G6" s="8">
        <v>1500</v>
      </c>
      <c r="H6" s="8">
        <v>2000</v>
      </c>
      <c r="I6" s="9">
        <f t="shared" ref="I6:I17" si="1">F6+G6+H6</f>
        <v>42300</v>
      </c>
    </row>
    <row r="7" spans="1:9" ht="15.6">
      <c r="A7" s="8">
        <v>2</v>
      </c>
      <c r="B7" s="8" t="s">
        <v>68</v>
      </c>
      <c r="C7" s="8">
        <v>4850</v>
      </c>
      <c r="D7" s="8">
        <v>14550</v>
      </c>
      <c r="E7" s="8">
        <v>8</v>
      </c>
      <c r="F7" s="8">
        <f t="shared" si="0"/>
        <v>38800</v>
      </c>
      <c r="G7" s="8">
        <v>1500</v>
      </c>
      <c r="H7" s="8">
        <v>2000</v>
      </c>
      <c r="I7" s="9">
        <f t="shared" si="1"/>
        <v>42300</v>
      </c>
    </row>
    <row r="8" spans="1:9" ht="15.6">
      <c r="A8" s="8">
        <v>3</v>
      </c>
      <c r="B8" s="8" t="s">
        <v>119</v>
      </c>
      <c r="C8" s="8">
        <v>4850</v>
      </c>
      <c r="D8" s="8">
        <v>14550</v>
      </c>
      <c r="E8" s="8">
        <v>8</v>
      </c>
      <c r="F8" s="8">
        <f t="shared" si="0"/>
        <v>38800</v>
      </c>
      <c r="G8" s="8">
        <v>1500</v>
      </c>
      <c r="H8" s="8">
        <v>2000</v>
      </c>
      <c r="I8" s="9">
        <f t="shared" si="1"/>
        <v>42300</v>
      </c>
    </row>
    <row r="9" spans="1:9" ht="15.6" hidden="1">
      <c r="A9" s="8">
        <v>4</v>
      </c>
      <c r="B9" s="8" t="s">
        <v>70</v>
      </c>
      <c r="C9" s="8">
        <v>4850</v>
      </c>
      <c r="D9" s="8">
        <v>14550</v>
      </c>
      <c r="E9" s="8">
        <v>8</v>
      </c>
      <c r="F9" s="8">
        <f t="shared" si="0"/>
        <v>38800</v>
      </c>
      <c r="G9" s="8">
        <v>1500</v>
      </c>
      <c r="H9" s="8">
        <v>2000</v>
      </c>
      <c r="I9" s="9">
        <f t="shared" si="1"/>
        <v>42300</v>
      </c>
    </row>
    <row r="10" spans="1:9" ht="15.6" hidden="1">
      <c r="A10" s="8">
        <v>5</v>
      </c>
      <c r="B10" s="8" t="s">
        <v>71</v>
      </c>
      <c r="C10" s="8">
        <v>4850</v>
      </c>
      <c r="D10" s="8">
        <v>14550</v>
      </c>
      <c r="E10" s="8">
        <v>8</v>
      </c>
      <c r="F10" s="8">
        <f t="shared" si="0"/>
        <v>38800</v>
      </c>
      <c r="G10" s="8">
        <v>1500</v>
      </c>
      <c r="H10" s="8">
        <v>2000</v>
      </c>
      <c r="I10" s="9">
        <f t="shared" si="1"/>
        <v>42300</v>
      </c>
    </row>
    <row r="11" spans="1:9" ht="15.6" hidden="1">
      <c r="A11" s="8">
        <v>6</v>
      </c>
      <c r="B11" s="8" t="s">
        <v>72</v>
      </c>
      <c r="C11" s="8">
        <v>4850</v>
      </c>
      <c r="D11" s="8">
        <v>14550</v>
      </c>
      <c r="E11" s="8">
        <v>8</v>
      </c>
      <c r="F11" s="8">
        <f t="shared" si="0"/>
        <v>38800</v>
      </c>
      <c r="G11" s="8">
        <v>1500</v>
      </c>
      <c r="H11" s="8">
        <v>2000</v>
      </c>
      <c r="I11" s="9">
        <f t="shared" si="1"/>
        <v>42300</v>
      </c>
    </row>
    <row r="12" spans="1:9" ht="15.6">
      <c r="A12" s="8">
        <v>7</v>
      </c>
      <c r="B12" s="8" t="s">
        <v>110</v>
      </c>
      <c r="C12" s="8">
        <v>4850</v>
      </c>
      <c r="D12" s="8">
        <v>14550</v>
      </c>
      <c r="E12" s="8">
        <v>8</v>
      </c>
      <c r="F12" s="8">
        <f t="shared" si="0"/>
        <v>38800</v>
      </c>
      <c r="G12" s="8">
        <v>1500</v>
      </c>
      <c r="H12" s="8">
        <v>2000</v>
      </c>
      <c r="I12" s="9">
        <f t="shared" si="1"/>
        <v>42300</v>
      </c>
    </row>
    <row r="13" spans="1:9" ht="15.6">
      <c r="A13" s="8">
        <v>8</v>
      </c>
      <c r="B13" s="8" t="s">
        <v>113</v>
      </c>
      <c r="C13" s="8">
        <v>4850</v>
      </c>
      <c r="D13" s="8">
        <v>14550</v>
      </c>
      <c r="E13" s="8">
        <v>8</v>
      </c>
      <c r="F13" s="8">
        <f t="shared" si="0"/>
        <v>38800</v>
      </c>
      <c r="G13" s="8">
        <v>1500</v>
      </c>
      <c r="H13" s="8">
        <v>2000</v>
      </c>
      <c r="I13" s="9">
        <f t="shared" si="1"/>
        <v>42300</v>
      </c>
    </row>
    <row r="14" spans="1:9" ht="15.6">
      <c r="A14" s="8">
        <v>9</v>
      </c>
      <c r="B14" s="8" t="s">
        <v>114</v>
      </c>
      <c r="C14" s="8">
        <v>4850</v>
      </c>
      <c r="D14" s="8">
        <v>14550</v>
      </c>
      <c r="E14" s="8">
        <v>8</v>
      </c>
      <c r="F14" s="8">
        <f t="shared" si="0"/>
        <v>38800</v>
      </c>
      <c r="G14" s="8">
        <v>1500</v>
      </c>
      <c r="H14" s="8">
        <v>2000</v>
      </c>
      <c r="I14" s="9">
        <f t="shared" si="1"/>
        <v>42300</v>
      </c>
    </row>
    <row r="15" spans="1:9" ht="31.2">
      <c r="A15" s="8">
        <v>10</v>
      </c>
      <c r="B15" s="8" t="s">
        <v>79</v>
      </c>
      <c r="C15" s="8">
        <v>4850</v>
      </c>
      <c r="D15" s="8">
        <v>14550</v>
      </c>
      <c r="E15" s="8">
        <v>8</v>
      </c>
      <c r="F15" s="8">
        <f t="shared" si="0"/>
        <v>38800</v>
      </c>
      <c r="G15" s="8">
        <v>1500</v>
      </c>
      <c r="H15" s="8">
        <v>2000</v>
      </c>
      <c r="I15" s="9">
        <f t="shared" si="1"/>
        <v>42300</v>
      </c>
    </row>
    <row r="16" spans="1:9" ht="15.6" hidden="1">
      <c r="A16" s="8">
        <v>11</v>
      </c>
      <c r="B16" s="8" t="s">
        <v>80</v>
      </c>
      <c r="C16" s="8">
        <v>4850</v>
      </c>
      <c r="D16" s="8">
        <v>14550</v>
      </c>
      <c r="E16" s="8">
        <v>8</v>
      </c>
      <c r="F16" s="8">
        <f t="shared" si="0"/>
        <v>38800</v>
      </c>
      <c r="G16" s="8">
        <v>1500</v>
      </c>
      <c r="H16" s="8">
        <v>2000</v>
      </c>
      <c r="I16" s="9">
        <f t="shared" si="1"/>
        <v>42300</v>
      </c>
    </row>
    <row r="17" spans="1:9" ht="15.6" hidden="1">
      <c r="A17" s="8">
        <v>12</v>
      </c>
      <c r="B17" s="8" t="s">
        <v>81</v>
      </c>
      <c r="C17" s="8">
        <v>4850</v>
      </c>
      <c r="D17" s="8">
        <v>14550</v>
      </c>
      <c r="E17" s="8">
        <v>8</v>
      </c>
      <c r="F17" s="8">
        <f t="shared" si="0"/>
        <v>38800</v>
      </c>
      <c r="G17" s="8">
        <v>1500</v>
      </c>
      <c r="H17" s="8">
        <v>2000</v>
      </c>
      <c r="I17" s="9">
        <f t="shared" si="1"/>
        <v>42300</v>
      </c>
    </row>
  </sheetData>
  <mergeCells count="1">
    <mergeCell ref="A4:I4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Y1004"/>
  <sheetViews>
    <sheetView workbookViewId="0"/>
  </sheetViews>
  <sheetFormatPr defaultColWidth="12.6640625" defaultRowHeight="15.75" customHeight="1"/>
  <cols>
    <col min="2" max="2" width="34.88671875" customWidth="1"/>
  </cols>
  <sheetData>
    <row r="1" spans="1:25">
      <c r="A1" s="35"/>
      <c r="B1" s="35"/>
      <c r="C1" s="35"/>
      <c r="D1" s="35"/>
      <c r="E1" s="35"/>
      <c r="F1" s="35"/>
      <c r="G1" s="35"/>
      <c r="H1" s="35"/>
      <c r="I1" s="35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>
      <c r="A2" s="35"/>
      <c r="B2" s="35"/>
      <c r="C2" s="35"/>
      <c r="D2" s="35"/>
      <c r="E2" s="35"/>
      <c r="F2" s="35"/>
      <c r="G2" s="35"/>
      <c r="H2" s="35"/>
      <c r="I2" s="35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>
      <c r="A3" s="35"/>
      <c r="B3" s="35"/>
      <c r="C3" s="35"/>
      <c r="D3" s="35"/>
      <c r="E3" s="35"/>
      <c r="F3" s="35"/>
      <c r="G3" s="35"/>
      <c r="H3" s="35"/>
      <c r="I3" s="35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>
      <c r="A4" s="252" t="s">
        <v>120</v>
      </c>
      <c r="B4" s="253"/>
      <c r="C4" s="253"/>
      <c r="D4" s="253"/>
      <c r="E4" s="253"/>
      <c r="F4" s="253"/>
      <c r="G4" s="253"/>
      <c r="H4" s="253"/>
      <c r="I4" s="254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>
      <c r="A5" s="36"/>
      <c r="B5" s="9" t="s">
        <v>4</v>
      </c>
      <c r="C5" s="9" t="s">
        <v>84</v>
      </c>
      <c r="D5" s="9" t="s">
        <v>85</v>
      </c>
      <c r="E5" s="9" t="s">
        <v>23</v>
      </c>
      <c r="F5" s="9" t="s">
        <v>86</v>
      </c>
      <c r="G5" s="9" t="s">
        <v>87</v>
      </c>
      <c r="H5" s="9" t="s">
        <v>64</v>
      </c>
      <c r="I5" s="9" t="s">
        <v>28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>
      <c r="A6" s="8">
        <v>1</v>
      </c>
      <c r="B6" s="8" t="s">
        <v>90</v>
      </c>
      <c r="C6" s="8">
        <v>4850</v>
      </c>
      <c r="D6" s="8">
        <v>14550</v>
      </c>
      <c r="E6" s="8">
        <v>15</v>
      </c>
      <c r="F6" s="8">
        <v>72750</v>
      </c>
      <c r="G6" s="8">
        <v>1500</v>
      </c>
      <c r="H6" s="8">
        <v>4000</v>
      </c>
      <c r="I6" s="9">
        <v>78250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>
      <c r="A7" s="8">
        <v>2</v>
      </c>
      <c r="B7" s="8" t="s">
        <v>92</v>
      </c>
      <c r="C7" s="8">
        <v>4850</v>
      </c>
      <c r="D7" s="8">
        <v>14550</v>
      </c>
      <c r="E7" s="8">
        <v>9</v>
      </c>
      <c r="F7" s="8">
        <f>C7*E7</f>
        <v>43650</v>
      </c>
      <c r="G7" s="8">
        <v>1500</v>
      </c>
      <c r="H7" s="8">
        <v>4000</v>
      </c>
      <c r="I7" s="9">
        <f>SUM(F7:H7)</f>
        <v>49150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>
      <c r="A8" s="8">
        <v>3</v>
      </c>
      <c r="B8" s="8" t="s">
        <v>94</v>
      </c>
      <c r="C8" s="8">
        <v>4850</v>
      </c>
      <c r="D8" s="8">
        <v>14550</v>
      </c>
      <c r="E8" s="8">
        <v>15</v>
      </c>
      <c r="F8" s="8">
        <v>72750</v>
      </c>
      <c r="G8" s="8">
        <v>1500</v>
      </c>
      <c r="H8" s="8">
        <v>4000</v>
      </c>
      <c r="I8" s="9">
        <v>78250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>
      <c r="A9" s="8">
        <v>4</v>
      </c>
      <c r="B9" s="8" t="s">
        <v>95</v>
      </c>
      <c r="C9" s="8">
        <v>4850</v>
      </c>
      <c r="D9" s="8">
        <v>14550</v>
      </c>
      <c r="E9" s="8">
        <v>15</v>
      </c>
      <c r="F9" s="8">
        <v>72750</v>
      </c>
      <c r="G9" s="8">
        <v>1500</v>
      </c>
      <c r="H9" s="8">
        <v>4000</v>
      </c>
      <c r="I9" s="9">
        <v>78250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>
      <c r="A10" s="8">
        <v>5</v>
      </c>
      <c r="B10" s="8" t="s">
        <v>96</v>
      </c>
      <c r="C10" s="8">
        <v>4850</v>
      </c>
      <c r="D10" s="8">
        <v>14550</v>
      </c>
      <c r="E10" s="8">
        <v>15</v>
      </c>
      <c r="F10" s="8">
        <v>72750</v>
      </c>
      <c r="G10" s="8">
        <v>1500</v>
      </c>
      <c r="H10" s="8">
        <v>4000</v>
      </c>
      <c r="I10" s="9">
        <v>78250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8">
        <v>6</v>
      </c>
      <c r="B11" s="8" t="s">
        <v>97</v>
      </c>
      <c r="C11" s="8">
        <v>4850</v>
      </c>
      <c r="D11" s="8">
        <v>14550</v>
      </c>
      <c r="E11" s="8">
        <v>15</v>
      </c>
      <c r="F11" s="8">
        <v>72750</v>
      </c>
      <c r="G11" s="8">
        <v>1500</v>
      </c>
      <c r="H11" s="8">
        <v>4000</v>
      </c>
      <c r="I11" s="9">
        <v>78250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>
      <c r="A12" s="8">
        <v>7</v>
      </c>
      <c r="B12" s="8" t="s">
        <v>102</v>
      </c>
      <c r="C12" s="8">
        <v>4850</v>
      </c>
      <c r="D12" s="8">
        <v>14550</v>
      </c>
      <c r="E12" s="8">
        <v>9</v>
      </c>
      <c r="F12" s="8">
        <v>43650</v>
      </c>
      <c r="G12" s="8">
        <v>1500</v>
      </c>
      <c r="H12" s="8">
        <v>4000</v>
      </c>
      <c r="I12" s="9">
        <v>49150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>
      <c r="A13" s="8">
        <v>8</v>
      </c>
      <c r="B13" s="8" t="s">
        <v>103</v>
      </c>
      <c r="C13" s="8">
        <v>4850</v>
      </c>
      <c r="D13" s="8">
        <v>14550</v>
      </c>
      <c r="E13" s="8">
        <v>9</v>
      </c>
      <c r="F13" s="8">
        <v>43650</v>
      </c>
      <c r="G13" s="8">
        <v>1500</v>
      </c>
      <c r="H13" s="8">
        <v>4000</v>
      </c>
      <c r="I13" s="9">
        <v>49150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>
      <c r="A14" s="8">
        <v>9</v>
      </c>
      <c r="B14" s="8" t="s">
        <v>104</v>
      </c>
      <c r="C14" s="8">
        <v>4850</v>
      </c>
      <c r="D14" s="8">
        <v>14550</v>
      </c>
      <c r="E14" s="8">
        <v>9</v>
      </c>
      <c r="F14" s="8">
        <v>43650</v>
      </c>
      <c r="G14" s="8">
        <v>1500</v>
      </c>
      <c r="H14" s="8">
        <v>4000</v>
      </c>
      <c r="I14" s="9">
        <v>49150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>
      <c r="A15" s="8">
        <v>10</v>
      </c>
      <c r="B15" s="8" t="s">
        <v>106</v>
      </c>
      <c r="C15" s="8">
        <v>4850</v>
      </c>
      <c r="D15" s="8">
        <v>14550</v>
      </c>
      <c r="E15" s="8">
        <v>6</v>
      </c>
      <c r="F15" s="8">
        <v>29100</v>
      </c>
      <c r="G15" s="8">
        <v>1500</v>
      </c>
      <c r="H15" s="8">
        <v>4000</v>
      </c>
      <c r="I15" s="9">
        <v>34600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>
      <c r="A16" s="8">
        <v>11</v>
      </c>
      <c r="B16" s="8" t="s">
        <v>72</v>
      </c>
      <c r="C16" s="8">
        <v>4850</v>
      </c>
      <c r="D16" s="8">
        <v>14550</v>
      </c>
      <c r="E16" s="8">
        <v>9</v>
      </c>
      <c r="F16" s="8">
        <v>43650</v>
      </c>
      <c r="G16" s="8">
        <v>1500</v>
      </c>
      <c r="H16" s="8">
        <v>4000</v>
      </c>
      <c r="I16" s="9">
        <v>49150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>
      <c r="A17" s="8">
        <v>12</v>
      </c>
      <c r="B17" s="8" t="s">
        <v>110</v>
      </c>
      <c r="C17" s="8">
        <v>4850</v>
      </c>
      <c r="D17" s="8">
        <v>14550</v>
      </c>
      <c r="E17" s="8">
        <v>12</v>
      </c>
      <c r="F17" s="8">
        <v>58200</v>
      </c>
      <c r="G17" s="8">
        <v>1500</v>
      </c>
      <c r="H17" s="8">
        <v>4000</v>
      </c>
      <c r="I17" s="9">
        <v>63700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>
      <c r="A18" s="8">
        <v>13</v>
      </c>
      <c r="B18" s="8" t="s">
        <v>113</v>
      </c>
      <c r="C18" s="8">
        <v>4850</v>
      </c>
      <c r="D18" s="8">
        <v>14550</v>
      </c>
      <c r="E18" s="8">
        <v>12</v>
      </c>
      <c r="F18" s="8">
        <v>58200</v>
      </c>
      <c r="G18" s="8">
        <v>1500</v>
      </c>
      <c r="H18" s="8">
        <v>4000</v>
      </c>
      <c r="I18" s="9">
        <v>63700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>
      <c r="A19" s="8">
        <v>14</v>
      </c>
      <c r="B19" s="8" t="s">
        <v>114</v>
      </c>
      <c r="C19" s="8">
        <v>4850</v>
      </c>
      <c r="D19" s="8">
        <v>14550</v>
      </c>
      <c r="E19" s="8">
        <v>12</v>
      </c>
      <c r="F19" s="8">
        <v>58200</v>
      </c>
      <c r="G19" s="8">
        <v>1500</v>
      </c>
      <c r="H19" s="8">
        <v>4000</v>
      </c>
      <c r="I19" s="9">
        <v>63700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>
      <c r="A20" s="8">
        <v>15</v>
      </c>
      <c r="B20" s="8" t="s">
        <v>76</v>
      </c>
      <c r="C20" s="8">
        <v>4850</v>
      </c>
      <c r="D20" s="8">
        <v>14550</v>
      </c>
      <c r="E20" s="8">
        <v>15</v>
      </c>
      <c r="F20" s="8">
        <v>72750</v>
      </c>
      <c r="G20" s="8">
        <v>1500</v>
      </c>
      <c r="H20" s="8">
        <v>4000</v>
      </c>
      <c r="I20" s="9">
        <v>78250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>
      <c r="A21" s="8">
        <v>16</v>
      </c>
      <c r="B21" s="8" t="s">
        <v>77</v>
      </c>
      <c r="C21" s="8">
        <v>4850</v>
      </c>
      <c r="D21" s="8">
        <v>14550</v>
      </c>
      <c r="E21" s="8">
        <v>15</v>
      </c>
      <c r="F21" s="8">
        <v>72750</v>
      </c>
      <c r="G21" s="8">
        <v>1500</v>
      </c>
      <c r="H21" s="8">
        <v>4000</v>
      </c>
      <c r="I21" s="9">
        <v>78250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>
      <c r="A22" s="8">
        <v>17</v>
      </c>
      <c r="B22" s="8" t="s">
        <v>78</v>
      </c>
      <c r="C22" s="8">
        <v>4850</v>
      </c>
      <c r="D22" s="8">
        <v>14550</v>
      </c>
      <c r="E22" s="8">
        <v>15</v>
      </c>
      <c r="F22" s="8">
        <v>72750</v>
      </c>
      <c r="G22" s="8">
        <v>1500</v>
      </c>
      <c r="H22" s="8">
        <v>4000</v>
      </c>
      <c r="I22" s="9">
        <v>78250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>
      <c r="A23" s="8">
        <v>18</v>
      </c>
      <c r="B23" s="8" t="s">
        <v>79</v>
      </c>
      <c r="C23" s="8">
        <v>4850</v>
      </c>
      <c r="D23" s="8">
        <v>14550</v>
      </c>
      <c r="E23" s="8">
        <v>12</v>
      </c>
      <c r="F23" s="8">
        <v>58200</v>
      </c>
      <c r="G23" s="8">
        <v>1500</v>
      </c>
      <c r="H23" s="8">
        <v>4000</v>
      </c>
      <c r="I23" s="9">
        <v>63700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>
      <c r="A24" s="8">
        <v>19</v>
      </c>
      <c r="B24" s="8" t="s">
        <v>80</v>
      </c>
      <c r="C24" s="8">
        <v>4850</v>
      </c>
      <c r="D24" s="8">
        <v>14550</v>
      </c>
      <c r="E24" s="8">
        <v>12</v>
      </c>
      <c r="F24" s="8">
        <v>58200</v>
      </c>
      <c r="G24" s="8">
        <v>1500</v>
      </c>
      <c r="H24" s="8">
        <v>4000</v>
      </c>
      <c r="I24" s="9">
        <v>63700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>
      <c r="A25" s="8">
        <v>20</v>
      </c>
      <c r="B25" s="8" t="s">
        <v>81</v>
      </c>
      <c r="C25" s="8">
        <v>4850</v>
      </c>
      <c r="D25" s="8">
        <v>14550</v>
      </c>
      <c r="E25" s="8">
        <v>12</v>
      </c>
      <c r="F25" s="8">
        <v>58200</v>
      </c>
      <c r="G25" s="8">
        <v>1500</v>
      </c>
      <c r="H25" s="8">
        <v>4000</v>
      </c>
      <c r="I25" s="9">
        <v>63700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>
      <c r="A26" s="8">
        <v>21</v>
      </c>
      <c r="B26" s="38" t="s">
        <v>121</v>
      </c>
      <c r="C26" s="38">
        <v>6667</v>
      </c>
      <c r="D26" s="38">
        <v>20000</v>
      </c>
      <c r="E26" s="38">
        <v>6</v>
      </c>
      <c r="F26" s="39">
        <f>SUM(C26*E26)</f>
        <v>40002</v>
      </c>
      <c r="G26" s="8">
        <v>1500</v>
      </c>
      <c r="H26" s="8">
        <v>4000</v>
      </c>
      <c r="I26" s="40">
        <v>45500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1: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spans="1: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spans="1: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1: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1: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1: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1: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1: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1: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spans="1: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1: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spans="1: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1: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1: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1: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1: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1: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1: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1: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1: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1: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1: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1: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1: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1: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1: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1: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1: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1: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1: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1: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1: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1: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spans="1: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1: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1: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1: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1: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1: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1: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1: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1: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1: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1: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spans="1: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spans="1: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spans="1: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spans="1: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spans="1: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1: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1: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1: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1: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1: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spans="1: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spans="1: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spans="1: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spans="1: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spans="1: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spans="1: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spans="1: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spans="1: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spans="1: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spans="1: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spans="1: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spans="1: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spans="1: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spans="1: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spans="1: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spans="1: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spans="1: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spans="1: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spans="1: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spans="1: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spans="1: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spans="1: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spans="1: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spans="1: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spans="1: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spans="1: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spans="1: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spans="1: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spans="1: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spans="1: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spans="1: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spans="1: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spans="1: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spans="1: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spans="1: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spans="1: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spans="1: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spans="1: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spans="1: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spans="1: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spans="1: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spans="1: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spans="1: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spans="1: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spans="1: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spans="1: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spans="1: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spans="1: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spans="1: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spans="1: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spans="1: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spans="1: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spans="1: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spans="1: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spans="1: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spans="1: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spans="1: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spans="1: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spans="1: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spans="1: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spans="1: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spans="1: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spans="1: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spans="1: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spans="1: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spans="1: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spans="1: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spans="1: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spans="1: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spans="1: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spans="1: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spans="1: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spans="1: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spans="1: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spans="1: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spans="1: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spans="1: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spans="1: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spans="1: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spans="1: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spans="1: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spans="1: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spans="1: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spans="1: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spans="1: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spans="1: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spans="1: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spans="1: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spans="1: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spans="1: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spans="1: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spans="1: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spans="1: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spans="1: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spans="1: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spans="1: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spans="1: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spans="1: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spans="1: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spans="1: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spans="1: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spans="1: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spans="1: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spans="1: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spans="1: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spans="1: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spans="1: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spans="1: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spans="1: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spans="1: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spans="1: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spans="1: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spans="1: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spans="1: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spans="1: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spans="1: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spans="1: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spans="1: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spans="1: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spans="1: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spans="1: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spans="1: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spans="1: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spans="1: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spans="1: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spans="1: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spans="1: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spans="1: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spans="1: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spans="1: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spans="1: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spans="1: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spans="1: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spans="1: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spans="1: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spans="1: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spans="1: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spans="1: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spans="1: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spans="1: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spans="1: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spans="1: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spans="1: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spans="1: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spans="1: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spans="1: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spans="1: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spans="1: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spans="1: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spans="1: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spans="1: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spans="1: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spans="1: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spans="1: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spans="1: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spans="1: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spans="1: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spans="1: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spans="1: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spans="1: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spans="1: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spans="1: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spans="1: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spans="1: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spans="1: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spans="1: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spans="1: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spans="1: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spans="1: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spans="1: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spans="1: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spans="1: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spans="1: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spans="1: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spans="1: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spans="1: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spans="1: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spans="1: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spans="1: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spans="1: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spans="1: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spans="1: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spans="1: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spans="1: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spans="1: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spans="1: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spans="1: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spans="1: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spans="1: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spans="1: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spans="1: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spans="1: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spans="1: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spans="1: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spans="1: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spans="1: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spans="1: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spans="1: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spans="1: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spans="1: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spans="1: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spans="1: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spans="1: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spans="1: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spans="1: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spans="1: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spans="1: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spans="1: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spans="1: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spans="1: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spans="1: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spans="1: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spans="1: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spans="1: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spans="1: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spans="1: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spans="1: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spans="1: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spans="1: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spans="1: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spans="1: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spans="1: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spans="1: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spans="1: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spans="1: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spans="1: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spans="1: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spans="1: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spans="1: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spans="1: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spans="1: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spans="1: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spans="1: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spans="1: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spans="1: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spans="1: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spans="1: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spans="1: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spans="1: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spans="1: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spans="1: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spans="1: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spans="1: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spans="1: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spans="1: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spans="1: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spans="1: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spans="1: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spans="1: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spans="1: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spans="1: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spans="1: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spans="1: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spans="1: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spans="1: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spans="1: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spans="1: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spans="1: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spans="1: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spans="1: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spans="1: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spans="1: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spans="1: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spans="1: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spans="1: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spans="1: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spans="1: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spans="1: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spans="1: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spans="1: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spans="1: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spans="1: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spans="1: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spans="1: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spans="1: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spans="1: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spans="1: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spans="1: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spans="1: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spans="1: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spans="1: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spans="1: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spans="1: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spans="1: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spans="1: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spans="1: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spans="1: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spans="1: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spans="1: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spans="1: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spans="1: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spans="1: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spans="1: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spans="1: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spans="1: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spans="1: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spans="1: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spans="1: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spans="1: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spans="1: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spans="1: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spans="1: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spans="1: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spans="1: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spans="1: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spans="1: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spans="1: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spans="1: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spans="1: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spans="1: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spans="1: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spans="1: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spans="1: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spans="1: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spans="1: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spans="1: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spans="1: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spans="1: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spans="1: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spans="1: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spans="1: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spans="1: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</sheetData>
  <mergeCells count="1">
    <mergeCell ref="A4:I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I14"/>
  <sheetViews>
    <sheetView workbookViewId="0"/>
  </sheetViews>
  <sheetFormatPr defaultColWidth="12.6640625" defaultRowHeight="15.75" customHeight="1"/>
  <sheetData>
    <row r="2" spans="1:9" ht="15.75" customHeight="1">
      <c r="A2" s="256" t="s">
        <v>122</v>
      </c>
      <c r="B2" s="257"/>
      <c r="C2" s="257"/>
      <c r="D2" s="257"/>
      <c r="E2" s="257"/>
      <c r="F2" s="257"/>
      <c r="G2" s="257"/>
      <c r="H2" s="257"/>
      <c r="I2" s="257"/>
    </row>
    <row r="3" spans="1:9" ht="15.75" customHeight="1">
      <c r="A3" s="258" t="s">
        <v>123</v>
      </c>
      <c r="B3" s="260" t="s">
        <v>20</v>
      </c>
      <c r="C3" s="262" t="s">
        <v>124</v>
      </c>
      <c r="D3" s="41"/>
      <c r="E3" s="264" t="s">
        <v>125</v>
      </c>
      <c r="F3" s="265"/>
      <c r="G3" s="265"/>
      <c r="H3" s="265"/>
      <c r="I3" s="266"/>
    </row>
    <row r="4" spans="1:9" ht="57.6">
      <c r="A4" s="259"/>
      <c r="B4" s="261"/>
      <c r="C4" s="263"/>
      <c r="D4" s="42" t="s">
        <v>22</v>
      </c>
      <c r="E4" s="43" t="s">
        <v>23</v>
      </c>
      <c r="F4" s="43" t="s">
        <v>25</v>
      </c>
      <c r="G4" s="43" t="s">
        <v>63</v>
      </c>
      <c r="H4" s="43" t="s">
        <v>64</v>
      </c>
      <c r="I4" s="43" t="s">
        <v>28</v>
      </c>
    </row>
    <row r="5" spans="1:9" ht="14.4">
      <c r="A5" s="44">
        <v>1</v>
      </c>
      <c r="B5" s="45" t="s">
        <v>126</v>
      </c>
      <c r="C5" s="46">
        <v>4633.34</v>
      </c>
      <c r="D5" s="47">
        <v>13900</v>
      </c>
      <c r="E5" s="46">
        <v>15</v>
      </c>
      <c r="F5" s="46">
        <f t="shared" ref="F5:F14" si="0">C5*E5</f>
        <v>69500.100000000006</v>
      </c>
      <c r="G5" s="47">
        <v>1500</v>
      </c>
      <c r="H5" s="46">
        <v>4000</v>
      </c>
      <c r="I5" s="48">
        <f t="shared" ref="I5:I14" si="1">F5+G5+H5</f>
        <v>75000.100000000006</v>
      </c>
    </row>
    <row r="6" spans="1:9" ht="14.4">
      <c r="A6" s="44">
        <v>2</v>
      </c>
      <c r="B6" s="45" t="s">
        <v>127</v>
      </c>
      <c r="C6" s="46">
        <v>4633.34</v>
      </c>
      <c r="D6" s="47">
        <v>13900</v>
      </c>
      <c r="E6" s="46">
        <v>15</v>
      </c>
      <c r="F6" s="46">
        <f t="shared" si="0"/>
        <v>69500.100000000006</v>
      </c>
      <c r="G6" s="47">
        <v>1500</v>
      </c>
      <c r="H6" s="46">
        <v>4000</v>
      </c>
      <c r="I6" s="48">
        <f t="shared" si="1"/>
        <v>75000.100000000006</v>
      </c>
    </row>
    <row r="7" spans="1:9" ht="14.4">
      <c r="A7" s="44">
        <v>3</v>
      </c>
      <c r="B7" s="45" t="s">
        <v>97</v>
      </c>
      <c r="C7" s="46">
        <v>4633.34</v>
      </c>
      <c r="D7" s="47">
        <v>13900</v>
      </c>
      <c r="E7" s="46">
        <v>15</v>
      </c>
      <c r="F7" s="46">
        <f t="shared" si="0"/>
        <v>69500.100000000006</v>
      </c>
      <c r="G7" s="47">
        <v>1500</v>
      </c>
      <c r="H7" s="46">
        <v>4000</v>
      </c>
      <c r="I7" s="48">
        <f t="shared" si="1"/>
        <v>75000.100000000006</v>
      </c>
    </row>
    <row r="8" spans="1:9" ht="14.4">
      <c r="A8" s="44">
        <v>4</v>
      </c>
      <c r="B8" s="45" t="s">
        <v>102</v>
      </c>
      <c r="C8" s="46">
        <v>4633.34</v>
      </c>
      <c r="D8" s="47">
        <v>13900</v>
      </c>
      <c r="E8" s="46">
        <v>9</v>
      </c>
      <c r="F8" s="46">
        <f t="shared" si="0"/>
        <v>41700.06</v>
      </c>
      <c r="G8" s="47">
        <v>1500</v>
      </c>
      <c r="H8" s="46">
        <v>4000</v>
      </c>
      <c r="I8" s="48">
        <f t="shared" si="1"/>
        <v>47200.06</v>
      </c>
    </row>
    <row r="9" spans="1:9" ht="14.4">
      <c r="A9" s="44">
        <v>5</v>
      </c>
      <c r="B9" s="49" t="s">
        <v>128</v>
      </c>
      <c r="C9" s="46">
        <v>4633.34</v>
      </c>
      <c r="D9" s="47">
        <v>13900</v>
      </c>
      <c r="E9" s="47">
        <v>9</v>
      </c>
      <c r="F9" s="46">
        <f t="shared" si="0"/>
        <v>41700.06</v>
      </c>
      <c r="G9" s="47">
        <v>1500</v>
      </c>
      <c r="H9" s="46">
        <v>4000</v>
      </c>
      <c r="I9" s="48">
        <f t="shared" si="1"/>
        <v>47200.06</v>
      </c>
    </row>
    <row r="10" spans="1:9" ht="14.4">
      <c r="A10" s="44">
        <v>6</v>
      </c>
      <c r="B10" s="45" t="s">
        <v>72</v>
      </c>
      <c r="C10" s="46">
        <v>4633.34</v>
      </c>
      <c r="D10" s="47">
        <v>13900</v>
      </c>
      <c r="E10" s="46">
        <v>9</v>
      </c>
      <c r="F10" s="46">
        <f t="shared" si="0"/>
        <v>41700.06</v>
      </c>
      <c r="G10" s="47">
        <v>1500</v>
      </c>
      <c r="H10" s="46">
        <v>4000</v>
      </c>
      <c r="I10" s="48">
        <f t="shared" si="1"/>
        <v>47200.06</v>
      </c>
    </row>
    <row r="11" spans="1:9" ht="14.4">
      <c r="A11" s="44">
        <v>7</v>
      </c>
      <c r="B11" s="45" t="s">
        <v>129</v>
      </c>
      <c r="C11" s="46">
        <v>4633.34</v>
      </c>
      <c r="D11" s="47">
        <v>13900</v>
      </c>
      <c r="E11" s="46">
        <v>12</v>
      </c>
      <c r="F11" s="46">
        <f t="shared" si="0"/>
        <v>55600.08</v>
      </c>
      <c r="G11" s="47">
        <v>1500</v>
      </c>
      <c r="H11" s="46">
        <v>4000</v>
      </c>
      <c r="I11" s="48">
        <f t="shared" si="1"/>
        <v>61100.08</v>
      </c>
    </row>
    <row r="12" spans="1:9" ht="14.4">
      <c r="A12" s="44">
        <v>8</v>
      </c>
      <c r="B12" s="45" t="s">
        <v>130</v>
      </c>
      <c r="C12" s="46">
        <v>4633.34</v>
      </c>
      <c r="D12" s="47">
        <v>13900</v>
      </c>
      <c r="E12" s="46">
        <v>12</v>
      </c>
      <c r="F12" s="46">
        <f t="shared" si="0"/>
        <v>55600.08</v>
      </c>
      <c r="G12" s="47">
        <v>1500</v>
      </c>
      <c r="H12" s="46">
        <v>4000</v>
      </c>
      <c r="I12" s="48">
        <f t="shared" si="1"/>
        <v>61100.08</v>
      </c>
    </row>
    <row r="13" spans="1:9" ht="14.4">
      <c r="A13" s="44">
        <v>9</v>
      </c>
      <c r="B13" s="45" t="s">
        <v>80</v>
      </c>
      <c r="C13" s="46">
        <v>4633.34</v>
      </c>
      <c r="D13" s="47">
        <v>13900</v>
      </c>
      <c r="E13" s="46">
        <v>12</v>
      </c>
      <c r="F13" s="46">
        <f t="shared" si="0"/>
        <v>55600.08</v>
      </c>
      <c r="G13" s="47">
        <v>1500</v>
      </c>
      <c r="H13" s="46">
        <v>4000</v>
      </c>
      <c r="I13" s="48">
        <f t="shared" si="1"/>
        <v>61100.08</v>
      </c>
    </row>
    <row r="14" spans="1:9" ht="14.4">
      <c r="A14" s="44">
        <v>10</v>
      </c>
      <c r="B14" s="45" t="s">
        <v>81</v>
      </c>
      <c r="C14" s="46">
        <v>4633.34</v>
      </c>
      <c r="D14" s="47">
        <v>13900</v>
      </c>
      <c r="E14" s="46">
        <v>12</v>
      </c>
      <c r="F14" s="46">
        <f t="shared" si="0"/>
        <v>55600.08</v>
      </c>
      <c r="G14" s="47">
        <v>1500</v>
      </c>
      <c r="H14" s="46">
        <v>4000</v>
      </c>
      <c r="I14" s="48">
        <f t="shared" si="1"/>
        <v>61100.08</v>
      </c>
    </row>
  </sheetData>
  <mergeCells count="5">
    <mergeCell ref="A2:I2"/>
    <mergeCell ref="A3:A4"/>
    <mergeCell ref="B3:B4"/>
    <mergeCell ref="C3:C4"/>
    <mergeCell ref="E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J7"/>
  <sheetViews>
    <sheetView workbookViewId="0"/>
  </sheetViews>
  <sheetFormatPr defaultColWidth="12.6640625" defaultRowHeight="15.75" customHeight="1"/>
  <cols>
    <col min="4" max="4" width="14.6640625" customWidth="1"/>
    <col min="7" max="7" width="16.88671875" customWidth="1"/>
  </cols>
  <sheetData>
    <row r="1" spans="1:10" ht="15.75" customHeight="1">
      <c r="A1" s="267" t="s">
        <v>131</v>
      </c>
      <c r="B1" s="253"/>
      <c r="C1" s="253"/>
      <c r="D1" s="253"/>
      <c r="E1" s="253"/>
      <c r="F1" s="253"/>
      <c r="G1" s="253"/>
      <c r="H1" s="253"/>
      <c r="I1" s="253"/>
      <c r="J1" s="254"/>
    </row>
    <row r="2" spans="1:10" ht="15.75" customHeight="1">
      <c r="A2" s="50"/>
      <c r="B2" s="50"/>
      <c r="C2" s="50"/>
      <c r="D2" s="50" t="s">
        <v>22</v>
      </c>
      <c r="E2" s="50" t="s">
        <v>23</v>
      </c>
      <c r="F2" s="50" t="s">
        <v>25</v>
      </c>
      <c r="G2" s="50" t="s">
        <v>63</v>
      </c>
      <c r="H2" s="51" t="s">
        <v>132</v>
      </c>
      <c r="I2" s="50" t="s">
        <v>64</v>
      </c>
      <c r="J2" s="50" t="s">
        <v>28</v>
      </c>
    </row>
    <row r="3" spans="1:10" ht="15.75" customHeight="1">
      <c r="A3" s="52">
        <v>1</v>
      </c>
      <c r="B3" s="53" t="s">
        <v>90</v>
      </c>
      <c r="C3" s="54">
        <v>4334</v>
      </c>
      <c r="D3" s="54">
        <v>13000</v>
      </c>
      <c r="E3" s="54">
        <v>15</v>
      </c>
      <c r="F3" s="54">
        <f t="shared" ref="F3:F7" si="0">C3*E3</f>
        <v>65010</v>
      </c>
      <c r="G3" s="55">
        <v>1500</v>
      </c>
      <c r="H3" s="54">
        <v>1000</v>
      </c>
      <c r="I3" s="54">
        <v>4000</v>
      </c>
      <c r="J3" s="56">
        <f t="shared" ref="J3:J7" si="1">F3+G3+I3+H3</f>
        <v>71510</v>
      </c>
    </row>
    <row r="4" spans="1:10" ht="15.75" customHeight="1">
      <c r="A4" s="52">
        <v>2</v>
      </c>
      <c r="B4" s="53" t="s">
        <v>95</v>
      </c>
      <c r="C4" s="54">
        <v>4334</v>
      </c>
      <c r="D4" s="54">
        <v>13000</v>
      </c>
      <c r="E4" s="54">
        <v>15</v>
      </c>
      <c r="F4" s="54">
        <f t="shared" si="0"/>
        <v>65010</v>
      </c>
      <c r="G4" s="55">
        <v>1500</v>
      </c>
      <c r="H4" s="54">
        <v>1000</v>
      </c>
      <c r="I4" s="54">
        <v>4000</v>
      </c>
      <c r="J4" s="56">
        <f t="shared" si="1"/>
        <v>71510</v>
      </c>
    </row>
    <row r="5" spans="1:10" ht="15.75" customHeight="1">
      <c r="A5" s="52">
        <v>3</v>
      </c>
      <c r="B5" s="57" t="s">
        <v>102</v>
      </c>
      <c r="C5" s="54">
        <v>4334</v>
      </c>
      <c r="D5" s="54">
        <v>13000</v>
      </c>
      <c r="E5" s="54">
        <v>9</v>
      </c>
      <c r="F5" s="54">
        <f t="shared" si="0"/>
        <v>39006</v>
      </c>
      <c r="G5" s="55">
        <v>1500</v>
      </c>
      <c r="H5" s="54">
        <v>1000</v>
      </c>
      <c r="I5" s="54">
        <v>4000</v>
      </c>
      <c r="J5" s="56">
        <f t="shared" si="1"/>
        <v>45506</v>
      </c>
    </row>
    <row r="6" spans="1:10" ht="15.75" customHeight="1">
      <c r="A6" s="52">
        <v>4</v>
      </c>
      <c r="B6" s="53" t="s">
        <v>110</v>
      </c>
      <c r="C6" s="54">
        <v>4334</v>
      </c>
      <c r="D6" s="54">
        <v>13000</v>
      </c>
      <c r="E6" s="54">
        <v>12</v>
      </c>
      <c r="F6" s="54">
        <f t="shared" si="0"/>
        <v>52008</v>
      </c>
      <c r="G6" s="55">
        <v>1500</v>
      </c>
      <c r="H6" s="54">
        <v>1000</v>
      </c>
      <c r="I6" s="54">
        <v>4000</v>
      </c>
      <c r="J6" s="56">
        <f t="shared" si="1"/>
        <v>58508</v>
      </c>
    </row>
    <row r="7" spans="1:10" ht="15.75" customHeight="1">
      <c r="A7" s="52">
        <v>5</v>
      </c>
      <c r="B7" s="53" t="s">
        <v>114</v>
      </c>
      <c r="C7" s="54">
        <v>4334</v>
      </c>
      <c r="D7" s="54">
        <v>13000</v>
      </c>
      <c r="E7" s="54">
        <v>12</v>
      </c>
      <c r="F7" s="54">
        <f t="shared" si="0"/>
        <v>52008</v>
      </c>
      <c r="G7" s="55">
        <v>1500</v>
      </c>
      <c r="H7" s="54">
        <v>1000</v>
      </c>
      <c r="I7" s="54">
        <v>4000</v>
      </c>
      <c r="J7" s="56">
        <f t="shared" si="1"/>
        <v>58508</v>
      </c>
    </row>
  </sheetData>
  <mergeCells count="1">
    <mergeCell ref="A1:J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Associate Degree</vt:lpstr>
      <vt:lpstr>Bachelors</vt:lpstr>
      <vt:lpstr>Masters</vt:lpstr>
      <vt:lpstr>SUMMER 2020</vt:lpstr>
      <vt:lpstr>Main Campus FALL 2019</vt:lpstr>
      <vt:lpstr>Mid-Spring 20</vt:lpstr>
      <vt:lpstr>spring 2020</vt:lpstr>
      <vt:lpstr>Main Campus Spring18</vt:lpstr>
      <vt:lpstr>AIRPORT</vt:lpstr>
      <vt:lpstr>NORTH CAMPUS</vt:lpstr>
      <vt:lpstr>Main Campus 2nd Batch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Laiba Shakeel</dc:creator>
  <cp:lastModifiedBy>iqra</cp:lastModifiedBy>
  <cp:lastPrinted>2023-11-30T08:37:25Z</cp:lastPrinted>
  <dcterms:created xsi:type="dcterms:W3CDTF">2023-08-23T07:18:37Z</dcterms:created>
  <dcterms:modified xsi:type="dcterms:W3CDTF">2024-01-11T10:29:05Z</dcterms:modified>
</cp:coreProperties>
</file>