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zaima\Desktop\"/>
    </mc:Choice>
  </mc:AlternateContent>
  <bookViews>
    <workbookView xWindow="360" yWindow="75" windowWidth="8595" windowHeight="2895" activeTab="1"/>
  </bookViews>
  <sheets>
    <sheet name="Marksheet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9" i="2" l="1"/>
  <c r="H25" i="2"/>
  <c r="H24" i="2"/>
  <c r="H23" i="2"/>
  <c r="H22" i="2"/>
  <c r="H21" i="2"/>
  <c r="H20" i="2"/>
  <c r="J16" i="2" l="1"/>
  <c r="G15" i="2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P14" i="1" l="1"/>
  <c r="P13" i="1"/>
  <c r="P10" i="1"/>
  <c r="P9" i="1"/>
  <c r="P6" i="1"/>
  <c r="P5" i="1"/>
  <c r="O14" i="1"/>
  <c r="Q14" i="1" s="1"/>
  <c r="O13" i="1"/>
  <c r="Q13" i="1" s="1"/>
  <c r="O12" i="1"/>
  <c r="P12" i="1" s="1"/>
  <c r="O11" i="1"/>
  <c r="P11" i="1" s="1"/>
  <c r="O10" i="1"/>
  <c r="Q10" i="1" s="1"/>
  <c r="O9" i="1"/>
  <c r="Q9" i="1" s="1"/>
  <c r="O8" i="1"/>
  <c r="P8" i="1" s="1"/>
  <c r="O7" i="1"/>
  <c r="P7" i="1" s="1"/>
  <c r="O6" i="1"/>
  <c r="Q6" i="1" s="1"/>
  <c r="O5" i="1"/>
  <c r="Q5" i="1" s="1"/>
  <c r="Q7" i="1" l="1"/>
  <c r="Q11" i="1"/>
  <c r="Q8" i="1"/>
  <c r="Q12" i="1"/>
</calcChain>
</file>

<file path=xl/sharedStrings.xml><?xml version="1.0" encoding="utf-8"?>
<sst xmlns="http://schemas.openxmlformats.org/spreadsheetml/2006/main" count="114" uniqueCount="82">
  <si>
    <t>S.no</t>
  </si>
  <si>
    <t>Name</t>
  </si>
  <si>
    <t>Class</t>
  </si>
  <si>
    <t>English</t>
  </si>
  <si>
    <t>Mathematics</t>
  </si>
  <si>
    <t>Science</t>
  </si>
  <si>
    <t>History</t>
  </si>
  <si>
    <t>Biology</t>
  </si>
  <si>
    <t>Islamiyat</t>
  </si>
  <si>
    <t>Urdu</t>
  </si>
  <si>
    <t>Haider</t>
  </si>
  <si>
    <t>Musharaf</t>
  </si>
  <si>
    <t>Murtaza</t>
  </si>
  <si>
    <t>Jung Kook</t>
  </si>
  <si>
    <t>Ayan</t>
  </si>
  <si>
    <t>Mustesan</t>
  </si>
  <si>
    <t>Jin</t>
  </si>
  <si>
    <t>Oliver</t>
  </si>
  <si>
    <t>Michael</t>
  </si>
  <si>
    <t>Lincoln</t>
  </si>
  <si>
    <t>Percentage</t>
  </si>
  <si>
    <t>Grade</t>
  </si>
  <si>
    <t>Result</t>
  </si>
  <si>
    <t>Student Id</t>
  </si>
  <si>
    <t>Student Name</t>
  </si>
  <si>
    <t>Class - Section</t>
  </si>
  <si>
    <t>S1612001</t>
  </si>
  <si>
    <t>IX-A</t>
  </si>
  <si>
    <t>School Details:</t>
  </si>
  <si>
    <t>S1612002</t>
  </si>
  <si>
    <t>Location:</t>
  </si>
  <si>
    <t>Phone:</t>
  </si>
  <si>
    <t>Email:</t>
  </si>
  <si>
    <t>S1612003</t>
  </si>
  <si>
    <t>S1612004</t>
  </si>
  <si>
    <t>Class Details:</t>
  </si>
  <si>
    <t>S1612005</t>
  </si>
  <si>
    <t>Academic Year:</t>
  </si>
  <si>
    <t>2022-2023</t>
  </si>
  <si>
    <t>Class:</t>
  </si>
  <si>
    <t>IX</t>
  </si>
  <si>
    <t>Section:</t>
  </si>
  <si>
    <t>A</t>
  </si>
  <si>
    <t>S1612006</t>
  </si>
  <si>
    <t>Class Teacher:</t>
  </si>
  <si>
    <t>Principal:</t>
  </si>
  <si>
    <t>S1612007</t>
  </si>
  <si>
    <t>S1612008</t>
  </si>
  <si>
    <t>S1612009</t>
  </si>
  <si>
    <t xml:space="preserve">Subject Grading System </t>
  </si>
  <si>
    <t>S1612010</t>
  </si>
  <si>
    <t>Marks Between</t>
  </si>
  <si>
    <t>Remarks</t>
  </si>
  <si>
    <t>O</t>
  </si>
  <si>
    <t>Outstanding</t>
  </si>
  <si>
    <t>A+</t>
  </si>
  <si>
    <t>Excellent</t>
  </si>
  <si>
    <t>Very Good</t>
  </si>
  <si>
    <t>B+</t>
  </si>
  <si>
    <t>Good</t>
  </si>
  <si>
    <t>B</t>
  </si>
  <si>
    <t>Average</t>
  </si>
  <si>
    <t>C</t>
  </si>
  <si>
    <t>Fair</t>
  </si>
  <si>
    <t>Needs Attention</t>
  </si>
  <si>
    <t>Student Information</t>
  </si>
  <si>
    <t>Aptech Schooling</t>
  </si>
  <si>
    <t>Gulshan Chapter</t>
  </si>
  <si>
    <t>021-3485563</t>
  </si>
  <si>
    <t>-</t>
  </si>
  <si>
    <t>Arsalan Shah</t>
  </si>
  <si>
    <t>Haziq</t>
  </si>
  <si>
    <t>Subject</t>
  </si>
  <si>
    <t>Total Marks</t>
  </si>
  <si>
    <t>Marks Obtained</t>
  </si>
  <si>
    <t>Subject Grade</t>
  </si>
  <si>
    <t>APTECH SCHOOL REPORT CARD</t>
  </si>
  <si>
    <t>RESULT OF IX-A</t>
  </si>
  <si>
    <t>ID</t>
  </si>
  <si>
    <t>Academic Year</t>
  </si>
  <si>
    <t>oliver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</si>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</sst>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10" applyNumberFormat="0" applyFill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0" fontId="7" fillId="7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7" fillId="8" borderId="16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0" borderId="28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29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22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2" fillId="10" borderId="35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36" xfId="0" applyFont="1" applyFill="1" applyBorder="1" applyAlignment="1">
      <alignment horizontal="center" vertical="center"/>
    </xf>
    <xf numFmtId="0" fontId="1" fillId="10" borderId="16" xfId="4" applyFont="1" applyFill="1" applyBorder="1" applyAlignment="1">
      <alignment horizontal="center" vertical="center"/>
    </xf>
    <xf numFmtId="0" fontId="2" fillId="10" borderId="16" xfId="2" applyFill="1" applyBorder="1" applyAlignment="1">
      <alignment horizontal="left" vertical="center"/>
    </xf>
    <xf numFmtId="0" fontId="2" fillId="10" borderId="16" xfId="2" applyFill="1" applyBorder="1" applyAlignment="1">
      <alignment horizontal="center" vertical="center"/>
    </xf>
    <xf numFmtId="0" fontId="1" fillId="10" borderId="14" xfId="4" applyFont="1" applyFill="1" applyBorder="1" applyAlignment="1">
      <alignment horizontal="center" vertical="center"/>
    </xf>
    <xf numFmtId="0" fontId="1" fillId="10" borderId="15" xfId="4" applyFont="1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14" xfId="2" applyFont="1" applyFill="1" applyBorder="1" applyAlignment="1">
      <alignment horizontal="center" vertical="center" wrapText="1"/>
    </xf>
    <xf numFmtId="0" fontId="2" fillId="10" borderId="15" xfId="2" applyFill="1" applyBorder="1" applyAlignment="1">
      <alignment horizontal="center" vertical="center" wrapText="1"/>
    </xf>
    <xf numFmtId="0" fontId="6" fillId="6" borderId="10" xfId="1" applyFont="1" applyFill="1" applyAlignment="1">
      <alignment horizontal="center" vertical="center"/>
    </xf>
    <xf numFmtId="0" fontId="13" fillId="10" borderId="11" xfId="3" applyFont="1" applyFill="1" applyBorder="1" applyAlignment="1">
      <alignment horizontal="center" vertical="center"/>
    </xf>
    <xf numFmtId="0" fontId="13" fillId="10" borderId="12" xfId="3" applyFont="1" applyFill="1" applyBorder="1" applyAlignment="1">
      <alignment horizontal="center" vertical="center"/>
    </xf>
    <xf numFmtId="0" fontId="13" fillId="10" borderId="13" xfId="3" applyFont="1" applyFill="1" applyBorder="1" applyAlignment="1">
      <alignment horizontal="center" vertical="center"/>
    </xf>
    <xf numFmtId="0" fontId="0" fillId="0" borderId="0" xfId="0"/>
    <xf numFmtId="0" fontId="2" fillId="10" borderId="11" xfId="2" applyFill="1" applyBorder="1" applyAlignment="1">
      <alignment horizontal="center" vertical="center"/>
    </xf>
    <xf numFmtId="0" fontId="2" fillId="10" borderId="12" xfId="2" applyFill="1" applyBorder="1" applyAlignment="1">
      <alignment horizontal="center" vertical="center"/>
    </xf>
    <xf numFmtId="0" fontId="2" fillId="10" borderId="13" xfId="2" applyFill="1" applyBorder="1" applyAlignment="1">
      <alignment horizontal="center" vertical="center"/>
    </xf>
    <xf numFmtId="0" fontId="14" fillId="10" borderId="11" xfId="3" applyFont="1" applyFill="1" applyBorder="1" applyAlignment="1">
      <alignment horizontal="center" vertical="center"/>
    </xf>
    <xf numFmtId="0" fontId="14" fillId="10" borderId="12" xfId="3" applyFont="1" applyFill="1" applyBorder="1" applyAlignment="1">
      <alignment horizontal="center" vertical="center"/>
    </xf>
    <xf numFmtId="0" fontId="14" fillId="10" borderId="13" xfId="3" applyFont="1" applyFill="1" applyBorder="1" applyAlignment="1">
      <alignment horizontal="center" vertical="center"/>
    </xf>
    <xf numFmtId="0" fontId="1" fillId="10" borderId="14" xfId="4" applyFont="1" applyFill="1" applyBorder="1" applyAlignment="1">
      <alignment horizontal="center" vertical="center"/>
    </xf>
    <xf numFmtId="0" fontId="1" fillId="10" borderId="15" xfId="4" applyFont="1" applyFill="1" applyBorder="1" applyAlignment="1">
      <alignment horizontal="center" vertical="center"/>
    </xf>
    <xf numFmtId="0" fontId="0" fillId="10" borderId="11" xfId="2" applyFont="1" applyFill="1" applyBorder="1" applyAlignment="1">
      <alignment horizontal="left" vertical="center"/>
    </xf>
    <xf numFmtId="0" fontId="2" fillId="10" borderId="13" xfId="2" applyFill="1" applyBorder="1" applyAlignment="1">
      <alignment horizontal="left" vertical="center"/>
    </xf>
    <xf numFmtId="0" fontId="8" fillId="5" borderId="11" xfId="5" applyFont="1" applyBorder="1" applyAlignment="1">
      <alignment horizontal="center" vertical="center"/>
    </xf>
    <xf numFmtId="0" fontId="8" fillId="5" borderId="12" xfId="5" applyFont="1" applyBorder="1" applyAlignment="1">
      <alignment horizontal="center" vertical="center"/>
    </xf>
    <xf numFmtId="0" fontId="8" fillId="5" borderId="13" xfId="5" applyFont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24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/>
    </xf>
  </cellXfs>
  <cellStyles count="6">
    <cellStyle name="20% - Accent1" xfId="2" builtinId="30"/>
    <cellStyle name="60% - Accent5" xfId="4" builtinId="48"/>
    <cellStyle name="Accent5" xfId="3" builtinId="45"/>
    <cellStyle name="Accent6" xfId="5" builtinId="49"/>
    <cellStyle name="Heading 2" xfId="1" builtinId="17"/>
    <cellStyle name="Normal" xfId="0" builtinId="0"/>
  </cellStyles>
  <dxfs count="10">
    <dxf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2" tint="-0.49998474074526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F18:J25" totalsRowShown="0" headerRowDxfId="9" dataDxfId="7" headerRowBorderDxfId="8" tableBorderDxfId="6" totalsRowBorderDxfId="5">
  <autoFilter ref="F18:J25"/>
  <tableColumns count="5">
    <tableColumn id="1" name="Subject" dataDxfId="4"/>
    <tableColumn id="2" name="Total Marks" dataDxfId="3"/>
    <tableColumn id="3" name="Marks Obtained" dataDxfId="2"/>
    <tableColumn id="4" name="Subject Grade" dataDxfId="1">
      <calculatedColumnFormula>IF(H19&gt;=90,"O", IF(H19&gt;=80,"A+",IF(H19&gt;=70,"A",IF(H19&gt;=60,"B+",IF(H19&gt;=50,"B",IF(H19&gt;=40,"C","FAIL"))))))</calculatedColumnFormula>
    </tableColumn>
    <tableColumn id="5" name="Remark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Q14"/>
  <sheetViews>
    <sheetView workbookViewId="0">
      <selection activeCell="O7" sqref="O7"/>
    </sheetView>
  </sheetViews>
  <sheetFormatPr defaultRowHeight="15" x14ac:dyDescent="0.25"/>
  <cols>
    <col min="6" max="6" width="9.85546875" bestFit="1" customWidth="1"/>
    <col min="9" max="9" width="13.85546875" bestFit="1" customWidth="1"/>
    <col min="10" max="10" width="7.7109375" bestFit="1" customWidth="1"/>
    <col min="15" max="15" width="12" bestFit="1" customWidth="1"/>
  </cols>
  <sheetData>
    <row r="3" spans="5:17" ht="15.75" thickBot="1" x14ac:dyDescent="0.3"/>
    <row r="4" spans="5:17" ht="15.75" x14ac:dyDescent="0.25">
      <c r="E4" s="8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8</v>
      </c>
      <c r="N4" s="9" t="s">
        <v>9</v>
      </c>
      <c r="O4" s="9" t="s">
        <v>20</v>
      </c>
      <c r="P4" s="9" t="s">
        <v>21</v>
      </c>
      <c r="Q4" s="10" t="s">
        <v>22</v>
      </c>
    </row>
    <row r="5" spans="5:17" x14ac:dyDescent="0.25">
      <c r="E5" s="2">
        <v>1</v>
      </c>
      <c r="F5" s="1" t="s">
        <v>10</v>
      </c>
      <c r="G5" s="1">
        <v>12</v>
      </c>
      <c r="H5" s="1">
        <v>85</v>
      </c>
      <c r="I5" s="1">
        <v>77</v>
      </c>
      <c r="J5" s="1">
        <v>53</v>
      </c>
      <c r="K5" s="1">
        <v>62</v>
      </c>
      <c r="L5" s="1">
        <v>75</v>
      </c>
      <c r="M5" s="1">
        <v>91</v>
      </c>
      <c r="N5" s="1">
        <v>96</v>
      </c>
      <c r="O5" s="1">
        <f>SUM(H5:N5)/100*10</f>
        <v>53.9</v>
      </c>
      <c r="P5" s="1" t="str">
        <f>IF(O5&gt;=80,"A+",IF(O5&gt;=70,"A",IF(O5&gt;=60,"B",IF(O5&gt;=50,"C",IF(O5&gt;=40,"D","Fail")))))</f>
        <v>C</v>
      </c>
      <c r="Q5" s="3" t="str">
        <f>IF(O5&gt;=40,"Passed",IF(O5&gt;=40,"Passed",IF(O5&gt;=40,"Passed",IF(O5&gt;=40,"Passed",IF(O5&gt;=40,"Passed",IF(O5&gt;=40,"Passed",IF(O5&gt;=40,"Passed","Fail")))))))</f>
        <v>Passed</v>
      </c>
    </row>
    <row r="6" spans="5:17" x14ac:dyDescent="0.25">
      <c r="E6" s="2">
        <v>2</v>
      </c>
      <c r="F6" s="1" t="s">
        <v>11</v>
      </c>
      <c r="G6" s="1">
        <v>12</v>
      </c>
      <c r="H6" s="1">
        <v>76</v>
      </c>
      <c r="I6" s="1">
        <v>95</v>
      </c>
      <c r="J6" s="1">
        <v>64</v>
      </c>
      <c r="K6" s="1">
        <v>44</v>
      </c>
      <c r="L6" s="1">
        <v>65</v>
      </c>
      <c r="M6" s="1">
        <v>63</v>
      </c>
      <c r="N6" s="1">
        <v>86</v>
      </c>
      <c r="O6" s="1">
        <f t="shared" ref="O6:O14" si="0">SUM(H6:N6)/100*10</f>
        <v>49.3</v>
      </c>
      <c r="P6" s="1" t="str">
        <f t="shared" ref="P6:P14" si="1">IF(O6&gt;=80,"A+",IF(O6&gt;=70,"A",IF(O6&gt;=60,"B",IF(O6&gt;=50,"C",IF(O6&gt;=40,"D","Fail")))))</f>
        <v>D</v>
      </c>
      <c r="Q6" s="3" t="str">
        <f t="shared" ref="Q6:Q14" si="2">IF(O6&gt;=40,"Passed",IF(O6&gt;=40,"Passed",IF(O6&gt;=40,"Passed",IF(O6&gt;=40,"Passed",IF(O6&gt;=40,"Passed",IF(O6&gt;=40,"Passed",IF(O6&gt;=40,"Passed","Fail")))))))</f>
        <v>Passed</v>
      </c>
    </row>
    <row r="7" spans="5:17" x14ac:dyDescent="0.25">
      <c r="E7" s="2">
        <v>3</v>
      </c>
      <c r="F7" s="1" t="s">
        <v>12</v>
      </c>
      <c r="G7" s="1">
        <v>12</v>
      </c>
      <c r="H7" s="1">
        <v>45</v>
      </c>
      <c r="I7" s="1">
        <v>62</v>
      </c>
      <c r="J7" s="1">
        <v>81</v>
      </c>
      <c r="K7" s="1">
        <v>34</v>
      </c>
      <c r="L7" s="1">
        <v>55</v>
      </c>
      <c r="M7" s="1">
        <v>52</v>
      </c>
      <c r="N7" s="1">
        <v>76</v>
      </c>
      <c r="O7" s="1">
        <f t="shared" si="0"/>
        <v>40.5</v>
      </c>
      <c r="P7" s="1" t="str">
        <f t="shared" si="1"/>
        <v>D</v>
      </c>
      <c r="Q7" s="3" t="str">
        <f t="shared" si="2"/>
        <v>Passed</v>
      </c>
    </row>
    <row r="8" spans="5:17" x14ac:dyDescent="0.25">
      <c r="E8" s="2">
        <v>4</v>
      </c>
      <c r="F8" s="1" t="s">
        <v>13</v>
      </c>
      <c r="G8" s="1">
        <v>12</v>
      </c>
      <c r="H8" s="1">
        <v>38</v>
      </c>
      <c r="I8" s="1">
        <v>58</v>
      </c>
      <c r="J8" s="1">
        <v>63</v>
      </c>
      <c r="K8" s="1">
        <v>98</v>
      </c>
      <c r="L8" s="1">
        <v>35</v>
      </c>
      <c r="M8" s="1">
        <v>95</v>
      </c>
      <c r="N8" s="1">
        <v>66</v>
      </c>
      <c r="O8" s="1">
        <f t="shared" si="0"/>
        <v>45.300000000000004</v>
      </c>
      <c r="P8" s="1" t="str">
        <f t="shared" si="1"/>
        <v>D</v>
      </c>
      <c r="Q8" s="3" t="str">
        <f t="shared" si="2"/>
        <v>Passed</v>
      </c>
    </row>
    <row r="9" spans="5:17" x14ac:dyDescent="0.25">
      <c r="E9" s="2">
        <v>5</v>
      </c>
      <c r="F9" s="1" t="s">
        <v>14</v>
      </c>
      <c r="G9" s="1">
        <v>12</v>
      </c>
      <c r="H9" s="1">
        <v>66</v>
      </c>
      <c r="I9" s="1">
        <v>85</v>
      </c>
      <c r="J9" s="1">
        <v>59</v>
      </c>
      <c r="K9" s="1">
        <v>78</v>
      </c>
      <c r="L9" s="1">
        <v>45</v>
      </c>
      <c r="M9" s="1">
        <v>85</v>
      </c>
      <c r="N9" s="1">
        <v>56</v>
      </c>
      <c r="O9" s="1">
        <f t="shared" si="0"/>
        <v>47.400000000000006</v>
      </c>
      <c r="P9" s="1" t="str">
        <f t="shared" si="1"/>
        <v>D</v>
      </c>
      <c r="Q9" s="3" t="str">
        <f t="shared" si="2"/>
        <v>Passed</v>
      </c>
    </row>
    <row r="10" spans="5:17" x14ac:dyDescent="0.25">
      <c r="E10" s="2">
        <v>6</v>
      </c>
      <c r="F10" s="1" t="s">
        <v>15</v>
      </c>
      <c r="G10" s="1">
        <v>12</v>
      </c>
      <c r="H10" s="1">
        <v>85</v>
      </c>
      <c r="I10" s="1">
        <v>66</v>
      </c>
      <c r="J10" s="1">
        <v>78</v>
      </c>
      <c r="K10" s="1">
        <v>59</v>
      </c>
      <c r="L10" s="1">
        <v>85</v>
      </c>
      <c r="M10" s="1">
        <v>45</v>
      </c>
      <c r="N10" s="1">
        <v>46</v>
      </c>
      <c r="O10" s="1">
        <f t="shared" si="0"/>
        <v>46.4</v>
      </c>
      <c r="P10" s="1" t="str">
        <f t="shared" si="1"/>
        <v>D</v>
      </c>
      <c r="Q10" s="3" t="str">
        <f t="shared" si="2"/>
        <v>Passed</v>
      </c>
    </row>
    <row r="11" spans="5:17" x14ac:dyDescent="0.25">
      <c r="E11" s="2">
        <v>7</v>
      </c>
      <c r="F11" s="1" t="s">
        <v>16</v>
      </c>
      <c r="G11" s="1">
        <v>12</v>
      </c>
      <c r="H11" s="1">
        <v>58</v>
      </c>
      <c r="I11" s="1">
        <v>38</v>
      </c>
      <c r="J11" s="1">
        <v>98</v>
      </c>
      <c r="K11" s="1">
        <v>63</v>
      </c>
      <c r="L11" s="1">
        <v>95</v>
      </c>
      <c r="M11" s="1">
        <v>35</v>
      </c>
      <c r="N11" s="1">
        <v>36</v>
      </c>
      <c r="O11" s="1">
        <f t="shared" si="0"/>
        <v>42.300000000000004</v>
      </c>
      <c r="P11" s="1" t="str">
        <f t="shared" si="1"/>
        <v>D</v>
      </c>
      <c r="Q11" s="3" t="str">
        <f t="shared" si="2"/>
        <v>Passed</v>
      </c>
    </row>
    <row r="12" spans="5:17" x14ac:dyDescent="0.25">
      <c r="E12" s="2">
        <v>8</v>
      </c>
      <c r="F12" s="1" t="s">
        <v>17</v>
      </c>
      <c r="G12" s="1">
        <v>12</v>
      </c>
      <c r="H12" s="1">
        <v>62</v>
      </c>
      <c r="I12" s="1">
        <v>45</v>
      </c>
      <c r="J12" s="1">
        <v>34</v>
      </c>
      <c r="K12" s="1">
        <v>81</v>
      </c>
      <c r="L12" s="1">
        <v>52</v>
      </c>
      <c r="M12" s="1">
        <v>55</v>
      </c>
      <c r="N12" s="1">
        <v>26</v>
      </c>
      <c r="O12" s="1">
        <f t="shared" si="0"/>
        <v>35.5</v>
      </c>
      <c r="P12" s="1" t="str">
        <f t="shared" si="1"/>
        <v>Fail</v>
      </c>
      <c r="Q12" s="3" t="str">
        <f t="shared" si="2"/>
        <v>Fail</v>
      </c>
    </row>
    <row r="13" spans="5:17" x14ac:dyDescent="0.25">
      <c r="E13" s="2">
        <v>9</v>
      </c>
      <c r="F13" s="1" t="s">
        <v>18</v>
      </c>
      <c r="G13" s="1">
        <v>12</v>
      </c>
      <c r="H13" s="1">
        <v>95</v>
      </c>
      <c r="I13" s="1">
        <v>76</v>
      </c>
      <c r="J13" s="1">
        <v>44</v>
      </c>
      <c r="K13" s="1">
        <v>64</v>
      </c>
      <c r="L13" s="1">
        <v>63</v>
      </c>
      <c r="M13" s="1">
        <v>65</v>
      </c>
      <c r="N13" s="1">
        <v>29</v>
      </c>
      <c r="O13" s="1">
        <f t="shared" si="0"/>
        <v>43.6</v>
      </c>
      <c r="P13" s="1" t="str">
        <f t="shared" si="1"/>
        <v>D</v>
      </c>
      <c r="Q13" s="3" t="str">
        <f t="shared" si="2"/>
        <v>Passed</v>
      </c>
    </row>
    <row r="14" spans="5:17" ht="15.75" thickBot="1" x14ac:dyDescent="0.3">
      <c r="E14" s="4">
        <v>10</v>
      </c>
      <c r="F14" s="5" t="s">
        <v>19</v>
      </c>
      <c r="G14" s="6">
        <v>12</v>
      </c>
      <c r="H14" s="6">
        <v>77</v>
      </c>
      <c r="I14" s="6">
        <v>85</v>
      </c>
      <c r="J14" s="6">
        <v>62</v>
      </c>
      <c r="K14" s="6">
        <v>53</v>
      </c>
      <c r="L14" s="6">
        <v>91</v>
      </c>
      <c r="M14" s="6">
        <v>75</v>
      </c>
      <c r="N14" s="6">
        <v>69</v>
      </c>
      <c r="O14" s="6">
        <f t="shared" si="0"/>
        <v>51.2</v>
      </c>
      <c r="P14" s="6" t="str">
        <f t="shared" si="1"/>
        <v>C</v>
      </c>
      <c r="Q14" s="7" t="str">
        <f t="shared" si="2"/>
        <v>Passed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13" workbookViewId="0">
      <selection activeCell="G22" sqref="G22"/>
    </sheetView>
  </sheetViews>
  <sheetFormatPr defaultColWidth="18.7109375" defaultRowHeight="20.100000000000001" customHeight="1" x14ac:dyDescent="0.25"/>
  <cols>
    <col min="1" max="16384" width="18.7109375" style="11"/>
  </cols>
  <sheetData>
    <row r="2" spans="2:16" ht="18" thickBot="1" x14ac:dyDescent="0.3">
      <c r="B2" s="53" t="s">
        <v>65</v>
      </c>
      <c r="C2" s="53"/>
      <c r="D2" s="53"/>
      <c r="E2"/>
    </row>
    <row r="3" spans="2:16" ht="22.5" thickTop="1" thickBot="1" x14ac:dyDescent="0.3">
      <c r="F3" s="54" t="s">
        <v>66</v>
      </c>
      <c r="G3" s="55"/>
      <c r="H3" s="55"/>
      <c r="I3" s="55"/>
      <c r="J3" s="55"/>
      <c r="K3" s="56"/>
      <c r="L3"/>
      <c r="M3"/>
      <c r="N3" s="57"/>
      <c r="O3" s="57"/>
      <c r="P3"/>
    </row>
    <row r="4" spans="2:16" ht="16.5" thickBot="1" x14ac:dyDescent="0.3">
      <c r="B4" s="12" t="s">
        <v>23</v>
      </c>
      <c r="C4" s="12" t="s">
        <v>24</v>
      </c>
      <c r="D4" s="12" t="s">
        <v>25</v>
      </c>
      <c r="E4"/>
      <c r="F4" s="58"/>
      <c r="G4" s="59"/>
      <c r="H4" s="59"/>
      <c r="I4" s="59"/>
      <c r="J4" s="59"/>
      <c r="K4" s="60"/>
      <c r="L4"/>
      <c r="M4"/>
      <c r="N4" s="57"/>
      <c r="O4" s="57"/>
      <c r="P4"/>
    </row>
    <row r="5" spans="2:16" ht="19.5" thickBot="1" x14ac:dyDescent="0.3">
      <c r="B5" s="13" t="s">
        <v>26</v>
      </c>
      <c r="C5" s="1" t="s">
        <v>10</v>
      </c>
      <c r="D5" s="13" t="s">
        <v>27</v>
      </c>
      <c r="E5"/>
      <c r="F5" s="61" t="s">
        <v>28</v>
      </c>
      <c r="G5" s="62"/>
      <c r="H5" s="62"/>
      <c r="I5" s="62"/>
      <c r="J5" s="62"/>
      <c r="K5" s="63"/>
      <c r="N5"/>
      <c r="O5"/>
      <c r="P5"/>
    </row>
    <row r="6" spans="2:16" ht="15" x14ac:dyDescent="0.25">
      <c r="B6" s="13" t="s">
        <v>29</v>
      </c>
      <c r="C6" s="1" t="s">
        <v>11</v>
      </c>
      <c r="D6" s="13" t="s">
        <v>27</v>
      </c>
      <c r="E6"/>
      <c r="F6" s="64" t="s">
        <v>30</v>
      </c>
      <c r="G6" s="51" t="s">
        <v>67</v>
      </c>
      <c r="H6" s="64" t="s">
        <v>31</v>
      </c>
      <c r="I6" s="51" t="s">
        <v>68</v>
      </c>
      <c r="J6" s="64" t="s">
        <v>32</v>
      </c>
      <c r="K6" s="51" t="s">
        <v>69</v>
      </c>
      <c r="N6"/>
      <c r="O6"/>
      <c r="P6"/>
    </row>
    <row r="7" spans="2:16" ht="15.75" thickBot="1" x14ac:dyDescent="0.3">
      <c r="B7" s="13" t="s">
        <v>33</v>
      </c>
      <c r="C7" s="1" t="s">
        <v>12</v>
      </c>
      <c r="D7" s="13" t="s">
        <v>27</v>
      </c>
      <c r="E7"/>
      <c r="F7" s="65"/>
      <c r="G7" s="52"/>
      <c r="H7" s="65"/>
      <c r="I7" s="52"/>
      <c r="J7" s="65"/>
      <c r="K7" s="52"/>
      <c r="N7" s="14"/>
      <c r="O7" s="14"/>
      <c r="P7" s="14"/>
    </row>
    <row r="8" spans="2:16" ht="19.5" thickBot="1" x14ac:dyDescent="0.3">
      <c r="B8" s="13" t="s">
        <v>34</v>
      </c>
      <c r="C8" s="1" t="s">
        <v>13</v>
      </c>
      <c r="D8" s="13" t="s">
        <v>27</v>
      </c>
      <c r="E8"/>
      <c r="F8" s="61" t="s">
        <v>35</v>
      </c>
      <c r="G8" s="62"/>
      <c r="H8" s="62"/>
      <c r="I8" s="62"/>
      <c r="J8" s="62"/>
      <c r="K8" s="63"/>
    </row>
    <row r="9" spans="2:16" ht="16.5" thickBot="1" x14ac:dyDescent="0.3">
      <c r="B9" s="13" t="s">
        <v>36</v>
      </c>
      <c r="C9" s="1" t="s">
        <v>14</v>
      </c>
      <c r="D9" s="13" t="s">
        <v>27</v>
      </c>
      <c r="E9"/>
      <c r="F9" s="45" t="s">
        <v>37</v>
      </c>
      <c r="G9" s="46" t="s">
        <v>38</v>
      </c>
      <c r="H9" s="45" t="s">
        <v>39</v>
      </c>
      <c r="I9" s="47" t="s">
        <v>40</v>
      </c>
      <c r="J9" s="48" t="s">
        <v>41</v>
      </c>
      <c r="K9" s="47" t="s">
        <v>42</v>
      </c>
      <c r="L9"/>
      <c r="M9"/>
    </row>
    <row r="10" spans="2:16" ht="16.5" thickBot="1" x14ac:dyDescent="0.3">
      <c r="B10" s="13" t="s">
        <v>43</v>
      </c>
      <c r="C10" s="1" t="s">
        <v>15</v>
      </c>
      <c r="D10" s="13" t="s">
        <v>27</v>
      </c>
      <c r="E10"/>
      <c r="F10" s="49" t="s">
        <v>44</v>
      </c>
      <c r="G10" s="66" t="s">
        <v>70</v>
      </c>
      <c r="H10" s="67"/>
      <c r="I10" s="49" t="s">
        <v>45</v>
      </c>
      <c r="J10" s="66" t="s">
        <v>71</v>
      </c>
      <c r="K10" s="67"/>
      <c r="L10"/>
      <c r="M10"/>
    </row>
    <row r="11" spans="2:16" ht="15" customHeight="1" x14ac:dyDescent="0.25">
      <c r="B11" s="13" t="s">
        <v>46</v>
      </c>
      <c r="C11" s="1" t="s">
        <v>16</v>
      </c>
      <c r="D11" s="13" t="s">
        <v>27</v>
      </c>
      <c r="F11" s="76" t="s">
        <v>76</v>
      </c>
      <c r="G11" s="77"/>
      <c r="H11" s="77"/>
      <c r="I11" s="77"/>
      <c r="J11" s="78"/>
      <c r="K11" s="50"/>
    </row>
    <row r="12" spans="2:16" ht="15.75" thickBot="1" x14ac:dyDescent="0.3">
      <c r="B12" s="13" t="s">
        <v>47</v>
      </c>
      <c r="C12" s="1" t="s">
        <v>17</v>
      </c>
      <c r="D12" s="13" t="s">
        <v>27</v>
      </c>
      <c r="E12"/>
      <c r="F12" s="79"/>
      <c r="G12" s="80"/>
      <c r="H12" s="80"/>
      <c r="I12" s="80"/>
      <c r="J12" s="81"/>
      <c r="K12" s="50"/>
    </row>
    <row r="13" spans="2:16" ht="19.5" thickBot="1" x14ac:dyDescent="0.3">
      <c r="B13" s="13" t="s">
        <v>48</v>
      </c>
      <c r="C13" s="1" t="s">
        <v>18</v>
      </c>
      <c r="D13" s="13" t="s">
        <v>27</v>
      </c>
      <c r="E13"/>
      <c r="F13" s="73" t="s">
        <v>77</v>
      </c>
      <c r="G13" s="74"/>
      <c r="H13" s="74"/>
      <c r="I13" s="74"/>
      <c r="J13" s="75"/>
      <c r="K13" s="50"/>
    </row>
    <row r="14" spans="2:16" ht="15.75" thickBot="1" x14ac:dyDescent="0.3">
      <c r="B14" s="13" t="s">
        <v>50</v>
      </c>
      <c r="C14" s="5" t="s">
        <v>19</v>
      </c>
      <c r="D14" s="13" t="s">
        <v>27</v>
      </c>
      <c r="E14"/>
      <c r="F14" s="27"/>
      <c r="G14" s="28"/>
      <c r="H14" s="28"/>
      <c r="I14" s="28"/>
      <c r="J14" s="29"/>
      <c r="K14" s="50"/>
    </row>
    <row r="15" spans="2:16" ht="15" x14ac:dyDescent="0.25">
      <c r="F15" s="35" t="s">
        <v>2</v>
      </c>
      <c r="G15" s="36" t="str">
        <f>D5</f>
        <v>IX-A</v>
      </c>
      <c r="H15" s="28"/>
      <c r="I15" s="36" t="s">
        <v>78</v>
      </c>
      <c r="J15" s="37" t="s">
        <v>47</v>
      </c>
      <c r="K15" s="50"/>
    </row>
    <row r="16" spans="2:16" ht="15" x14ac:dyDescent="0.25">
      <c r="F16" s="35" t="s">
        <v>1</v>
      </c>
      <c r="G16" s="82" t="s">
        <v>80</v>
      </c>
      <c r="H16" s="28"/>
      <c r="I16" s="36" t="s">
        <v>79</v>
      </c>
      <c r="J16" s="38" t="str">
        <f>G9</f>
        <v>2022-2023</v>
      </c>
      <c r="K16" s="50"/>
    </row>
    <row r="17" spans="1:11" ht="15.75" thickBot="1" x14ac:dyDescent="0.3">
      <c r="F17" s="27"/>
      <c r="G17" s="28"/>
      <c r="H17" s="28"/>
      <c r="I17" s="28"/>
      <c r="J17" s="29"/>
      <c r="K17" s="50"/>
    </row>
    <row r="18" spans="1:11" ht="19.5" thickBot="1" x14ac:dyDescent="0.3">
      <c r="A18" s="68" t="s">
        <v>49</v>
      </c>
      <c r="B18" s="69"/>
      <c r="C18" s="69"/>
      <c r="D18" s="70"/>
      <c r="F18" s="41" t="s">
        <v>72</v>
      </c>
      <c r="G18" s="42" t="s">
        <v>73</v>
      </c>
      <c r="H18" s="42" t="s">
        <v>74</v>
      </c>
      <c r="I18" s="43" t="s">
        <v>75</v>
      </c>
      <c r="J18" s="44" t="s">
        <v>52</v>
      </c>
      <c r="K18" s="50"/>
    </row>
    <row r="19" spans="1:11" ht="16.5" thickBot="1" x14ac:dyDescent="0.3">
      <c r="A19" s="71" t="s">
        <v>51</v>
      </c>
      <c r="B19" s="72"/>
      <c r="C19" s="15" t="s">
        <v>21</v>
      </c>
      <c r="D19" s="15" t="s">
        <v>52</v>
      </c>
      <c r="F19" s="39" t="s">
        <v>3</v>
      </c>
      <c r="G19" s="30">
        <v>100</v>
      </c>
      <c r="H19" s="31">
        <f>VLOOKUP(G16,Marksheet!F5:H14,3,FALSE)</f>
        <v>62</v>
      </c>
      <c r="I19" s="32" t="str">
        <f>IF(H19&gt;=90,"O", IF(H19&gt;=80,"A+",IF(H19&gt;=70,"A",IF(H19&gt;=60,"B+",IF(H19&gt;=50,"B",IF(H19&gt;=40,"C","FAIL"))))))</f>
        <v>B+</v>
      </c>
      <c r="J19" s="32" t="str">
        <f>VLOOKUP(Table4[[#This Row],[Subject Grade]],C20:D26,2,FALSE)</f>
        <v>Good</v>
      </c>
      <c r="K19" s="50"/>
    </row>
    <row r="20" spans="1:11" ht="15.75" x14ac:dyDescent="0.25">
      <c r="A20" s="16">
        <v>90</v>
      </c>
      <c r="B20" s="17">
        <v>100</v>
      </c>
      <c r="C20" s="17" t="s">
        <v>53</v>
      </c>
      <c r="D20" s="18" t="s">
        <v>54</v>
      </c>
      <c r="F20" s="39" t="s">
        <v>4</v>
      </c>
      <c r="G20" s="30">
        <v>100</v>
      </c>
      <c r="H20" s="30">
        <f>VLOOKUP(G16,Marksheet!F5:I14,4,FALSE)</f>
        <v>45</v>
      </c>
      <c r="I20" s="32" t="str">
        <f t="shared" ref="I20:I25" si="0">IF(H20&gt;=90,"O", IF(H20&gt;=80,"A+",IF(H20&gt;=70,"A",IF(H20&gt;=60,"B+",IF(H20&gt;=50,"B",IF(H20&gt;=40,"C","FAIL"))))))</f>
        <v>C</v>
      </c>
      <c r="J20" s="32" t="str">
        <f>VLOOKUP(Table4[[#This Row],[Subject Grade]],C21:D27,2,FALSE)</f>
        <v>Fair</v>
      </c>
      <c r="K20" s="50"/>
    </row>
    <row r="21" spans="1:11" ht="15.75" x14ac:dyDescent="0.25">
      <c r="A21" s="19">
        <v>80</v>
      </c>
      <c r="B21" s="20">
        <v>89</v>
      </c>
      <c r="C21" s="20" t="s">
        <v>55</v>
      </c>
      <c r="D21" s="21" t="s">
        <v>56</v>
      </c>
      <c r="F21" s="39" t="s">
        <v>5</v>
      </c>
      <c r="G21" s="30">
        <v>100</v>
      </c>
      <c r="H21" s="30">
        <f>VLOOKUP(G16,Marksheet!F5:J14,5,FALSE)</f>
        <v>34</v>
      </c>
      <c r="I21" s="32" t="str">
        <f t="shared" si="0"/>
        <v>FAIL</v>
      </c>
      <c r="J21" s="32" t="str">
        <f>VLOOKUP(Table4[[#This Row],[Subject Grade]],C22:D28,2,FALSE)</f>
        <v>Needs Attention</v>
      </c>
      <c r="K21" s="50"/>
    </row>
    <row r="22" spans="1:11" ht="20.100000000000001" customHeight="1" x14ac:dyDescent="0.25">
      <c r="A22" s="19">
        <v>70</v>
      </c>
      <c r="B22" s="20">
        <v>79</v>
      </c>
      <c r="C22" s="20" t="s">
        <v>42</v>
      </c>
      <c r="D22" s="21" t="s">
        <v>57</v>
      </c>
      <c r="F22" s="39" t="s">
        <v>6</v>
      </c>
      <c r="G22" s="30">
        <v>100</v>
      </c>
      <c r="H22" s="30">
        <f>VLOOKUP(G16,Marksheet!F5:K14,6,FALSE)</f>
        <v>81</v>
      </c>
      <c r="I22" s="32" t="str">
        <f t="shared" si="0"/>
        <v>A+</v>
      </c>
      <c r="J22" s="32" t="str">
        <f>VLOOKUP(Table4[[#This Row],[Subject Grade]],C20:D26,2,FALSE)</f>
        <v>Excellent</v>
      </c>
      <c r="K22" s="50"/>
    </row>
    <row r="23" spans="1:11" ht="20.100000000000001" customHeight="1" x14ac:dyDescent="0.25">
      <c r="A23" s="19">
        <v>60</v>
      </c>
      <c r="B23" s="20">
        <v>69</v>
      </c>
      <c r="C23" s="20" t="s">
        <v>58</v>
      </c>
      <c r="D23" s="21" t="s">
        <v>59</v>
      </c>
      <c r="F23" s="39" t="s">
        <v>7</v>
      </c>
      <c r="G23" s="30">
        <v>100</v>
      </c>
      <c r="H23" s="30">
        <f>VLOOKUP(G16,Marksheet!F5:L14,7,FALSE)</f>
        <v>52</v>
      </c>
      <c r="I23" s="32" t="str">
        <f t="shared" si="0"/>
        <v>B</v>
      </c>
      <c r="J23" s="32" t="str">
        <f>VLOOKUP(Table4[[#This Row],[Subject Grade]],C24:D30,2,FALSE)</f>
        <v>Average</v>
      </c>
      <c r="K23" s="50"/>
    </row>
    <row r="24" spans="1:11" ht="20.100000000000001" customHeight="1" x14ac:dyDescent="0.25">
      <c r="A24" s="19">
        <v>50</v>
      </c>
      <c r="B24" s="20">
        <v>59</v>
      </c>
      <c r="C24" s="20" t="s">
        <v>60</v>
      </c>
      <c r="D24" s="21" t="s">
        <v>61</v>
      </c>
      <c r="F24" s="39" t="s">
        <v>8</v>
      </c>
      <c r="G24" s="30">
        <v>100</v>
      </c>
      <c r="H24" s="30">
        <f>VLOOKUP(G16,Marksheet!F5:M14,8,FALSE)</f>
        <v>55</v>
      </c>
      <c r="I24" s="32" t="str">
        <f t="shared" si="0"/>
        <v>B</v>
      </c>
      <c r="J24" s="32" t="str">
        <f>VLOOKUP(Table4[[#This Row],[Subject Grade]],C20:D26,2,FALSE)</f>
        <v>Average</v>
      </c>
      <c r="K24" s="50"/>
    </row>
    <row r="25" spans="1:11" ht="20.100000000000001" customHeight="1" x14ac:dyDescent="0.25">
      <c r="A25" s="19">
        <v>40</v>
      </c>
      <c r="B25" s="20">
        <v>49</v>
      </c>
      <c r="C25" s="20" t="s">
        <v>62</v>
      </c>
      <c r="D25" s="21" t="s">
        <v>63</v>
      </c>
      <c r="F25" s="40" t="s">
        <v>9</v>
      </c>
      <c r="G25" s="33">
        <v>100</v>
      </c>
      <c r="H25" s="33">
        <f>VLOOKUP(G16,Marksheet!F5:N14,9,FALSE)</f>
        <v>26</v>
      </c>
      <c r="I25" s="34" t="str">
        <f t="shared" si="0"/>
        <v>FAIL</v>
      </c>
      <c r="J25" s="32" t="str">
        <f>VLOOKUP(Table4[[#This Row],[Subject Grade]],C26:D32,2,FALSE)</f>
        <v>Needs Attention</v>
      </c>
      <c r="K25" s="50"/>
    </row>
    <row r="26" spans="1:11" ht="20.100000000000001" customHeight="1" thickBot="1" x14ac:dyDescent="0.3">
      <c r="A26" s="22">
        <v>0</v>
      </c>
      <c r="B26" s="23">
        <v>39</v>
      </c>
      <c r="C26" s="23" t="s">
        <v>81</v>
      </c>
      <c r="D26" s="24" t="s">
        <v>64</v>
      </c>
    </row>
    <row r="27" spans="1:11" ht="20.100000000000001" customHeight="1" x14ac:dyDescent="0.25">
      <c r="A27" s="25"/>
      <c r="B27" s="26"/>
      <c r="C27" s="26"/>
      <c r="D27" s="26"/>
    </row>
    <row r="28" spans="1:11" ht="20.100000000000001" customHeight="1" x14ac:dyDescent="0.25">
      <c r="A28" s="25"/>
      <c r="B28" s="26"/>
      <c r="C28" s="26"/>
      <c r="D28" s="26"/>
    </row>
    <row r="29" spans="1:11" ht="20.100000000000001" customHeight="1" x14ac:dyDescent="0.25">
      <c r="A29" s="25"/>
      <c r="B29" s="26"/>
      <c r="C29" s="26"/>
      <c r="D29" s="26"/>
    </row>
    <row r="30" spans="1:11" ht="20.100000000000001" customHeight="1" x14ac:dyDescent="0.25">
      <c r="A30" s="25"/>
      <c r="B30" s="26"/>
      <c r="C30" s="26"/>
      <c r="D30" s="26"/>
    </row>
    <row r="31" spans="1:11" ht="20.100000000000001" customHeight="1" x14ac:dyDescent="0.25">
      <c r="A31" s="25"/>
      <c r="B31" s="26"/>
      <c r="C31" s="26"/>
      <c r="D31" s="26"/>
    </row>
    <row r="32" spans="1:11" ht="20.100000000000001" customHeight="1" x14ac:dyDescent="0.25">
      <c r="A32" s="25"/>
      <c r="B32" s="26"/>
      <c r="C32" s="26"/>
      <c r="D32" s="26"/>
    </row>
    <row r="33" spans="1:4" ht="20.100000000000001" customHeight="1" x14ac:dyDescent="0.25">
      <c r="A33" s="25"/>
      <c r="B33" s="26"/>
      <c r="C33" s="26"/>
      <c r="D33" s="26"/>
    </row>
    <row r="34" spans="1:4" ht="20.100000000000001" customHeight="1" x14ac:dyDescent="0.25">
      <c r="A34" s="25"/>
      <c r="B34" s="26"/>
      <c r="C34" s="26"/>
      <c r="D34" s="26"/>
    </row>
  </sheetData>
  <mergeCells count="19">
    <mergeCell ref="F8:K8"/>
    <mergeCell ref="G10:H10"/>
    <mergeCell ref="J10:K10"/>
    <mergeCell ref="A18:D18"/>
    <mergeCell ref="A19:B19"/>
    <mergeCell ref="F13:J13"/>
    <mergeCell ref="F11:J12"/>
    <mergeCell ref="K6:K7"/>
    <mergeCell ref="B2:D2"/>
    <mergeCell ref="F3:K3"/>
    <mergeCell ref="N3:O3"/>
    <mergeCell ref="F4:K4"/>
    <mergeCell ref="N4:O4"/>
    <mergeCell ref="F5:K5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Khuzaima</cp:lastModifiedBy>
  <dcterms:created xsi:type="dcterms:W3CDTF">2023-03-03T06:09:47Z</dcterms:created>
  <dcterms:modified xsi:type="dcterms:W3CDTF">2023-03-14T11:32:17Z</dcterms:modified>
</cp:coreProperties>
</file>