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jolnerdk-my.sharepoint.com/personal/lme_mjolner_dk/Documents/Microsoft Teams Chat Files/"/>
    </mc:Choice>
  </mc:AlternateContent>
  <xr:revisionPtr revIDLastSave="1" documentId="8_{003FF611-0101-45C6-954F-D91B99ACAF66}" xr6:coauthVersionLast="47" xr6:coauthVersionMax="47" xr10:uidLastSave="{3C3479E3-2720-4BDF-8C78-EE1E7D766A08}"/>
  <bookViews>
    <workbookView xWindow="-120" yWindow="-120" windowWidth="38640" windowHeight="21240" activeTab="3" xr2:uid="{6C342340-BBBD-4FE4-AA71-6893C6C5A7E3}"/>
  </bookViews>
  <sheets>
    <sheet name="skurbog lærlinge" sheetId="6" r:id="rId1"/>
    <sheet name="skurbog svende" sheetId="1" r:id="rId2"/>
    <sheet name="data" sheetId="3" r:id="rId3"/>
    <sheet name="Opgørelse" sheetId="4" r:id="rId4"/>
  </sheets>
  <definedNames>
    <definedName name="_xlnm._FilterDatabase" localSheetId="0" hidden="1">'skurbog lærlinge'!$B$1:$J$1</definedName>
    <definedName name="_xlnm._FilterDatabase" localSheetId="1" hidden="1">'skurbog svende'!$B$1:$J$1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9" i="4" l="1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C30" i="4"/>
  <c r="F30" i="4" s="1"/>
  <c r="D30" i="4"/>
  <c r="C31" i="4"/>
  <c r="F31" i="4" s="1"/>
  <c r="D31" i="4"/>
  <c r="C32" i="4"/>
  <c r="F32" i="4" s="1"/>
  <c r="D32" i="4"/>
  <c r="C33" i="4"/>
  <c r="F33" i="4" s="1"/>
  <c r="D33" i="4"/>
  <c r="C34" i="4"/>
  <c r="F34" i="4" s="1"/>
  <c r="D34" i="4"/>
  <c r="C35" i="4"/>
  <c r="F35" i="4" s="1"/>
  <c r="D35" i="4"/>
  <c r="C36" i="4"/>
  <c r="F36" i="4" s="1"/>
  <c r="D36" i="4"/>
  <c r="C37" i="4"/>
  <c r="F37" i="4" s="1"/>
  <c r="D37" i="4"/>
  <c r="C38" i="4"/>
  <c r="F38" i="4" s="1"/>
  <c r="D38" i="4"/>
  <c r="C39" i="4"/>
  <c r="F39" i="4" s="1"/>
  <c r="D39" i="4"/>
  <c r="C40" i="4"/>
  <c r="F40" i="4" s="1"/>
  <c r="D40" i="4"/>
  <c r="C41" i="4"/>
  <c r="F41" i="4" s="1"/>
  <c r="D41" i="4"/>
  <c r="C42" i="4"/>
  <c r="F42" i="4" s="1"/>
  <c r="D42" i="4"/>
  <c r="C43" i="4"/>
  <c r="F43" i="4" s="1"/>
  <c r="D43" i="4"/>
  <c r="C44" i="4"/>
  <c r="F44" i="4" s="1"/>
  <c r="D44" i="4"/>
  <c r="C45" i="4"/>
  <c r="F45" i="4" s="1"/>
  <c r="D45" i="4"/>
  <c r="C46" i="4"/>
  <c r="F46" i="4" s="1"/>
  <c r="D46" i="4"/>
  <c r="C47" i="4"/>
  <c r="F47" i="4" s="1"/>
  <c r="D47" i="4"/>
  <c r="C48" i="4"/>
  <c r="F48" i="4" s="1"/>
  <c r="D48" i="4"/>
  <c r="C49" i="4"/>
  <c r="F49" i="4" s="1"/>
  <c r="D49" i="4"/>
  <c r="C50" i="4"/>
  <c r="F50" i="4" s="1"/>
  <c r="D50" i="4"/>
  <c r="C51" i="4"/>
  <c r="F51" i="4" s="1"/>
  <c r="D51" i="4"/>
  <c r="C52" i="4"/>
  <c r="F52" i="4" s="1"/>
  <c r="D52" i="4"/>
  <c r="C53" i="4"/>
  <c r="F53" i="4" s="1"/>
  <c r="D53" i="4"/>
  <c r="C54" i="4"/>
  <c r="F54" i="4" s="1"/>
  <c r="D54" i="4"/>
  <c r="C55" i="4"/>
  <c r="F55" i="4" s="1"/>
  <c r="D55" i="4"/>
  <c r="C56" i="4"/>
  <c r="F56" i="4" s="1"/>
  <c r="D56" i="4"/>
  <c r="C57" i="4"/>
  <c r="F57" i="4" s="1"/>
  <c r="D57" i="4"/>
  <c r="C58" i="4"/>
  <c r="F58" i="4" s="1"/>
  <c r="D58" i="4"/>
  <c r="C59" i="4"/>
  <c r="F59" i="4" s="1"/>
  <c r="D59" i="4"/>
  <c r="C60" i="4"/>
  <c r="F60" i="4" s="1"/>
  <c r="D60" i="4"/>
  <c r="C61" i="4"/>
  <c r="F61" i="4" s="1"/>
  <c r="D61" i="4"/>
  <c r="C62" i="4"/>
  <c r="F62" i="4" s="1"/>
  <c r="D62" i="4"/>
  <c r="C63" i="4"/>
  <c r="F63" i="4" s="1"/>
  <c r="D63" i="4"/>
  <c r="C64" i="4"/>
  <c r="F64" i="4" s="1"/>
  <c r="D64" i="4"/>
  <c r="C65" i="4"/>
  <c r="F65" i="4" s="1"/>
  <c r="D65" i="4"/>
  <c r="C66" i="4"/>
  <c r="F66" i="4" s="1"/>
  <c r="D66" i="4"/>
  <c r="C67" i="4"/>
  <c r="F67" i="4" s="1"/>
  <c r="D67" i="4"/>
  <c r="C68" i="4"/>
  <c r="F68" i="4" s="1"/>
  <c r="D68" i="4"/>
  <c r="C69" i="4"/>
  <c r="F69" i="4" s="1"/>
  <c r="D69" i="4"/>
  <c r="C70" i="4"/>
  <c r="F70" i="4" s="1"/>
  <c r="D70" i="4"/>
  <c r="C71" i="4"/>
  <c r="F71" i="4" s="1"/>
  <c r="D71" i="4"/>
  <c r="C72" i="4"/>
  <c r="F72" i="4" s="1"/>
  <c r="D72" i="4"/>
  <c r="C73" i="4"/>
  <c r="F73" i="4" s="1"/>
  <c r="D73" i="4"/>
  <c r="C74" i="4"/>
  <c r="F74" i="4" s="1"/>
  <c r="D74" i="4"/>
  <c r="C75" i="4"/>
  <c r="F75" i="4" s="1"/>
  <c r="D75" i="4"/>
  <c r="C76" i="4"/>
  <c r="F76" i="4" s="1"/>
  <c r="D76" i="4"/>
  <c r="C77" i="4"/>
  <c r="F77" i="4" s="1"/>
  <c r="D77" i="4"/>
  <c r="C78" i="4"/>
  <c r="F78" i="4" s="1"/>
  <c r="D78" i="4"/>
  <c r="C79" i="4"/>
  <c r="F79" i="4" s="1"/>
  <c r="D79" i="4"/>
  <c r="C80" i="4"/>
  <c r="F80" i="4" s="1"/>
  <c r="D80" i="4"/>
  <c r="C81" i="4"/>
  <c r="F81" i="4" s="1"/>
  <c r="D81" i="4"/>
  <c r="C82" i="4"/>
  <c r="F82" i="4" s="1"/>
  <c r="D82" i="4"/>
  <c r="C83" i="4"/>
  <c r="F83" i="4" s="1"/>
  <c r="D83" i="4"/>
  <c r="C84" i="4"/>
  <c r="F84" i="4" s="1"/>
  <c r="D84" i="4"/>
  <c r="C85" i="4"/>
  <c r="F85" i="4" s="1"/>
  <c r="D85" i="4"/>
  <c r="C86" i="4"/>
  <c r="F86" i="4" s="1"/>
  <c r="D86" i="4"/>
  <c r="C87" i="4"/>
  <c r="F87" i="4" s="1"/>
  <c r="D87" i="4"/>
  <c r="C88" i="4"/>
  <c r="F88" i="4" s="1"/>
  <c r="D88" i="4"/>
  <c r="C89" i="4"/>
  <c r="F89" i="4" s="1"/>
  <c r="D89" i="4"/>
  <c r="C90" i="4"/>
  <c r="F90" i="4" s="1"/>
  <c r="D90" i="4"/>
  <c r="C91" i="4"/>
  <c r="F91" i="4" s="1"/>
  <c r="D91" i="4"/>
  <c r="C92" i="4"/>
  <c r="F92" i="4" s="1"/>
  <c r="D92" i="4"/>
  <c r="C93" i="4"/>
  <c r="F93" i="4" s="1"/>
  <c r="D93" i="4"/>
  <c r="C94" i="4"/>
  <c r="F94" i="4" s="1"/>
  <c r="D94" i="4"/>
  <c r="C95" i="4"/>
  <c r="F95" i="4" s="1"/>
  <c r="D95" i="4"/>
  <c r="C96" i="4"/>
  <c r="F96" i="4" s="1"/>
  <c r="D96" i="4"/>
  <c r="C97" i="4"/>
  <c r="F97" i="4" s="1"/>
  <c r="D97" i="4"/>
  <c r="C98" i="4"/>
  <c r="F98" i="4" s="1"/>
  <c r="D98" i="4"/>
  <c r="C99" i="4"/>
  <c r="F99" i="4" s="1"/>
  <c r="D99" i="4"/>
  <c r="C100" i="4"/>
  <c r="F100" i="4" s="1"/>
  <c r="D100" i="4"/>
  <c r="J29" i="4"/>
  <c r="L29" i="4" s="1"/>
  <c r="K29" i="4"/>
  <c r="J30" i="4"/>
  <c r="L30" i="4" s="1"/>
  <c r="K30" i="4"/>
  <c r="J31" i="4"/>
  <c r="L31" i="4" s="1"/>
  <c r="K31" i="4"/>
  <c r="J32" i="4"/>
  <c r="L32" i="4" s="1"/>
  <c r="K32" i="4"/>
  <c r="J33" i="4"/>
  <c r="L33" i="4" s="1"/>
  <c r="K33" i="4"/>
  <c r="J34" i="4"/>
  <c r="L34" i="4" s="1"/>
  <c r="K34" i="4"/>
  <c r="J35" i="4"/>
  <c r="L35" i="4" s="1"/>
  <c r="K35" i="4"/>
  <c r="J36" i="4"/>
  <c r="L36" i="4" s="1"/>
  <c r="K36" i="4"/>
  <c r="J37" i="4"/>
  <c r="L37" i="4" s="1"/>
  <c r="K37" i="4"/>
  <c r="J38" i="4"/>
  <c r="L38" i="4" s="1"/>
  <c r="K38" i="4"/>
  <c r="J39" i="4"/>
  <c r="L39" i="4" s="1"/>
  <c r="K39" i="4"/>
  <c r="J40" i="4"/>
  <c r="L40" i="4" s="1"/>
  <c r="K40" i="4"/>
  <c r="J41" i="4"/>
  <c r="L41" i="4" s="1"/>
  <c r="K41" i="4"/>
  <c r="J42" i="4"/>
  <c r="L42" i="4" s="1"/>
  <c r="K42" i="4"/>
  <c r="J43" i="4"/>
  <c r="L43" i="4" s="1"/>
  <c r="K43" i="4"/>
  <c r="J44" i="4"/>
  <c r="L44" i="4" s="1"/>
  <c r="K44" i="4"/>
  <c r="J45" i="4"/>
  <c r="L45" i="4" s="1"/>
  <c r="K45" i="4"/>
  <c r="J46" i="4"/>
  <c r="L46" i="4" s="1"/>
  <c r="K46" i="4"/>
  <c r="J47" i="4"/>
  <c r="L47" i="4" s="1"/>
  <c r="K47" i="4"/>
  <c r="J48" i="4"/>
  <c r="L48" i="4" s="1"/>
  <c r="K48" i="4"/>
  <c r="J49" i="4"/>
  <c r="L49" i="4" s="1"/>
  <c r="K49" i="4"/>
  <c r="J50" i="4"/>
  <c r="L50" i="4" s="1"/>
  <c r="K50" i="4"/>
  <c r="J51" i="4"/>
  <c r="L51" i="4" s="1"/>
  <c r="K51" i="4"/>
  <c r="J52" i="4"/>
  <c r="L52" i="4" s="1"/>
  <c r="K52" i="4"/>
  <c r="J53" i="4"/>
  <c r="L53" i="4" s="1"/>
  <c r="K53" i="4"/>
  <c r="J54" i="4"/>
  <c r="L54" i="4" s="1"/>
  <c r="K54" i="4"/>
  <c r="J55" i="4"/>
  <c r="L55" i="4" s="1"/>
  <c r="K55" i="4"/>
  <c r="J56" i="4"/>
  <c r="L56" i="4" s="1"/>
  <c r="K56" i="4"/>
  <c r="J57" i="4"/>
  <c r="L57" i="4" s="1"/>
  <c r="K57" i="4"/>
  <c r="J58" i="4"/>
  <c r="L58" i="4" s="1"/>
  <c r="K58" i="4"/>
  <c r="J59" i="4"/>
  <c r="L59" i="4" s="1"/>
  <c r="K59" i="4"/>
  <c r="J60" i="4"/>
  <c r="L60" i="4" s="1"/>
  <c r="K60" i="4"/>
  <c r="J61" i="4"/>
  <c r="L61" i="4" s="1"/>
  <c r="K61" i="4"/>
  <c r="J62" i="4"/>
  <c r="L62" i="4" s="1"/>
  <c r="K62" i="4"/>
  <c r="J63" i="4"/>
  <c r="L63" i="4" s="1"/>
  <c r="K63" i="4"/>
  <c r="J64" i="4"/>
  <c r="L64" i="4" s="1"/>
  <c r="K64" i="4"/>
  <c r="J65" i="4"/>
  <c r="L65" i="4" s="1"/>
  <c r="K65" i="4"/>
  <c r="J66" i="4"/>
  <c r="L66" i="4" s="1"/>
  <c r="K66" i="4"/>
  <c r="J67" i="4"/>
  <c r="L67" i="4" s="1"/>
  <c r="K67" i="4"/>
  <c r="J68" i="4"/>
  <c r="L68" i="4" s="1"/>
  <c r="K68" i="4"/>
  <c r="J69" i="4"/>
  <c r="L69" i="4" s="1"/>
  <c r="K69" i="4"/>
  <c r="J70" i="4"/>
  <c r="L70" i="4" s="1"/>
  <c r="K70" i="4"/>
  <c r="J71" i="4"/>
  <c r="L71" i="4" s="1"/>
  <c r="K71" i="4"/>
  <c r="J72" i="4"/>
  <c r="L72" i="4" s="1"/>
  <c r="K72" i="4"/>
  <c r="J73" i="4"/>
  <c r="L73" i="4" s="1"/>
  <c r="K73" i="4"/>
  <c r="J74" i="4"/>
  <c r="L74" i="4" s="1"/>
  <c r="K74" i="4"/>
  <c r="J75" i="4"/>
  <c r="L75" i="4" s="1"/>
  <c r="K75" i="4"/>
  <c r="J76" i="4"/>
  <c r="L76" i="4" s="1"/>
  <c r="K76" i="4"/>
  <c r="J77" i="4"/>
  <c r="L77" i="4" s="1"/>
  <c r="K77" i="4"/>
  <c r="J78" i="4"/>
  <c r="L78" i="4" s="1"/>
  <c r="K78" i="4"/>
  <c r="J79" i="4"/>
  <c r="L79" i="4" s="1"/>
  <c r="K79" i="4"/>
  <c r="J80" i="4"/>
  <c r="L80" i="4" s="1"/>
  <c r="K80" i="4"/>
  <c r="J81" i="4"/>
  <c r="L81" i="4" s="1"/>
  <c r="K81" i="4"/>
  <c r="J82" i="4"/>
  <c r="L82" i="4" s="1"/>
  <c r="K82" i="4"/>
  <c r="J83" i="4"/>
  <c r="L83" i="4" s="1"/>
  <c r="K83" i="4"/>
  <c r="J84" i="4"/>
  <c r="L84" i="4" s="1"/>
  <c r="K84" i="4"/>
  <c r="J85" i="4"/>
  <c r="L85" i="4" s="1"/>
  <c r="K85" i="4"/>
  <c r="J86" i="4"/>
  <c r="L86" i="4" s="1"/>
  <c r="K86" i="4"/>
  <c r="J87" i="4"/>
  <c r="L87" i="4" s="1"/>
  <c r="K87" i="4"/>
  <c r="J88" i="4"/>
  <c r="L88" i="4" s="1"/>
  <c r="K88" i="4"/>
  <c r="J89" i="4"/>
  <c r="L89" i="4" s="1"/>
  <c r="K89" i="4"/>
  <c r="J90" i="4"/>
  <c r="L90" i="4" s="1"/>
  <c r="K90" i="4"/>
  <c r="J91" i="4"/>
  <c r="L91" i="4" s="1"/>
  <c r="K91" i="4"/>
  <c r="J92" i="4"/>
  <c r="L92" i="4" s="1"/>
  <c r="K92" i="4"/>
  <c r="J93" i="4"/>
  <c r="L93" i="4" s="1"/>
  <c r="K93" i="4"/>
  <c r="J94" i="4"/>
  <c r="L94" i="4" s="1"/>
  <c r="K94" i="4"/>
  <c r="J95" i="4"/>
  <c r="L95" i="4" s="1"/>
  <c r="K95" i="4"/>
  <c r="J96" i="4"/>
  <c r="L96" i="4" s="1"/>
  <c r="K96" i="4"/>
  <c r="J97" i="4"/>
  <c r="L97" i="4" s="1"/>
  <c r="K97" i="4"/>
  <c r="J98" i="4"/>
  <c r="L98" i="4" s="1"/>
  <c r="K98" i="4"/>
  <c r="J99" i="4"/>
  <c r="L99" i="4" s="1"/>
  <c r="K99" i="4"/>
  <c r="J100" i="4"/>
  <c r="L100" i="4" s="1"/>
  <c r="K100" i="4"/>
  <c r="H27" i="4" a="1"/>
  <c r="J28" i="4" s="1"/>
  <c r="L28" i="4" s="1"/>
  <c r="A27" i="4" a="1"/>
  <c r="G14" i="4"/>
  <c r="G13" i="4"/>
  <c r="F14" i="4"/>
  <c r="F13" i="4"/>
  <c r="G12" i="4"/>
  <c r="F12" i="4"/>
  <c r="C11" i="4"/>
  <c r="C10" i="4"/>
  <c r="C9" i="4"/>
  <c r="G5" i="4"/>
  <c r="G4" i="4"/>
  <c r="G3" i="4"/>
  <c r="C5" i="4"/>
  <c r="C4" i="4"/>
  <c r="C3" i="4"/>
  <c r="B28" i="4" l="1"/>
  <c r="M96" i="4"/>
  <c r="M60" i="4"/>
  <c r="M48" i="4"/>
  <c r="M76" i="4"/>
  <c r="M52" i="4"/>
  <c r="M29" i="4"/>
  <c r="M33" i="4"/>
  <c r="M59" i="4"/>
  <c r="M55" i="4"/>
  <c r="M51" i="4"/>
  <c r="M100" i="4"/>
  <c r="M89" i="4"/>
  <c r="I28" i="4"/>
  <c r="M70" i="4"/>
  <c r="M40" i="4"/>
  <c r="M77" i="4"/>
  <c r="M32" i="4"/>
  <c r="M73" i="4"/>
  <c r="M65" i="4"/>
  <c r="M84" i="4"/>
  <c r="M31" i="4"/>
  <c r="M72" i="4"/>
  <c r="M68" i="4"/>
  <c r="M30" i="4"/>
  <c r="M81" i="4"/>
  <c r="M58" i="4"/>
  <c r="M88" i="4"/>
  <c r="M80" i="4"/>
  <c r="M57" i="4"/>
  <c r="M49" i="4"/>
  <c r="M87" i="4"/>
  <c r="M94" i="4"/>
  <c r="M75" i="4"/>
  <c r="M97" i="4"/>
  <c r="M90" i="4"/>
  <c r="M43" i="4"/>
  <c r="M50" i="4"/>
  <c r="M85" i="4"/>
  <c r="M35" i="4"/>
  <c r="M99" i="4"/>
  <c r="M92" i="4"/>
  <c r="M45" i="4"/>
  <c r="M38" i="4"/>
  <c r="M64" i="4"/>
  <c r="M78" i="4"/>
  <c r="M53" i="4"/>
  <c r="M62" i="4"/>
  <c r="M44" i="4"/>
  <c r="M82" i="4"/>
  <c r="M93" i="4"/>
  <c r="M83" i="4"/>
  <c r="M69" i="4"/>
  <c r="M56" i="4"/>
  <c r="M39" i="4"/>
  <c r="M86" i="4"/>
  <c r="M79" i="4"/>
  <c r="M95" i="4"/>
  <c r="M71" i="4"/>
  <c r="M61" i="4"/>
  <c r="M34" i="4"/>
  <c r="M91" i="4"/>
  <c r="M74" i="4"/>
  <c r="M67" i="4"/>
  <c r="M47" i="4"/>
  <c r="M37" i="4"/>
  <c r="M98" i="4"/>
  <c r="K28" i="4"/>
  <c r="M63" i="4"/>
  <c r="M46" i="4"/>
  <c r="M36" i="4"/>
  <c r="C28" i="4"/>
  <c r="C29" i="4"/>
  <c r="F29" i="4" s="1"/>
  <c r="D29" i="4"/>
  <c r="D28" i="4"/>
  <c r="M42" i="4"/>
  <c r="M54" i="4"/>
  <c r="M66" i="4"/>
  <c r="M41" i="4"/>
  <c r="H27" i="4"/>
  <c r="A27" i="4"/>
  <c r="C13" i="4" l="1"/>
  <c r="C12" i="4" l="1"/>
  <c r="C26" i="4" l="1"/>
  <c r="D26" i="4"/>
  <c r="J26" i="4" l="1"/>
  <c r="K26" i="4"/>
  <c r="C18" i="4" l="1"/>
  <c r="J14" i="4" s="1"/>
  <c r="F28" i="4"/>
  <c r="F26" i="4" s="1"/>
  <c r="J12" i="4" l="1"/>
  <c r="J15" i="4" s="1"/>
  <c r="J18" i="4" s="1"/>
  <c r="J13" i="4"/>
  <c r="C21" i="4" l="1"/>
  <c r="M28" i="4" l="1"/>
  <c r="M26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<sst xmlns="http://schemas.openxmlformats.org/spreadsheetml/2006/main" count="80" uniqueCount="62">
  <si>
    <t>id</t>
  </si>
  <si>
    <t>Navn</t>
  </si>
  <si>
    <t>Dato</t>
  </si>
  <si>
    <t>Timer</t>
  </si>
  <si>
    <t>Låst j/n</t>
  </si>
  <si>
    <t>Uge</t>
  </si>
  <si>
    <t>År</t>
  </si>
  <si>
    <t>Note</t>
  </si>
  <si>
    <t>Optræk</t>
  </si>
  <si>
    <t>Forskudsbetaling/lærlingesats</t>
  </si>
  <si>
    <t>Optræk sum</t>
  </si>
  <si>
    <t>forskudsbetaling sum</t>
  </si>
  <si>
    <t>Projekt id</t>
  </si>
  <si>
    <t>Akkordnummer</t>
  </si>
  <si>
    <t>Projekt navn</t>
  </si>
  <si>
    <t>Aktuel dato/tid</t>
  </si>
  <si>
    <t>Projekt startdato</t>
  </si>
  <si>
    <t>Forventet slutdato</t>
  </si>
  <si>
    <t>Akkordtype</t>
  </si>
  <si>
    <t>Aftalt akkordsum</t>
  </si>
  <si>
    <t>Opmålt akkordsum</t>
  </si>
  <si>
    <t>Kr sum af aftalesedler</t>
  </si>
  <si>
    <t>Overskudsdeling fravalgt j/n</t>
  </si>
  <si>
    <t>Trin 1 min</t>
  </si>
  <si>
    <t>Trin 1 sats</t>
  </si>
  <si>
    <t>Trin 2 min</t>
  </si>
  <si>
    <t>Trin 2 sats</t>
  </si>
  <si>
    <t>Trin 3 min</t>
  </si>
  <si>
    <t>Trin 3 sats</t>
  </si>
  <si>
    <t>SLUTRAPPORT</t>
  </si>
  <si>
    <t>Kørselsdato:</t>
  </si>
  <si>
    <t>Akkordnummer/Projekt id</t>
  </si>
  <si>
    <t>Startdato</t>
  </si>
  <si>
    <t>Projektnavn</t>
  </si>
  <si>
    <t>Forventet slut</t>
  </si>
  <si>
    <t>NØGLETAL</t>
  </si>
  <si>
    <t>DELING AF AKKORDOVERSKUD</t>
  </si>
  <si>
    <t xml:space="preserve">§12.1 stk. 12 (kun ved opmålt akkord). </t>
  </si>
  <si>
    <t>Opmåling (inklusiv opmålt ekstraarbejde)</t>
  </si>
  <si>
    <t>Se takster i din overenskomst. Kontakt forbundet hvis du er i tvivl</t>
  </si>
  <si>
    <t>Dagløn (ikke opmålt ekstraarbejde)</t>
  </si>
  <si>
    <t>Lærlingehjælp</t>
  </si>
  <si>
    <t>Trin 1</t>
  </si>
  <si>
    <t>Samlet antal svendetimer</t>
  </si>
  <si>
    <t xml:space="preserve">Trin 2 </t>
  </si>
  <si>
    <t>Gennemsnitstimer (antal)</t>
  </si>
  <si>
    <t>Trin 3</t>
  </si>
  <si>
    <t>Samlet tilbagebetaling til virksomheden kr. pr. time</t>
  </si>
  <si>
    <t>Stadevurdering</t>
  </si>
  <si>
    <t>Akkordfortjeneste pr. time</t>
  </si>
  <si>
    <t>Akkordfortjeneste efter overskudsdeling</t>
  </si>
  <si>
    <t>(Opmåling/sum + Dagløn - Lærlingehjælp) / Samlet svendetimer - gnsn. Timer</t>
  </si>
  <si>
    <t>Akkordfortjeneste pr time</t>
  </si>
  <si>
    <t>(efter overskrudsdeling og optræk til lærlinge)</t>
  </si>
  <si>
    <t>AKKORDOVERSKUD TIL LÆRLINGE</t>
  </si>
  <si>
    <t>AKKORDOVERSKUD TIL SVENDE</t>
  </si>
  <si>
    <t>Lærlingetimer</t>
  </si>
  <si>
    <t>Allerede udbetalt optræk</t>
  </si>
  <si>
    <t>Slutoptræk</t>
  </si>
  <si>
    <t>Til udbetaling</t>
  </si>
  <si>
    <t>Svendetimer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</si>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</sst>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kr.&quot;_-;\-* #,##0.00\ &quot;kr.&quot;_-;_-* &quot;-&quot;??\ &quot;kr.&quot;_-;_-@_-"/>
    <numFmt numFmtId="164" formatCode="#,##0.00_ ;\-#,##0.00\ "/>
    <numFmt numFmtId="165" formatCode="_-* #,##0.00000000\ &quot;kr.&quot;_-;\-* #,##0.00000000\ &quot;kr.&quot;_-;_-* &quot;-&quot;????????\ &quot;kr.&quot;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14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b/>
      <sz val="2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2"/>
      <color theme="1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0" fontId="0" fillId="0" borderId="1" xfId="0" applyBorder="1"/>
    <xf numFmtId="0" fontId="3" fillId="0" borderId="1" xfId="0" applyFont="1" applyBorder="1"/>
    <xf numFmtId="0" fontId="0" fillId="0" borderId="9" xfId="0" applyBorder="1"/>
    <xf numFmtId="44" fontId="0" fillId="0" borderId="1" xfId="1" applyFont="1" applyBorder="1"/>
    <xf numFmtId="0" fontId="5" fillId="0" borderId="0" xfId="0" applyFont="1"/>
    <xf numFmtId="0" fontId="4" fillId="0" borderId="0" xfId="0" applyFont="1"/>
    <xf numFmtId="0" fontId="6" fillId="0" borderId="5" xfId="0" applyFont="1" applyBorder="1"/>
    <xf numFmtId="44" fontId="0" fillId="0" borderId="0" xfId="0" applyNumberFormat="1"/>
    <xf numFmtId="0" fontId="4" fillId="0" borderId="3" xfId="0" applyFont="1" applyBorder="1"/>
    <xf numFmtId="0" fontId="6" fillId="0" borderId="6" xfId="0" applyFont="1" applyBorder="1"/>
    <xf numFmtId="0" fontId="8" fillId="0" borderId="0" xfId="0" applyFont="1"/>
    <xf numFmtId="164" fontId="0" fillId="0" borderId="0" xfId="1" applyNumberFormat="1" applyFont="1" applyBorder="1"/>
    <xf numFmtId="9" fontId="0" fillId="0" borderId="0" xfId="2" applyFont="1" applyBorder="1"/>
    <xf numFmtId="0" fontId="0" fillId="0" borderId="11" xfId="0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44" fontId="0" fillId="2" borderId="1" xfId="1" applyFont="1" applyFill="1" applyBorder="1"/>
    <xf numFmtId="164" fontId="0" fillId="2" borderId="12" xfId="1" applyNumberFormat="1" applyFont="1" applyFill="1" applyBorder="1"/>
    <xf numFmtId="44" fontId="0" fillId="0" borderId="1" xfId="0" applyNumberFormat="1" applyBorder="1"/>
    <xf numFmtId="0" fontId="11" fillId="0" borderId="5" xfId="0" applyFont="1" applyBorder="1"/>
    <xf numFmtId="0" fontId="4" fillId="0" borderId="7" xfId="0" applyFont="1" applyBorder="1"/>
    <xf numFmtId="0" fontId="0" fillId="0" borderId="0" xfId="0" applyAlignment="1">
      <alignment wrapText="1"/>
    </xf>
    <xf numFmtId="0" fontId="7" fillId="3" borderId="1" xfId="0" applyFont="1" applyFill="1" applyBorder="1" applyAlignment="1">
      <alignment vertical="top" wrapText="1"/>
    </xf>
    <xf numFmtId="0" fontId="2" fillId="3" borderId="13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7" fillId="4" borderId="0" xfId="0" applyFont="1" applyFill="1"/>
    <xf numFmtId="0" fontId="2" fillId="4" borderId="1" xfId="0" applyFont="1" applyFill="1" applyBorder="1"/>
    <xf numFmtId="44" fontId="2" fillId="4" borderId="1" xfId="0" applyNumberFormat="1" applyFont="1" applyFill="1" applyBorder="1"/>
    <xf numFmtId="0" fontId="0" fillId="4" borderId="1" xfId="0" applyFill="1" applyBorder="1"/>
    <xf numFmtId="0" fontId="7" fillId="4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5" xfId="0" applyBorder="1"/>
    <xf numFmtId="0" fontId="0" fillId="0" borderId="16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3" fillId="5" borderId="2" xfId="0" applyFont="1" applyFill="1" applyBorder="1"/>
    <xf numFmtId="0" fontId="14" fillId="0" borderId="2" xfId="0" applyFont="1" applyBorder="1"/>
    <xf numFmtId="44" fontId="0" fillId="0" borderId="11" xfId="1" applyFont="1" applyBorder="1"/>
    <xf numFmtId="44" fontId="0" fillId="0" borderId="14" xfId="1" applyFont="1" applyBorder="1"/>
    <xf numFmtId="0" fontId="0" fillId="4" borderId="12" xfId="0" applyFill="1" applyBorder="1"/>
    <xf numFmtId="165" fontId="10" fillId="2" borderId="4" xfId="0" applyNumberFormat="1" applyFont="1" applyFill="1" applyBorder="1"/>
    <xf numFmtId="165" fontId="6" fillId="2" borderId="4" xfId="0" applyNumberFormat="1" applyFont="1" applyFill="1" applyBorder="1"/>
    <xf numFmtId="14" fontId="0" fillId="2" borderId="1" xfId="0" applyNumberFormat="1" applyFill="1" applyBorder="1" applyAlignment="1">
      <alignment horizontal="left"/>
    </xf>
    <xf numFmtId="164" fontId="0" fillId="6" borderId="10" xfId="1" applyNumberFormat="1" applyFont="1" applyFill="1" applyBorder="1"/>
    <xf numFmtId="44" fontId="0" fillId="2" borderId="1" xfId="1" applyFont="1" applyFill="1" applyBorder="1" applyAlignment="1">
      <alignment horizontal="right"/>
    </xf>
    <xf numFmtId="9" fontId="0" fillId="6" borderId="10" xfId="2" applyFont="1" applyFill="1" applyBorder="1"/>
    <xf numFmtId="10" fontId="0" fillId="0" borderId="0" xfId="2" applyNumberFormat="1" applyFont="1"/>
    <xf numFmtId="10" fontId="0" fillId="0" borderId="9" xfId="2" applyNumberFormat="1" applyFont="1" applyBorder="1"/>
    <xf numFmtId="44" fontId="0" fillId="0" borderId="9" xfId="0" applyNumberFormat="1" applyBorder="1"/>
    <xf numFmtId="0" fontId="0" fillId="0" borderId="10" xfId="0" applyBorder="1"/>
    <xf numFmtId="0" fontId="2" fillId="0" borderId="0" xfId="0" applyFont="1"/>
    <xf numFmtId="0" fontId="0" fillId="2" borderId="0" xfId="0" applyFill="1" applyAlignment="1">
      <alignment horizontal="left"/>
    </xf>
    <xf numFmtId="14" fontId="0" fillId="2" borderId="0" xfId="0" applyNumberFormat="1" applyFill="1" applyAlignment="1">
      <alignment horizontal="left"/>
    </xf>
    <xf numFmtId="0" fontId="0" fillId="0" borderId="0" xfId="0" applyAlignment="1">
      <alignment horizontal="right"/>
    </xf>
    <xf numFmtId="0" fontId="7" fillId="3" borderId="11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7" fillId="3" borderId="14" xfId="0" applyFont="1" applyFill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4" xfId="0" applyBorder="1" applyAlignment="1">
      <alignment horizontal="left"/>
    </xf>
    <xf numFmtId="0" fontId="12" fillId="3" borderId="11" xfId="0" applyFont="1" applyFill="1" applyBorder="1" applyAlignment="1">
      <alignment horizontal="center"/>
    </xf>
    <xf numFmtId="0" fontId="12" fillId="3" borderId="8" xfId="0" applyFont="1" applyFill="1" applyBorder="1" applyAlignment="1">
      <alignment horizontal="center"/>
    </xf>
    <xf numFmtId="0" fontId="12" fillId="3" borderId="14" xfId="0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/>
    </xf>
    <xf numFmtId="0" fontId="13" fillId="3" borderId="11" xfId="0" applyFont="1" applyFill="1" applyBorder="1" applyAlignment="1">
      <alignment horizontal="center"/>
    </xf>
    <xf numFmtId="0" fontId="13" fillId="3" borderId="8" xfId="0" applyFont="1" applyFill="1" applyBorder="1" applyAlignment="1">
      <alignment horizontal="center"/>
    </xf>
    <xf numFmtId="0" fontId="13" fillId="3" borderId="14" xfId="0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1">
    <dxf>
      <fill>
        <patternFill>
          <bgColor theme="0" tint="-0.14996795556505021"/>
        </patternFill>
      </fill>
      <border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4EDD6-CB29-4BA6-A419-807238EF3909}">
  <dimension ref="A1:L1"/>
  <sheetViews>
    <sheetView zoomScale="115" zoomScaleNormal="115" workbookViewId="0">
      <selection activeCell="A2" sqref="A2:XFD2"/>
    </sheetView>
  </sheetViews>
  <sheetFormatPr defaultRowHeight="15" x14ac:dyDescent="0.25"/>
  <cols>
    <col min="3" max="3" width="10.7109375" bestFit="1" customWidth="1"/>
    <col min="9" max="9" width="13.5703125" customWidth="1"/>
    <col min="10" max="10" width="16.140625" customWidth="1"/>
    <col min="11" max="11" width="9.85546875" bestFit="1" customWidth="1"/>
    <col min="12" max="12" width="20.28515625" bestFit="1" customWidth="1"/>
  </cols>
  <sheetData>
    <row r="1" spans="1:12" ht="14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55" t="s">
        <v>8</v>
      </c>
      <c r="J1" s="55" t="s">
        <v>9</v>
      </c>
      <c r="K1" s="55" t="s">
        <v>10</v>
      </c>
      <c r="L1" s="5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B799A-18B9-4D7E-AF95-CD4C09003C42}">
  <dimension ref="A1:L1"/>
  <sheetViews>
    <sheetView zoomScale="145" zoomScaleNormal="145" workbookViewId="0">
      <selection activeCell="A2" sqref="A2:B2"/>
    </sheetView>
  </sheetViews>
  <sheetFormatPr defaultRowHeight="15" x14ac:dyDescent="0.25"/>
  <cols>
    <col min="3" max="3" width="10.140625" bestFit="1" customWidth="1"/>
    <col min="9" max="9" width="13.5703125" customWidth="1"/>
    <col min="10" max="10" width="16.140625" customWidth="1"/>
    <col min="11" max="11" width="11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55" t="s">
        <v>8</v>
      </c>
      <c r="J1" s="55" t="s">
        <v>9</v>
      </c>
      <c r="K1" s="55" t="s">
        <v>10</v>
      </c>
      <c r="L1" s="5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C8F24-BAF1-4557-936D-9766996EBCEC}">
  <dimension ref="A1:Q2"/>
  <sheetViews>
    <sheetView zoomScaleNormal="100" workbookViewId="0">
      <selection activeCell="K9" sqref="K9"/>
    </sheetView>
  </sheetViews>
  <sheetFormatPr defaultRowHeight="15" x14ac:dyDescent="0.25"/>
  <cols>
    <col min="1" max="1" width="24.42578125" bestFit="1" customWidth="1"/>
    <col min="2" max="2" width="15" bestFit="1" customWidth="1"/>
    <col min="3" max="3" width="12.140625" bestFit="1" customWidth="1"/>
    <col min="4" max="4" width="14.7109375" bestFit="1" customWidth="1"/>
    <col min="5" max="5" width="16" bestFit="1" customWidth="1"/>
    <col min="6" max="6" width="18.85546875" customWidth="1"/>
    <col min="7" max="7" width="11.28515625" bestFit="1" customWidth="1"/>
    <col min="8" max="8" width="16.28515625" bestFit="1" customWidth="1"/>
    <col min="9" max="9" width="18" bestFit="1" customWidth="1"/>
    <col min="10" max="10" width="20.5703125" bestFit="1" customWidth="1"/>
    <col min="11" max="11" width="26.5703125" bestFit="1" customWidth="1"/>
    <col min="12" max="13" width="9.7109375" bestFit="1" customWidth="1"/>
    <col min="15" max="16" width="9.7109375" bestFit="1" customWidth="1"/>
  </cols>
  <sheetData>
    <row r="1" spans="1:17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</row>
    <row r="2" spans="1:17" x14ac:dyDescent="0.25">
      <c r="K2" s="58" t="s">
        <v>61</v>
      </c>
      <c r="L2">
        <v>261</v>
      </c>
      <c r="M2" s="51">
        <v>0.125</v>
      </c>
      <c r="N2">
        <v>293.64999999999998</v>
      </c>
      <c r="O2" s="51">
        <v>0.25</v>
      </c>
      <c r="P2">
        <v>326.25</v>
      </c>
      <c r="Q2" s="51">
        <v>0.375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E8EC5-D383-465D-B76B-3543099F1008}">
  <dimension ref="A1:S100"/>
  <sheetViews>
    <sheetView tabSelected="1" topLeftCell="B1" zoomScale="80" zoomScaleNormal="80" zoomScalePageLayoutView="110" workbookViewId="0">
      <selection activeCell="N28" sqref="N28"/>
    </sheetView>
  </sheetViews>
  <sheetFormatPr defaultRowHeight="15" x14ac:dyDescent="0.25"/>
  <cols>
    <col min="1" max="1" width="0" hidden="1" customWidth="1"/>
    <col min="2" max="2" width="39.5703125" customWidth="1"/>
    <col min="3" max="3" width="30.85546875" customWidth="1"/>
    <col min="4" max="4" width="17.140625" customWidth="1"/>
    <col min="5" max="5" width="10.42578125" bestFit="1" customWidth="1"/>
    <col min="6" max="6" width="13.42578125" bestFit="1" customWidth="1"/>
    <col min="7" max="7" width="18.28515625" customWidth="1"/>
    <col min="8" max="8" width="18.28515625" hidden="1" customWidth="1"/>
    <col min="9" max="9" width="18.85546875" customWidth="1"/>
    <col min="10" max="10" width="19.5703125" bestFit="1" customWidth="1"/>
    <col min="11" max="11" width="18.85546875" customWidth="1"/>
    <col min="12" max="12" width="13.42578125" bestFit="1" customWidth="1"/>
    <col min="13" max="13" width="16.140625" bestFit="1" customWidth="1"/>
    <col min="14" max="14" width="11.7109375" bestFit="1" customWidth="1"/>
    <col min="17" max="17" width="12.85546875" bestFit="1" customWidth="1"/>
    <col min="19" max="19" width="11.7109375" bestFit="1" customWidth="1"/>
  </cols>
  <sheetData>
    <row r="1" spans="2:13" ht="28.5" x14ac:dyDescent="0.45">
      <c r="B1" s="64" t="s">
        <v>29</v>
      </c>
      <c r="C1" s="65"/>
      <c r="D1" s="65"/>
      <c r="E1" s="65"/>
      <c r="F1" s="65"/>
      <c r="G1" s="65"/>
      <c r="H1" s="65"/>
      <c r="I1" s="65"/>
      <c r="J1" s="65"/>
      <c r="K1" s="65"/>
      <c r="L1" s="65"/>
      <c r="M1" s="66"/>
    </row>
    <row r="3" spans="2:13" x14ac:dyDescent="0.25">
      <c r="B3" s="1" t="s">
        <v>30</v>
      </c>
      <c r="C3" s="15">
        <f>data!D2</f>
        <v>0</v>
      </c>
      <c r="E3" s="62" t="s">
        <v>18</v>
      </c>
      <c r="F3" s="63"/>
      <c r="G3" s="16">
        <f>data!G2</f>
        <v>0</v>
      </c>
      <c r="H3" s="56"/>
    </row>
    <row r="4" spans="2:13" x14ac:dyDescent="0.25">
      <c r="B4" s="2" t="s">
        <v>31</v>
      </c>
      <c r="C4" s="16" t="str">
        <f>_xlfn.CONCAT(data!B2,"/",data!A2)</f>
        <v>/</v>
      </c>
      <c r="E4" s="62" t="s">
        <v>32</v>
      </c>
      <c r="F4" s="63"/>
      <c r="G4" s="47" t="str">
        <f>IF(data!E2="","",data!E2)</f>
        <v/>
      </c>
      <c r="H4" s="57"/>
    </row>
    <row r="5" spans="2:13" x14ac:dyDescent="0.25">
      <c r="B5" s="1" t="s">
        <v>33</v>
      </c>
      <c r="C5" s="16">
        <f>data!C2</f>
        <v>0</v>
      </c>
      <c r="E5" s="1" t="s">
        <v>34</v>
      </c>
      <c r="F5" s="1"/>
      <c r="G5" s="47" t="str">
        <f>IF(data!F2="","",data!F2)</f>
        <v/>
      </c>
      <c r="H5" s="57"/>
    </row>
    <row r="8" spans="2:13" s="11" customFormat="1" ht="18.600000000000001" customHeight="1" x14ac:dyDescent="0.3">
      <c r="B8" s="67" t="s">
        <v>35</v>
      </c>
      <c r="C8" s="67"/>
      <c r="E8" s="68" t="s">
        <v>36</v>
      </c>
      <c r="F8" s="69"/>
      <c r="G8" s="69"/>
      <c r="H8" s="69"/>
      <c r="I8" s="69"/>
      <c r="J8" s="70"/>
    </row>
    <row r="9" spans="2:13" x14ac:dyDescent="0.25">
      <c r="B9" s="1" t="s">
        <v>19</v>
      </c>
      <c r="C9" s="49" t="str">
        <f>IF(data!H2="","NA",data!H2)</f>
        <v>NA</v>
      </c>
      <c r="E9" s="32" t="s">
        <v>37</v>
      </c>
      <c r="F9" s="33"/>
      <c r="G9" s="33"/>
      <c r="H9" s="33"/>
      <c r="I9" s="33"/>
      <c r="J9" s="34"/>
    </row>
    <row r="10" spans="2:13" x14ac:dyDescent="0.25">
      <c r="B10" s="1" t="s">
        <v>38</v>
      </c>
      <c r="C10" s="17">
        <f>IF(data!I2="",0,data!I2)</f>
        <v>0</v>
      </c>
      <c r="E10" s="35" t="s">
        <v>39</v>
      </c>
      <c r="J10" s="36"/>
    </row>
    <row r="11" spans="2:13" x14ac:dyDescent="0.25">
      <c r="B11" s="1" t="s">
        <v>40</v>
      </c>
      <c r="C11" s="17">
        <f>data!J2</f>
        <v>0</v>
      </c>
      <c r="E11" s="37"/>
      <c r="F11" s="38"/>
      <c r="G11" s="38"/>
      <c r="H11" s="38"/>
      <c r="I11" s="38"/>
      <c r="J11" s="39"/>
    </row>
    <row r="12" spans="2:13" x14ac:dyDescent="0.25">
      <c r="B12" s="1" t="s">
        <v>41</v>
      </c>
      <c r="C12" s="17">
        <f>SUM('skurbog lærlinge'!L:L)</f>
        <v>0</v>
      </c>
      <c r="E12" s="3" t="s">
        <v>42</v>
      </c>
      <c r="F12" s="53">
        <f>data!L2</f>
        <v>261</v>
      </c>
      <c r="G12" s="52">
        <f>data!M2</f>
        <v>0.125</v>
      </c>
      <c r="H12" s="52"/>
      <c r="I12" s="3"/>
      <c r="J12" s="17" t="e">
        <f>IF($C$18&lt;F12,0,(MIN($C$18,F13)-F12)*G12)</f>
        <v>#DIV/0!</v>
      </c>
    </row>
    <row r="13" spans="2:13" ht="15.75" thickBot="1" x14ac:dyDescent="0.3">
      <c r="B13" s="1" t="s">
        <v>43</v>
      </c>
      <c r="C13" s="18">
        <f>SUM('skurbog svende'!D:D)</f>
        <v>0</v>
      </c>
      <c r="E13" s="3" t="s">
        <v>44</v>
      </c>
      <c r="F13" s="53">
        <f>data!N2</f>
        <v>293.64999999999998</v>
      </c>
      <c r="G13" s="52">
        <f>data!O2</f>
        <v>0.25</v>
      </c>
      <c r="H13" s="52"/>
      <c r="I13" s="3"/>
      <c r="J13" s="17" t="e">
        <f>IF($C$18&lt;F13,0,(MIN($C$18,F14)-F13)*G13)</f>
        <v>#DIV/0!</v>
      </c>
    </row>
    <row r="14" spans="2:13" ht="15.75" thickBot="1" x14ac:dyDescent="0.3">
      <c r="B14" s="14" t="s">
        <v>45</v>
      </c>
      <c r="C14" s="48">
        <v>0</v>
      </c>
      <c r="E14" s="3" t="s">
        <v>46</v>
      </c>
      <c r="F14" s="53">
        <f>data!P2</f>
        <v>326.25</v>
      </c>
      <c r="G14" s="52">
        <f>data!Q2</f>
        <v>0.375</v>
      </c>
      <c r="H14" s="52"/>
      <c r="I14" s="3"/>
      <c r="J14" s="17" t="e">
        <f>IF($C$18&lt;F14,0,($C$18-F14)*G14)</f>
        <v>#DIV/0!</v>
      </c>
    </row>
    <row r="15" spans="2:13" ht="15.75" thickBot="1" x14ac:dyDescent="0.3">
      <c r="C15" s="12"/>
      <c r="E15" s="1" t="s">
        <v>47</v>
      </c>
      <c r="F15" s="1"/>
      <c r="G15" s="1"/>
      <c r="H15" s="1"/>
      <c r="I15" s="1"/>
      <c r="J15" s="4" t="e">
        <f>IF(data!K2="n",SUM(J12:J14),0)</f>
        <v>#DIV/0!</v>
      </c>
    </row>
    <row r="16" spans="2:13" ht="15.75" thickBot="1" x14ac:dyDescent="0.3">
      <c r="B16" s="14" t="s">
        <v>48</v>
      </c>
      <c r="C16" s="50">
        <v>1</v>
      </c>
    </row>
    <row r="17" spans="1:19" ht="18" x14ac:dyDescent="0.25">
      <c r="C17" s="13"/>
      <c r="E17" s="5"/>
      <c r="F17" s="5"/>
      <c r="G17" s="5"/>
      <c r="H17" s="5"/>
      <c r="I17" s="5"/>
      <c r="J17" s="6"/>
    </row>
    <row r="18" spans="1:19" ht="18" x14ac:dyDescent="0.25">
      <c r="B18" s="41" t="s">
        <v>49</v>
      </c>
      <c r="C18" s="46" t="e">
        <f>($C$10+(IF($C$9="NA",0,$C$9)*$C$16)+$C$11-$C$12)/($C$13-$C$14)</f>
        <v>#DIV/0!</v>
      </c>
      <c r="E18" s="41" t="s">
        <v>50</v>
      </c>
      <c r="F18" s="9"/>
      <c r="G18" s="9"/>
      <c r="H18" s="9"/>
      <c r="I18" s="9"/>
      <c r="J18" s="46" t="e">
        <f>IF(data!K2="j",0,($C$10+(IF($C$9="NA",0,$C$9)*$C$16)+$C$11-$C$12)/($C$13-$C$14)-$J$15)</f>
        <v>#DIV/0!</v>
      </c>
    </row>
    <row r="19" spans="1:19" ht="18" x14ac:dyDescent="0.25">
      <c r="B19" s="20" t="s">
        <v>51</v>
      </c>
      <c r="C19" s="21"/>
      <c r="E19" s="7"/>
      <c r="F19" s="10"/>
      <c r="G19" s="10"/>
      <c r="H19" s="10"/>
      <c r="I19" s="10"/>
      <c r="J19" s="21"/>
    </row>
    <row r="20" spans="1:19" ht="18" x14ac:dyDescent="0.25">
      <c r="B20" s="5"/>
      <c r="C20" s="6"/>
    </row>
    <row r="21" spans="1:19" ht="18.75" x14ac:dyDescent="0.3">
      <c r="B21" s="40" t="s">
        <v>52</v>
      </c>
      <c r="C21" s="45" t="e">
        <f>($C$10+(IF($C$9="NA",0,$C$9)*$C$16)+$C$11-$C$12-(D26+F26))/($C$13-$C$14)-J15</f>
        <v>#DIV/0!</v>
      </c>
    </row>
    <row r="22" spans="1:19" ht="18" x14ac:dyDescent="0.25">
      <c r="B22" s="7" t="s">
        <v>53</v>
      </c>
      <c r="C22" s="21"/>
    </row>
    <row r="23" spans="1:19" ht="18" x14ac:dyDescent="0.25">
      <c r="B23" s="5"/>
      <c r="C23" s="6"/>
      <c r="D23" s="5"/>
    </row>
    <row r="24" spans="1:19" ht="43.5" customHeight="1" x14ac:dyDescent="0.3">
      <c r="B24" s="59" t="s">
        <v>54</v>
      </c>
      <c r="C24" s="60"/>
      <c r="D24" s="60"/>
      <c r="E24" s="60"/>
      <c r="F24" s="61"/>
      <c r="I24" s="59" t="s">
        <v>55</v>
      </c>
      <c r="J24" s="60"/>
      <c r="K24" s="60"/>
      <c r="L24" s="60"/>
      <c r="M24" s="61"/>
      <c r="Q24" s="8"/>
    </row>
    <row r="25" spans="1:19" s="22" customFormat="1" ht="30" x14ac:dyDescent="0.25">
      <c r="B25" s="23"/>
      <c r="C25" s="24" t="s">
        <v>56</v>
      </c>
      <c r="D25" s="24" t="s">
        <v>57</v>
      </c>
      <c r="E25" s="24" t="s">
        <v>58</v>
      </c>
      <c r="F25" s="24" t="s">
        <v>59</v>
      </c>
      <c r="G25" s="25"/>
      <c r="H25" s="25"/>
      <c r="I25" s="26"/>
      <c r="J25" s="24" t="s">
        <v>60</v>
      </c>
      <c r="K25" s="24" t="s">
        <v>57</v>
      </c>
      <c r="L25" s="24" t="s">
        <v>58</v>
      </c>
      <c r="M25" s="24" t="s">
        <v>59</v>
      </c>
    </row>
    <row r="26" spans="1:19" ht="18.75" x14ac:dyDescent="0.3">
      <c r="B26" s="27"/>
      <c r="C26" s="28">
        <f>SUM(C28:C1000)</f>
        <v>0</v>
      </c>
      <c r="D26" s="29">
        <f>SUM(D28:D1000)</f>
        <v>0</v>
      </c>
      <c r="E26" s="29"/>
      <c r="F26" s="29">
        <f>SUM(F28:F1000)</f>
        <v>0</v>
      </c>
      <c r="I26" s="31"/>
      <c r="J26" s="28">
        <f>SUM(J28:J1000)</f>
        <v>0</v>
      </c>
      <c r="K26" s="29">
        <f>SUM(K28:K1000)</f>
        <v>0</v>
      </c>
      <c r="L26" s="28"/>
      <c r="M26" s="29">
        <f>SUM(M28:M1000)</f>
        <v>0</v>
      </c>
    </row>
    <row r="27" spans="1:19" ht="15.75" thickBot="1" x14ac:dyDescent="0.3">
      <c r="A27" s="28" t="str" cm="1">
        <f t="array" ref="A27:A28">_xlfn.UNIQUE('skurbog lærlinge'!A:A)</f>
        <v>id</v>
      </c>
      <c r="B27" s="28"/>
      <c r="C27" s="30"/>
      <c r="D27" s="30"/>
      <c r="E27" s="44"/>
      <c r="F27" s="30"/>
      <c r="H27" s="28" t="str" cm="1">
        <f t="array" ref="H27:H28">_xlfn.UNIQUE('skurbog svende'!A:A)</f>
        <v>id</v>
      </c>
      <c r="I27" s="28" t="s">
        <v>1</v>
      </c>
      <c r="J27" s="30"/>
      <c r="K27" s="30"/>
      <c r="L27" s="30"/>
      <c r="M27" s="30"/>
    </row>
    <row r="28" spans="1:19" ht="15.75" thickBot="1" x14ac:dyDescent="0.3">
      <c r="A28">
        <v>0</v>
      </c>
      <c r="B28" s="1" t="e">
        <f>IF(H28="","",VLOOKUP(H28,'skurbog lærlinge'!A:B,2,FALSE))</f>
        <v>#N/A</v>
      </c>
      <c r="C28" s="1">
        <f>SUMIF('skurbog lærlinge'!A:A,Opgørelse!A28,'skurbog lærlinge'!D:D)</f>
        <v>0</v>
      </c>
      <c r="D28" s="42">
        <f>SUMIF('skurbog lærlinge'!A:A,Opgørelse!A28,'skurbog lærlinge'!K:K)</f>
        <v>0</v>
      </c>
      <c r="E28" s="54"/>
      <c r="F28" s="43">
        <f>C28*E28</f>
        <v>0</v>
      </c>
      <c r="H28">
        <v>0</v>
      </c>
      <c r="I28" s="1" t="e">
        <f>IF(H28="","",VLOOKUP(H28,'skurbog svende'!A:B,2,FALSE))</f>
        <v>#N/A</v>
      </c>
      <c r="J28" s="1">
        <f>SUMIF('skurbog svende'!A:A,Opgørelse!H28,'skurbog svende'!D:D)</f>
        <v>0</v>
      </c>
      <c r="K28" s="4">
        <f>SUMIF('skurbog svende'!A:A,Opgørelse!H28,'skurbog svende'!K:K)</f>
        <v>0</v>
      </c>
      <c r="L28" s="19">
        <f>IF(J28=0,0,$C$21-(SUMIFS('skurbog svende'!L:L,'skurbog svende'!A:A,Opgørelse!H28)/Opgørelse!J28))</f>
        <v>0</v>
      </c>
      <c r="M28" s="19">
        <f t="shared" ref="M28" si="0">(L28*J28)-K28</f>
        <v>0</v>
      </c>
    </row>
    <row r="29" spans="1:19" ht="15.75" thickBot="1" x14ac:dyDescent="0.3">
      <c r="B29" s="1" t="str">
        <f>IF(H29="","",VLOOKUP(H29,'skurbog lærlinge'!A:B,2,FALSE))</f>
        <v/>
      </c>
      <c r="C29" s="1">
        <f>SUMIF('skurbog lærlinge'!A:A,Opgørelse!A29,'skurbog lærlinge'!D:D)</f>
        <v>0</v>
      </c>
      <c r="D29" s="42">
        <f>SUMIF('skurbog lærlinge'!A:A,Opgørelse!A29,'skurbog lærlinge'!K:K)</f>
        <v>0</v>
      </c>
      <c r="E29" s="54"/>
      <c r="F29" s="43">
        <f t="shared" ref="F29:F92" si="1">C29*E29</f>
        <v>0</v>
      </c>
      <c r="I29" s="1" t="str">
        <f>IF(H29="","",VLOOKUP(H29,'skurbog svende'!A:B,2,FALSE))</f>
        <v/>
      </c>
      <c r="J29" s="1">
        <f>SUMIF('skurbog svende'!A:A,Opgørelse!H29,'skurbog svende'!D:D)</f>
        <v>0</v>
      </c>
      <c r="K29" s="4">
        <f>SUMIF('skurbog svende'!A:A,Opgørelse!H29,'skurbog svende'!K:K)</f>
        <v>0</v>
      </c>
      <c r="L29" s="19">
        <f>IF(J29=0,0,$C$21-(SUMIFS('skurbog svende'!L:L,'skurbog svende'!A:A,Opgørelse!H29)/Opgørelse!J29))</f>
        <v>0</v>
      </c>
      <c r="M29" s="19">
        <f t="shared" ref="M29:M92" si="2">(L29*J29)-K29</f>
        <v>0</v>
      </c>
      <c r="N29" s="8"/>
      <c r="S29" s="8"/>
    </row>
    <row r="30" spans="1:19" ht="15.75" thickBot="1" x14ac:dyDescent="0.3">
      <c r="B30" s="1" t="str">
        <f>IF(H30="","",VLOOKUP(H30,'skurbog lærlinge'!A:B,2,FALSE))</f>
        <v/>
      </c>
      <c r="C30" s="1">
        <f>SUMIF('skurbog lærlinge'!A:A,Opgørelse!A30,'skurbog lærlinge'!D:D)</f>
        <v>0</v>
      </c>
      <c r="D30" s="42">
        <f>SUMIF('skurbog lærlinge'!A:A,Opgørelse!A30,'skurbog lærlinge'!K:K)</f>
        <v>0</v>
      </c>
      <c r="E30" s="54"/>
      <c r="F30" s="43">
        <f t="shared" si="1"/>
        <v>0</v>
      </c>
      <c r="I30" s="1" t="str">
        <f>IF(H30="","",VLOOKUP(H30,'skurbog svende'!A:B,2,FALSE))</f>
        <v/>
      </c>
      <c r="J30" s="1">
        <f>SUMIF('skurbog svende'!A:A,Opgørelse!H30,'skurbog svende'!D:D)</f>
        <v>0</v>
      </c>
      <c r="K30" s="4">
        <f>SUMIF('skurbog svende'!A:A,Opgørelse!H30,'skurbog svende'!K:K)</f>
        <v>0</v>
      </c>
      <c r="L30" s="19">
        <f>IF(J30=0,0,$C$21-(SUMIFS('skurbog svende'!L:L,'skurbog svende'!A:A,Opgørelse!H30)/Opgørelse!J30))</f>
        <v>0</v>
      </c>
      <c r="M30" s="19">
        <f t="shared" si="2"/>
        <v>0</v>
      </c>
    </row>
    <row r="31" spans="1:19" ht="15.75" thickBot="1" x14ac:dyDescent="0.3">
      <c r="B31" s="1" t="str">
        <f>IF(H31="","",VLOOKUP(H31,'skurbog lærlinge'!A:B,2,FALSE))</f>
        <v/>
      </c>
      <c r="C31" s="1">
        <f>SUMIF('skurbog lærlinge'!A:A,Opgørelse!A31,'skurbog lærlinge'!D:D)</f>
        <v>0</v>
      </c>
      <c r="D31" s="42">
        <f>SUMIF('skurbog lærlinge'!A:A,Opgørelse!A31,'skurbog lærlinge'!K:K)</f>
        <v>0</v>
      </c>
      <c r="E31" s="54"/>
      <c r="F31" s="43">
        <f t="shared" si="1"/>
        <v>0</v>
      </c>
      <c r="I31" s="1" t="str">
        <f>IF(H31="","",VLOOKUP(H31,'skurbog svende'!A:B,2,FALSE))</f>
        <v/>
      </c>
      <c r="J31" s="1">
        <f>SUMIF('skurbog svende'!A:A,Opgørelse!H31,'skurbog svende'!D:D)</f>
        <v>0</v>
      </c>
      <c r="K31" s="4">
        <f>SUMIF('skurbog svende'!A:A,Opgørelse!H31,'skurbog svende'!K:K)</f>
        <v>0</v>
      </c>
      <c r="L31" s="19">
        <f>IF(J31=0,0,$C$21-(SUMIFS('skurbog svende'!L:L,'skurbog svende'!A:A,Opgørelse!H31)/Opgørelse!J31))</f>
        <v>0</v>
      </c>
      <c r="M31" s="19">
        <f t="shared" si="2"/>
        <v>0</v>
      </c>
      <c r="Q31" s="8"/>
    </row>
    <row r="32" spans="1:19" ht="15.75" thickBot="1" x14ac:dyDescent="0.3">
      <c r="B32" s="1" t="str">
        <f>IF(H32="","",VLOOKUP(H32,'skurbog lærlinge'!A:B,2,FALSE))</f>
        <v/>
      </c>
      <c r="C32" s="1">
        <f>SUMIF('skurbog lærlinge'!A:A,Opgørelse!A32,'skurbog lærlinge'!D:D)</f>
        <v>0</v>
      </c>
      <c r="D32" s="42">
        <f>SUMIF('skurbog lærlinge'!A:A,Opgørelse!A32,'skurbog lærlinge'!K:K)</f>
        <v>0</v>
      </c>
      <c r="E32" s="54"/>
      <c r="F32" s="43">
        <f t="shared" si="1"/>
        <v>0</v>
      </c>
      <c r="I32" s="1" t="str">
        <f>IF(H32="","",VLOOKUP(H32,'skurbog svende'!A:B,2,FALSE))</f>
        <v/>
      </c>
      <c r="J32" s="1">
        <f>SUMIF('skurbog svende'!A:A,Opgørelse!H32,'skurbog svende'!D:D)</f>
        <v>0</v>
      </c>
      <c r="K32" s="4">
        <f>SUMIF('skurbog svende'!A:A,Opgørelse!H32,'skurbog svende'!K:K)</f>
        <v>0</v>
      </c>
      <c r="L32" s="19">
        <f>IF(J32=0,0,$C$21-(SUMIFS('skurbog svende'!L:L,'skurbog svende'!A:A,Opgørelse!H32)/Opgørelse!J32))</f>
        <v>0</v>
      </c>
      <c r="M32" s="19">
        <f t="shared" si="2"/>
        <v>0</v>
      </c>
    </row>
    <row r="33" spans="2:17" ht="15.75" thickBot="1" x14ac:dyDescent="0.3">
      <c r="B33" s="1" t="str">
        <f>IF(H33="","",VLOOKUP(H33,'skurbog lærlinge'!A:B,2,FALSE))</f>
        <v/>
      </c>
      <c r="C33" s="1">
        <f>SUMIF('skurbog lærlinge'!A:A,Opgørelse!A33,'skurbog lærlinge'!D:D)</f>
        <v>0</v>
      </c>
      <c r="D33" s="42">
        <f>SUMIF('skurbog lærlinge'!A:A,Opgørelse!A33,'skurbog lærlinge'!K:K)</f>
        <v>0</v>
      </c>
      <c r="E33" s="54"/>
      <c r="F33" s="43">
        <f t="shared" si="1"/>
        <v>0</v>
      </c>
      <c r="I33" s="1" t="str">
        <f>IF(H33="","",VLOOKUP(H33,'skurbog svende'!A:B,2,FALSE))</f>
        <v/>
      </c>
      <c r="J33" s="1">
        <f>SUMIF('skurbog svende'!A:A,Opgørelse!H33,'skurbog svende'!D:D)</f>
        <v>0</v>
      </c>
      <c r="K33" s="4">
        <f>SUMIF('skurbog svende'!A:A,Opgørelse!H33,'skurbog svende'!K:K)</f>
        <v>0</v>
      </c>
      <c r="L33" s="19">
        <f>IF(J33=0,0,$C$21-(SUMIFS('skurbog svende'!L:L,'skurbog svende'!A:A,Opgørelse!H33)/Opgørelse!J33))</f>
        <v>0</v>
      </c>
      <c r="M33" s="19">
        <f t="shared" si="2"/>
        <v>0</v>
      </c>
      <c r="Q33" s="8"/>
    </row>
    <row r="34" spans="2:17" ht="15.75" thickBot="1" x14ac:dyDescent="0.3">
      <c r="B34" s="1" t="str">
        <f>IF(H34="","",VLOOKUP(H34,'skurbog lærlinge'!A:B,2,FALSE))</f>
        <v/>
      </c>
      <c r="C34" s="1">
        <f>SUMIF('skurbog lærlinge'!A:A,Opgørelse!A34,'skurbog lærlinge'!D:D)</f>
        <v>0</v>
      </c>
      <c r="D34" s="42">
        <f>SUMIF('skurbog lærlinge'!A:A,Opgørelse!A34,'skurbog lærlinge'!K:K)</f>
        <v>0</v>
      </c>
      <c r="E34" s="54"/>
      <c r="F34" s="43">
        <f t="shared" si="1"/>
        <v>0</v>
      </c>
      <c r="I34" s="1" t="str">
        <f>IF(H34="","",VLOOKUP(H34,'skurbog svende'!A:B,2,FALSE))</f>
        <v/>
      </c>
      <c r="J34" s="1">
        <f>SUMIF('skurbog svende'!A:A,Opgørelse!H34,'skurbog svende'!D:D)</f>
        <v>0</v>
      </c>
      <c r="K34" s="4">
        <f>SUMIF('skurbog svende'!A:A,Opgørelse!H34,'skurbog svende'!K:K)</f>
        <v>0</v>
      </c>
      <c r="L34" s="19">
        <f>IF(J34=0,0,$C$21-(SUMIFS('skurbog svende'!L:L,'skurbog svende'!A:A,Opgørelse!H34)/Opgørelse!J34))</f>
        <v>0</v>
      </c>
      <c r="M34" s="19">
        <f t="shared" si="2"/>
        <v>0</v>
      </c>
    </row>
    <row r="35" spans="2:17" ht="15.75" thickBot="1" x14ac:dyDescent="0.3">
      <c r="B35" s="1" t="str">
        <f>IF(H35="","",VLOOKUP(H35,'skurbog lærlinge'!A:B,2,FALSE))</f>
        <v/>
      </c>
      <c r="C35" s="1">
        <f>SUMIF('skurbog lærlinge'!A:A,Opgørelse!A35,'skurbog lærlinge'!D:D)</f>
        <v>0</v>
      </c>
      <c r="D35" s="42">
        <f>SUMIF('skurbog lærlinge'!A:A,Opgørelse!A35,'skurbog lærlinge'!K:K)</f>
        <v>0</v>
      </c>
      <c r="E35" s="54"/>
      <c r="F35" s="43">
        <f t="shared" si="1"/>
        <v>0</v>
      </c>
      <c r="I35" s="1" t="str">
        <f>IF(H35="","",VLOOKUP(H35,'skurbog svende'!A:B,2,FALSE))</f>
        <v/>
      </c>
      <c r="J35" s="1">
        <f>SUMIF('skurbog svende'!A:A,Opgørelse!H35,'skurbog svende'!D:D)</f>
        <v>0</v>
      </c>
      <c r="K35" s="4">
        <f>SUMIF('skurbog svende'!A:A,Opgørelse!H35,'skurbog svende'!K:K)</f>
        <v>0</v>
      </c>
      <c r="L35" s="19">
        <f>IF(J35=0,0,$C$21-(SUMIFS('skurbog svende'!L:L,'skurbog svende'!A:A,Opgørelse!H35)/Opgørelse!J35))</f>
        <v>0</v>
      </c>
      <c r="M35" s="19">
        <f t="shared" si="2"/>
        <v>0</v>
      </c>
    </row>
    <row r="36" spans="2:17" ht="15.75" thickBot="1" x14ac:dyDescent="0.3">
      <c r="B36" s="1" t="str">
        <f>IF(H36="","",VLOOKUP(H36,'skurbog lærlinge'!A:B,2,FALSE))</f>
        <v/>
      </c>
      <c r="C36" s="1">
        <f>SUMIF('skurbog lærlinge'!A:A,Opgørelse!A36,'skurbog lærlinge'!D:D)</f>
        <v>0</v>
      </c>
      <c r="D36" s="42">
        <f>SUMIF('skurbog lærlinge'!A:A,Opgørelse!A36,'skurbog lærlinge'!K:K)</f>
        <v>0</v>
      </c>
      <c r="E36" s="54"/>
      <c r="F36" s="43">
        <f t="shared" si="1"/>
        <v>0</v>
      </c>
      <c r="I36" s="1" t="str">
        <f>IF(H36="","",VLOOKUP(H36,'skurbog svende'!A:B,2,FALSE))</f>
        <v/>
      </c>
      <c r="J36" s="1">
        <f>SUMIF('skurbog svende'!A:A,Opgørelse!H36,'skurbog svende'!D:D)</f>
        <v>0</v>
      </c>
      <c r="K36" s="4">
        <f>SUMIF('skurbog svende'!A:A,Opgørelse!H36,'skurbog svende'!K:K)</f>
        <v>0</v>
      </c>
      <c r="L36" s="19">
        <f>IF(J36=0,0,$C$21-(SUMIFS('skurbog svende'!L:L,'skurbog svende'!A:A,Opgørelse!H36)/Opgørelse!J36))</f>
        <v>0</v>
      </c>
      <c r="M36" s="19">
        <f t="shared" si="2"/>
        <v>0</v>
      </c>
    </row>
    <row r="37" spans="2:17" ht="15.75" thickBot="1" x14ac:dyDescent="0.3">
      <c r="B37" s="1" t="str">
        <f>IF(H37="","",VLOOKUP(H37,'skurbog lærlinge'!A:B,2,FALSE))</f>
        <v/>
      </c>
      <c r="C37" s="1">
        <f>SUMIF('skurbog lærlinge'!A:A,Opgørelse!A37,'skurbog lærlinge'!D:D)</f>
        <v>0</v>
      </c>
      <c r="D37" s="42">
        <f>SUMIF('skurbog lærlinge'!A:A,Opgørelse!A37,'skurbog lærlinge'!K:K)</f>
        <v>0</v>
      </c>
      <c r="E37" s="54"/>
      <c r="F37" s="43">
        <f t="shared" si="1"/>
        <v>0</v>
      </c>
      <c r="I37" s="1" t="str">
        <f>IF(H37="","",VLOOKUP(H37,'skurbog svende'!A:B,2,FALSE))</f>
        <v/>
      </c>
      <c r="J37" s="1">
        <f>SUMIF('skurbog svende'!A:A,Opgørelse!H37,'skurbog svende'!D:D)</f>
        <v>0</v>
      </c>
      <c r="K37" s="4">
        <f>SUMIF('skurbog svende'!A:A,Opgørelse!H37,'skurbog svende'!K:K)</f>
        <v>0</v>
      </c>
      <c r="L37" s="19">
        <f>IF(J37=0,0,$C$21-(SUMIFS('skurbog svende'!L:L,'skurbog svende'!A:A,Opgørelse!H37)/Opgørelse!J37))</f>
        <v>0</v>
      </c>
      <c r="M37" s="19">
        <f t="shared" si="2"/>
        <v>0</v>
      </c>
    </row>
    <row r="38" spans="2:17" ht="15.75" thickBot="1" x14ac:dyDescent="0.3">
      <c r="B38" s="1" t="str">
        <f>IF(H38="","",VLOOKUP(H38,'skurbog lærlinge'!A:B,2,FALSE))</f>
        <v/>
      </c>
      <c r="C38" s="1">
        <f>SUMIF('skurbog lærlinge'!A:A,Opgørelse!A38,'skurbog lærlinge'!D:D)</f>
        <v>0</v>
      </c>
      <c r="D38" s="42">
        <f>SUMIF('skurbog lærlinge'!A:A,Opgørelse!A38,'skurbog lærlinge'!K:K)</f>
        <v>0</v>
      </c>
      <c r="E38" s="54"/>
      <c r="F38" s="43">
        <f t="shared" si="1"/>
        <v>0</v>
      </c>
      <c r="I38" s="1" t="str">
        <f>IF(H38="","",VLOOKUP(H38,'skurbog svende'!A:B,2,FALSE))</f>
        <v/>
      </c>
      <c r="J38" s="1">
        <f>SUMIF('skurbog svende'!A:A,Opgørelse!H38,'skurbog svende'!D:D)</f>
        <v>0</v>
      </c>
      <c r="K38" s="4">
        <f>SUMIF('skurbog svende'!A:A,Opgørelse!H38,'skurbog svende'!K:K)</f>
        <v>0</v>
      </c>
      <c r="L38" s="19">
        <f>IF(J38=0,0,$C$21-(SUMIFS('skurbog svende'!L:L,'skurbog svende'!A:A,Opgørelse!H38)/Opgørelse!J38))</f>
        <v>0</v>
      </c>
      <c r="M38" s="19">
        <f t="shared" si="2"/>
        <v>0</v>
      </c>
    </row>
    <row r="39" spans="2:17" ht="15.75" thickBot="1" x14ac:dyDescent="0.3">
      <c r="B39" s="1" t="str">
        <f>IF(H39="","",VLOOKUP(H39,'skurbog lærlinge'!A:B,2,FALSE))</f>
        <v/>
      </c>
      <c r="C39" s="1">
        <f>SUMIF('skurbog lærlinge'!A:A,Opgørelse!A39,'skurbog lærlinge'!D:D)</f>
        <v>0</v>
      </c>
      <c r="D39" s="42">
        <f>SUMIF('skurbog lærlinge'!A:A,Opgørelse!A39,'skurbog lærlinge'!K:K)</f>
        <v>0</v>
      </c>
      <c r="E39" s="54"/>
      <c r="F39" s="43">
        <f t="shared" si="1"/>
        <v>0</v>
      </c>
      <c r="I39" s="1" t="str">
        <f>IF(H39="","",VLOOKUP(H39,'skurbog svende'!A:B,2,FALSE))</f>
        <v/>
      </c>
      <c r="J39" s="1">
        <f>SUMIF('skurbog svende'!A:A,Opgørelse!H39,'skurbog svende'!D:D)</f>
        <v>0</v>
      </c>
      <c r="K39" s="4">
        <f>SUMIF('skurbog svende'!A:A,Opgørelse!H39,'skurbog svende'!K:K)</f>
        <v>0</v>
      </c>
      <c r="L39" s="19">
        <f>IF(J39=0,0,$C$21-(SUMIFS('skurbog svende'!L:L,'skurbog svende'!A:A,Opgørelse!H39)/Opgørelse!J39))</f>
        <v>0</v>
      </c>
      <c r="M39" s="19">
        <f t="shared" si="2"/>
        <v>0</v>
      </c>
    </row>
    <row r="40" spans="2:17" ht="15.75" thickBot="1" x14ac:dyDescent="0.3">
      <c r="B40" s="1" t="str">
        <f>IF(H40="","",VLOOKUP(H40,'skurbog lærlinge'!A:B,2,FALSE))</f>
        <v/>
      </c>
      <c r="C40" s="1">
        <f>SUMIF('skurbog lærlinge'!A:A,Opgørelse!A40,'skurbog lærlinge'!D:D)</f>
        <v>0</v>
      </c>
      <c r="D40" s="42">
        <f>SUMIF('skurbog lærlinge'!A:A,Opgørelse!A40,'skurbog lærlinge'!K:K)</f>
        <v>0</v>
      </c>
      <c r="E40" s="54"/>
      <c r="F40" s="43">
        <f t="shared" si="1"/>
        <v>0</v>
      </c>
      <c r="I40" s="1" t="str">
        <f>IF(H40="","",VLOOKUP(H40,'skurbog svende'!A:B,2,FALSE))</f>
        <v/>
      </c>
      <c r="J40" s="1">
        <f>SUMIF('skurbog svende'!A:A,Opgørelse!H40,'skurbog svende'!D:D)</f>
        <v>0</v>
      </c>
      <c r="K40" s="4">
        <f>SUMIF('skurbog svende'!A:A,Opgørelse!H40,'skurbog svende'!K:K)</f>
        <v>0</v>
      </c>
      <c r="L40" s="19">
        <f>IF(J40=0,0,$C$21-(SUMIFS('skurbog svende'!L:L,'skurbog svende'!A:A,Opgørelse!H40)/Opgørelse!J40))</f>
        <v>0</v>
      </c>
      <c r="M40" s="19">
        <f t="shared" si="2"/>
        <v>0</v>
      </c>
    </row>
    <row r="41" spans="2:17" ht="15.75" thickBot="1" x14ac:dyDescent="0.3">
      <c r="B41" s="1" t="str">
        <f>IF(H41="","",VLOOKUP(H41,'skurbog lærlinge'!A:B,2,FALSE))</f>
        <v/>
      </c>
      <c r="C41" s="1">
        <f>SUMIF('skurbog lærlinge'!A:A,Opgørelse!A41,'skurbog lærlinge'!D:D)</f>
        <v>0</v>
      </c>
      <c r="D41" s="42">
        <f>SUMIF('skurbog lærlinge'!A:A,Opgørelse!A41,'skurbog lærlinge'!K:K)</f>
        <v>0</v>
      </c>
      <c r="E41" s="54"/>
      <c r="F41" s="43">
        <f t="shared" si="1"/>
        <v>0</v>
      </c>
      <c r="I41" s="1" t="str">
        <f>IF(H41="","",VLOOKUP(H41,'skurbog svende'!A:B,2,FALSE))</f>
        <v/>
      </c>
      <c r="J41" s="1">
        <f>SUMIF('skurbog svende'!A:A,Opgørelse!H41,'skurbog svende'!D:D)</f>
        <v>0</v>
      </c>
      <c r="K41" s="4">
        <f>SUMIF('skurbog svende'!A:A,Opgørelse!H41,'skurbog svende'!K:K)</f>
        <v>0</v>
      </c>
      <c r="L41" s="19">
        <f>IF(J41=0,0,$C$21-(SUMIFS('skurbog svende'!L:L,'skurbog svende'!A:A,Opgørelse!H41)/Opgørelse!J41))</f>
        <v>0</v>
      </c>
      <c r="M41" s="19">
        <f t="shared" si="2"/>
        <v>0</v>
      </c>
    </row>
    <row r="42" spans="2:17" ht="15.75" thickBot="1" x14ac:dyDescent="0.3">
      <c r="B42" s="1" t="str">
        <f>IF(H42="","",VLOOKUP(H42,'skurbog lærlinge'!A:B,2,FALSE))</f>
        <v/>
      </c>
      <c r="C42" s="1">
        <f>SUMIF('skurbog lærlinge'!A:A,Opgørelse!A42,'skurbog lærlinge'!D:D)</f>
        <v>0</v>
      </c>
      <c r="D42" s="42">
        <f>SUMIF('skurbog lærlinge'!A:A,Opgørelse!A42,'skurbog lærlinge'!K:K)</f>
        <v>0</v>
      </c>
      <c r="E42" s="54"/>
      <c r="F42" s="43">
        <f t="shared" si="1"/>
        <v>0</v>
      </c>
      <c r="I42" s="1" t="str">
        <f>IF(H42="","",VLOOKUP(H42,'skurbog svende'!A:B,2,FALSE))</f>
        <v/>
      </c>
      <c r="J42" s="1">
        <f>SUMIF('skurbog svende'!A:A,Opgørelse!H42,'skurbog svende'!D:D)</f>
        <v>0</v>
      </c>
      <c r="K42" s="4">
        <f>SUMIF('skurbog svende'!A:A,Opgørelse!H42,'skurbog svende'!K:K)</f>
        <v>0</v>
      </c>
      <c r="L42" s="19">
        <f>IF(J42=0,0,$C$21-(SUMIFS('skurbog svende'!L:L,'skurbog svende'!A:A,Opgørelse!H42)/Opgørelse!J42))</f>
        <v>0</v>
      </c>
      <c r="M42" s="19">
        <f t="shared" si="2"/>
        <v>0</v>
      </c>
    </row>
    <row r="43" spans="2:17" ht="15.75" thickBot="1" x14ac:dyDescent="0.3">
      <c r="B43" s="1" t="str">
        <f>IF(H43="","",VLOOKUP(H43,'skurbog lærlinge'!A:B,2,FALSE))</f>
        <v/>
      </c>
      <c r="C43" s="1">
        <f>SUMIF('skurbog lærlinge'!A:A,Opgørelse!A43,'skurbog lærlinge'!D:D)</f>
        <v>0</v>
      </c>
      <c r="D43" s="42">
        <f>SUMIF('skurbog lærlinge'!A:A,Opgørelse!A43,'skurbog lærlinge'!K:K)</f>
        <v>0</v>
      </c>
      <c r="E43" s="54"/>
      <c r="F43" s="43">
        <f t="shared" si="1"/>
        <v>0</v>
      </c>
      <c r="I43" s="1" t="str">
        <f>IF(H43="","",VLOOKUP(H43,'skurbog svende'!A:B,2,FALSE))</f>
        <v/>
      </c>
      <c r="J43" s="1">
        <f>SUMIF('skurbog svende'!A:A,Opgørelse!H43,'skurbog svende'!D:D)</f>
        <v>0</v>
      </c>
      <c r="K43" s="4">
        <f>SUMIF('skurbog svende'!A:A,Opgørelse!H43,'skurbog svende'!K:K)</f>
        <v>0</v>
      </c>
      <c r="L43" s="19">
        <f>IF(J43=0,0,$C$21-(SUMIFS('skurbog svende'!L:L,'skurbog svende'!A:A,Opgørelse!H43)/Opgørelse!J43))</f>
        <v>0</v>
      </c>
      <c r="M43" s="19">
        <f t="shared" si="2"/>
        <v>0</v>
      </c>
    </row>
    <row r="44" spans="2:17" ht="15.75" thickBot="1" x14ac:dyDescent="0.3">
      <c r="B44" s="1" t="str">
        <f>IF(H44="","",VLOOKUP(H44,'skurbog lærlinge'!A:B,2,FALSE))</f>
        <v/>
      </c>
      <c r="C44" s="1">
        <f>SUMIF('skurbog lærlinge'!A:A,Opgørelse!A44,'skurbog lærlinge'!D:D)</f>
        <v>0</v>
      </c>
      <c r="D44" s="42">
        <f>SUMIF('skurbog lærlinge'!A:A,Opgørelse!A44,'skurbog lærlinge'!K:K)</f>
        <v>0</v>
      </c>
      <c r="E44" s="54"/>
      <c r="F44" s="43">
        <f t="shared" si="1"/>
        <v>0</v>
      </c>
      <c r="I44" s="1" t="str">
        <f>IF(H44="","",VLOOKUP(H44,'skurbog svende'!A:B,2,FALSE))</f>
        <v/>
      </c>
      <c r="J44" s="1">
        <f>SUMIF('skurbog svende'!A:A,Opgørelse!H44,'skurbog svende'!D:D)</f>
        <v>0</v>
      </c>
      <c r="K44" s="4">
        <f>SUMIF('skurbog svende'!A:A,Opgørelse!H44,'skurbog svende'!K:K)</f>
        <v>0</v>
      </c>
      <c r="L44" s="19">
        <f>IF(J44=0,0,$C$21-(SUMIFS('skurbog svende'!L:L,'skurbog svende'!A:A,Opgørelse!H44)/Opgørelse!J44))</f>
        <v>0</v>
      </c>
      <c r="M44" s="19">
        <f t="shared" si="2"/>
        <v>0</v>
      </c>
    </row>
    <row r="45" spans="2:17" ht="15.75" thickBot="1" x14ac:dyDescent="0.3">
      <c r="B45" s="1" t="str">
        <f>IF(H45="","",VLOOKUP(H45,'skurbog lærlinge'!A:B,2,FALSE))</f>
        <v/>
      </c>
      <c r="C45" s="1">
        <f>SUMIF('skurbog lærlinge'!A:A,Opgørelse!A45,'skurbog lærlinge'!D:D)</f>
        <v>0</v>
      </c>
      <c r="D45" s="42">
        <f>SUMIF('skurbog lærlinge'!A:A,Opgørelse!A45,'skurbog lærlinge'!K:K)</f>
        <v>0</v>
      </c>
      <c r="E45" s="54"/>
      <c r="F45" s="43">
        <f t="shared" si="1"/>
        <v>0</v>
      </c>
      <c r="I45" s="1" t="str">
        <f>IF(H45="","",VLOOKUP(H45,'skurbog svende'!A:B,2,FALSE))</f>
        <v/>
      </c>
      <c r="J45" s="1">
        <f>SUMIF('skurbog svende'!A:A,Opgørelse!H45,'skurbog svende'!D:D)</f>
        <v>0</v>
      </c>
      <c r="K45" s="4">
        <f>SUMIF('skurbog svende'!A:A,Opgørelse!H45,'skurbog svende'!K:K)</f>
        <v>0</v>
      </c>
      <c r="L45" s="19">
        <f>IF(J45=0,0,$C$21-(SUMIFS('skurbog svende'!L:L,'skurbog svende'!A:A,Opgørelse!H45)/Opgørelse!J45))</f>
        <v>0</v>
      </c>
      <c r="M45" s="19">
        <f t="shared" si="2"/>
        <v>0</v>
      </c>
    </row>
    <row r="46" spans="2:17" ht="15.75" thickBot="1" x14ac:dyDescent="0.3">
      <c r="B46" s="1" t="str">
        <f>IF(H46="","",VLOOKUP(H46,'skurbog lærlinge'!A:B,2,FALSE))</f>
        <v/>
      </c>
      <c r="C46" s="1">
        <f>SUMIF('skurbog lærlinge'!A:A,Opgørelse!A46,'skurbog lærlinge'!D:D)</f>
        <v>0</v>
      </c>
      <c r="D46" s="42">
        <f>SUMIF('skurbog lærlinge'!A:A,Opgørelse!A46,'skurbog lærlinge'!K:K)</f>
        <v>0</v>
      </c>
      <c r="E46" s="54"/>
      <c r="F46" s="43">
        <f t="shared" si="1"/>
        <v>0</v>
      </c>
      <c r="I46" s="1" t="str">
        <f>IF(H46="","",VLOOKUP(H46,'skurbog svende'!A:B,2,FALSE))</f>
        <v/>
      </c>
      <c r="J46" s="1">
        <f>SUMIF('skurbog svende'!A:A,Opgørelse!H46,'skurbog svende'!D:D)</f>
        <v>0</v>
      </c>
      <c r="K46" s="4">
        <f>SUMIF('skurbog svende'!A:A,Opgørelse!H46,'skurbog svende'!K:K)</f>
        <v>0</v>
      </c>
      <c r="L46" s="19">
        <f>IF(J46=0,0,$C$21-(SUMIFS('skurbog svende'!L:L,'skurbog svende'!A:A,Opgørelse!H46)/Opgørelse!J46))</f>
        <v>0</v>
      </c>
      <c r="M46" s="19">
        <f t="shared" si="2"/>
        <v>0</v>
      </c>
    </row>
    <row r="47" spans="2:17" ht="15.75" thickBot="1" x14ac:dyDescent="0.3">
      <c r="B47" s="1" t="str">
        <f>IF(H47="","",VLOOKUP(H47,'skurbog lærlinge'!A:B,2,FALSE))</f>
        <v/>
      </c>
      <c r="C47" s="1">
        <f>SUMIF('skurbog lærlinge'!A:A,Opgørelse!A47,'skurbog lærlinge'!D:D)</f>
        <v>0</v>
      </c>
      <c r="D47" s="42">
        <f>SUMIF('skurbog lærlinge'!A:A,Opgørelse!A47,'skurbog lærlinge'!K:K)</f>
        <v>0</v>
      </c>
      <c r="E47" s="54"/>
      <c r="F47" s="43">
        <f t="shared" si="1"/>
        <v>0</v>
      </c>
      <c r="I47" s="1" t="str">
        <f>IF(H47="","",VLOOKUP(H47,'skurbog svende'!A:B,2,FALSE))</f>
        <v/>
      </c>
      <c r="J47" s="1">
        <f>SUMIF('skurbog svende'!A:A,Opgørelse!H47,'skurbog svende'!D:D)</f>
        <v>0</v>
      </c>
      <c r="K47" s="4">
        <f>SUMIF('skurbog svende'!A:A,Opgørelse!H47,'skurbog svende'!K:K)</f>
        <v>0</v>
      </c>
      <c r="L47" s="19">
        <f>IF(J47=0,0,$C$21-(SUMIFS('skurbog svende'!L:L,'skurbog svende'!A:A,Opgørelse!H47)/Opgørelse!J47))</f>
        <v>0</v>
      </c>
      <c r="M47" s="19">
        <f t="shared" si="2"/>
        <v>0</v>
      </c>
    </row>
    <row r="48" spans="2:17" ht="15.75" thickBot="1" x14ac:dyDescent="0.3">
      <c r="B48" s="1" t="str">
        <f>IF(H48="","",VLOOKUP(H48,'skurbog lærlinge'!A:B,2,FALSE))</f>
        <v/>
      </c>
      <c r="C48" s="1">
        <f>SUMIF('skurbog lærlinge'!A:A,Opgørelse!A48,'skurbog lærlinge'!D:D)</f>
        <v>0</v>
      </c>
      <c r="D48" s="42">
        <f>SUMIF('skurbog lærlinge'!A:A,Opgørelse!A48,'skurbog lærlinge'!K:K)</f>
        <v>0</v>
      </c>
      <c r="E48" s="54"/>
      <c r="F48" s="43">
        <f t="shared" si="1"/>
        <v>0</v>
      </c>
      <c r="I48" s="1" t="str">
        <f>IF(H48="","",VLOOKUP(H48,'skurbog svende'!A:B,2,FALSE))</f>
        <v/>
      </c>
      <c r="J48" s="1">
        <f>SUMIF('skurbog svende'!A:A,Opgørelse!H48,'skurbog svende'!D:D)</f>
        <v>0</v>
      </c>
      <c r="K48" s="4">
        <f>SUMIF('skurbog svende'!A:A,Opgørelse!H48,'skurbog svende'!K:K)</f>
        <v>0</v>
      </c>
      <c r="L48" s="19">
        <f>IF(J48=0,0,$C$21-(SUMIFS('skurbog svende'!L:L,'skurbog svende'!A:A,Opgørelse!H48)/Opgørelse!J48))</f>
        <v>0</v>
      </c>
      <c r="M48" s="19">
        <f t="shared" si="2"/>
        <v>0</v>
      </c>
    </row>
    <row r="49" spans="2:13" ht="15.75" thickBot="1" x14ac:dyDescent="0.3">
      <c r="B49" s="1" t="str">
        <f>IF(H49="","",VLOOKUP(H49,'skurbog lærlinge'!A:B,2,FALSE))</f>
        <v/>
      </c>
      <c r="C49" s="1">
        <f>SUMIF('skurbog lærlinge'!A:A,Opgørelse!A49,'skurbog lærlinge'!D:D)</f>
        <v>0</v>
      </c>
      <c r="D49" s="42">
        <f>SUMIF('skurbog lærlinge'!A:A,Opgørelse!A49,'skurbog lærlinge'!K:K)</f>
        <v>0</v>
      </c>
      <c r="E49" s="54"/>
      <c r="F49" s="43">
        <f t="shared" si="1"/>
        <v>0</v>
      </c>
      <c r="I49" s="1" t="str">
        <f>IF(H49="","",VLOOKUP(H49,'skurbog svende'!A:B,2,FALSE))</f>
        <v/>
      </c>
      <c r="J49" s="1">
        <f>SUMIF('skurbog svende'!A:A,Opgørelse!H49,'skurbog svende'!D:D)</f>
        <v>0</v>
      </c>
      <c r="K49" s="4">
        <f>SUMIF('skurbog svende'!A:A,Opgørelse!H49,'skurbog svende'!K:K)</f>
        <v>0</v>
      </c>
      <c r="L49" s="19">
        <f>IF(J49=0,0,$C$21-(SUMIFS('skurbog svende'!L:L,'skurbog svende'!A:A,Opgørelse!H49)/Opgørelse!J49))</f>
        <v>0</v>
      </c>
      <c r="M49" s="19">
        <f t="shared" si="2"/>
        <v>0</v>
      </c>
    </row>
    <row r="50" spans="2:13" ht="15.75" thickBot="1" x14ac:dyDescent="0.3">
      <c r="B50" s="1" t="str">
        <f>IF(H50="","",VLOOKUP(H50,'skurbog lærlinge'!A:B,2,FALSE))</f>
        <v/>
      </c>
      <c r="C50" s="1">
        <f>SUMIF('skurbog lærlinge'!A:A,Opgørelse!A50,'skurbog lærlinge'!D:D)</f>
        <v>0</v>
      </c>
      <c r="D50" s="42">
        <f>SUMIF('skurbog lærlinge'!A:A,Opgørelse!A50,'skurbog lærlinge'!K:K)</f>
        <v>0</v>
      </c>
      <c r="E50" s="54"/>
      <c r="F50" s="43">
        <f t="shared" si="1"/>
        <v>0</v>
      </c>
      <c r="I50" s="1" t="str">
        <f>IF(H50="","",VLOOKUP(H50,'skurbog svende'!A:B,2,FALSE))</f>
        <v/>
      </c>
      <c r="J50" s="1">
        <f>SUMIF('skurbog svende'!A:A,Opgørelse!H50,'skurbog svende'!D:D)</f>
        <v>0</v>
      </c>
      <c r="K50" s="4">
        <f>SUMIF('skurbog svende'!A:A,Opgørelse!H50,'skurbog svende'!K:K)</f>
        <v>0</v>
      </c>
      <c r="L50" s="19">
        <f>IF(J50=0,0,$C$21-(SUMIFS('skurbog svende'!L:L,'skurbog svende'!A:A,Opgørelse!H50)/Opgørelse!J50))</f>
        <v>0</v>
      </c>
      <c r="M50" s="19">
        <f t="shared" si="2"/>
        <v>0</v>
      </c>
    </row>
    <row r="51" spans="2:13" ht="15.75" thickBot="1" x14ac:dyDescent="0.3">
      <c r="B51" s="1" t="str">
        <f>IF(H51="","",VLOOKUP(H51,'skurbog lærlinge'!A:B,2,FALSE))</f>
        <v/>
      </c>
      <c r="C51" s="1">
        <f>SUMIF('skurbog lærlinge'!A:A,Opgørelse!A51,'skurbog lærlinge'!D:D)</f>
        <v>0</v>
      </c>
      <c r="D51" s="42">
        <f>SUMIF('skurbog lærlinge'!A:A,Opgørelse!A51,'skurbog lærlinge'!K:K)</f>
        <v>0</v>
      </c>
      <c r="E51" s="54"/>
      <c r="F51" s="43">
        <f t="shared" si="1"/>
        <v>0</v>
      </c>
      <c r="I51" s="1" t="str">
        <f>IF(H51="","",VLOOKUP(H51,'skurbog svende'!A:B,2,FALSE))</f>
        <v/>
      </c>
      <c r="J51" s="1">
        <f>SUMIF('skurbog svende'!A:A,Opgørelse!H51,'skurbog svende'!D:D)</f>
        <v>0</v>
      </c>
      <c r="K51" s="4">
        <f>SUMIF('skurbog svende'!A:A,Opgørelse!H51,'skurbog svende'!K:K)</f>
        <v>0</v>
      </c>
      <c r="L51" s="19">
        <f>IF(J51=0,0,$C$21-(SUMIFS('skurbog svende'!L:L,'skurbog svende'!A:A,Opgørelse!H51)/Opgørelse!J51))</f>
        <v>0</v>
      </c>
      <c r="M51" s="19">
        <f t="shared" si="2"/>
        <v>0</v>
      </c>
    </row>
    <row r="52" spans="2:13" ht="15.75" thickBot="1" x14ac:dyDescent="0.3">
      <c r="B52" s="1" t="str">
        <f>IF(H52="","",VLOOKUP(H52,'skurbog lærlinge'!A:B,2,FALSE))</f>
        <v/>
      </c>
      <c r="C52" s="1">
        <f>SUMIF('skurbog lærlinge'!A:A,Opgørelse!A52,'skurbog lærlinge'!D:D)</f>
        <v>0</v>
      </c>
      <c r="D52" s="42">
        <f>SUMIF('skurbog lærlinge'!A:A,Opgørelse!A52,'skurbog lærlinge'!K:K)</f>
        <v>0</v>
      </c>
      <c r="E52" s="54"/>
      <c r="F52" s="43">
        <f t="shared" si="1"/>
        <v>0</v>
      </c>
      <c r="I52" s="1" t="str">
        <f>IF(H52="","",VLOOKUP(H52,'skurbog svende'!A:B,2,FALSE))</f>
        <v/>
      </c>
      <c r="J52" s="1">
        <f>SUMIF('skurbog svende'!A:A,Opgørelse!H52,'skurbog svende'!D:D)</f>
        <v>0</v>
      </c>
      <c r="K52" s="4">
        <f>SUMIF('skurbog svende'!A:A,Opgørelse!H52,'skurbog svende'!K:K)</f>
        <v>0</v>
      </c>
      <c r="L52" s="19">
        <f>IF(J52=0,0,$C$21-(SUMIFS('skurbog svende'!L:L,'skurbog svende'!A:A,Opgørelse!H52)/Opgørelse!J52))</f>
        <v>0</v>
      </c>
      <c r="M52" s="19">
        <f t="shared" si="2"/>
        <v>0</v>
      </c>
    </row>
    <row r="53" spans="2:13" ht="15.75" thickBot="1" x14ac:dyDescent="0.3">
      <c r="B53" s="1" t="str">
        <f>IF(H53="","",VLOOKUP(H53,'skurbog lærlinge'!A:B,2,FALSE))</f>
        <v/>
      </c>
      <c r="C53" s="1">
        <f>SUMIF('skurbog lærlinge'!A:A,Opgørelse!A53,'skurbog lærlinge'!D:D)</f>
        <v>0</v>
      </c>
      <c r="D53" s="42">
        <f>SUMIF('skurbog lærlinge'!A:A,Opgørelse!A53,'skurbog lærlinge'!K:K)</f>
        <v>0</v>
      </c>
      <c r="E53" s="54"/>
      <c r="F53" s="43">
        <f t="shared" si="1"/>
        <v>0</v>
      </c>
      <c r="I53" s="1" t="str">
        <f>IF(H53="","",VLOOKUP(H53,'skurbog svende'!A:B,2,FALSE))</f>
        <v/>
      </c>
      <c r="J53" s="1">
        <f>SUMIF('skurbog svende'!A:A,Opgørelse!H53,'skurbog svende'!D:D)</f>
        <v>0</v>
      </c>
      <c r="K53" s="4">
        <f>SUMIF('skurbog svende'!A:A,Opgørelse!H53,'skurbog svende'!K:K)</f>
        <v>0</v>
      </c>
      <c r="L53" s="19">
        <f>IF(J53=0,0,$C$21-(SUMIFS('skurbog svende'!L:L,'skurbog svende'!A:A,Opgørelse!H53)/Opgørelse!J53))</f>
        <v>0</v>
      </c>
      <c r="M53" s="19">
        <f t="shared" si="2"/>
        <v>0</v>
      </c>
    </row>
    <row r="54" spans="2:13" ht="15.75" thickBot="1" x14ac:dyDescent="0.3">
      <c r="B54" s="1" t="str">
        <f>IF(H54="","",VLOOKUP(H54,'skurbog lærlinge'!A:B,2,FALSE))</f>
        <v/>
      </c>
      <c r="C54" s="1">
        <f>SUMIF('skurbog lærlinge'!A:A,Opgørelse!A54,'skurbog lærlinge'!D:D)</f>
        <v>0</v>
      </c>
      <c r="D54" s="42">
        <f>SUMIF('skurbog lærlinge'!A:A,Opgørelse!A54,'skurbog lærlinge'!K:K)</f>
        <v>0</v>
      </c>
      <c r="E54" s="54"/>
      <c r="F54" s="43">
        <f t="shared" si="1"/>
        <v>0</v>
      </c>
      <c r="I54" s="1" t="str">
        <f>IF(H54="","",VLOOKUP(H54,'skurbog svende'!A:B,2,FALSE))</f>
        <v/>
      </c>
      <c r="J54" s="1">
        <f>SUMIF('skurbog svende'!A:A,Opgørelse!H54,'skurbog svende'!D:D)</f>
        <v>0</v>
      </c>
      <c r="K54" s="4">
        <f>SUMIF('skurbog svende'!A:A,Opgørelse!H54,'skurbog svende'!K:K)</f>
        <v>0</v>
      </c>
      <c r="L54" s="19">
        <f>IF(J54=0,0,$C$21-(SUMIFS('skurbog svende'!L:L,'skurbog svende'!A:A,Opgørelse!H54)/Opgørelse!J54))</f>
        <v>0</v>
      </c>
      <c r="M54" s="19">
        <f t="shared" si="2"/>
        <v>0</v>
      </c>
    </row>
    <row r="55" spans="2:13" ht="15.75" thickBot="1" x14ac:dyDescent="0.3">
      <c r="B55" s="1" t="str">
        <f>IF(H55="","",VLOOKUP(H55,'skurbog lærlinge'!A:B,2,FALSE))</f>
        <v/>
      </c>
      <c r="C55" s="1">
        <f>SUMIF('skurbog lærlinge'!A:A,Opgørelse!A55,'skurbog lærlinge'!D:D)</f>
        <v>0</v>
      </c>
      <c r="D55" s="42">
        <f>SUMIF('skurbog lærlinge'!A:A,Opgørelse!A55,'skurbog lærlinge'!K:K)</f>
        <v>0</v>
      </c>
      <c r="E55" s="54"/>
      <c r="F55" s="43">
        <f t="shared" si="1"/>
        <v>0</v>
      </c>
      <c r="I55" s="1" t="str">
        <f>IF(H55="","",VLOOKUP(H55,'skurbog svende'!A:B,2,FALSE))</f>
        <v/>
      </c>
      <c r="J55" s="1">
        <f>SUMIF('skurbog svende'!A:A,Opgørelse!H55,'skurbog svende'!D:D)</f>
        <v>0</v>
      </c>
      <c r="K55" s="4">
        <f>SUMIF('skurbog svende'!A:A,Opgørelse!H55,'skurbog svende'!K:K)</f>
        <v>0</v>
      </c>
      <c r="L55" s="19">
        <f>IF(J55=0,0,$C$21-(SUMIFS('skurbog svende'!L:L,'skurbog svende'!A:A,Opgørelse!H55)/Opgørelse!J55))</f>
        <v>0</v>
      </c>
      <c r="M55" s="19">
        <f t="shared" si="2"/>
        <v>0</v>
      </c>
    </row>
    <row r="56" spans="2:13" ht="15.75" thickBot="1" x14ac:dyDescent="0.3">
      <c r="B56" s="1" t="str">
        <f>IF(H56="","",VLOOKUP(H56,'skurbog lærlinge'!A:B,2,FALSE))</f>
        <v/>
      </c>
      <c r="C56" s="1">
        <f>SUMIF('skurbog lærlinge'!A:A,Opgørelse!A56,'skurbog lærlinge'!D:D)</f>
        <v>0</v>
      </c>
      <c r="D56" s="42">
        <f>SUMIF('skurbog lærlinge'!A:A,Opgørelse!A56,'skurbog lærlinge'!K:K)</f>
        <v>0</v>
      </c>
      <c r="E56" s="54"/>
      <c r="F56" s="43">
        <f t="shared" si="1"/>
        <v>0</v>
      </c>
      <c r="I56" s="1" t="str">
        <f>IF(H56="","",VLOOKUP(H56,'skurbog svende'!A:B,2,FALSE))</f>
        <v/>
      </c>
      <c r="J56" s="1">
        <f>SUMIF('skurbog svende'!A:A,Opgørelse!H56,'skurbog svende'!D:D)</f>
        <v>0</v>
      </c>
      <c r="K56" s="4">
        <f>SUMIF('skurbog svende'!A:A,Opgørelse!H56,'skurbog svende'!K:K)</f>
        <v>0</v>
      </c>
      <c r="L56" s="19">
        <f>IF(J56=0,0,$C$21-(SUMIFS('skurbog svende'!L:L,'skurbog svende'!A:A,Opgørelse!H56)/Opgørelse!J56))</f>
        <v>0</v>
      </c>
      <c r="M56" s="19">
        <f t="shared" si="2"/>
        <v>0</v>
      </c>
    </row>
    <row r="57" spans="2:13" ht="15.75" thickBot="1" x14ac:dyDescent="0.3">
      <c r="B57" s="1" t="str">
        <f>IF(H57="","",VLOOKUP(H57,'skurbog lærlinge'!A:B,2,FALSE))</f>
        <v/>
      </c>
      <c r="C57" s="1">
        <f>SUMIF('skurbog lærlinge'!A:A,Opgørelse!A57,'skurbog lærlinge'!D:D)</f>
        <v>0</v>
      </c>
      <c r="D57" s="42">
        <f>SUMIF('skurbog lærlinge'!A:A,Opgørelse!A57,'skurbog lærlinge'!K:K)</f>
        <v>0</v>
      </c>
      <c r="E57" s="54"/>
      <c r="F57" s="43">
        <f t="shared" si="1"/>
        <v>0</v>
      </c>
      <c r="I57" s="1" t="str">
        <f>IF(H57="","",VLOOKUP(H57,'skurbog svende'!A:B,2,FALSE))</f>
        <v/>
      </c>
      <c r="J57" s="1">
        <f>SUMIF('skurbog svende'!A:A,Opgørelse!H57,'skurbog svende'!D:D)</f>
        <v>0</v>
      </c>
      <c r="K57" s="4">
        <f>SUMIF('skurbog svende'!A:A,Opgørelse!H57,'skurbog svende'!K:K)</f>
        <v>0</v>
      </c>
      <c r="L57" s="19">
        <f>IF(J57=0,0,$C$21-(SUMIFS('skurbog svende'!L:L,'skurbog svende'!A:A,Opgørelse!H57)/Opgørelse!J57))</f>
        <v>0</v>
      </c>
      <c r="M57" s="19">
        <f t="shared" si="2"/>
        <v>0</v>
      </c>
    </row>
    <row r="58" spans="2:13" ht="15.75" thickBot="1" x14ac:dyDescent="0.3">
      <c r="B58" s="1" t="str">
        <f>IF(H58="","",VLOOKUP(H58,'skurbog lærlinge'!A:B,2,FALSE))</f>
        <v/>
      </c>
      <c r="C58" s="1">
        <f>SUMIF('skurbog lærlinge'!A:A,Opgørelse!A58,'skurbog lærlinge'!D:D)</f>
        <v>0</v>
      </c>
      <c r="D58" s="42">
        <f>SUMIF('skurbog lærlinge'!A:A,Opgørelse!A58,'skurbog lærlinge'!K:K)</f>
        <v>0</v>
      </c>
      <c r="E58" s="54"/>
      <c r="F58" s="43">
        <f t="shared" si="1"/>
        <v>0</v>
      </c>
      <c r="I58" s="1" t="str">
        <f>IF(H58="","",VLOOKUP(H58,'skurbog svende'!A:B,2,FALSE))</f>
        <v/>
      </c>
      <c r="J58" s="1">
        <f>SUMIF('skurbog svende'!A:A,Opgørelse!H58,'skurbog svende'!D:D)</f>
        <v>0</v>
      </c>
      <c r="K58" s="4">
        <f>SUMIF('skurbog svende'!A:A,Opgørelse!H58,'skurbog svende'!K:K)</f>
        <v>0</v>
      </c>
      <c r="L58" s="19">
        <f>IF(J58=0,0,$C$21-(SUMIFS('skurbog svende'!L:L,'skurbog svende'!A:A,Opgørelse!H58)/Opgørelse!J58))</f>
        <v>0</v>
      </c>
      <c r="M58" s="19">
        <f t="shared" si="2"/>
        <v>0</v>
      </c>
    </row>
    <row r="59" spans="2:13" ht="15.75" thickBot="1" x14ac:dyDescent="0.3">
      <c r="B59" s="1" t="str">
        <f>IF(H59="","",VLOOKUP(H59,'skurbog lærlinge'!A:B,2,FALSE))</f>
        <v/>
      </c>
      <c r="C59" s="1">
        <f>SUMIF('skurbog lærlinge'!A:A,Opgørelse!A59,'skurbog lærlinge'!D:D)</f>
        <v>0</v>
      </c>
      <c r="D59" s="42">
        <f>SUMIF('skurbog lærlinge'!A:A,Opgørelse!A59,'skurbog lærlinge'!K:K)</f>
        <v>0</v>
      </c>
      <c r="E59" s="54"/>
      <c r="F59" s="43">
        <f t="shared" si="1"/>
        <v>0</v>
      </c>
      <c r="I59" s="1" t="str">
        <f>IF(H59="","",VLOOKUP(H59,'skurbog svende'!A:B,2,FALSE))</f>
        <v/>
      </c>
      <c r="J59" s="1">
        <f>SUMIF('skurbog svende'!A:A,Opgørelse!H59,'skurbog svende'!D:D)</f>
        <v>0</v>
      </c>
      <c r="K59" s="4">
        <f>SUMIF('skurbog svende'!A:A,Opgørelse!H59,'skurbog svende'!K:K)</f>
        <v>0</v>
      </c>
      <c r="L59" s="19">
        <f>IF(J59=0,0,$C$21-(SUMIFS('skurbog svende'!L:L,'skurbog svende'!A:A,Opgørelse!H59)/Opgørelse!J59))</f>
        <v>0</v>
      </c>
      <c r="M59" s="19">
        <f t="shared" si="2"/>
        <v>0</v>
      </c>
    </row>
    <row r="60" spans="2:13" ht="15.75" thickBot="1" x14ac:dyDescent="0.3">
      <c r="B60" s="1" t="str">
        <f>IF(H60="","",VLOOKUP(H60,'skurbog lærlinge'!A:B,2,FALSE))</f>
        <v/>
      </c>
      <c r="C60" s="1">
        <f>SUMIF('skurbog lærlinge'!A:A,Opgørelse!A60,'skurbog lærlinge'!D:D)</f>
        <v>0</v>
      </c>
      <c r="D60" s="42">
        <f>SUMIF('skurbog lærlinge'!A:A,Opgørelse!A60,'skurbog lærlinge'!K:K)</f>
        <v>0</v>
      </c>
      <c r="E60" s="54"/>
      <c r="F60" s="43">
        <f t="shared" si="1"/>
        <v>0</v>
      </c>
      <c r="I60" s="1" t="str">
        <f>IF(H60="","",VLOOKUP(H60,'skurbog svende'!A:B,2,FALSE))</f>
        <v/>
      </c>
      <c r="J60" s="1">
        <f>SUMIF('skurbog svende'!A:A,Opgørelse!H60,'skurbog svende'!D:D)</f>
        <v>0</v>
      </c>
      <c r="K60" s="4">
        <f>SUMIF('skurbog svende'!A:A,Opgørelse!H60,'skurbog svende'!K:K)</f>
        <v>0</v>
      </c>
      <c r="L60" s="19">
        <f>IF(J60=0,0,$C$21-(SUMIFS('skurbog svende'!L:L,'skurbog svende'!A:A,Opgørelse!H60)/Opgørelse!J60))</f>
        <v>0</v>
      </c>
      <c r="M60" s="19">
        <f t="shared" si="2"/>
        <v>0</v>
      </c>
    </row>
    <row r="61" spans="2:13" ht="15.75" thickBot="1" x14ac:dyDescent="0.3">
      <c r="B61" s="1" t="str">
        <f>IF(H61="","",VLOOKUP(H61,'skurbog lærlinge'!A:B,2,FALSE))</f>
        <v/>
      </c>
      <c r="C61" s="1">
        <f>SUMIF('skurbog lærlinge'!A:A,Opgørelse!A61,'skurbog lærlinge'!D:D)</f>
        <v>0</v>
      </c>
      <c r="D61" s="42">
        <f>SUMIF('skurbog lærlinge'!A:A,Opgørelse!A61,'skurbog lærlinge'!K:K)</f>
        <v>0</v>
      </c>
      <c r="E61" s="54"/>
      <c r="F61" s="43">
        <f t="shared" si="1"/>
        <v>0</v>
      </c>
      <c r="I61" s="1" t="str">
        <f>IF(H61="","",VLOOKUP(H61,'skurbog svende'!A:B,2,FALSE))</f>
        <v/>
      </c>
      <c r="J61" s="1">
        <f>SUMIF('skurbog svende'!A:A,Opgørelse!H61,'skurbog svende'!D:D)</f>
        <v>0</v>
      </c>
      <c r="K61" s="4">
        <f>SUMIF('skurbog svende'!A:A,Opgørelse!H61,'skurbog svende'!K:K)</f>
        <v>0</v>
      </c>
      <c r="L61" s="19">
        <f>IF(J61=0,0,$C$21-(SUMIFS('skurbog svende'!L:L,'skurbog svende'!A:A,Opgørelse!H61)/Opgørelse!J61))</f>
        <v>0</v>
      </c>
      <c r="M61" s="19">
        <f t="shared" si="2"/>
        <v>0</v>
      </c>
    </row>
    <row r="62" spans="2:13" ht="15.75" thickBot="1" x14ac:dyDescent="0.3">
      <c r="B62" s="1" t="str">
        <f>IF(H62="","",VLOOKUP(H62,'skurbog lærlinge'!A:B,2,FALSE))</f>
        <v/>
      </c>
      <c r="C62" s="1">
        <f>SUMIF('skurbog lærlinge'!A:A,Opgørelse!A62,'skurbog lærlinge'!D:D)</f>
        <v>0</v>
      </c>
      <c r="D62" s="42">
        <f>SUMIF('skurbog lærlinge'!A:A,Opgørelse!A62,'skurbog lærlinge'!K:K)</f>
        <v>0</v>
      </c>
      <c r="E62" s="54"/>
      <c r="F62" s="43">
        <f t="shared" si="1"/>
        <v>0</v>
      </c>
      <c r="I62" s="1" t="str">
        <f>IF(H62="","",VLOOKUP(H62,'skurbog svende'!A:B,2,FALSE))</f>
        <v/>
      </c>
      <c r="J62" s="1">
        <f>SUMIF('skurbog svende'!A:A,Opgørelse!H62,'skurbog svende'!D:D)</f>
        <v>0</v>
      </c>
      <c r="K62" s="4">
        <f>SUMIF('skurbog svende'!A:A,Opgørelse!H62,'skurbog svende'!K:K)</f>
        <v>0</v>
      </c>
      <c r="L62" s="19">
        <f>IF(J62=0,0,$C$21-(SUMIFS('skurbog svende'!L:L,'skurbog svende'!A:A,Opgørelse!H62)/Opgørelse!J62))</f>
        <v>0</v>
      </c>
      <c r="M62" s="19">
        <f t="shared" si="2"/>
        <v>0</v>
      </c>
    </row>
    <row r="63" spans="2:13" ht="15.75" thickBot="1" x14ac:dyDescent="0.3">
      <c r="B63" s="1" t="str">
        <f>IF(H63="","",VLOOKUP(H63,'skurbog lærlinge'!A:B,2,FALSE))</f>
        <v/>
      </c>
      <c r="C63" s="1">
        <f>SUMIF('skurbog lærlinge'!A:A,Opgørelse!A63,'skurbog lærlinge'!D:D)</f>
        <v>0</v>
      </c>
      <c r="D63" s="42">
        <f>SUMIF('skurbog lærlinge'!A:A,Opgørelse!A63,'skurbog lærlinge'!K:K)</f>
        <v>0</v>
      </c>
      <c r="E63" s="54"/>
      <c r="F63" s="43">
        <f t="shared" si="1"/>
        <v>0</v>
      </c>
      <c r="I63" s="1" t="str">
        <f>IF(H63="","",VLOOKUP(H63,'skurbog svende'!A:B,2,FALSE))</f>
        <v/>
      </c>
      <c r="J63" s="1">
        <f>SUMIF('skurbog svende'!A:A,Opgørelse!H63,'skurbog svende'!D:D)</f>
        <v>0</v>
      </c>
      <c r="K63" s="4">
        <f>SUMIF('skurbog svende'!A:A,Opgørelse!H63,'skurbog svende'!K:K)</f>
        <v>0</v>
      </c>
      <c r="L63" s="19">
        <f>IF(J63=0,0,$C$21-(SUMIFS('skurbog svende'!L:L,'skurbog svende'!A:A,Opgørelse!H63)/Opgørelse!J63))</f>
        <v>0</v>
      </c>
      <c r="M63" s="19">
        <f t="shared" si="2"/>
        <v>0</v>
      </c>
    </row>
    <row r="64" spans="2:13" ht="15.75" thickBot="1" x14ac:dyDescent="0.3">
      <c r="B64" s="1" t="str">
        <f>IF(H64="","",VLOOKUP(H64,'skurbog lærlinge'!A:B,2,FALSE))</f>
        <v/>
      </c>
      <c r="C64" s="1">
        <f>SUMIF('skurbog lærlinge'!A:A,Opgørelse!A64,'skurbog lærlinge'!D:D)</f>
        <v>0</v>
      </c>
      <c r="D64" s="42">
        <f>SUMIF('skurbog lærlinge'!A:A,Opgørelse!A64,'skurbog lærlinge'!K:K)</f>
        <v>0</v>
      </c>
      <c r="E64" s="54"/>
      <c r="F64" s="43">
        <f t="shared" si="1"/>
        <v>0</v>
      </c>
      <c r="I64" s="1" t="str">
        <f>IF(H64="","",VLOOKUP(H64,'skurbog svende'!A:B,2,FALSE))</f>
        <v/>
      </c>
      <c r="J64" s="1">
        <f>SUMIF('skurbog svende'!A:A,Opgørelse!H64,'skurbog svende'!D:D)</f>
        <v>0</v>
      </c>
      <c r="K64" s="4">
        <f>SUMIF('skurbog svende'!A:A,Opgørelse!H64,'skurbog svende'!K:K)</f>
        <v>0</v>
      </c>
      <c r="L64" s="19">
        <f>IF(J64=0,0,$C$21-(SUMIFS('skurbog svende'!L:L,'skurbog svende'!A:A,Opgørelse!H64)/Opgørelse!J64))</f>
        <v>0</v>
      </c>
      <c r="M64" s="19">
        <f t="shared" si="2"/>
        <v>0</v>
      </c>
    </row>
    <row r="65" spans="2:13" ht="15.75" thickBot="1" x14ac:dyDescent="0.3">
      <c r="B65" s="1" t="str">
        <f>IF(H65="","",VLOOKUP(H65,'skurbog lærlinge'!A:B,2,FALSE))</f>
        <v/>
      </c>
      <c r="C65" s="1">
        <f>SUMIF('skurbog lærlinge'!A:A,Opgørelse!A65,'skurbog lærlinge'!D:D)</f>
        <v>0</v>
      </c>
      <c r="D65" s="42">
        <f>SUMIF('skurbog lærlinge'!A:A,Opgørelse!A65,'skurbog lærlinge'!K:K)</f>
        <v>0</v>
      </c>
      <c r="E65" s="54"/>
      <c r="F65" s="43">
        <f t="shared" si="1"/>
        <v>0</v>
      </c>
      <c r="I65" s="1" t="str">
        <f>IF(H65="","",VLOOKUP(H65,'skurbog svende'!A:B,2,FALSE))</f>
        <v/>
      </c>
      <c r="J65" s="1">
        <f>SUMIF('skurbog svende'!A:A,Opgørelse!H65,'skurbog svende'!D:D)</f>
        <v>0</v>
      </c>
      <c r="K65" s="4">
        <f>SUMIF('skurbog svende'!A:A,Opgørelse!H65,'skurbog svende'!K:K)</f>
        <v>0</v>
      </c>
      <c r="L65" s="19">
        <f>IF(J65=0,0,$C$21-(SUMIFS('skurbog svende'!L:L,'skurbog svende'!A:A,Opgørelse!H65)/Opgørelse!J65))</f>
        <v>0</v>
      </c>
      <c r="M65" s="19">
        <f t="shared" si="2"/>
        <v>0</v>
      </c>
    </row>
    <row r="66" spans="2:13" ht="15.75" thickBot="1" x14ac:dyDescent="0.3">
      <c r="B66" s="1" t="str">
        <f>IF(H66="","",VLOOKUP(H66,'skurbog lærlinge'!A:B,2,FALSE))</f>
        <v/>
      </c>
      <c r="C66" s="1">
        <f>SUMIF('skurbog lærlinge'!A:A,Opgørelse!A66,'skurbog lærlinge'!D:D)</f>
        <v>0</v>
      </c>
      <c r="D66" s="42">
        <f>SUMIF('skurbog lærlinge'!A:A,Opgørelse!A66,'skurbog lærlinge'!K:K)</f>
        <v>0</v>
      </c>
      <c r="E66" s="54"/>
      <c r="F66" s="43">
        <f t="shared" si="1"/>
        <v>0</v>
      </c>
      <c r="I66" s="1" t="str">
        <f>IF(H66="","",VLOOKUP(H66,'skurbog svende'!A:B,2,FALSE))</f>
        <v/>
      </c>
      <c r="J66" s="1">
        <f>SUMIF('skurbog svende'!A:A,Opgørelse!H66,'skurbog svende'!D:D)</f>
        <v>0</v>
      </c>
      <c r="K66" s="4">
        <f>SUMIF('skurbog svende'!A:A,Opgørelse!H66,'skurbog svende'!K:K)</f>
        <v>0</v>
      </c>
      <c r="L66" s="19">
        <f>IF(J66=0,0,$C$21-(SUMIFS('skurbog svende'!L:L,'skurbog svende'!A:A,Opgørelse!H66)/Opgørelse!J66))</f>
        <v>0</v>
      </c>
      <c r="M66" s="19">
        <f t="shared" si="2"/>
        <v>0</v>
      </c>
    </row>
    <row r="67" spans="2:13" ht="15.75" thickBot="1" x14ac:dyDescent="0.3">
      <c r="B67" s="1" t="str">
        <f>IF(H67="","",VLOOKUP(H67,'skurbog lærlinge'!A:B,2,FALSE))</f>
        <v/>
      </c>
      <c r="C67" s="1">
        <f>SUMIF('skurbog lærlinge'!A:A,Opgørelse!A67,'skurbog lærlinge'!D:D)</f>
        <v>0</v>
      </c>
      <c r="D67" s="42">
        <f>SUMIF('skurbog lærlinge'!A:A,Opgørelse!A67,'skurbog lærlinge'!K:K)</f>
        <v>0</v>
      </c>
      <c r="E67" s="54"/>
      <c r="F67" s="43">
        <f t="shared" si="1"/>
        <v>0</v>
      </c>
      <c r="I67" s="1" t="str">
        <f>IF(H67="","",VLOOKUP(H67,'skurbog svende'!A:B,2,FALSE))</f>
        <v/>
      </c>
      <c r="J67" s="1">
        <f>SUMIF('skurbog svende'!A:A,Opgørelse!H67,'skurbog svende'!D:D)</f>
        <v>0</v>
      </c>
      <c r="K67" s="4">
        <f>SUMIF('skurbog svende'!A:A,Opgørelse!H67,'skurbog svende'!K:K)</f>
        <v>0</v>
      </c>
      <c r="L67" s="19">
        <f>IF(J67=0,0,$C$21-(SUMIFS('skurbog svende'!L:L,'skurbog svende'!A:A,Opgørelse!H67)/Opgørelse!J67))</f>
        <v>0</v>
      </c>
      <c r="M67" s="19">
        <f t="shared" si="2"/>
        <v>0</v>
      </c>
    </row>
    <row r="68" spans="2:13" ht="15.75" thickBot="1" x14ac:dyDescent="0.3">
      <c r="B68" s="1" t="str">
        <f>IF(H68="","",VLOOKUP(H68,'skurbog lærlinge'!A:B,2,FALSE))</f>
        <v/>
      </c>
      <c r="C68" s="1">
        <f>SUMIF('skurbog lærlinge'!A:A,Opgørelse!A68,'skurbog lærlinge'!D:D)</f>
        <v>0</v>
      </c>
      <c r="D68" s="42">
        <f>SUMIF('skurbog lærlinge'!A:A,Opgørelse!A68,'skurbog lærlinge'!K:K)</f>
        <v>0</v>
      </c>
      <c r="E68" s="54"/>
      <c r="F68" s="43">
        <f t="shared" si="1"/>
        <v>0</v>
      </c>
      <c r="I68" s="1" t="str">
        <f>IF(H68="","",VLOOKUP(H68,'skurbog svende'!A:B,2,FALSE))</f>
        <v/>
      </c>
      <c r="J68" s="1">
        <f>SUMIF('skurbog svende'!A:A,Opgørelse!H68,'skurbog svende'!D:D)</f>
        <v>0</v>
      </c>
      <c r="K68" s="4">
        <f>SUMIF('skurbog svende'!A:A,Opgørelse!H68,'skurbog svende'!K:K)</f>
        <v>0</v>
      </c>
      <c r="L68" s="19">
        <f>IF(J68=0,0,$C$21-(SUMIFS('skurbog svende'!L:L,'skurbog svende'!A:A,Opgørelse!H68)/Opgørelse!J68))</f>
        <v>0</v>
      </c>
      <c r="M68" s="19">
        <f t="shared" si="2"/>
        <v>0</v>
      </c>
    </row>
    <row r="69" spans="2:13" ht="15.75" thickBot="1" x14ac:dyDescent="0.3">
      <c r="B69" s="1" t="str">
        <f>IF(H69="","",VLOOKUP(H69,'skurbog lærlinge'!A:B,2,FALSE))</f>
        <v/>
      </c>
      <c r="C69" s="1">
        <f>SUMIF('skurbog lærlinge'!A:A,Opgørelse!A69,'skurbog lærlinge'!D:D)</f>
        <v>0</v>
      </c>
      <c r="D69" s="42">
        <f>SUMIF('skurbog lærlinge'!A:A,Opgørelse!A69,'skurbog lærlinge'!K:K)</f>
        <v>0</v>
      </c>
      <c r="E69" s="54"/>
      <c r="F69" s="43">
        <f t="shared" si="1"/>
        <v>0</v>
      </c>
      <c r="I69" s="1" t="str">
        <f>IF(H69="","",VLOOKUP(H69,'skurbog svende'!A:B,2,FALSE))</f>
        <v/>
      </c>
      <c r="J69" s="1">
        <f>SUMIF('skurbog svende'!A:A,Opgørelse!H69,'skurbog svende'!D:D)</f>
        <v>0</v>
      </c>
      <c r="K69" s="4">
        <f>SUMIF('skurbog svende'!A:A,Opgørelse!H69,'skurbog svende'!K:K)</f>
        <v>0</v>
      </c>
      <c r="L69" s="19">
        <f>IF(J69=0,0,$C$21-(SUMIFS('skurbog svende'!L:L,'skurbog svende'!A:A,Opgørelse!H69)/Opgørelse!J69))</f>
        <v>0</v>
      </c>
      <c r="M69" s="19">
        <f t="shared" si="2"/>
        <v>0</v>
      </c>
    </row>
    <row r="70" spans="2:13" ht="15.75" thickBot="1" x14ac:dyDescent="0.3">
      <c r="B70" s="1" t="str">
        <f>IF(H70="","",VLOOKUP(H70,'skurbog lærlinge'!A:B,2,FALSE))</f>
        <v/>
      </c>
      <c r="C70" s="1">
        <f>SUMIF('skurbog lærlinge'!A:A,Opgørelse!A70,'skurbog lærlinge'!D:D)</f>
        <v>0</v>
      </c>
      <c r="D70" s="42">
        <f>SUMIF('skurbog lærlinge'!A:A,Opgørelse!A70,'skurbog lærlinge'!K:K)</f>
        <v>0</v>
      </c>
      <c r="E70" s="54"/>
      <c r="F70" s="43">
        <f t="shared" si="1"/>
        <v>0</v>
      </c>
      <c r="I70" s="1" t="str">
        <f>IF(H70="","",VLOOKUP(H70,'skurbog svende'!A:B,2,FALSE))</f>
        <v/>
      </c>
      <c r="J70" s="1">
        <f>SUMIF('skurbog svende'!A:A,Opgørelse!H70,'skurbog svende'!D:D)</f>
        <v>0</v>
      </c>
      <c r="K70" s="4">
        <f>SUMIF('skurbog svende'!A:A,Opgørelse!H70,'skurbog svende'!K:K)</f>
        <v>0</v>
      </c>
      <c r="L70" s="19">
        <f>IF(J70=0,0,$C$21-(SUMIFS('skurbog svende'!L:L,'skurbog svende'!A:A,Opgørelse!H70)/Opgørelse!J70))</f>
        <v>0</v>
      </c>
      <c r="M70" s="19">
        <f t="shared" si="2"/>
        <v>0</v>
      </c>
    </row>
    <row r="71" spans="2:13" ht="15.75" thickBot="1" x14ac:dyDescent="0.3">
      <c r="B71" s="1" t="str">
        <f>IF(H71="","",VLOOKUP(H71,'skurbog lærlinge'!A:B,2,FALSE))</f>
        <v/>
      </c>
      <c r="C71" s="1">
        <f>SUMIF('skurbog lærlinge'!A:A,Opgørelse!A71,'skurbog lærlinge'!D:D)</f>
        <v>0</v>
      </c>
      <c r="D71" s="42">
        <f>SUMIF('skurbog lærlinge'!A:A,Opgørelse!A71,'skurbog lærlinge'!K:K)</f>
        <v>0</v>
      </c>
      <c r="E71" s="54"/>
      <c r="F71" s="43">
        <f t="shared" si="1"/>
        <v>0</v>
      </c>
      <c r="I71" s="1" t="str">
        <f>IF(H71="","",VLOOKUP(H71,'skurbog svende'!A:B,2,FALSE))</f>
        <v/>
      </c>
      <c r="J71" s="1">
        <f>SUMIF('skurbog svende'!A:A,Opgørelse!H71,'skurbog svende'!D:D)</f>
        <v>0</v>
      </c>
      <c r="K71" s="4">
        <f>SUMIF('skurbog svende'!A:A,Opgørelse!H71,'skurbog svende'!K:K)</f>
        <v>0</v>
      </c>
      <c r="L71" s="19">
        <f>IF(J71=0,0,$C$21-(SUMIFS('skurbog svende'!L:L,'skurbog svende'!A:A,Opgørelse!H71)/Opgørelse!J71))</f>
        <v>0</v>
      </c>
      <c r="M71" s="19">
        <f t="shared" si="2"/>
        <v>0</v>
      </c>
    </row>
    <row r="72" spans="2:13" ht="15.75" thickBot="1" x14ac:dyDescent="0.3">
      <c r="B72" s="1" t="str">
        <f>IF(H72="","",VLOOKUP(H72,'skurbog lærlinge'!A:B,2,FALSE))</f>
        <v/>
      </c>
      <c r="C72" s="1">
        <f>SUMIF('skurbog lærlinge'!A:A,Opgørelse!A72,'skurbog lærlinge'!D:D)</f>
        <v>0</v>
      </c>
      <c r="D72" s="42">
        <f>SUMIF('skurbog lærlinge'!A:A,Opgørelse!A72,'skurbog lærlinge'!K:K)</f>
        <v>0</v>
      </c>
      <c r="E72" s="54"/>
      <c r="F72" s="43">
        <f t="shared" si="1"/>
        <v>0</v>
      </c>
      <c r="I72" s="1" t="str">
        <f>IF(H72="","",VLOOKUP(H72,'skurbog svende'!A:B,2,FALSE))</f>
        <v/>
      </c>
      <c r="J72" s="1">
        <f>SUMIF('skurbog svende'!A:A,Opgørelse!H72,'skurbog svende'!D:D)</f>
        <v>0</v>
      </c>
      <c r="K72" s="4">
        <f>SUMIF('skurbog svende'!A:A,Opgørelse!H72,'skurbog svende'!K:K)</f>
        <v>0</v>
      </c>
      <c r="L72" s="19">
        <f>IF(J72=0,0,$C$21-(SUMIFS('skurbog svende'!L:L,'skurbog svende'!A:A,Opgørelse!H72)/Opgørelse!J72))</f>
        <v>0</v>
      </c>
      <c r="M72" s="19">
        <f t="shared" si="2"/>
        <v>0</v>
      </c>
    </row>
    <row r="73" spans="2:13" ht="15.75" thickBot="1" x14ac:dyDescent="0.3">
      <c r="B73" s="1" t="str">
        <f>IF(H73="","",VLOOKUP(H73,'skurbog lærlinge'!A:B,2,FALSE))</f>
        <v/>
      </c>
      <c r="C73" s="1">
        <f>SUMIF('skurbog lærlinge'!A:A,Opgørelse!A73,'skurbog lærlinge'!D:D)</f>
        <v>0</v>
      </c>
      <c r="D73" s="42">
        <f>SUMIF('skurbog lærlinge'!A:A,Opgørelse!A73,'skurbog lærlinge'!K:K)</f>
        <v>0</v>
      </c>
      <c r="E73" s="54"/>
      <c r="F73" s="43">
        <f t="shared" si="1"/>
        <v>0</v>
      </c>
      <c r="I73" s="1" t="str">
        <f>IF(H73="","",VLOOKUP(H73,'skurbog svende'!A:B,2,FALSE))</f>
        <v/>
      </c>
      <c r="J73" s="1">
        <f>SUMIF('skurbog svende'!A:A,Opgørelse!H73,'skurbog svende'!D:D)</f>
        <v>0</v>
      </c>
      <c r="K73" s="4">
        <f>SUMIF('skurbog svende'!A:A,Opgørelse!H73,'skurbog svende'!K:K)</f>
        <v>0</v>
      </c>
      <c r="L73" s="19">
        <f>IF(J73=0,0,$C$21-(SUMIFS('skurbog svende'!L:L,'skurbog svende'!A:A,Opgørelse!H73)/Opgørelse!J73))</f>
        <v>0</v>
      </c>
      <c r="M73" s="19">
        <f t="shared" si="2"/>
        <v>0</v>
      </c>
    </row>
    <row r="74" spans="2:13" ht="15.75" thickBot="1" x14ac:dyDescent="0.3">
      <c r="B74" s="1" t="str">
        <f>IF(H74="","",VLOOKUP(H74,'skurbog lærlinge'!A:B,2,FALSE))</f>
        <v/>
      </c>
      <c r="C74" s="1">
        <f>SUMIF('skurbog lærlinge'!A:A,Opgørelse!A74,'skurbog lærlinge'!D:D)</f>
        <v>0</v>
      </c>
      <c r="D74" s="42">
        <f>SUMIF('skurbog lærlinge'!A:A,Opgørelse!A74,'skurbog lærlinge'!K:K)</f>
        <v>0</v>
      </c>
      <c r="E74" s="54"/>
      <c r="F74" s="43">
        <f t="shared" si="1"/>
        <v>0</v>
      </c>
      <c r="I74" s="1" t="str">
        <f>IF(H74="","",VLOOKUP(H74,'skurbog svende'!A:B,2,FALSE))</f>
        <v/>
      </c>
      <c r="J74" s="1">
        <f>SUMIF('skurbog svende'!A:A,Opgørelse!H74,'skurbog svende'!D:D)</f>
        <v>0</v>
      </c>
      <c r="K74" s="4">
        <f>SUMIF('skurbog svende'!A:A,Opgørelse!H74,'skurbog svende'!K:K)</f>
        <v>0</v>
      </c>
      <c r="L74" s="19">
        <f>IF(J74=0,0,$C$21-(SUMIFS('skurbog svende'!L:L,'skurbog svende'!A:A,Opgørelse!H74)/Opgørelse!J74))</f>
        <v>0</v>
      </c>
      <c r="M74" s="19">
        <f t="shared" si="2"/>
        <v>0</v>
      </c>
    </row>
    <row r="75" spans="2:13" ht="15.75" thickBot="1" x14ac:dyDescent="0.3">
      <c r="B75" s="1" t="str">
        <f>IF(H75="","",VLOOKUP(H75,'skurbog lærlinge'!A:B,2,FALSE))</f>
        <v/>
      </c>
      <c r="C75" s="1">
        <f>SUMIF('skurbog lærlinge'!A:A,Opgørelse!A75,'skurbog lærlinge'!D:D)</f>
        <v>0</v>
      </c>
      <c r="D75" s="42">
        <f>SUMIF('skurbog lærlinge'!A:A,Opgørelse!A75,'skurbog lærlinge'!K:K)</f>
        <v>0</v>
      </c>
      <c r="E75" s="54"/>
      <c r="F75" s="43">
        <f t="shared" si="1"/>
        <v>0</v>
      </c>
      <c r="I75" s="1" t="str">
        <f>IF(H75="","",VLOOKUP(H75,'skurbog svende'!A:B,2,FALSE))</f>
        <v/>
      </c>
      <c r="J75" s="1">
        <f>SUMIF('skurbog svende'!A:A,Opgørelse!H75,'skurbog svende'!D:D)</f>
        <v>0</v>
      </c>
      <c r="K75" s="4">
        <f>SUMIF('skurbog svende'!A:A,Opgørelse!H75,'skurbog svende'!K:K)</f>
        <v>0</v>
      </c>
      <c r="L75" s="19">
        <f>IF(J75=0,0,$C$21-(SUMIFS('skurbog svende'!L:L,'skurbog svende'!A:A,Opgørelse!H75)/Opgørelse!J75))</f>
        <v>0</v>
      </c>
      <c r="M75" s="19">
        <f t="shared" si="2"/>
        <v>0</v>
      </c>
    </row>
    <row r="76" spans="2:13" ht="15.75" thickBot="1" x14ac:dyDescent="0.3">
      <c r="B76" s="1" t="str">
        <f>IF(H76="","",VLOOKUP(H76,'skurbog lærlinge'!A:B,2,FALSE))</f>
        <v/>
      </c>
      <c r="C76" s="1">
        <f>SUMIF('skurbog lærlinge'!A:A,Opgørelse!A76,'skurbog lærlinge'!D:D)</f>
        <v>0</v>
      </c>
      <c r="D76" s="42">
        <f>SUMIF('skurbog lærlinge'!A:A,Opgørelse!A76,'skurbog lærlinge'!K:K)</f>
        <v>0</v>
      </c>
      <c r="E76" s="54"/>
      <c r="F76" s="43">
        <f t="shared" si="1"/>
        <v>0</v>
      </c>
      <c r="I76" s="1" t="str">
        <f>IF(H76="","",VLOOKUP(H76,'skurbog svende'!A:B,2,FALSE))</f>
        <v/>
      </c>
      <c r="J76" s="1">
        <f>SUMIF('skurbog svende'!A:A,Opgørelse!H76,'skurbog svende'!D:D)</f>
        <v>0</v>
      </c>
      <c r="K76" s="4">
        <f>SUMIF('skurbog svende'!A:A,Opgørelse!H76,'skurbog svende'!K:K)</f>
        <v>0</v>
      </c>
      <c r="L76" s="19">
        <f>IF(J76=0,0,$C$21-(SUMIFS('skurbog svende'!L:L,'skurbog svende'!A:A,Opgørelse!H76)/Opgørelse!J76))</f>
        <v>0</v>
      </c>
      <c r="M76" s="19">
        <f t="shared" si="2"/>
        <v>0</v>
      </c>
    </row>
    <row r="77" spans="2:13" ht="15.75" thickBot="1" x14ac:dyDescent="0.3">
      <c r="B77" s="1" t="str">
        <f>IF(H77="","",VLOOKUP(H77,'skurbog lærlinge'!A:B,2,FALSE))</f>
        <v/>
      </c>
      <c r="C77" s="1">
        <f>SUMIF('skurbog lærlinge'!A:A,Opgørelse!A77,'skurbog lærlinge'!D:D)</f>
        <v>0</v>
      </c>
      <c r="D77" s="42">
        <f>SUMIF('skurbog lærlinge'!A:A,Opgørelse!A77,'skurbog lærlinge'!K:K)</f>
        <v>0</v>
      </c>
      <c r="E77" s="54"/>
      <c r="F77" s="43">
        <f t="shared" si="1"/>
        <v>0</v>
      </c>
      <c r="I77" s="1" t="str">
        <f>IF(H77="","",VLOOKUP(H77,'skurbog svende'!A:B,2,FALSE))</f>
        <v/>
      </c>
      <c r="J77" s="1">
        <f>SUMIF('skurbog svende'!A:A,Opgørelse!H77,'skurbog svende'!D:D)</f>
        <v>0</v>
      </c>
      <c r="K77" s="4">
        <f>SUMIF('skurbog svende'!A:A,Opgørelse!H77,'skurbog svende'!K:K)</f>
        <v>0</v>
      </c>
      <c r="L77" s="19">
        <f>IF(J77=0,0,$C$21-(SUMIFS('skurbog svende'!L:L,'skurbog svende'!A:A,Opgørelse!H77)/Opgørelse!J77))</f>
        <v>0</v>
      </c>
      <c r="M77" s="19">
        <f t="shared" si="2"/>
        <v>0</v>
      </c>
    </row>
    <row r="78" spans="2:13" ht="15.75" thickBot="1" x14ac:dyDescent="0.3">
      <c r="B78" s="1" t="str">
        <f>IF(H78="","",VLOOKUP(H78,'skurbog lærlinge'!A:B,2,FALSE))</f>
        <v/>
      </c>
      <c r="C78" s="1">
        <f>SUMIF('skurbog lærlinge'!A:A,Opgørelse!A78,'skurbog lærlinge'!D:D)</f>
        <v>0</v>
      </c>
      <c r="D78" s="42">
        <f>SUMIF('skurbog lærlinge'!A:A,Opgørelse!A78,'skurbog lærlinge'!K:K)</f>
        <v>0</v>
      </c>
      <c r="E78" s="54"/>
      <c r="F78" s="43">
        <f t="shared" si="1"/>
        <v>0</v>
      </c>
      <c r="I78" s="1" t="str">
        <f>IF(H78="","",VLOOKUP(H78,'skurbog svende'!A:B,2,FALSE))</f>
        <v/>
      </c>
      <c r="J78" s="1">
        <f>SUMIF('skurbog svende'!A:A,Opgørelse!H78,'skurbog svende'!D:D)</f>
        <v>0</v>
      </c>
      <c r="K78" s="4">
        <f>SUMIF('skurbog svende'!A:A,Opgørelse!H78,'skurbog svende'!K:K)</f>
        <v>0</v>
      </c>
      <c r="L78" s="19">
        <f>IF(J78=0,0,$C$21-(SUMIFS('skurbog svende'!L:L,'skurbog svende'!A:A,Opgørelse!H78)/Opgørelse!J78))</f>
        <v>0</v>
      </c>
      <c r="M78" s="19">
        <f t="shared" si="2"/>
        <v>0</v>
      </c>
    </row>
    <row r="79" spans="2:13" ht="15.75" thickBot="1" x14ac:dyDescent="0.3">
      <c r="B79" s="1" t="str">
        <f>IF(H79="","",VLOOKUP(H79,'skurbog lærlinge'!A:B,2,FALSE))</f>
        <v/>
      </c>
      <c r="C79" s="1">
        <f>SUMIF('skurbog lærlinge'!A:A,Opgørelse!A79,'skurbog lærlinge'!D:D)</f>
        <v>0</v>
      </c>
      <c r="D79" s="42">
        <f>SUMIF('skurbog lærlinge'!A:A,Opgørelse!A79,'skurbog lærlinge'!K:K)</f>
        <v>0</v>
      </c>
      <c r="E79" s="54"/>
      <c r="F79" s="43">
        <f t="shared" si="1"/>
        <v>0</v>
      </c>
      <c r="I79" s="1" t="str">
        <f>IF(H79="","",VLOOKUP(H79,'skurbog svende'!A:B,2,FALSE))</f>
        <v/>
      </c>
      <c r="J79" s="1">
        <f>SUMIF('skurbog svende'!A:A,Opgørelse!H79,'skurbog svende'!D:D)</f>
        <v>0</v>
      </c>
      <c r="K79" s="4">
        <f>SUMIF('skurbog svende'!A:A,Opgørelse!H79,'skurbog svende'!K:K)</f>
        <v>0</v>
      </c>
      <c r="L79" s="19">
        <f>IF(J79=0,0,$C$21-(SUMIFS('skurbog svende'!L:L,'skurbog svende'!A:A,Opgørelse!H79)/Opgørelse!J79))</f>
        <v>0</v>
      </c>
      <c r="M79" s="19">
        <f t="shared" si="2"/>
        <v>0</v>
      </c>
    </row>
    <row r="80" spans="2:13" ht="15.75" thickBot="1" x14ac:dyDescent="0.3">
      <c r="B80" s="1" t="str">
        <f>IF(H80="","",VLOOKUP(H80,'skurbog lærlinge'!A:B,2,FALSE))</f>
        <v/>
      </c>
      <c r="C80" s="1">
        <f>SUMIF('skurbog lærlinge'!A:A,Opgørelse!A80,'skurbog lærlinge'!D:D)</f>
        <v>0</v>
      </c>
      <c r="D80" s="42">
        <f>SUMIF('skurbog lærlinge'!A:A,Opgørelse!A80,'skurbog lærlinge'!K:K)</f>
        <v>0</v>
      </c>
      <c r="E80" s="54"/>
      <c r="F80" s="43">
        <f t="shared" si="1"/>
        <v>0</v>
      </c>
      <c r="I80" s="1" t="str">
        <f>IF(H80="","",VLOOKUP(H80,'skurbog svende'!A:B,2,FALSE))</f>
        <v/>
      </c>
      <c r="J80" s="1">
        <f>SUMIF('skurbog svende'!A:A,Opgørelse!H80,'skurbog svende'!D:D)</f>
        <v>0</v>
      </c>
      <c r="K80" s="4">
        <f>SUMIF('skurbog svende'!A:A,Opgørelse!H80,'skurbog svende'!K:K)</f>
        <v>0</v>
      </c>
      <c r="L80" s="19">
        <f>IF(J80=0,0,$C$21-(SUMIFS('skurbog svende'!L:L,'skurbog svende'!A:A,Opgørelse!H80)/Opgørelse!J80))</f>
        <v>0</v>
      </c>
      <c r="M80" s="19">
        <f t="shared" si="2"/>
        <v>0</v>
      </c>
    </row>
    <row r="81" spans="2:13" ht="15.75" thickBot="1" x14ac:dyDescent="0.3">
      <c r="B81" s="1" t="str">
        <f>IF(H81="","",VLOOKUP(H81,'skurbog lærlinge'!A:B,2,FALSE))</f>
        <v/>
      </c>
      <c r="C81" s="1">
        <f>SUMIF('skurbog lærlinge'!A:A,Opgørelse!A81,'skurbog lærlinge'!D:D)</f>
        <v>0</v>
      </c>
      <c r="D81" s="42">
        <f>SUMIF('skurbog lærlinge'!A:A,Opgørelse!A81,'skurbog lærlinge'!K:K)</f>
        <v>0</v>
      </c>
      <c r="E81" s="54"/>
      <c r="F81" s="43">
        <f t="shared" si="1"/>
        <v>0</v>
      </c>
      <c r="I81" s="1" t="str">
        <f>IF(H81="","",VLOOKUP(H81,'skurbog svende'!A:B,2,FALSE))</f>
        <v/>
      </c>
      <c r="J81" s="1">
        <f>SUMIF('skurbog svende'!A:A,Opgørelse!H81,'skurbog svende'!D:D)</f>
        <v>0</v>
      </c>
      <c r="K81" s="4">
        <f>SUMIF('skurbog svende'!A:A,Opgørelse!H81,'skurbog svende'!K:K)</f>
        <v>0</v>
      </c>
      <c r="L81" s="19">
        <f>IF(J81=0,0,$C$21-(SUMIFS('skurbog svende'!L:L,'skurbog svende'!A:A,Opgørelse!H81)/Opgørelse!J81))</f>
        <v>0</v>
      </c>
      <c r="M81" s="19">
        <f t="shared" si="2"/>
        <v>0</v>
      </c>
    </row>
    <row r="82" spans="2:13" ht="15.75" thickBot="1" x14ac:dyDescent="0.3">
      <c r="B82" s="1" t="str">
        <f>IF(H82="","",VLOOKUP(H82,'skurbog lærlinge'!A:B,2,FALSE))</f>
        <v/>
      </c>
      <c r="C82" s="1">
        <f>SUMIF('skurbog lærlinge'!A:A,Opgørelse!A82,'skurbog lærlinge'!D:D)</f>
        <v>0</v>
      </c>
      <c r="D82" s="42">
        <f>SUMIF('skurbog lærlinge'!A:A,Opgørelse!A82,'skurbog lærlinge'!K:K)</f>
        <v>0</v>
      </c>
      <c r="E82" s="54"/>
      <c r="F82" s="43">
        <f t="shared" si="1"/>
        <v>0</v>
      </c>
      <c r="I82" s="1" t="str">
        <f>IF(H82="","",VLOOKUP(H82,'skurbog svende'!A:B,2,FALSE))</f>
        <v/>
      </c>
      <c r="J82" s="1">
        <f>SUMIF('skurbog svende'!A:A,Opgørelse!H82,'skurbog svende'!D:D)</f>
        <v>0</v>
      </c>
      <c r="K82" s="4">
        <f>SUMIF('skurbog svende'!A:A,Opgørelse!H82,'skurbog svende'!K:K)</f>
        <v>0</v>
      </c>
      <c r="L82" s="19">
        <f>IF(J82=0,0,$C$21-(SUMIFS('skurbog svende'!L:L,'skurbog svende'!A:A,Opgørelse!H82)/Opgørelse!J82))</f>
        <v>0</v>
      </c>
      <c r="M82" s="19">
        <f t="shared" si="2"/>
        <v>0</v>
      </c>
    </row>
    <row r="83" spans="2:13" ht="15.75" thickBot="1" x14ac:dyDescent="0.3">
      <c r="B83" s="1" t="str">
        <f>IF(H83="","",VLOOKUP(H83,'skurbog lærlinge'!A:B,2,FALSE))</f>
        <v/>
      </c>
      <c r="C83" s="1">
        <f>SUMIF('skurbog lærlinge'!A:A,Opgørelse!A83,'skurbog lærlinge'!D:D)</f>
        <v>0</v>
      </c>
      <c r="D83" s="42">
        <f>SUMIF('skurbog lærlinge'!A:A,Opgørelse!A83,'skurbog lærlinge'!K:K)</f>
        <v>0</v>
      </c>
      <c r="E83" s="54"/>
      <c r="F83" s="43">
        <f t="shared" si="1"/>
        <v>0</v>
      </c>
      <c r="I83" s="1" t="str">
        <f>IF(H83="","",VLOOKUP(H83,'skurbog svende'!A:B,2,FALSE))</f>
        <v/>
      </c>
      <c r="J83" s="1">
        <f>SUMIF('skurbog svende'!A:A,Opgørelse!H83,'skurbog svende'!D:D)</f>
        <v>0</v>
      </c>
      <c r="K83" s="4">
        <f>SUMIF('skurbog svende'!A:A,Opgørelse!H83,'skurbog svende'!K:K)</f>
        <v>0</v>
      </c>
      <c r="L83" s="19">
        <f>IF(J83=0,0,$C$21-(SUMIFS('skurbog svende'!L:L,'skurbog svende'!A:A,Opgørelse!H83)/Opgørelse!J83))</f>
        <v>0</v>
      </c>
      <c r="M83" s="19">
        <f t="shared" si="2"/>
        <v>0</v>
      </c>
    </row>
    <row r="84" spans="2:13" ht="15.75" thickBot="1" x14ac:dyDescent="0.3">
      <c r="B84" s="1" t="str">
        <f>IF(H84="","",VLOOKUP(H84,'skurbog lærlinge'!A:B,2,FALSE))</f>
        <v/>
      </c>
      <c r="C84" s="1">
        <f>SUMIF('skurbog lærlinge'!A:A,Opgørelse!A84,'skurbog lærlinge'!D:D)</f>
        <v>0</v>
      </c>
      <c r="D84" s="42">
        <f>SUMIF('skurbog lærlinge'!A:A,Opgørelse!A84,'skurbog lærlinge'!K:K)</f>
        <v>0</v>
      </c>
      <c r="E84" s="54"/>
      <c r="F84" s="43">
        <f t="shared" si="1"/>
        <v>0</v>
      </c>
      <c r="I84" s="1" t="str">
        <f>IF(H84="","",VLOOKUP(H84,'skurbog svende'!A:B,2,FALSE))</f>
        <v/>
      </c>
      <c r="J84" s="1">
        <f>SUMIF('skurbog svende'!A:A,Opgørelse!H84,'skurbog svende'!D:D)</f>
        <v>0</v>
      </c>
      <c r="K84" s="4">
        <f>SUMIF('skurbog svende'!A:A,Opgørelse!H84,'skurbog svende'!K:K)</f>
        <v>0</v>
      </c>
      <c r="L84" s="19">
        <f>IF(J84=0,0,$C$21-(SUMIFS('skurbog svende'!L:L,'skurbog svende'!A:A,Opgørelse!H84)/Opgørelse!J84))</f>
        <v>0</v>
      </c>
      <c r="M84" s="19">
        <f t="shared" si="2"/>
        <v>0</v>
      </c>
    </row>
    <row r="85" spans="2:13" ht="15.75" thickBot="1" x14ac:dyDescent="0.3">
      <c r="B85" s="1" t="str">
        <f>IF(H85="","",VLOOKUP(H85,'skurbog lærlinge'!A:B,2,FALSE))</f>
        <v/>
      </c>
      <c r="C85" s="1">
        <f>SUMIF('skurbog lærlinge'!A:A,Opgørelse!A85,'skurbog lærlinge'!D:D)</f>
        <v>0</v>
      </c>
      <c r="D85" s="42">
        <f>SUMIF('skurbog lærlinge'!A:A,Opgørelse!A85,'skurbog lærlinge'!K:K)</f>
        <v>0</v>
      </c>
      <c r="E85" s="54"/>
      <c r="F85" s="43">
        <f t="shared" si="1"/>
        <v>0</v>
      </c>
      <c r="I85" s="1" t="str">
        <f>IF(H85="","",VLOOKUP(H85,'skurbog svende'!A:B,2,FALSE))</f>
        <v/>
      </c>
      <c r="J85" s="1">
        <f>SUMIF('skurbog svende'!A:A,Opgørelse!H85,'skurbog svende'!D:D)</f>
        <v>0</v>
      </c>
      <c r="K85" s="4">
        <f>SUMIF('skurbog svende'!A:A,Opgørelse!H85,'skurbog svende'!K:K)</f>
        <v>0</v>
      </c>
      <c r="L85" s="19">
        <f>IF(J85=0,0,$C$21-(SUMIFS('skurbog svende'!L:L,'skurbog svende'!A:A,Opgørelse!H85)/Opgørelse!J85))</f>
        <v>0</v>
      </c>
      <c r="M85" s="19">
        <f t="shared" si="2"/>
        <v>0</v>
      </c>
    </row>
    <row r="86" spans="2:13" ht="15.75" thickBot="1" x14ac:dyDescent="0.3">
      <c r="B86" s="1" t="str">
        <f>IF(H86="","",VLOOKUP(H86,'skurbog lærlinge'!A:B,2,FALSE))</f>
        <v/>
      </c>
      <c r="C86" s="1">
        <f>SUMIF('skurbog lærlinge'!A:A,Opgørelse!A86,'skurbog lærlinge'!D:D)</f>
        <v>0</v>
      </c>
      <c r="D86" s="42">
        <f>SUMIF('skurbog lærlinge'!A:A,Opgørelse!A86,'skurbog lærlinge'!K:K)</f>
        <v>0</v>
      </c>
      <c r="E86" s="54"/>
      <c r="F86" s="43">
        <f t="shared" si="1"/>
        <v>0</v>
      </c>
      <c r="I86" s="1" t="str">
        <f>IF(H86="","",VLOOKUP(H86,'skurbog svende'!A:B,2,FALSE))</f>
        <v/>
      </c>
      <c r="J86" s="1">
        <f>SUMIF('skurbog svende'!A:A,Opgørelse!H86,'skurbog svende'!D:D)</f>
        <v>0</v>
      </c>
      <c r="K86" s="4">
        <f>SUMIF('skurbog svende'!A:A,Opgørelse!H86,'skurbog svende'!K:K)</f>
        <v>0</v>
      </c>
      <c r="L86" s="19">
        <f>IF(J86=0,0,$C$21-(SUMIFS('skurbog svende'!L:L,'skurbog svende'!A:A,Opgørelse!H86)/Opgørelse!J86))</f>
        <v>0</v>
      </c>
      <c r="M86" s="19">
        <f t="shared" si="2"/>
        <v>0</v>
      </c>
    </row>
    <row r="87" spans="2:13" ht="15.75" thickBot="1" x14ac:dyDescent="0.3">
      <c r="B87" s="1" t="str">
        <f>IF(H87="","",VLOOKUP(H87,'skurbog lærlinge'!A:B,2,FALSE))</f>
        <v/>
      </c>
      <c r="C87" s="1">
        <f>SUMIF('skurbog lærlinge'!A:A,Opgørelse!A87,'skurbog lærlinge'!D:D)</f>
        <v>0</v>
      </c>
      <c r="D87" s="42">
        <f>SUMIF('skurbog lærlinge'!A:A,Opgørelse!A87,'skurbog lærlinge'!K:K)</f>
        <v>0</v>
      </c>
      <c r="E87" s="54"/>
      <c r="F87" s="43">
        <f t="shared" si="1"/>
        <v>0</v>
      </c>
      <c r="I87" s="1" t="str">
        <f>IF(H87="","",VLOOKUP(H87,'skurbog svende'!A:B,2,FALSE))</f>
        <v/>
      </c>
      <c r="J87" s="1">
        <f>SUMIF('skurbog svende'!A:A,Opgørelse!H87,'skurbog svende'!D:D)</f>
        <v>0</v>
      </c>
      <c r="K87" s="4">
        <f>SUMIF('skurbog svende'!A:A,Opgørelse!H87,'skurbog svende'!K:K)</f>
        <v>0</v>
      </c>
      <c r="L87" s="19">
        <f>IF(J87=0,0,$C$21-(SUMIFS('skurbog svende'!L:L,'skurbog svende'!A:A,Opgørelse!H87)/Opgørelse!J87))</f>
        <v>0</v>
      </c>
      <c r="M87" s="19">
        <f t="shared" si="2"/>
        <v>0</v>
      </c>
    </row>
    <row r="88" spans="2:13" ht="15.75" thickBot="1" x14ac:dyDescent="0.3">
      <c r="B88" s="1" t="str">
        <f>IF(H88="","",VLOOKUP(H88,'skurbog lærlinge'!A:B,2,FALSE))</f>
        <v/>
      </c>
      <c r="C88" s="1">
        <f>SUMIF('skurbog lærlinge'!A:A,Opgørelse!A88,'skurbog lærlinge'!D:D)</f>
        <v>0</v>
      </c>
      <c r="D88" s="42">
        <f>SUMIF('skurbog lærlinge'!A:A,Opgørelse!A88,'skurbog lærlinge'!K:K)</f>
        <v>0</v>
      </c>
      <c r="E88" s="54"/>
      <c r="F88" s="43">
        <f t="shared" si="1"/>
        <v>0</v>
      </c>
      <c r="I88" s="1" t="str">
        <f>IF(H88="","",VLOOKUP(H88,'skurbog svende'!A:B,2,FALSE))</f>
        <v/>
      </c>
      <c r="J88" s="1">
        <f>SUMIF('skurbog svende'!A:A,Opgørelse!H88,'skurbog svende'!D:D)</f>
        <v>0</v>
      </c>
      <c r="K88" s="4">
        <f>SUMIF('skurbog svende'!A:A,Opgørelse!H88,'skurbog svende'!K:K)</f>
        <v>0</v>
      </c>
      <c r="L88" s="19">
        <f>IF(J88=0,0,$C$21-(SUMIFS('skurbog svende'!L:L,'skurbog svende'!A:A,Opgørelse!H88)/Opgørelse!J88))</f>
        <v>0</v>
      </c>
      <c r="M88" s="19">
        <f t="shared" si="2"/>
        <v>0</v>
      </c>
    </row>
    <row r="89" spans="2:13" ht="15.75" thickBot="1" x14ac:dyDescent="0.3">
      <c r="B89" s="1" t="str">
        <f>IF(H89="","",VLOOKUP(H89,'skurbog lærlinge'!A:B,2,FALSE))</f>
        <v/>
      </c>
      <c r="C89" s="1">
        <f>SUMIF('skurbog lærlinge'!A:A,Opgørelse!A89,'skurbog lærlinge'!D:D)</f>
        <v>0</v>
      </c>
      <c r="D89" s="42">
        <f>SUMIF('skurbog lærlinge'!A:A,Opgørelse!A89,'skurbog lærlinge'!K:K)</f>
        <v>0</v>
      </c>
      <c r="E89" s="54"/>
      <c r="F89" s="43">
        <f t="shared" si="1"/>
        <v>0</v>
      </c>
      <c r="I89" s="1" t="str">
        <f>IF(H89="","",VLOOKUP(H89,'skurbog svende'!A:B,2,FALSE))</f>
        <v/>
      </c>
      <c r="J89" s="1">
        <f>SUMIF('skurbog svende'!A:A,Opgørelse!H89,'skurbog svende'!D:D)</f>
        <v>0</v>
      </c>
      <c r="K89" s="4">
        <f>SUMIF('skurbog svende'!A:A,Opgørelse!H89,'skurbog svende'!K:K)</f>
        <v>0</v>
      </c>
      <c r="L89" s="19">
        <f>IF(J89=0,0,$C$21-(SUMIFS('skurbog svende'!L:L,'skurbog svende'!A:A,Opgørelse!H89)/Opgørelse!J89))</f>
        <v>0</v>
      </c>
      <c r="M89" s="19">
        <f t="shared" si="2"/>
        <v>0</v>
      </c>
    </row>
    <row r="90" spans="2:13" ht="15.75" thickBot="1" x14ac:dyDescent="0.3">
      <c r="B90" s="1" t="str">
        <f>IF(H90="","",VLOOKUP(H90,'skurbog lærlinge'!A:B,2,FALSE))</f>
        <v/>
      </c>
      <c r="C90" s="1">
        <f>SUMIF('skurbog lærlinge'!A:A,Opgørelse!A90,'skurbog lærlinge'!D:D)</f>
        <v>0</v>
      </c>
      <c r="D90" s="42">
        <f>SUMIF('skurbog lærlinge'!A:A,Opgørelse!A90,'skurbog lærlinge'!K:K)</f>
        <v>0</v>
      </c>
      <c r="E90" s="54"/>
      <c r="F90" s="43">
        <f t="shared" si="1"/>
        <v>0</v>
      </c>
      <c r="I90" s="1" t="str">
        <f>IF(H90="","",VLOOKUP(H90,'skurbog svende'!A:B,2,FALSE))</f>
        <v/>
      </c>
      <c r="J90" s="1">
        <f>SUMIF('skurbog svende'!A:A,Opgørelse!H90,'skurbog svende'!D:D)</f>
        <v>0</v>
      </c>
      <c r="K90" s="4">
        <f>SUMIF('skurbog svende'!A:A,Opgørelse!H90,'skurbog svende'!K:K)</f>
        <v>0</v>
      </c>
      <c r="L90" s="19">
        <f>IF(J90=0,0,$C$21-(SUMIFS('skurbog svende'!L:L,'skurbog svende'!A:A,Opgørelse!H90)/Opgørelse!J90))</f>
        <v>0</v>
      </c>
      <c r="M90" s="19">
        <f t="shared" si="2"/>
        <v>0</v>
      </c>
    </row>
    <row r="91" spans="2:13" ht="15.75" thickBot="1" x14ac:dyDescent="0.3">
      <c r="B91" s="1" t="str">
        <f>IF(H91="","",VLOOKUP(H91,'skurbog lærlinge'!A:B,2,FALSE))</f>
        <v/>
      </c>
      <c r="C91" s="1">
        <f>SUMIF('skurbog lærlinge'!A:A,Opgørelse!A91,'skurbog lærlinge'!D:D)</f>
        <v>0</v>
      </c>
      <c r="D91" s="42">
        <f>SUMIF('skurbog lærlinge'!A:A,Opgørelse!A91,'skurbog lærlinge'!K:K)</f>
        <v>0</v>
      </c>
      <c r="E91" s="54"/>
      <c r="F91" s="43">
        <f t="shared" si="1"/>
        <v>0</v>
      </c>
      <c r="I91" s="1" t="str">
        <f>IF(H91="","",VLOOKUP(H91,'skurbog svende'!A:B,2,FALSE))</f>
        <v/>
      </c>
      <c r="J91" s="1">
        <f>SUMIF('skurbog svende'!A:A,Opgørelse!H91,'skurbog svende'!D:D)</f>
        <v>0</v>
      </c>
      <c r="K91" s="4">
        <f>SUMIF('skurbog svende'!A:A,Opgørelse!H91,'skurbog svende'!K:K)</f>
        <v>0</v>
      </c>
      <c r="L91" s="19">
        <f>IF(J91=0,0,$C$21-(SUMIFS('skurbog svende'!L:L,'skurbog svende'!A:A,Opgørelse!H91)/Opgørelse!J91))</f>
        <v>0</v>
      </c>
      <c r="M91" s="19">
        <f t="shared" si="2"/>
        <v>0</v>
      </c>
    </row>
    <row r="92" spans="2:13" ht="15.75" thickBot="1" x14ac:dyDescent="0.3">
      <c r="B92" s="1" t="str">
        <f>IF(H92="","",VLOOKUP(H92,'skurbog lærlinge'!A:B,2,FALSE))</f>
        <v/>
      </c>
      <c r="C92" s="1">
        <f>SUMIF('skurbog lærlinge'!A:A,Opgørelse!A92,'skurbog lærlinge'!D:D)</f>
        <v>0</v>
      </c>
      <c r="D92" s="42">
        <f>SUMIF('skurbog lærlinge'!A:A,Opgørelse!A92,'skurbog lærlinge'!K:K)</f>
        <v>0</v>
      </c>
      <c r="E92" s="54"/>
      <c r="F92" s="43">
        <f t="shared" si="1"/>
        <v>0</v>
      </c>
      <c r="I92" s="1" t="str">
        <f>IF(H92="","",VLOOKUP(H92,'skurbog svende'!A:B,2,FALSE))</f>
        <v/>
      </c>
      <c r="J92" s="1">
        <f>SUMIF('skurbog svende'!A:A,Opgørelse!H92,'skurbog svende'!D:D)</f>
        <v>0</v>
      </c>
      <c r="K92" s="4">
        <f>SUMIF('skurbog svende'!A:A,Opgørelse!H92,'skurbog svende'!K:K)</f>
        <v>0</v>
      </c>
      <c r="L92" s="19">
        <f>IF(J92=0,0,$C$21-(SUMIFS('skurbog svende'!L:L,'skurbog svende'!A:A,Opgørelse!H92)/Opgørelse!J92))</f>
        <v>0</v>
      </c>
      <c r="M92" s="19">
        <f t="shared" si="2"/>
        <v>0</v>
      </c>
    </row>
    <row r="93" spans="2:13" ht="15.75" thickBot="1" x14ac:dyDescent="0.3">
      <c r="B93" s="1" t="str">
        <f>IF(H93="","",VLOOKUP(H93,'skurbog lærlinge'!A:B,2,FALSE))</f>
        <v/>
      </c>
      <c r="C93" s="1">
        <f>SUMIF('skurbog lærlinge'!A:A,Opgørelse!A93,'skurbog lærlinge'!D:D)</f>
        <v>0</v>
      </c>
      <c r="D93" s="42">
        <f>SUMIF('skurbog lærlinge'!A:A,Opgørelse!A93,'skurbog lærlinge'!K:K)</f>
        <v>0</v>
      </c>
      <c r="E93" s="54"/>
      <c r="F93" s="43">
        <f t="shared" ref="F93:F100" si="3">C93*E93</f>
        <v>0</v>
      </c>
      <c r="I93" s="1" t="str">
        <f>IF(H93="","",VLOOKUP(H93,'skurbog svende'!A:B,2,FALSE))</f>
        <v/>
      </c>
      <c r="J93" s="1">
        <f>SUMIF('skurbog svende'!A:A,Opgørelse!H93,'skurbog svende'!D:D)</f>
        <v>0</v>
      </c>
      <c r="K93" s="4">
        <f>SUMIF('skurbog svende'!A:A,Opgørelse!H93,'skurbog svende'!K:K)</f>
        <v>0</v>
      </c>
      <c r="L93" s="19">
        <f>IF(J93=0,0,$C$21-(SUMIFS('skurbog svende'!L:L,'skurbog svende'!A:A,Opgørelse!H93)/Opgørelse!J93))</f>
        <v>0</v>
      </c>
      <c r="M93" s="19">
        <f t="shared" ref="M93:M100" si="4">(L93*J93)-K93</f>
        <v>0</v>
      </c>
    </row>
    <row r="94" spans="2:13" ht="15.75" thickBot="1" x14ac:dyDescent="0.3">
      <c r="B94" s="1" t="str">
        <f>IF(H94="","",VLOOKUP(H94,'skurbog lærlinge'!A:B,2,FALSE))</f>
        <v/>
      </c>
      <c r="C94" s="1">
        <f>SUMIF('skurbog lærlinge'!A:A,Opgørelse!A94,'skurbog lærlinge'!D:D)</f>
        <v>0</v>
      </c>
      <c r="D94" s="42">
        <f>SUMIF('skurbog lærlinge'!A:A,Opgørelse!A94,'skurbog lærlinge'!K:K)</f>
        <v>0</v>
      </c>
      <c r="E94" s="54"/>
      <c r="F94" s="43">
        <f t="shared" si="3"/>
        <v>0</v>
      </c>
      <c r="I94" s="1" t="str">
        <f>IF(H94="","",VLOOKUP(H94,'skurbog svende'!A:B,2,FALSE))</f>
        <v/>
      </c>
      <c r="J94" s="1">
        <f>SUMIF('skurbog svende'!A:A,Opgørelse!H94,'skurbog svende'!D:D)</f>
        <v>0</v>
      </c>
      <c r="K94" s="4">
        <f>SUMIF('skurbog svende'!A:A,Opgørelse!H94,'skurbog svende'!K:K)</f>
        <v>0</v>
      </c>
      <c r="L94" s="19">
        <f>IF(J94=0,0,$C$21-(SUMIFS('skurbog svende'!L:L,'skurbog svende'!A:A,Opgørelse!H94)/Opgørelse!J94))</f>
        <v>0</v>
      </c>
      <c r="M94" s="19">
        <f t="shared" si="4"/>
        <v>0</v>
      </c>
    </row>
    <row r="95" spans="2:13" ht="15.75" thickBot="1" x14ac:dyDescent="0.3">
      <c r="B95" s="1" t="str">
        <f>IF(H95="","",VLOOKUP(H95,'skurbog lærlinge'!A:B,2,FALSE))</f>
        <v/>
      </c>
      <c r="C95" s="1">
        <f>SUMIF('skurbog lærlinge'!A:A,Opgørelse!A95,'skurbog lærlinge'!D:D)</f>
        <v>0</v>
      </c>
      <c r="D95" s="42">
        <f>SUMIF('skurbog lærlinge'!A:A,Opgørelse!A95,'skurbog lærlinge'!K:K)</f>
        <v>0</v>
      </c>
      <c r="E95" s="54"/>
      <c r="F95" s="43">
        <f t="shared" si="3"/>
        <v>0</v>
      </c>
      <c r="I95" s="1" t="str">
        <f>IF(H95="","",VLOOKUP(H95,'skurbog svende'!A:B,2,FALSE))</f>
        <v/>
      </c>
      <c r="J95" s="1">
        <f>SUMIF('skurbog svende'!A:A,Opgørelse!H95,'skurbog svende'!D:D)</f>
        <v>0</v>
      </c>
      <c r="K95" s="4">
        <f>SUMIF('skurbog svende'!A:A,Opgørelse!H95,'skurbog svende'!K:K)</f>
        <v>0</v>
      </c>
      <c r="L95" s="19">
        <f>IF(J95=0,0,$C$21-(SUMIFS('skurbog svende'!L:L,'skurbog svende'!A:A,Opgørelse!H95)/Opgørelse!J95))</f>
        <v>0</v>
      </c>
      <c r="M95" s="19">
        <f t="shared" si="4"/>
        <v>0</v>
      </c>
    </row>
    <row r="96" spans="2:13" ht="15.75" thickBot="1" x14ac:dyDescent="0.3">
      <c r="B96" s="1" t="str">
        <f>IF(H96="","",VLOOKUP(H96,'skurbog lærlinge'!A:B,2,FALSE))</f>
        <v/>
      </c>
      <c r="C96" s="1">
        <f>SUMIF('skurbog lærlinge'!A:A,Opgørelse!A96,'skurbog lærlinge'!D:D)</f>
        <v>0</v>
      </c>
      <c r="D96" s="42">
        <f>SUMIF('skurbog lærlinge'!A:A,Opgørelse!A96,'skurbog lærlinge'!K:K)</f>
        <v>0</v>
      </c>
      <c r="E96" s="54"/>
      <c r="F96" s="43">
        <f t="shared" si="3"/>
        <v>0</v>
      </c>
      <c r="I96" s="1" t="str">
        <f>IF(H96="","",VLOOKUP(H96,'skurbog svende'!A:B,2,FALSE))</f>
        <v/>
      </c>
      <c r="J96" s="1">
        <f>SUMIF('skurbog svende'!A:A,Opgørelse!H96,'skurbog svende'!D:D)</f>
        <v>0</v>
      </c>
      <c r="K96" s="4">
        <f>SUMIF('skurbog svende'!A:A,Opgørelse!H96,'skurbog svende'!K:K)</f>
        <v>0</v>
      </c>
      <c r="L96" s="19">
        <f>IF(J96=0,0,$C$21-(SUMIFS('skurbog svende'!L:L,'skurbog svende'!A:A,Opgørelse!H96)/Opgørelse!J96))</f>
        <v>0</v>
      </c>
      <c r="M96" s="19">
        <f t="shared" si="4"/>
        <v>0</v>
      </c>
    </row>
    <row r="97" spans="2:13" ht="15.75" thickBot="1" x14ac:dyDescent="0.3">
      <c r="B97" s="1" t="str">
        <f>IF(H97="","",VLOOKUP(H97,'skurbog lærlinge'!A:B,2,FALSE))</f>
        <v/>
      </c>
      <c r="C97" s="1">
        <f>SUMIF('skurbog lærlinge'!A:A,Opgørelse!A97,'skurbog lærlinge'!D:D)</f>
        <v>0</v>
      </c>
      <c r="D97" s="42">
        <f>SUMIF('skurbog lærlinge'!A:A,Opgørelse!A97,'skurbog lærlinge'!K:K)</f>
        <v>0</v>
      </c>
      <c r="E97" s="54"/>
      <c r="F97" s="43">
        <f t="shared" si="3"/>
        <v>0</v>
      </c>
      <c r="I97" s="1" t="str">
        <f>IF(H97="","",VLOOKUP(H97,'skurbog svende'!A:B,2,FALSE))</f>
        <v/>
      </c>
      <c r="J97" s="1">
        <f>SUMIF('skurbog svende'!A:A,Opgørelse!H97,'skurbog svende'!D:D)</f>
        <v>0</v>
      </c>
      <c r="K97" s="4">
        <f>SUMIF('skurbog svende'!A:A,Opgørelse!H97,'skurbog svende'!K:K)</f>
        <v>0</v>
      </c>
      <c r="L97" s="19">
        <f>IF(J97=0,0,$C$21-(SUMIFS('skurbog svende'!L:L,'skurbog svende'!A:A,Opgørelse!H97)/Opgørelse!J97))</f>
        <v>0</v>
      </c>
      <c r="M97" s="19">
        <f t="shared" si="4"/>
        <v>0</v>
      </c>
    </row>
    <row r="98" spans="2:13" ht="15.75" thickBot="1" x14ac:dyDescent="0.3">
      <c r="B98" s="1" t="str">
        <f>IF(H98="","",VLOOKUP(H98,'skurbog lærlinge'!A:B,2,FALSE))</f>
        <v/>
      </c>
      <c r="C98" s="1">
        <f>SUMIF('skurbog lærlinge'!A:A,Opgørelse!A98,'skurbog lærlinge'!D:D)</f>
        <v>0</v>
      </c>
      <c r="D98" s="42">
        <f>SUMIF('skurbog lærlinge'!A:A,Opgørelse!A98,'skurbog lærlinge'!K:K)</f>
        <v>0</v>
      </c>
      <c r="E98" s="54"/>
      <c r="F98" s="43">
        <f t="shared" si="3"/>
        <v>0</v>
      </c>
      <c r="I98" s="1" t="str">
        <f>IF(H98="","",VLOOKUP(H98,'skurbog svende'!A:B,2,FALSE))</f>
        <v/>
      </c>
      <c r="J98" s="1">
        <f>SUMIF('skurbog svende'!A:A,Opgørelse!H98,'skurbog svende'!D:D)</f>
        <v>0</v>
      </c>
      <c r="K98" s="4">
        <f>SUMIF('skurbog svende'!A:A,Opgørelse!H98,'skurbog svende'!K:K)</f>
        <v>0</v>
      </c>
      <c r="L98" s="19">
        <f>IF(J98=0,0,$C$21-(SUMIFS('skurbog svende'!L:L,'skurbog svende'!A:A,Opgørelse!H98)/Opgørelse!J98))</f>
        <v>0</v>
      </c>
      <c r="M98" s="19">
        <f t="shared" si="4"/>
        <v>0</v>
      </c>
    </row>
    <row r="99" spans="2:13" ht="15.75" thickBot="1" x14ac:dyDescent="0.3">
      <c r="B99" s="1" t="str">
        <f>IF(H99="","",VLOOKUP(H99,'skurbog lærlinge'!A:B,2,FALSE))</f>
        <v/>
      </c>
      <c r="C99" s="1">
        <f>SUMIF('skurbog lærlinge'!A:A,Opgørelse!A99,'skurbog lærlinge'!D:D)</f>
        <v>0</v>
      </c>
      <c r="D99" s="42">
        <f>SUMIF('skurbog lærlinge'!A:A,Opgørelse!A99,'skurbog lærlinge'!K:K)</f>
        <v>0</v>
      </c>
      <c r="E99" s="54"/>
      <c r="F99" s="43">
        <f t="shared" si="3"/>
        <v>0</v>
      </c>
      <c r="I99" s="1" t="str">
        <f>IF(H99="","",VLOOKUP(H99,'skurbog svende'!A:B,2,FALSE))</f>
        <v/>
      </c>
      <c r="J99" s="1">
        <f>SUMIF('skurbog svende'!A:A,Opgørelse!H99,'skurbog svende'!D:D)</f>
        <v>0</v>
      </c>
      <c r="K99" s="4">
        <f>SUMIF('skurbog svende'!A:A,Opgørelse!H99,'skurbog svende'!K:K)</f>
        <v>0</v>
      </c>
      <c r="L99" s="19">
        <f>IF(J99=0,0,$C$21-(SUMIFS('skurbog svende'!L:L,'skurbog svende'!A:A,Opgørelse!H99)/Opgørelse!J99))</f>
        <v>0</v>
      </c>
      <c r="M99" s="19">
        <f t="shared" si="4"/>
        <v>0</v>
      </c>
    </row>
    <row r="100" spans="2:13" ht="15.75" thickBot="1" x14ac:dyDescent="0.3">
      <c r="B100" s="1" t="str">
        <f>IF(H100="","",VLOOKUP(H100,'skurbog lærlinge'!A:B,2,FALSE))</f>
        <v/>
      </c>
      <c r="C100" s="1">
        <f>SUMIF('skurbog lærlinge'!A:A,Opgørelse!A100,'skurbog lærlinge'!D:D)</f>
        <v>0</v>
      </c>
      <c r="D100" s="42">
        <f>SUMIF('skurbog lærlinge'!A:A,Opgørelse!A100,'skurbog lærlinge'!K:K)</f>
        <v>0</v>
      </c>
      <c r="E100" s="54"/>
      <c r="F100" s="43">
        <f t="shared" si="3"/>
        <v>0</v>
      </c>
      <c r="I100" s="1" t="str">
        <f>IF(H100="","",VLOOKUP(H100,'skurbog svende'!A:B,2,FALSE))</f>
        <v/>
      </c>
      <c r="J100" s="1">
        <f>SUMIF('skurbog svende'!A:A,Opgørelse!H100,'skurbog svende'!D:D)</f>
        <v>0</v>
      </c>
      <c r="K100" s="4">
        <f>SUMIF('skurbog svende'!A:A,Opgørelse!H100,'skurbog svende'!K:K)</f>
        <v>0</v>
      </c>
      <c r="L100" s="19">
        <f>IF(J100=0,0,$C$21-(SUMIFS('skurbog svende'!L:L,'skurbog svende'!A:A,Opgørelse!H100)/Opgørelse!J100))</f>
        <v>0</v>
      </c>
      <c r="M100" s="19">
        <f t="shared" si="4"/>
        <v>0</v>
      </c>
    </row>
  </sheetData>
  <mergeCells count="7">
    <mergeCell ref="I24:M24"/>
    <mergeCell ref="B24:F24"/>
    <mergeCell ref="E3:F3"/>
    <mergeCell ref="E4:F4"/>
    <mergeCell ref="B1:M1"/>
    <mergeCell ref="B8:C8"/>
    <mergeCell ref="E8:J8"/>
  </mergeCells>
  <phoneticPr fontId="9" type="noConversion"/>
  <conditionalFormatting sqref="C16">
    <cfRule type="expression" dxfId="0" priority="2">
      <formula>$C$9="NA"</formula>
    </cfRule>
  </conditionalFormatting>
  <pageMargins left="0.7" right="0.7" top="0.75" bottom="0.75" header="0.3" footer="0.3"/>
  <pageSetup paperSize="9" scale="65" orientation="landscape" r:id="rId1"/>
</worksheet>
</file>

<file path=docMetadata/LabelInfo.xml><?xml version="1.0" encoding="utf-8"?>
<clbl:labelList xmlns:clbl="http://schemas.microsoft.com/office/2020/mipLabelMetadata">
  <clbl:label id="{aad65ade-e07a-4525-a006-387798119c81}" enabled="1" method="Standard" siteId="{2a41d3b1-09a3-406a-b705-d1c5a70cc21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skurbog lærlinge</vt:lpstr>
      <vt:lpstr>skurbog svende</vt:lpstr>
      <vt:lpstr>data</vt:lpstr>
      <vt:lpstr>Opgørelse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Lise Melchiorsen</dc:creator>
  <cp:keywords/>
  <dc:description/>
  <cp:lastModifiedBy>Lise Melchiorsen</cp:lastModifiedBy>
  <cp:revision/>
  <dcterms:created xsi:type="dcterms:W3CDTF">2023-06-22T12:03:15Z</dcterms:created>
  <dcterms:modified xsi:type="dcterms:W3CDTF">2023-08-30T13:48:56Z</dcterms:modified>
  <cp:category/>
  <cp:contentStatus/>
</cp:coreProperties>
</file>