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황정환_1129_최종\"/>
    </mc:Choice>
  </mc:AlternateContent>
  <xr:revisionPtr revIDLastSave="0" documentId="13_ncr:1_{0CA9E61B-C636-468A-9E9E-F1ABCBED0A04}" xr6:coauthVersionLast="47" xr6:coauthVersionMax="47" xr10:uidLastSave="{00000000-0000-0000-0000-000000000000}"/>
  <bookViews>
    <workbookView xWindow="-120" yWindow="-120" windowWidth="38640" windowHeight="21390" xr2:uid="{324E6FF1-DE51-49D6-B11D-D1516355C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3" i="1"/>
  <c r="S43" i="1"/>
  <c r="R43" i="1"/>
  <c r="S44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3" i="1"/>
  <c r="V43" i="1" s="1"/>
  <c r="W44" i="1" l="1"/>
  <c r="W43" i="1"/>
  <c r="I43" i="1"/>
  <c r="H4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0" i="1"/>
  <c r="G1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10" i="1"/>
</calcChain>
</file>

<file path=xl/sharedStrings.xml><?xml version="1.0" encoding="utf-8"?>
<sst xmlns="http://schemas.openxmlformats.org/spreadsheetml/2006/main" count="81" uniqueCount="56">
  <si>
    <t>50-55</t>
    <phoneticPr fontId="2" type="noConversion"/>
  </si>
  <si>
    <t>50-60</t>
    <phoneticPr fontId="2" type="noConversion"/>
  </si>
  <si>
    <t>50-65</t>
    <phoneticPr fontId="2" type="noConversion"/>
  </si>
  <si>
    <t>50-70</t>
    <phoneticPr fontId="2" type="noConversion"/>
  </si>
  <si>
    <t>50-75</t>
    <phoneticPr fontId="2" type="noConversion"/>
  </si>
  <si>
    <t>50-80</t>
    <phoneticPr fontId="2" type="noConversion"/>
  </si>
  <si>
    <t>50-85</t>
    <phoneticPr fontId="2" type="noConversion"/>
  </si>
  <si>
    <t>50-90</t>
    <phoneticPr fontId="2" type="noConversion"/>
  </si>
  <si>
    <t>50-95</t>
    <phoneticPr fontId="2" type="noConversion"/>
  </si>
  <si>
    <t>50-100</t>
    <phoneticPr fontId="2" type="noConversion"/>
  </si>
  <si>
    <t>100-110</t>
    <phoneticPr fontId="2" type="noConversion"/>
  </si>
  <si>
    <t>100-120</t>
    <phoneticPr fontId="2" type="noConversion"/>
  </si>
  <si>
    <t>100-130</t>
    <phoneticPr fontId="2" type="noConversion"/>
  </si>
  <si>
    <t>100-140</t>
    <phoneticPr fontId="2" type="noConversion"/>
  </si>
  <si>
    <t>100-150</t>
    <phoneticPr fontId="2" type="noConversion"/>
  </si>
  <si>
    <t>100-160</t>
    <phoneticPr fontId="2" type="noConversion"/>
  </si>
  <si>
    <t>100-170</t>
    <phoneticPr fontId="2" type="noConversion"/>
  </si>
  <si>
    <t>100-180</t>
    <phoneticPr fontId="2" type="noConversion"/>
  </si>
  <si>
    <t>100-190</t>
    <phoneticPr fontId="2" type="noConversion"/>
  </si>
  <si>
    <t>100-200</t>
    <phoneticPr fontId="2" type="noConversion"/>
  </si>
  <si>
    <t>150-165</t>
    <phoneticPr fontId="2" type="noConversion"/>
  </si>
  <si>
    <t>150-180</t>
    <phoneticPr fontId="2" type="noConversion"/>
  </si>
  <si>
    <t>150-195</t>
    <phoneticPr fontId="2" type="noConversion"/>
  </si>
  <si>
    <t>150-210</t>
    <phoneticPr fontId="2" type="noConversion"/>
  </si>
  <si>
    <t>150-225</t>
    <phoneticPr fontId="2" type="noConversion"/>
  </si>
  <si>
    <t>150-240</t>
    <phoneticPr fontId="2" type="noConversion"/>
  </si>
  <si>
    <t>150-255</t>
    <phoneticPr fontId="2" type="noConversion"/>
  </si>
  <si>
    <t>150-270</t>
    <phoneticPr fontId="2" type="noConversion"/>
  </si>
  <si>
    <t>150-285</t>
    <phoneticPr fontId="2" type="noConversion"/>
  </si>
  <si>
    <t>150-300</t>
    <phoneticPr fontId="2" type="noConversion"/>
  </si>
  <si>
    <t>200-220</t>
    <phoneticPr fontId="2" type="noConversion"/>
  </si>
  <si>
    <t>200-240</t>
    <phoneticPr fontId="2" type="noConversion"/>
  </si>
  <si>
    <t>200-260</t>
    <phoneticPr fontId="2" type="noConversion"/>
  </si>
  <si>
    <t>200-280</t>
    <phoneticPr fontId="2" type="noConversion"/>
  </si>
  <si>
    <t>200-300</t>
    <phoneticPr fontId="2" type="noConversion"/>
  </si>
  <si>
    <t>200-320</t>
    <phoneticPr fontId="2" type="noConversion"/>
  </si>
  <si>
    <t>200-340</t>
    <phoneticPr fontId="2" type="noConversion"/>
  </si>
  <si>
    <t>200-360</t>
    <phoneticPr fontId="2" type="noConversion"/>
  </si>
  <si>
    <t>200-380</t>
    <phoneticPr fontId="2" type="noConversion"/>
  </si>
  <si>
    <t>200-400</t>
    <phoneticPr fontId="2" type="noConversion"/>
  </si>
  <si>
    <t>forderer</t>
    <phoneticPr fontId="2" type="noConversion"/>
  </si>
  <si>
    <t>orderer</t>
    <phoneticPr fontId="2" type="noConversion"/>
  </si>
  <si>
    <t>total try 횟수</t>
    <phoneticPr fontId="2" type="noConversion"/>
  </si>
  <si>
    <t>retry 발생횟수</t>
    <phoneticPr fontId="2" type="noConversion"/>
  </si>
  <si>
    <t>평균 retry 시도횟수</t>
    <phoneticPr fontId="2" type="noConversion"/>
  </si>
  <si>
    <t>leader dead 횟수</t>
    <phoneticPr fontId="2" type="noConversion"/>
  </si>
  <si>
    <t>leader dead 평균수행시간</t>
    <phoneticPr fontId="2" type="noConversion"/>
  </si>
  <si>
    <t>abnormal 횟수</t>
    <phoneticPr fontId="2" type="noConversion"/>
  </si>
  <si>
    <t>abnormal 평균수행시간</t>
    <phoneticPr fontId="2" type="noConversion"/>
  </si>
  <si>
    <t>normal 횟수</t>
    <phoneticPr fontId="2" type="noConversion"/>
  </si>
  <si>
    <t>normal 평균수행시간</t>
    <phoneticPr fontId="2" type="noConversion"/>
  </si>
  <si>
    <t>total 응답시간 평균</t>
    <phoneticPr fontId="2" type="noConversion"/>
  </si>
  <si>
    <t>worst 응답시간</t>
    <phoneticPr fontId="2" type="noConversion"/>
  </si>
  <si>
    <t>leader dead 44회로 norm total 응답</t>
    <phoneticPr fontId="2" type="noConversion"/>
  </si>
  <si>
    <t>향상도</t>
    <phoneticPr fontId="2" type="noConversion"/>
  </si>
  <si>
    <t>leader의 timeout을 MIN으로 해서 abnormal 제거한 응답시간 평균??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</si>
</sst>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9"/>
      <color theme="7" tint="-0.499984740745262"/>
      <name val="맑은 고딕"/>
      <family val="3"/>
      <charset val="129"/>
      <scheme val="minor"/>
    </font>
    <font>
      <b/>
      <sz val="9"/>
      <color theme="5" tint="-0.499984740745262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176" fontId="0" fillId="0" borderId="2" xfId="0" applyNumberFormat="1" applyFont="1" applyBorder="1">
      <alignment vertical="center"/>
    </xf>
    <xf numFmtId="176" fontId="0" fillId="3" borderId="2" xfId="0" applyNumberFormat="1" applyFont="1" applyFill="1" applyBorder="1">
      <alignment vertical="center"/>
    </xf>
    <xf numFmtId="177" fontId="4" fillId="3" borderId="2" xfId="0" applyNumberFormat="1" applyFont="1" applyFill="1" applyBorder="1">
      <alignment vertical="center"/>
    </xf>
    <xf numFmtId="178" fontId="6" fillId="0" borderId="2" xfId="0" applyNumberFormat="1" applyFont="1" applyBorder="1">
      <alignment vertical="center"/>
    </xf>
    <xf numFmtId="178" fontId="6" fillId="3" borderId="2" xfId="0" applyNumberFormat="1" applyFont="1" applyFill="1" applyBorder="1">
      <alignment vertical="center"/>
    </xf>
    <xf numFmtId="176" fontId="8" fillId="0" borderId="2" xfId="0" applyNumberFormat="1" applyFont="1" applyBorder="1">
      <alignment vertical="center"/>
    </xf>
    <xf numFmtId="176" fontId="8" fillId="3" borderId="3" xfId="0" applyNumberFormat="1" applyFont="1" applyFill="1" applyBorder="1">
      <alignment vertical="center"/>
    </xf>
    <xf numFmtId="0" fontId="0" fillId="2" borderId="4" xfId="0" applyFill="1" applyBorder="1">
      <alignment vertical="center"/>
    </xf>
    <xf numFmtId="176" fontId="0" fillId="0" borderId="5" xfId="0" applyNumberFormat="1" applyFont="1" applyBorder="1">
      <alignment vertical="center"/>
    </xf>
    <xf numFmtId="176" fontId="0" fillId="3" borderId="5" xfId="0" applyNumberFormat="1" applyFont="1" applyFill="1" applyBorder="1">
      <alignment vertical="center"/>
    </xf>
    <xf numFmtId="177" fontId="4" fillId="3" borderId="5" xfId="0" applyNumberFormat="1" applyFont="1" applyFill="1" applyBorder="1">
      <alignment vertical="center"/>
    </xf>
    <xf numFmtId="178" fontId="6" fillId="0" borderId="5" xfId="0" applyNumberFormat="1" applyFont="1" applyBorder="1">
      <alignment vertical="center"/>
    </xf>
    <xf numFmtId="178" fontId="6" fillId="3" borderId="5" xfId="0" applyNumberFormat="1" applyFont="1" applyFill="1" applyBorder="1">
      <alignment vertical="center"/>
    </xf>
    <xf numFmtId="176" fontId="8" fillId="0" borderId="5" xfId="0" applyNumberFormat="1" applyFont="1" applyBorder="1">
      <alignment vertical="center"/>
    </xf>
    <xf numFmtId="176" fontId="8" fillId="3" borderId="6" xfId="0" applyNumberFormat="1" applyFont="1" applyFill="1" applyBorder="1">
      <alignment vertical="center"/>
    </xf>
    <xf numFmtId="0" fontId="0" fillId="2" borderId="7" xfId="0" applyFill="1" applyBorder="1">
      <alignment vertical="center"/>
    </xf>
    <xf numFmtId="176" fontId="0" fillId="0" borderId="8" xfId="0" applyNumberFormat="1" applyFont="1" applyBorder="1">
      <alignment vertical="center"/>
    </xf>
    <xf numFmtId="176" fontId="0" fillId="3" borderId="8" xfId="0" applyNumberFormat="1" applyFont="1" applyFill="1" applyBorder="1">
      <alignment vertical="center"/>
    </xf>
    <xf numFmtId="177" fontId="4" fillId="3" borderId="8" xfId="0" applyNumberFormat="1" applyFont="1" applyFill="1" applyBorder="1">
      <alignment vertical="center"/>
    </xf>
    <xf numFmtId="178" fontId="6" fillId="0" borderId="8" xfId="0" applyNumberFormat="1" applyFont="1" applyBorder="1">
      <alignment vertical="center"/>
    </xf>
    <xf numFmtId="178" fontId="6" fillId="3" borderId="8" xfId="0" applyNumberFormat="1" applyFont="1" applyFill="1" applyBorder="1">
      <alignment vertical="center"/>
    </xf>
    <xf numFmtId="176" fontId="8" fillId="0" borderId="8" xfId="0" applyNumberFormat="1" applyFont="1" applyBorder="1">
      <alignment vertical="center"/>
    </xf>
    <xf numFmtId="176" fontId="8" fillId="3" borderId="9" xfId="0" applyNumberFormat="1" applyFont="1" applyFill="1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Font="1" applyBorder="1">
      <alignment vertical="center"/>
    </xf>
    <xf numFmtId="176" fontId="0" fillId="3" borderId="11" xfId="0" applyNumberFormat="1" applyFont="1" applyFill="1" applyBorder="1">
      <alignment vertical="center"/>
    </xf>
    <xf numFmtId="177" fontId="4" fillId="0" borderId="11" xfId="0" applyNumberFormat="1" applyFont="1" applyFill="1" applyBorder="1">
      <alignment vertical="center"/>
    </xf>
    <xf numFmtId="177" fontId="4" fillId="3" borderId="11" xfId="0" applyNumberFormat="1" applyFont="1" applyFill="1" applyBorder="1">
      <alignment vertical="center"/>
    </xf>
    <xf numFmtId="178" fontId="6" fillId="0" borderId="11" xfId="0" applyNumberFormat="1" applyFont="1" applyBorder="1">
      <alignment vertical="center"/>
    </xf>
    <xf numFmtId="178" fontId="6" fillId="3" borderId="11" xfId="0" applyNumberFormat="1" applyFont="1" applyFill="1" applyBorder="1">
      <alignment vertical="center"/>
    </xf>
    <xf numFmtId="176" fontId="0" fillId="0" borderId="11" xfId="0" applyNumberFormat="1" applyFont="1" applyFill="1" applyBorder="1">
      <alignment vertical="center"/>
    </xf>
    <xf numFmtId="176" fontId="8" fillId="0" borderId="11" xfId="0" applyNumberFormat="1" applyFont="1" applyBorder="1">
      <alignment vertical="center"/>
    </xf>
    <xf numFmtId="176" fontId="8" fillId="3" borderId="12" xfId="0" applyNumberFormat="1" applyFont="1" applyFill="1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 applyFont="1" applyBorder="1">
      <alignment vertical="center"/>
    </xf>
    <xf numFmtId="176" fontId="0" fillId="3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4" fillId="3" borderId="0" xfId="0" applyNumberFormat="1" applyFont="1" applyFill="1" applyBorder="1">
      <alignment vertical="center"/>
    </xf>
    <xf numFmtId="178" fontId="6" fillId="0" borderId="0" xfId="0" applyNumberFormat="1" applyFont="1" applyBorder="1">
      <alignment vertical="center"/>
    </xf>
    <xf numFmtId="178" fontId="6" fillId="3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176" fontId="8" fillId="0" borderId="0" xfId="0" applyNumberFormat="1" applyFont="1" applyBorder="1">
      <alignment vertical="center"/>
    </xf>
    <xf numFmtId="176" fontId="8" fillId="3" borderId="14" xfId="0" applyNumberFormat="1" applyFont="1" applyFill="1" applyBorder="1">
      <alignment vertical="center"/>
    </xf>
    <xf numFmtId="0" fontId="0" fillId="0" borderId="15" xfId="0" applyBorder="1">
      <alignment vertical="center"/>
    </xf>
    <xf numFmtId="176" fontId="0" fillId="0" borderId="16" xfId="0" applyNumberFormat="1" applyFont="1" applyBorder="1">
      <alignment vertical="center"/>
    </xf>
    <xf numFmtId="176" fontId="0" fillId="3" borderId="16" xfId="0" applyNumberFormat="1" applyFont="1" applyFill="1" applyBorder="1">
      <alignment vertical="center"/>
    </xf>
    <xf numFmtId="177" fontId="4" fillId="0" borderId="16" xfId="0" applyNumberFormat="1" applyFont="1" applyFill="1" applyBorder="1">
      <alignment vertical="center"/>
    </xf>
    <xf numFmtId="177" fontId="4" fillId="3" borderId="16" xfId="0" applyNumberFormat="1" applyFont="1" applyFill="1" applyBorder="1">
      <alignment vertical="center"/>
    </xf>
    <xf numFmtId="178" fontId="6" fillId="0" borderId="16" xfId="0" applyNumberFormat="1" applyFont="1" applyBorder="1">
      <alignment vertical="center"/>
    </xf>
    <xf numFmtId="178" fontId="6" fillId="3" borderId="16" xfId="0" applyNumberFormat="1" applyFont="1" applyFill="1" applyBorder="1">
      <alignment vertical="center"/>
    </xf>
    <xf numFmtId="176" fontId="0" fillId="0" borderId="16" xfId="0" applyNumberFormat="1" applyFont="1" applyFill="1" applyBorder="1">
      <alignment vertical="center"/>
    </xf>
    <xf numFmtId="176" fontId="8" fillId="0" borderId="16" xfId="0" applyNumberFormat="1" applyFont="1" applyBorder="1">
      <alignment vertical="center"/>
    </xf>
    <xf numFmtId="176" fontId="8" fillId="3" borderId="17" xfId="0" applyNumberFormat="1" applyFont="1" applyFill="1" applyBorder="1">
      <alignment vertical="center"/>
    </xf>
    <xf numFmtId="176" fontId="0" fillId="0" borderId="18" xfId="0" applyNumberFormat="1" applyFont="1" applyBorder="1">
      <alignment vertical="center"/>
    </xf>
    <xf numFmtId="176" fontId="0" fillId="0" borderId="19" xfId="0" applyNumberFormat="1" applyFont="1" applyBorder="1">
      <alignment vertical="center"/>
    </xf>
    <xf numFmtId="176" fontId="0" fillId="0" borderId="20" xfId="0" applyNumberFormat="1" applyFont="1" applyBorder="1">
      <alignment vertical="center"/>
    </xf>
    <xf numFmtId="176" fontId="0" fillId="0" borderId="21" xfId="0" applyNumberFormat="1" applyFont="1" applyBorder="1">
      <alignment vertical="center"/>
    </xf>
    <xf numFmtId="176" fontId="0" fillId="0" borderId="22" xfId="0" applyNumberFormat="1" applyFont="1" applyBorder="1">
      <alignment vertical="center"/>
    </xf>
    <xf numFmtId="176" fontId="0" fillId="0" borderId="23" xfId="0" applyNumberFormat="1" applyFont="1" applyBorder="1">
      <alignment vertical="center"/>
    </xf>
    <xf numFmtId="177" fontId="4" fillId="0" borderId="2" xfId="0" applyNumberFormat="1" applyFont="1" applyFill="1" applyBorder="1">
      <alignment vertical="center"/>
    </xf>
    <xf numFmtId="176" fontId="0" fillId="0" borderId="2" xfId="0" applyNumberFormat="1" applyFont="1" applyFill="1" applyBorder="1">
      <alignment vertical="center"/>
    </xf>
    <xf numFmtId="177" fontId="4" fillId="0" borderId="5" xfId="0" applyNumberFormat="1" applyFont="1" applyFill="1" applyBorder="1">
      <alignment vertical="center"/>
    </xf>
    <xf numFmtId="176" fontId="0" fillId="0" borderId="5" xfId="0" applyNumberFormat="1" applyFont="1" applyFill="1" applyBorder="1">
      <alignment vertical="center"/>
    </xf>
    <xf numFmtId="177" fontId="4" fillId="0" borderId="8" xfId="0" applyNumberFormat="1" applyFont="1" applyFill="1" applyBorder="1">
      <alignment vertical="center"/>
    </xf>
    <xf numFmtId="176" fontId="0" fillId="0" borderId="8" xfId="0" applyNumberFormat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7" fillId="0" borderId="10" xfId="0" applyNumberFormat="1" applyFont="1" applyFill="1" applyBorder="1">
      <alignment vertical="center"/>
    </xf>
    <xf numFmtId="178" fontId="7" fillId="3" borderId="12" xfId="0" applyNumberFormat="1" applyFont="1" applyFill="1" applyBorder="1">
      <alignment vertical="center"/>
    </xf>
    <xf numFmtId="178" fontId="7" fillId="0" borderId="13" xfId="0" applyNumberFormat="1" applyFont="1" applyFill="1" applyBorder="1">
      <alignment vertical="center"/>
    </xf>
    <xf numFmtId="178" fontId="7" fillId="3" borderId="14" xfId="0" applyNumberFormat="1" applyFont="1" applyFill="1" applyBorder="1">
      <alignment vertical="center"/>
    </xf>
    <xf numFmtId="178" fontId="7" fillId="0" borderId="15" xfId="0" applyNumberFormat="1" applyFont="1" applyFill="1" applyBorder="1">
      <alignment vertical="center"/>
    </xf>
    <xf numFmtId="178" fontId="7" fillId="3" borderId="17" xfId="0" applyNumberFormat="1" applyFont="1" applyFill="1" applyBorder="1">
      <alignment vertical="center"/>
    </xf>
    <xf numFmtId="178" fontId="7" fillId="0" borderId="1" xfId="0" applyNumberFormat="1" applyFont="1" applyFill="1" applyBorder="1">
      <alignment vertical="center"/>
    </xf>
    <xf numFmtId="178" fontId="7" fillId="3" borderId="3" xfId="0" applyNumberFormat="1" applyFont="1" applyFill="1" applyBorder="1">
      <alignment vertical="center"/>
    </xf>
    <xf numFmtId="178" fontId="7" fillId="0" borderId="4" xfId="0" applyNumberFormat="1" applyFont="1" applyFill="1" applyBorder="1">
      <alignment vertical="center"/>
    </xf>
    <xf numFmtId="178" fontId="7" fillId="3" borderId="6" xfId="0" applyNumberFormat="1" applyFont="1" applyFill="1" applyBorder="1">
      <alignment vertical="center"/>
    </xf>
    <xf numFmtId="178" fontId="7" fillId="0" borderId="7" xfId="0" applyNumberFormat="1" applyFont="1" applyFill="1" applyBorder="1">
      <alignment vertical="center"/>
    </xf>
    <xf numFmtId="178" fontId="7" fillId="3" borderId="9" xfId="0" applyNumberFormat="1" applyFont="1" applyFill="1" applyBorder="1">
      <alignment vertical="center"/>
    </xf>
    <xf numFmtId="0" fontId="11" fillId="0" borderId="10" xfId="0" applyFont="1" applyBorder="1" applyAlignment="1">
      <alignment horizontal="center" vertical="center"/>
    </xf>
    <xf numFmtId="178" fontId="12" fillId="5" borderId="13" xfId="0" applyNumberFormat="1" applyFont="1" applyFill="1" applyBorder="1">
      <alignment vertical="center"/>
    </xf>
    <xf numFmtId="178" fontId="12" fillId="4" borderId="14" xfId="0" applyNumberFormat="1" applyFont="1" applyFill="1" applyBorder="1">
      <alignment vertical="center"/>
    </xf>
    <xf numFmtId="178" fontId="12" fillId="5" borderId="1" xfId="0" applyNumberFormat="1" applyFont="1" applyFill="1" applyBorder="1">
      <alignment vertical="center"/>
    </xf>
    <xf numFmtId="178" fontId="12" fillId="4" borderId="3" xfId="0" applyNumberFormat="1" applyFont="1" applyFill="1" applyBorder="1">
      <alignment vertical="center"/>
    </xf>
    <xf numFmtId="178" fontId="12" fillId="5" borderId="4" xfId="0" applyNumberFormat="1" applyFont="1" applyFill="1" applyBorder="1">
      <alignment vertical="center"/>
    </xf>
    <xf numFmtId="178" fontId="12" fillId="4" borderId="6" xfId="0" applyNumberFormat="1" applyFont="1" applyFill="1" applyBorder="1">
      <alignment vertical="center"/>
    </xf>
    <xf numFmtId="178" fontId="12" fillId="5" borderId="7" xfId="0" applyNumberFormat="1" applyFont="1" applyFill="1" applyBorder="1">
      <alignment vertical="center"/>
    </xf>
    <xf numFmtId="178" fontId="12" fillId="4" borderId="9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8" fontId="6" fillId="0" borderId="10" xfId="0" applyNumberFormat="1" applyFont="1" applyBorder="1">
      <alignment vertical="center"/>
    </xf>
    <xf numFmtId="178" fontId="6" fillId="3" borderId="12" xfId="0" applyNumberFormat="1" applyFont="1" applyFill="1" applyBorder="1">
      <alignment vertical="center"/>
    </xf>
    <xf numFmtId="178" fontId="6" fillId="0" borderId="13" xfId="0" applyNumberFormat="1" applyFont="1" applyBorder="1">
      <alignment vertical="center"/>
    </xf>
    <xf numFmtId="178" fontId="6" fillId="3" borderId="14" xfId="0" applyNumberFormat="1" applyFont="1" applyFill="1" applyBorder="1">
      <alignment vertical="center"/>
    </xf>
    <xf numFmtId="178" fontId="6" fillId="0" borderId="15" xfId="0" applyNumberFormat="1" applyFont="1" applyBorder="1">
      <alignment vertical="center"/>
    </xf>
    <xf numFmtId="178" fontId="6" fillId="3" borderId="17" xfId="0" applyNumberFormat="1" applyFont="1" applyFill="1" applyBorder="1">
      <alignment vertical="center"/>
    </xf>
    <xf numFmtId="178" fontId="6" fillId="0" borderId="1" xfId="0" applyNumberFormat="1" applyFont="1" applyBorder="1">
      <alignment vertical="center"/>
    </xf>
    <xf numFmtId="178" fontId="6" fillId="3" borderId="3" xfId="0" applyNumberFormat="1" applyFont="1" applyFill="1" applyBorder="1">
      <alignment vertical="center"/>
    </xf>
    <xf numFmtId="178" fontId="6" fillId="0" borderId="4" xfId="0" applyNumberFormat="1" applyFont="1" applyBorder="1">
      <alignment vertical="center"/>
    </xf>
    <xf numFmtId="178" fontId="6" fillId="3" borderId="6" xfId="0" applyNumberFormat="1" applyFont="1" applyFill="1" applyBorder="1">
      <alignment vertical="center"/>
    </xf>
    <xf numFmtId="178" fontId="6" fillId="0" borderId="7" xfId="0" applyNumberFormat="1" applyFont="1" applyBorder="1">
      <alignment vertical="center"/>
    </xf>
    <xf numFmtId="178" fontId="6" fillId="3" borderId="9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6" xfId="0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78" fontId="13" fillId="0" borderId="0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1E84-A406-407F-B076-FEDC31B7157A}">
  <sheetPr>
    <pageSetUpPr fitToPage="1"/>
  </sheetPr>
  <dimension ref="A1:AF44"/>
  <sheetViews>
    <sheetView tabSelected="1" workbookViewId="0">
      <selection activeCell="AG22" sqref="AG22"/>
    </sheetView>
  </sheetViews>
  <sheetFormatPr defaultRowHeight="16.5" x14ac:dyDescent="0.3"/>
  <cols>
    <col min="2" max="3" width="0" hidden="1" customWidth="1"/>
    <col min="4" max="5" width="0" style="1" hidden="1" customWidth="1"/>
    <col min="6" max="6" width="9" style="1"/>
    <col min="22" max="22" width="11.625" customWidth="1"/>
    <col min="23" max="23" width="12.25" customWidth="1"/>
    <col min="24" max="24" width="24.25" hidden="1" customWidth="1"/>
    <col min="25" max="25" width="21.875" hidden="1" customWidth="1"/>
    <col min="28" max="28" width="11.875" customWidth="1"/>
    <col min="29" max="29" width="12.5" customWidth="1"/>
  </cols>
  <sheetData>
    <row r="1" spans="1:32" x14ac:dyDescent="0.3">
      <c r="A1" s="26"/>
      <c r="B1" s="73" t="s">
        <v>43</v>
      </c>
      <c r="C1" s="73"/>
      <c r="D1" s="73" t="s">
        <v>42</v>
      </c>
      <c r="E1" s="73"/>
      <c r="F1" s="73" t="s">
        <v>44</v>
      </c>
      <c r="G1" s="73"/>
      <c r="H1" s="74" t="s">
        <v>45</v>
      </c>
      <c r="I1" s="74"/>
      <c r="J1" s="74" t="s">
        <v>46</v>
      </c>
      <c r="K1" s="74"/>
      <c r="L1" s="71" t="s">
        <v>47</v>
      </c>
      <c r="M1" s="71"/>
      <c r="N1" s="71" t="s">
        <v>48</v>
      </c>
      <c r="O1" s="71"/>
      <c r="P1" s="74" t="s">
        <v>49</v>
      </c>
      <c r="Q1" s="74"/>
      <c r="R1" s="103" t="s">
        <v>50</v>
      </c>
      <c r="S1" s="75"/>
      <c r="T1" s="76" t="s">
        <v>51</v>
      </c>
      <c r="U1" s="77"/>
      <c r="V1" s="91" t="s">
        <v>53</v>
      </c>
      <c r="W1" s="72"/>
      <c r="X1" s="120" t="s">
        <v>55</v>
      </c>
      <c r="Y1" s="119"/>
      <c r="Z1" s="74" t="s">
        <v>52</v>
      </c>
      <c r="AA1" s="75"/>
      <c r="AC1" s="100"/>
      <c r="AD1" s="101"/>
      <c r="AE1" s="101"/>
      <c r="AF1" s="100"/>
    </row>
    <row r="2" spans="1:32" ht="17.25" thickBot="1" x14ac:dyDescent="0.35">
      <c r="A2" s="46"/>
      <c r="B2" s="68" t="s">
        <v>41</v>
      </c>
      <c r="C2" s="68" t="s">
        <v>40</v>
      </c>
      <c r="D2" s="68" t="s">
        <v>41</v>
      </c>
      <c r="E2" s="68" t="s">
        <v>40</v>
      </c>
      <c r="F2" s="68" t="s">
        <v>41</v>
      </c>
      <c r="G2" s="68" t="s">
        <v>40</v>
      </c>
      <c r="H2" s="68" t="s">
        <v>41</v>
      </c>
      <c r="I2" s="68" t="s">
        <v>40</v>
      </c>
      <c r="J2" s="68" t="s">
        <v>41</v>
      </c>
      <c r="K2" s="68" t="s">
        <v>40</v>
      </c>
      <c r="L2" s="68" t="s">
        <v>41</v>
      </c>
      <c r="M2" s="68" t="s">
        <v>40</v>
      </c>
      <c r="N2" s="68" t="s">
        <v>41</v>
      </c>
      <c r="O2" s="68" t="s">
        <v>40</v>
      </c>
      <c r="P2" s="68" t="s">
        <v>41</v>
      </c>
      <c r="Q2" s="68" t="s">
        <v>40</v>
      </c>
      <c r="R2" s="78" t="s">
        <v>41</v>
      </c>
      <c r="S2" s="69" t="s">
        <v>40</v>
      </c>
      <c r="T2" s="78" t="s">
        <v>41</v>
      </c>
      <c r="U2" s="69" t="s">
        <v>40</v>
      </c>
      <c r="V2" s="78" t="s">
        <v>41</v>
      </c>
      <c r="W2" s="69" t="s">
        <v>40</v>
      </c>
      <c r="X2" s="118" t="s">
        <v>41</v>
      </c>
      <c r="Y2" s="118" t="s">
        <v>40</v>
      </c>
      <c r="Z2" s="68" t="s">
        <v>41</v>
      </c>
      <c r="AA2" s="69" t="s">
        <v>40</v>
      </c>
      <c r="AC2" s="100"/>
      <c r="AD2" s="102"/>
      <c r="AE2" s="102"/>
      <c r="AF2" s="100"/>
    </row>
    <row r="3" spans="1:32" x14ac:dyDescent="0.3">
      <c r="A3" s="26" t="s">
        <v>0</v>
      </c>
      <c r="B3" s="27">
        <v>48</v>
      </c>
      <c r="C3" s="28">
        <v>38</v>
      </c>
      <c r="D3" s="27">
        <v>552</v>
      </c>
      <c r="E3" s="28">
        <v>543</v>
      </c>
      <c r="F3" s="29">
        <f>(D3-(500-B3))/B3</f>
        <v>2.0833333333333335</v>
      </c>
      <c r="G3" s="30">
        <v>2.13</v>
      </c>
      <c r="H3" s="27">
        <v>38</v>
      </c>
      <c r="I3" s="28">
        <v>41</v>
      </c>
      <c r="J3" s="31">
        <v>1439.8</v>
      </c>
      <c r="K3" s="32">
        <v>1378.2</v>
      </c>
      <c r="L3" s="56">
        <v>60</v>
      </c>
      <c r="M3" s="28">
        <v>36</v>
      </c>
      <c r="N3" s="31">
        <v>302.8</v>
      </c>
      <c r="O3" s="32">
        <v>206.8</v>
      </c>
      <c r="P3" s="33">
        <f t="shared" ref="P3:P42" si="0">500-H3-L3</f>
        <v>402</v>
      </c>
      <c r="Q3" s="28">
        <v>423</v>
      </c>
      <c r="R3" s="104">
        <v>23.3</v>
      </c>
      <c r="S3" s="105">
        <v>20.7</v>
      </c>
      <c r="T3" s="79">
        <v>164.5</v>
      </c>
      <c r="U3" s="80">
        <v>145.4</v>
      </c>
      <c r="V3" s="92">
        <f>(500*T3+(44-H3)*J3)/500</f>
        <v>181.77760000000001</v>
      </c>
      <c r="W3" s="93">
        <f>(500*U3+(44-I3)*K3)/500</f>
        <v>153.66920000000002</v>
      </c>
      <c r="X3" s="121">
        <f>(500*T3-L3*N3)/(500-L3)</f>
        <v>145.6409090909091</v>
      </c>
      <c r="Y3" s="121">
        <f>(500*U3-M3*O3)/(500-M3)</f>
        <v>140.63620689655173</v>
      </c>
      <c r="Z3" s="34">
        <v>3038</v>
      </c>
      <c r="AA3" s="35">
        <v>3067</v>
      </c>
      <c r="AC3" s="100"/>
      <c r="AD3" s="100"/>
      <c r="AE3" s="100"/>
      <c r="AF3" s="100"/>
    </row>
    <row r="4" spans="1:32" x14ac:dyDescent="0.3">
      <c r="A4" s="36" t="s">
        <v>1</v>
      </c>
      <c r="B4" s="37">
        <v>48</v>
      </c>
      <c r="C4" s="38">
        <v>44</v>
      </c>
      <c r="D4" s="37">
        <v>556</v>
      </c>
      <c r="E4" s="38">
        <v>544</v>
      </c>
      <c r="F4" s="39">
        <f t="shared" ref="F4:F42" si="1">(D4-(500-B4))/B4</f>
        <v>2.1666666666666665</v>
      </c>
      <c r="G4" s="40">
        <v>2</v>
      </c>
      <c r="H4" s="37">
        <v>41</v>
      </c>
      <c r="I4" s="38">
        <v>48</v>
      </c>
      <c r="J4" s="41">
        <v>1797.7</v>
      </c>
      <c r="K4" s="42">
        <v>1481.3</v>
      </c>
      <c r="L4" s="57">
        <v>33</v>
      </c>
      <c r="M4" s="38">
        <v>12</v>
      </c>
      <c r="N4" s="41">
        <v>297.39999999999998</v>
      </c>
      <c r="O4" s="42">
        <v>178</v>
      </c>
      <c r="P4" s="43">
        <f t="shared" si="0"/>
        <v>426</v>
      </c>
      <c r="Q4" s="38">
        <v>440</v>
      </c>
      <c r="R4" s="106">
        <v>30.4</v>
      </c>
      <c r="S4" s="107">
        <v>23.7</v>
      </c>
      <c r="T4" s="81">
        <v>192.9</v>
      </c>
      <c r="U4" s="82">
        <v>167.3</v>
      </c>
      <c r="V4" s="92">
        <f>(500*T4+(44-H4)*J4)/500</f>
        <v>203.68620000000001</v>
      </c>
      <c r="W4" s="93">
        <f>(500*U4+(44-I4)*K4)/500</f>
        <v>155.4496</v>
      </c>
      <c r="X4" s="121">
        <f t="shared" ref="X4:X42" si="2">(500*T4-L4*N4)/(500-L4)</f>
        <v>185.51563169164882</v>
      </c>
      <c r="Y4" s="121">
        <f t="shared" ref="Y4:Y42" si="3">(500*U4-M4*O4)/(500-M4)</f>
        <v>167.03688524590163</v>
      </c>
      <c r="Z4" s="44">
        <v>4678</v>
      </c>
      <c r="AA4" s="45">
        <v>1638</v>
      </c>
    </row>
    <row r="5" spans="1:32" x14ac:dyDescent="0.3">
      <c r="A5" s="36" t="s">
        <v>2</v>
      </c>
      <c r="B5" s="37">
        <v>47</v>
      </c>
      <c r="C5" s="38">
        <v>48</v>
      </c>
      <c r="D5" s="37">
        <v>555</v>
      </c>
      <c r="E5" s="38">
        <v>550</v>
      </c>
      <c r="F5" s="39">
        <f t="shared" si="1"/>
        <v>2.1702127659574466</v>
      </c>
      <c r="G5" s="40">
        <v>2.04</v>
      </c>
      <c r="H5" s="37">
        <v>45</v>
      </c>
      <c r="I5" s="38">
        <v>45</v>
      </c>
      <c r="J5" s="41">
        <v>1638</v>
      </c>
      <c r="K5" s="42">
        <v>1570.8</v>
      </c>
      <c r="L5" s="57">
        <v>31</v>
      </c>
      <c r="M5" s="38">
        <v>34</v>
      </c>
      <c r="N5" s="41">
        <v>364.8</v>
      </c>
      <c r="O5" s="42">
        <v>246.1</v>
      </c>
      <c r="P5" s="43">
        <f t="shared" si="0"/>
        <v>424</v>
      </c>
      <c r="Q5" s="38">
        <v>421</v>
      </c>
      <c r="R5" s="106">
        <v>27</v>
      </c>
      <c r="S5" s="107">
        <v>25.4</v>
      </c>
      <c r="T5" s="81">
        <v>193</v>
      </c>
      <c r="U5" s="82">
        <v>179.5</v>
      </c>
      <c r="V5" s="92">
        <f>(500*T5+(44-H5)*J5)/500</f>
        <v>189.72399999999999</v>
      </c>
      <c r="W5" s="93">
        <f>(500*U5+(44-I5)*K5)/500</f>
        <v>176.35839999999999</v>
      </c>
      <c r="X5" s="121">
        <f t="shared" si="2"/>
        <v>181.64434968017056</v>
      </c>
      <c r="Y5" s="121">
        <f t="shared" si="3"/>
        <v>174.64077253218886</v>
      </c>
      <c r="Z5" s="44">
        <v>3543</v>
      </c>
      <c r="AA5" s="45">
        <v>2996</v>
      </c>
    </row>
    <row r="6" spans="1:32" x14ac:dyDescent="0.3">
      <c r="A6" s="36" t="s">
        <v>3</v>
      </c>
      <c r="B6" s="37">
        <v>47</v>
      </c>
      <c r="C6" s="38">
        <v>49</v>
      </c>
      <c r="D6" s="37">
        <v>555</v>
      </c>
      <c r="E6" s="38">
        <v>549</v>
      </c>
      <c r="F6" s="39">
        <f t="shared" si="1"/>
        <v>2.1702127659574466</v>
      </c>
      <c r="G6" s="40">
        <v>2</v>
      </c>
      <c r="H6" s="37">
        <v>50</v>
      </c>
      <c r="I6" s="38">
        <v>50</v>
      </c>
      <c r="J6" s="41">
        <v>1772.9</v>
      </c>
      <c r="K6" s="42">
        <v>1559.3</v>
      </c>
      <c r="L6" s="57">
        <v>9</v>
      </c>
      <c r="M6" s="38">
        <v>12</v>
      </c>
      <c r="N6" s="41">
        <v>96.4</v>
      </c>
      <c r="O6" s="42">
        <v>126.3</v>
      </c>
      <c r="P6" s="43">
        <f t="shared" si="0"/>
        <v>441</v>
      </c>
      <c r="Q6" s="38">
        <v>438</v>
      </c>
      <c r="R6" s="106">
        <v>26.2</v>
      </c>
      <c r="S6" s="107">
        <v>23.8</v>
      </c>
      <c r="T6" s="81">
        <v>202.1</v>
      </c>
      <c r="U6" s="82">
        <v>179.8</v>
      </c>
      <c r="V6" s="92">
        <f>(500*T6+(44-H6)*J6)/500</f>
        <v>180.82520000000002</v>
      </c>
      <c r="W6" s="93">
        <f>(500*U6+(44-I6)*K6)/500</f>
        <v>161.08840000000001</v>
      </c>
      <c r="X6" s="121">
        <f t="shared" si="2"/>
        <v>204.03747454175152</v>
      </c>
      <c r="Y6" s="121">
        <f t="shared" si="3"/>
        <v>181.11557377049178</v>
      </c>
      <c r="Z6" s="44">
        <v>3098</v>
      </c>
      <c r="AA6" s="45">
        <v>2397</v>
      </c>
    </row>
    <row r="7" spans="1:32" x14ac:dyDescent="0.3">
      <c r="A7" s="36" t="s">
        <v>4</v>
      </c>
      <c r="B7" s="37">
        <v>50</v>
      </c>
      <c r="C7" s="38">
        <v>46</v>
      </c>
      <c r="D7" s="37">
        <v>559</v>
      </c>
      <c r="E7" s="38">
        <v>548</v>
      </c>
      <c r="F7" s="39">
        <f t="shared" si="1"/>
        <v>2.1800000000000002</v>
      </c>
      <c r="G7" s="40">
        <v>2.04</v>
      </c>
      <c r="H7" s="37">
        <v>43</v>
      </c>
      <c r="I7" s="38">
        <v>45</v>
      </c>
      <c r="J7" s="41">
        <v>1719.8</v>
      </c>
      <c r="K7" s="42">
        <v>1458.4</v>
      </c>
      <c r="L7" s="57">
        <v>53</v>
      </c>
      <c r="M7" s="38">
        <v>33</v>
      </c>
      <c r="N7" s="41">
        <v>232.5</v>
      </c>
      <c r="O7" s="42">
        <v>253.6</v>
      </c>
      <c r="P7" s="43">
        <f t="shared" si="0"/>
        <v>404</v>
      </c>
      <c r="Q7" s="38">
        <v>422</v>
      </c>
      <c r="R7" s="106">
        <v>25</v>
      </c>
      <c r="S7" s="107">
        <v>23.4</v>
      </c>
      <c r="T7" s="81">
        <v>192.7</v>
      </c>
      <c r="U7" s="82">
        <v>167.7</v>
      </c>
      <c r="V7" s="92">
        <f>(500*T7+(44-H7)*J7)/500</f>
        <v>196.1396</v>
      </c>
      <c r="W7" s="93">
        <f>(500*U7+(44-I7)*K7)/500</f>
        <v>164.78320000000002</v>
      </c>
      <c r="X7" s="121">
        <f t="shared" si="2"/>
        <v>187.98098434004476</v>
      </c>
      <c r="Y7" s="121">
        <f t="shared" si="3"/>
        <v>161.62997858672375</v>
      </c>
      <c r="Z7" s="44">
        <v>3094</v>
      </c>
      <c r="AA7" s="45">
        <v>3074</v>
      </c>
    </row>
    <row r="8" spans="1:32" x14ac:dyDescent="0.3">
      <c r="A8" s="36" t="s">
        <v>5</v>
      </c>
      <c r="B8" s="37">
        <v>46</v>
      </c>
      <c r="C8" s="38">
        <v>50</v>
      </c>
      <c r="D8" s="37">
        <v>559</v>
      </c>
      <c r="E8" s="38">
        <v>557</v>
      </c>
      <c r="F8" s="39">
        <f t="shared" si="1"/>
        <v>2.2826086956521738</v>
      </c>
      <c r="G8" s="40">
        <v>2.14</v>
      </c>
      <c r="H8" s="37">
        <v>40</v>
      </c>
      <c r="I8" s="38">
        <v>41</v>
      </c>
      <c r="J8" s="41">
        <v>1943.6</v>
      </c>
      <c r="K8" s="42">
        <v>1724.7</v>
      </c>
      <c r="L8" s="57">
        <v>49</v>
      </c>
      <c r="M8" s="38">
        <v>37</v>
      </c>
      <c r="N8" s="41">
        <v>193.1</v>
      </c>
      <c r="O8" s="42">
        <v>320.8</v>
      </c>
      <c r="P8" s="43">
        <f t="shared" si="0"/>
        <v>411</v>
      </c>
      <c r="Q8" s="38">
        <v>422</v>
      </c>
      <c r="R8" s="106">
        <v>25.1</v>
      </c>
      <c r="S8" s="107">
        <v>23.7</v>
      </c>
      <c r="T8" s="81">
        <v>195.1</v>
      </c>
      <c r="U8" s="82">
        <v>185.1</v>
      </c>
      <c r="V8" s="92">
        <f>(500*T8+(44-H8)*J8)/500</f>
        <v>210.64879999999999</v>
      </c>
      <c r="W8" s="93">
        <f>(500*U8+(44-I8)*K8)/500</f>
        <v>195.44820000000001</v>
      </c>
      <c r="X8" s="121">
        <f t="shared" si="2"/>
        <v>195.31729490022175</v>
      </c>
      <c r="Y8" s="121">
        <f t="shared" si="3"/>
        <v>174.25572354211661</v>
      </c>
      <c r="Z8" s="44">
        <v>4957</v>
      </c>
      <c r="AA8" s="45">
        <v>3105</v>
      </c>
    </row>
    <row r="9" spans="1:32" x14ac:dyDescent="0.3">
      <c r="A9" s="36" t="s">
        <v>6</v>
      </c>
      <c r="B9" s="37">
        <v>52</v>
      </c>
      <c r="C9" s="38">
        <v>47</v>
      </c>
      <c r="D9" s="37">
        <v>570</v>
      </c>
      <c r="E9" s="38">
        <v>550</v>
      </c>
      <c r="F9" s="39">
        <f t="shared" si="1"/>
        <v>2.3461538461538463</v>
      </c>
      <c r="G9" s="40">
        <v>2.06</v>
      </c>
      <c r="H9" s="37">
        <v>41</v>
      </c>
      <c r="I9" s="38">
        <v>40</v>
      </c>
      <c r="J9" s="41">
        <v>1863.9</v>
      </c>
      <c r="K9" s="42">
        <v>1651.5</v>
      </c>
      <c r="L9" s="57">
        <v>53</v>
      </c>
      <c r="M9" s="38">
        <v>35</v>
      </c>
      <c r="N9" s="41">
        <v>374.5</v>
      </c>
      <c r="O9" s="42">
        <v>245.6</v>
      </c>
      <c r="P9" s="43">
        <f t="shared" si="0"/>
        <v>406</v>
      </c>
      <c r="Q9" s="38">
        <v>425</v>
      </c>
      <c r="R9" s="106">
        <v>25.3</v>
      </c>
      <c r="S9" s="107">
        <v>26</v>
      </c>
      <c r="T9" s="81">
        <v>213.1</v>
      </c>
      <c r="U9" s="82">
        <v>171.4</v>
      </c>
      <c r="V9" s="92">
        <f>(500*T9+(44-H9)*J9)/500</f>
        <v>224.2834</v>
      </c>
      <c r="W9" s="93">
        <f>(500*U9+(44-I9)*K9)/500</f>
        <v>184.61199999999999</v>
      </c>
      <c r="X9" s="121">
        <f t="shared" si="2"/>
        <v>193.96308724832215</v>
      </c>
      <c r="Y9" s="121">
        <f t="shared" si="3"/>
        <v>165.81505376344086</v>
      </c>
      <c r="Z9" s="44">
        <v>3084</v>
      </c>
      <c r="AA9" s="45">
        <v>3082</v>
      </c>
    </row>
    <row r="10" spans="1:32" x14ac:dyDescent="0.3">
      <c r="A10" s="36" t="s">
        <v>7</v>
      </c>
      <c r="B10" s="37">
        <v>47</v>
      </c>
      <c r="C10" s="38">
        <v>47</v>
      </c>
      <c r="D10" s="37">
        <v>566</v>
      </c>
      <c r="E10" s="38">
        <v>558</v>
      </c>
      <c r="F10" s="39">
        <f t="shared" si="1"/>
        <v>2.4042553191489362</v>
      </c>
      <c r="G10" s="40">
        <f>(E10-(500-C10))/C10</f>
        <v>2.2340425531914891</v>
      </c>
      <c r="H10" s="37">
        <v>47</v>
      </c>
      <c r="I10" s="38">
        <v>49</v>
      </c>
      <c r="J10" s="41">
        <v>2037.3</v>
      </c>
      <c r="K10" s="42">
        <v>1881.6</v>
      </c>
      <c r="L10" s="57">
        <v>36</v>
      </c>
      <c r="M10" s="38">
        <v>4</v>
      </c>
      <c r="N10" s="41">
        <v>146.9</v>
      </c>
      <c r="O10" s="42">
        <v>188.8</v>
      </c>
      <c r="P10" s="43">
        <f t="shared" si="0"/>
        <v>417</v>
      </c>
      <c r="Q10" s="38">
        <f>500-I10-M10</f>
        <v>447</v>
      </c>
      <c r="R10" s="106">
        <v>23.6</v>
      </c>
      <c r="S10" s="107">
        <v>21.5</v>
      </c>
      <c r="T10" s="81">
        <v>221.8</v>
      </c>
      <c r="U10" s="82">
        <v>205.1</v>
      </c>
      <c r="V10" s="92">
        <f>(500*T10+(44-H10)*J10)/500</f>
        <v>209.5762</v>
      </c>
      <c r="W10" s="93">
        <f>(500*U10+(44-I10)*K10)/500</f>
        <v>186.28399999999999</v>
      </c>
      <c r="X10" s="121">
        <f t="shared" si="2"/>
        <v>227.61120689655175</v>
      </c>
      <c r="Y10" s="121">
        <f t="shared" si="3"/>
        <v>205.23145161290324</v>
      </c>
      <c r="Z10" s="44">
        <v>4546</v>
      </c>
      <c r="AA10" s="45">
        <v>3074</v>
      </c>
    </row>
    <row r="11" spans="1:32" x14ac:dyDescent="0.3">
      <c r="A11" s="36" t="s">
        <v>8</v>
      </c>
      <c r="B11" s="37">
        <v>48</v>
      </c>
      <c r="C11" s="38">
        <v>50</v>
      </c>
      <c r="D11" s="37">
        <v>565</v>
      </c>
      <c r="E11" s="38">
        <v>558</v>
      </c>
      <c r="F11" s="39">
        <f t="shared" si="1"/>
        <v>2.3541666666666665</v>
      </c>
      <c r="G11" s="40">
        <f>(E11-(500-C11))/C11</f>
        <v>2.16</v>
      </c>
      <c r="H11" s="37">
        <v>46</v>
      </c>
      <c r="I11" s="38">
        <v>50</v>
      </c>
      <c r="J11" s="41">
        <v>2064.4</v>
      </c>
      <c r="K11" s="42">
        <v>1801.8</v>
      </c>
      <c r="L11" s="57">
        <v>40</v>
      </c>
      <c r="M11" s="38">
        <v>26</v>
      </c>
      <c r="N11" s="41">
        <v>130.69999999999999</v>
      </c>
      <c r="O11" s="42">
        <v>94.7</v>
      </c>
      <c r="P11" s="43">
        <f t="shared" si="0"/>
        <v>414</v>
      </c>
      <c r="Q11" s="38">
        <f t="shared" ref="Q11:Q42" si="4">500-I11-M11</f>
        <v>424</v>
      </c>
      <c r="R11" s="106">
        <v>24.2</v>
      </c>
      <c r="S11" s="107">
        <v>25</v>
      </c>
      <c r="T11" s="81">
        <v>220.4</v>
      </c>
      <c r="U11" s="82">
        <v>206.3</v>
      </c>
      <c r="V11" s="92">
        <f>(500*T11+(44-H11)*J11)/500</f>
        <v>212.14239999999998</v>
      </c>
      <c r="W11" s="93">
        <f>(500*U11+(44-I11)*K11)/500</f>
        <v>184.67839999999998</v>
      </c>
      <c r="X11" s="121">
        <f t="shared" si="2"/>
        <v>228.2</v>
      </c>
      <c r="Y11" s="121">
        <f t="shared" si="3"/>
        <v>212.42151898734178</v>
      </c>
      <c r="Z11" s="44">
        <v>4507</v>
      </c>
      <c r="AA11" s="45">
        <v>4516</v>
      </c>
    </row>
    <row r="12" spans="1:32" ht="17.25" thickBot="1" x14ac:dyDescent="0.35">
      <c r="A12" s="46" t="s">
        <v>9</v>
      </c>
      <c r="B12" s="47">
        <v>50</v>
      </c>
      <c r="C12" s="48">
        <v>49</v>
      </c>
      <c r="D12" s="47">
        <v>569</v>
      </c>
      <c r="E12" s="48">
        <v>565</v>
      </c>
      <c r="F12" s="49">
        <f t="shared" si="1"/>
        <v>2.38</v>
      </c>
      <c r="G12" s="50">
        <f t="shared" ref="G12:G42" si="5">(E12-(500-C12))/C12</f>
        <v>2.3265306122448979</v>
      </c>
      <c r="H12" s="47">
        <v>49</v>
      </c>
      <c r="I12" s="48">
        <v>49</v>
      </c>
      <c r="J12" s="51">
        <v>2100.8000000000002</v>
      </c>
      <c r="K12" s="52">
        <v>2033.5</v>
      </c>
      <c r="L12" s="58">
        <v>26</v>
      </c>
      <c r="M12" s="48">
        <v>21</v>
      </c>
      <c r="N12" s="51">
        <v>141.80000000000001</v>
      </c>
      <c r="O12" s="52">
        <v>164.5</v>
      </c>
      <c r="P12" s="53">
        <f t="shared" si="0"/>
        <v>425</v>
      </c>
      <c r="Q12" s="48">
        <f t="shared" si="4"/>
        <v>430</v>
      </c>
      <c r="R12" s="108">
        <v>24.2</v>
      </c>
      <c r="S12" s="109">
        <v>21.7</v>
      </c>
      <c r="T12" s="83">
        <v>233.8</v>
      </c>
      <c r="U12" s="84">
        <v>224.9</v>
      </c>
      <c r="V12" s="92">
        <f>(500*T12+(44-H12)*J12)/500</f>
        <v>212.792</v>
      </c>
      <c r="W12" s="93">
        <f>(500*U12+(44-I12)*K12)/500</f>
        <v>204.565</v>
      </c>
      <c r="X12" s="121">
        <f t="shared" si="2"/>
        <v>238.8464135021097</v>
      </c>
      <c r="Y12" s="121">
        <f t="shared" si="3"/>
        <v>227.54801670146136</v>
      </c>
      <c r="Z12" s="54">
        <v>4712</v>
      </c>
      <c r="AA12" s="55">
        <v>3106</v>
      </c>
    </row>
    <row r="13" spans="1:32" x14ac:dyDescent="0.3">
      <c r="A13" s="2" t="s">
        <v>10</v>
      </c>
      <c r="B13" s="3">
        <v>54</v>
      </c>
      <c r="C13" s="4">
        <v>53</v>
      </c>
      <c r="D13" s="3">
        <v>559</v>
      </c>
      <c r="E13" s="4">
        <v>556</v>
      </c>
      <c r="F13" s="62">
        <f t="shared" si="1"/>
        <v>2.0925925925925926</v>
      </c>
      <c r="G13" s="5">
        <f t="shared" si="5"/>
        <v>2.0566037735849059</v>
      </c>
      <c r="H13" s="3">
        <v>43</v>
      </c>
      <c r="I13" s="4">
        <v>46</v>
      </c>
      <c r="J13" s="6">
        <v>1716</v>
      </c>
      <c r="K13" s="7">
        <v>1662.9</v>
      </c>
      <c r="L13" s="61">
        <v>34</v>
      </c>
      <c r="M13" s="4">
        <v>37</v>
      </c>
      <c r="N13" s="6">
        <v>328.3</v>
      </c>
      <c r="O13" s="7">
        <v>186.5</v>
      </c>
      <c r="P13" s="63">
        <f t="shared" si="0"/>
        <v>423</v>
      </c>
      <c r="Q13" s="4">
        <f t="shared" si="4"/>
        <v>417</v>
      </c>
      <c r="R13" s="110">
        <v>27.7</v>
      </c>
      <c r="S13" s="111">
        <v>22.6</v>
      </c>
      <c r="T13" s="85">
        <v>193.3</v>
      </c>
      <c r="U13" s="86">
        <v>185.7</v>
      </c>
      <c r="V13" s="94">
        <f>(500*T13+(44-H13)*J13)/500</f>
        <v>196.732</v>
      </c>
      <c r="W13" s="95">
        <f>(500*U13+(44-I13)*K13)/500</f>
        <v>179.04839999999999</v>
      </c>
      <c r="X13" s="121">
        <f t="shared" si="2"/>
        <v>183.45021459227468</v>
      </c>
      <c r="Y13" s="121">
        <f t="shared" si="3"/>
        <v>185.63606911447084</v>
      </c>
      <c r="Z13" s="8">
        <v>3078</v>
      </c>
      <c r="AA13" s="9">
        <v>3042</v>
      </c>
    </row>
    <row r="14" spans="1:32" x14ac:dyDescent="0.3">
      <c r="A14" s="10" t="s">
        <v>11</v>
      </c>
      <c r="B14" s="11">
        <v>49</v>
      </c>
      <c r="C14" s="12">
        <v>46</v>
      </c>
      <c r="D14" s="11">
        <v>560</v>
      </c>
      <c r="E14" s="12">
        <v>551</v>
      </c>
      <c r="F14" s="64">
        <f t="shared" si="1"/>
        <v>2.2244897959183674</v>
      </c>
      <c r="G14" s="13">
        <f t="shared" si="5"/>
        <v>2.1086956521739131</v>
      </c>
      <c r="H14" s="11">
        <v>49</v>
      </c>
      <c r="I14" s="12">
        <v>42</v>
      </c>
      <c r="J14" s="14">
        <v>1863.5</v>
      </c>
      <c r="K14" s="15">
        <v>1641.3</v>
      </c>
      <c r="L14" s="59">
        <v>10</v>
      </c>
      <c r="M14" s="12">
        <v>29</v>
      </c>
      <c r="N14" s="14">
        <v>320</v>
      </c>
      <c r="O14" s="15">
        <v>241.3</v>
      </c>
      <c r="P14" s="65">
        <f t="shared" si="0"/>
        <v>441</v>
      </c>
      <c r="Q14" s="12">
        <f t="shared" si="4"/>
        <v>429</v>
      </c>
      <c r="R14" s="112">
        <v>22.7</v>
      </c>
      <c r="S14" s="113">
        <v>23.1</v>
      </c>
      <c r="T14" s="87">
        <v>209</v>
      </c>
      <c r="U14" s="88">
        <v>171.7</v>
      </c>
      <c r="V14" s="96">
        <f>(500*T14+(44-H14)*J14)/500</f>
        <v>190.36500000000001</v>
      </c>
      <c r="W14" s="97">
        <f>(500*U14+(44-I14)*K14)/500</f>
        <v>178.26520000000002</v>
      </c>
      <c r="X14" s="121">
        <f t="shared" si="2"/>
        <v>206.73469387755102</v>
      </c>
      <c r="Y14" s="121">
        <f t="shared" si="3"/>
        <v>167.41464968152866</v>
      </c>
      <c r="Z14" s="16">
        <v>3135</v>
      </c>
      <c r="AA14" s="17">
        <v>3257</v>
      </c>
    </row>
    <row r="15" spans="1:32" x14ac:dyDescent="0.3">
      <c r="A15" s="10" t="s">
        <v>12</v>
      </c>
      <c r="B15" s="11">
        <v>49</v>
      </c>
      <c r="C15" s="12">
        <v>44</v>
      </c>
      <c r="D15" s="11">
        <v>564</v>
      </c>
      <c r="E15" s="12">
        <v>550</v>
      </c>
      <c r="F15" s="64">
        <f t="shared" si="1"/>
        <v>2.306122448979592</v>
      </c>
      <c r="G15" s="13">
        <f t="shared" si="5"/>
        <v>2.1363636363636362</v>
      </c>
      <c r="H15" s="11">
        <v>47</v>
      </c>
      <c r="I15" s="12">
        <v>50</v>
      </c>
      <c r="J15" s="14">
        <v>2051.6</v>
      </c>
      <c r="K15" s="15">
        <v>1692.4</v>
      </c>
      <c r="L15" s="59">
        <v>9</v>
      </c>
      <c r="M15" s="12">
        <v>1</v>
      </c>
      <c r="N15" s="14">
        <v>217.3</v>
      </c>
      <c r="O15" s="15">
        <v>27</v>
      </c>
      <c r="P15" s="65">
        <f t="shared" si="0"/>
        <v>444</v>
      </c>
      <c r="Q15" s="12">
        <f t="shared" si="4"/>
        <v>449</v>
      </c>
      <c r="R15" s="112">
        <v>20.2</v>
      </c>
      <c r="S15" s="113">
        <v>21.2</v>
      </c>
      <c r="T15" s="87">
        <v>214.7</v>
      </c>
      <c r="U15" s="88">
        <v>188.3</v>
      </c>
      <c r="V15" s="96">
        <f>(500*T15+(44-H15)*J15)/500</f>
        <v>202.3904</v>
      </c>
      <c r="W15" s="97">
        <f>(500*U15+(44-I15)*K15)/500</f>
        <v>167.99120000000002</v>
      </c>
      <c r="X15" s="121">
        <f t="shared" si="2"/>
        <v>214.65234215885948</v>
      </c>
      <c r="Y15" s="121">
        <f t="shared" si="3"/>
        <v>188.62324649298597</v>
      </c>
      <c r="Z15" s="16">
        <v>3104</v>
      </c>
      <c r="AA15" s="17">
        <v>3098</v>
      </c>
    </row>
    <row r="16" spans="1:32" x14ac:dyDescent="0.3">
      <c r="A16" s="10" t="s">
        <v>13</v>
      </c>
      <c r="B16" s="11">
        <v>47</v>
      </c>
      <c r="C16" s="12">
        <v>40</v>
      </c>
      <c r="D16" s="11">
        <v>553</v>
      </c>
      <c r="E16" s="12">
        <v>545</v>
      </c>
      <c r="F16" s="64">
        <f t="shared" si="1"/>
        <v>2.1276595744680851</v>
      </c>
      <c r="G16" s="13">
        <f t="shared" si="5"/>
        <v>2.125</v>
      </c>
      <c r="H16" s="11">
        <v>47</v>
      </c>
      <c r="I16" s="12">
        <v>44</v>
      </c>
      <c r="J16" s="14">
        <v>1759.8</v>
      </c>
      <c r="K16" s="15">
        <v>1597.8</v>
      </c>
      <c r="L16" s="59">
        <v>9</v>
      </c>
      <c r="M16" s="12">
        <v>20</v>
      </c>
      <c r="N16" s="14">
        <v>384.3</v>
      </c>
      <c r="O16" s="15">
        <v>296.7</v>
      </c>
      <c r="P16" s="65">
        <f t="shared" si="0"/>
        <v>444</v>
      </c>
      <c r="Q16" s="12">
        <f t="shared" si="4"/>
        <v>436</v>
      </c>
      <c r="R16" s="112">
        <v>25.7</v>
      </c>
      <c r="S16" s="113">
        <v>20.8</v>
      </c>
      <c r="T16" s="87">
        <v>195.1</v>
      </c>
      <c r="U16" s="88">
        <v>170.7</v>
      </c>
      <c r="V16" s="96">
        <f>(500*T16+(44-H16)*J16)/500</f>
        <v>184.5412</v>
      </c>
      <c r="W16" s="97">
        <f>(500*U16+(44-I16)*K16)/500</f>
        <v>170.7</v>
      </c>
      <c r="X16" s="121">
        <f t="shared" si="2"/>
        <v>191.63197556008149</v>
      </c>
      <c r="Y16" s="121">
        <f t="shared" si="3"/>
        <v>165.45</v>
      </c>
      <c r="Z16" s="16">
        <v>3068</v>
      </c>
      <c r="AA16" s="17">
        <v>3153</v>
      </c>
    </row>
    <row r="17" spans="1:27" x14ac:dyDescent="0.3">
      <c r="A17" s="10" t="s">
        <v>14</v>
      </c>
      <c r="B17" s="11">
        <v>44</v>
      </c>
      <c r="C17" s="12">
        <v>41</v>
      </c>
      <c r="D17" s="11">
        <v>550</v>
      </c>
      <c r="E17" s="12">
        <v>545</v>
      </c>
      <c r="F17" s="64">
        <f t="shared" si="1"/>
        <v>2.1363636363636362</v>
      </c>
      <c r="G17" s="13">
        <f t="shared" si="5"/>
        <v>2.0975609756097562</v>
      </c>
      <c r="H17" s="11">
        <v>41</v>
      </c>
      <c r="I17" s="12">
        <v>38</v>
      </c>
      <c r="J17" s="14">
        <v>1613.3</v>
      </c>
      <c r="K17" s="15">
        <v>1642.3</v>
      </c>
      <c r="L17" s="59">
        <v>34</v>
      </c>
      <c r="M17" s="12">
        <v>36</v>
      </c>
      <c r="N17" s="14">
        <v>333.2</v>
      </c>
      <c r="O17" s="15">
        <v>255.6</v>
      </c>
      <c r="P17" s="65">
        <f t="shared" si="0"/>
        <v>425</v>
      </c>
      <c r="Q17" s="12">
        <f t="shared" si="4"/>
        <v>426</v>
      </c>
      <c r="R17" s="112">
        <v>23</v>
      </c>
      <c r="S17" s="113">
        <v>21.2</v>
      </c>
      <c r="T17" s="87">
        <v>174.5</v>
      </c>
      <c r="U17" s="88">
        <v>161.19999999999999</v>
      </c>
      <c r="V17" s="96">
        <f>(500*T17+(44-H17)*J17)/500</f>
        <v>184.1798</v>
      </c>
      <c r="W17" s="97">
        <f>(500*U17+(44-I17)*K17)/500</f>
        <v>180.9076</v>
      </c>
      <c r="X17" s="121">
        <f t="shared" si="2"/>
        <v>162.92103004291846</v>
      </c>
      <c r="Y17" s="121">
        <f t="shared" si="3"/>
        <v>153.87586206896552</v>
      </c>
      <c r="Z17" s="16">
        <v>3042</v>
      </c>
      <c r="AA17" s="17">
        <v>3091</v>
      </c>
    </row>
    <row r="18" spans="1:27" x14ac:dyDescent="0.3">
      <c r="A18" s="10" t="s">
        <v>15</v>
      </c>
      <c r="B18" s="11">
        <v>49</v>
      </c>
      <c r="C18" s="12">
        <v>44</v>
      </c>
      <c r="D18" s="11">
        <v>561</v>
      </c>
      <c r="E18" s="12">
        <v>548</v>
      </c>
      <c r="F18" s="64">
        <f t="shared" si="1"/>
        <v>2.2448979591836733</v>
      </c>
      <c r="G18" s="13">
        <f t="shared" si="5"/>
        <v>2.0909090909090908</v>
      </c>
      <c r="H18" s="11">
        <v>36</v>
      </c>
      <c r="I18" s="12">
        <v>41</v>
      </c>
      <c r="J18" s="14">
        <v>2113.9</v>
      </c>
      <c r="K18" s="15">
        <v>1628</v>
      </c>
      <c r="L18" s="59">
        <v>45</v>
      </c>
      <c r="M18" s="12">
        <v>42</v>
      </c>
      <c r="N18" s="14">
        <v>236.9</v>
      </c>
      <c r="O18" s="15">
        <v>201.6</v>
      </c>
      <c r="P18" s="65">
        <f t="shared" si="0"/>
        <v>419</v>
      </c>
      <c r="Q18" s="12">
        <f t="shared" si="4"/>
        <v>417</v>
      </c>
      <c r="R18" s="112">
        <v>22.5</v>
      </c>
      <c r="S18" s="113">
        <v>20</v>
      </c>
      <c r="T18" s="87">
        <v>192.4</v>
      </c>
      <c r="U18" s="88">
        <v>167.1</v>
      </c>
      <c r="V18" s="96">
        <f>(500*T18+(44-H18)*J18)/500</f>
        <v>226.22239999999999</v>
      </c>
      <c r="W18" s="97">
        <f>(500*U18+(44-I18)*K18)/500</f>
        <v>176.86799999999999</v>
      </c>
      <c r="X18" s="121">
        <f t="shared" si="2"/>
        <v>187.99890109890109</v>
      </c>
      <c r="Y18" s="121">
        <f t="shared" si="3"/>
        <v>163.93624454148471</v>
      </c>
      <c r="Z18" s="16">
        <v>3155</v>
      </c>
      <c r="AA18" s="17">
        <v>3102</v>
      </c>
    </row>
    <row r="19" spans="1:27" x14ac:dyDescent="0.3">
      <c r="A19" s="10" t="s">
        <v>16</v>
      </c>
      <c r="B19" s="11">
        <v>47</v>
      </c>
      <c r="C19" s="12">
        <v>46</v>
      </c>
      <c r="D19" s="11">
        <v>554</v>
      </c>
      <c r="E19" s="12">
        <v>550</v>
      </c>
      <c r="F19" s="64">
        <f t="shared" si="1"/>
        <v>2.1489361702127661</v>
      </c>
      <c r="G19" s="13">
        <f t="shared" si="5"/>
        <v>2.0869565217391304</v>
      </c>
      <c r="H19" s="11">
        <v>39</v>
      </c>
      <c r="I19" s="12">
        <v>41</v>
      </c>
      <c r="J19" s="14">
        <v>1850.9</v>
      </c>
      <c r="K19" s="15">
        <v>1680</v>
      </c>
      <c r="L19" s="59">
        <v>37</v>
      </c>
      <c r="M19" s="12">
        <v>39</v>
      </c>
      <c r="N19" s="14">
        <v>255.2</v>
      </c>
      <c r="O19" s="15">
        <v>182.1</v>
      </c>
      <c r="P19" s="65">
        <f t="shared" si="0"/>
        <v>424</v>
      </c>
      <c r="Q19" s="12">
        <f t="shared" si="4"/>
        <v>420</v>
      </c>
      <c r="R19" s="112">
        <v>20.9</v>
      </c>
      <c r="S19" s="113">
        <v>21.8</v>
      </c>
      <c r="T19" s="87">
        <v>181</v>
      </c>
      <c r="U19" s="88">
        <v>170.3</v>
      </c>
      <c r="V19" s="96">
        <f>(500*T19+(44-H19)*J19)/500</f>
        <v>199.50899999999999</v>
      </c>
      <c r="W19" s="97">
        <f>(500*U19+(44-I19)*K19)/500</f>
        <v>180.38</v>
      </c>
      <c r="X19" s="121">
        <f t="shared" si="2"/>
        <v>175.07041036717064</v>
      </c>
      <c r="Y19" s="121">
        <f t="shared" si="3"/>
        <v>169.30173535791758</v>
      </c>
      <c r="Z19" s="16">
        <v>3105</v>
      </c>
      <c r="AA19" s="17">
        <v>3898</v>
      </c>
    </row>
    <row r="20" spans="1:27" x14ac:dyDescent="0.3">
      <c r="A20" s="10" t="s">
        <v>17</v>
      </c>
      <c r="B20" s="11">
        <v>55</v>
      </c>
      <c r="C20" s="12">
        <v>45</v>
      </c>
      <c r="D20" s="11">
        <v>567</v>
      </c>
      <c r="E20" s="12">
        <v>548</v>
      </c>
      <c r="F20" s="64">
        <f t="shared" si="1"/>
        <v>2.2181818181818183</v>
      </c>
      <c r="G20" s="13">
        <f t="shared" si="5"/>
        <v>2.0666666666666669</v>
      </c>
      <c r="H20" s="11">
        <v>40</v>
      </c>
      <c r="I20" s="12">
        <v>50</v>
      </c>
      <c r="J20" s="14">
        <v>2101.3000000000002</v>
      </c>
      <c r="K20" s="15">
        <v>1624</v>
      </c>
      <c r="L20" s="59">
        <v>47</v>
      </c>
      <c r="M20" s="12">
        <v>4</v>
      </c>
      <c r="N20" s="14">
        <v>216.8</v>
      </c>
      <c r="O20" s="15">
        <v>169</v>
      </c>
      <c r="P20" s="65">
        <f t="shared" si="0"/>
        <v>413</v>
      </c>
      <c r="Q20" s="12">
        <f t="shared" si="4"/>
        <v>446</v>
      </c>
      <c r="R20" s="112">
        <v>22.4</v>
      </c>
      <c r="S20" s="113">
        <v>23.1</v>
      </c>
      <c r="T20" s="87">
        <v>207</v>
      </c>
      <c r="U20" s="88">
        <v>184.4</v>
      </c>
      <c r="V20" s="96">
        <f>(500*T20+(44-H20)*J20)/500</f>
        <v>223.81039999999999</v>
      </c>
      <c r="W20" s="97">
        <f>(500*U20+(44-I20)*K20)/500</f>
        <v>164.91200000000001</v>
      </c>
      <c r="X20" s="121">
        <f t="shared" si="2"/>
        <v>205.98322295805738</v>
      </c>
      <c r="Y20" s="121">
        <f t="shared" si="3"/>
        <v>184.5241935483871</v>
      </c>
      <c r="Z20" s="16">
        <v>3071</v>
      </c>
      <c r="AA20" s="17">
        <v>3055</v>
      </c>
    </row>
    <row r="21" spans="1:27" x14ac:dyDescent="0.3">
      <c r="A21" s="10" t="s">
        <v>18</v>
      </c>
      <c r="B21" s="11">
        <v>49</v>
      </c>
      <c r="C21" s="12">
        <v>48</v>
      </c>
      <c r="D21" s="11">
        <v>560</v>
      </c>
      <c r="E21" s="12">
        <v>552</v>
      </c>
      <c r="F21" s="64">
        <f t="shared" si="1"/>
        <v>2.2244897959183674</v>
      </c>
      <c r="G21" s="13">
        <f t="shared" si="5"/>
        <v>2.0833333333333335</v>
      </c>
      <c r="H21" s="11">
        <v>50</v>
      </c>
      <c r="I21" s="12">
        <v>48</v>
      </c>
      <c r="J21" s="14">
        <v>1913.4</v>
      </c>
      <c r="K21" s="15">
        <v>1752.4</v>
      </c>
      <c r="L21" s="59">
        <v>1</v>
      </c>
      <c r="M21" s="12">
        <v>2</v>
      </c>
      <c r="N21" s="14">
        <v>36</v>
      </c>
      <c r="O21" s="15">
        <v>318</v>
      </c>
      <c r="P21" s="65">
        <f t="shared" si="0"/>
        <v>449</v>
      </c>
      <c r="Q21" s="12">
        <f t="shared" si="4"/>
        <v>450</v>
      </c>
      <c r="R21" s="112">
        <v>23.1</v>
      </c>
      <c r="S21" s="113">
        <v>21.1</v>
      </c>
      <c r="T21" s="87">
        <v>212.1</v>
      </c>
      <c r="U21" s="88">
        <v>188.5</v>
      </c>
      <c r="V21" s="96">
        <f>(500*T21+(44-H21)*J21)/500</f>
        <v>189.13920000000002</v>
      </c>
      <c r="W21" s="97">
        <f>(500*U21+(44-I21)*K21)/500</f>
        <v>174.48079999999999</v>
      </c>
      <c r="X21" s="121">
        <f t="shared" si="2"/>
        <v>212.45290581162325</v>
      </c>
      <c r="Y21" s="121">
        <f t="shared" si="3"/>
        <v>187.97991967871485</v>
      </c>
      <c r="Z21" s="16">
        <v>3098</v>
      </c>
      <c r="AA21" s="17">
        <v>3028</v>
      </c>
    </row>
    <row r="22" spans="1:27" ht="17.25" thickBot="1" x14ac:dyDescent="0.35">
      <c r="A22" s="18" t="s">
        <v>19</v>
      </c>
      <c r="B22" s="19">
        <v>51</v>
      </c>
      <c r="C22" s="20">
        <v>50</v>
      </c>
      <c r="D22" s="19">
        <v>565</v>
      </c>
      <c r="E22" s="20">
        <v>560</v>
      </c>
      <c r="F22" s="66">
        <f t="shared" si="1"/>
        <v>2.2745098039215685</v>
      </c>
      <c r="G22" s="21">
        <f t="shared" si="5"/>
        <v>2.2000000000000002</v>
      </c>
      <c r="H22" s="19">
        <v>48</v>
      </c>
      <c r="I22" s="20">
        <v>49</v>
      </c>
      <c r="J22" s="22">
        <v>2029.7</v>
      </c>
      <c r="K22" s="23">
        <v>1872.7</v>
      </c>
      <c r="L22" s="60">
        <v>6</v>
      </c>
      <c r="M22" s="20">
        <v>3</v>
      </c>
      <c r="N22" s="22">
        <v>22.8</v>
      </c>
      <c r="O22" s="23">
        <v>419.7</v>
      </c>
      <c r="P22" s="67">
        <f t="shared" si="0"/>
        <v>446</v>
      </c>
      <c r="Q22" s="20">
        <f t="shared" si="4"/>
        <v>448</v>
      </c>
      <c r="R22" s="114">
        <v>22.8</v>
      </c>
      <c r="S22" s="115">
        <v>21.9</v>
      </c>
      <c r="T22" s="89">
        <v>220.9</v>
      </c>
      <c r="U22" s="90">
        <v>205.7</v>
      </c>
      <c r="V22" s="98">
        <f>(500*T22+(44-H22)*J22)/500</f>
        <v>204.66239999999999</v>
      </c>
      <c r="W22" s="99">
        <f>(500*U22+(44-I22)*K22)/500</f>
        <v>186.97300000000001</v>
      </c>
      <c r="X22" s="121">
        <f t="shared" si="2"/>
        <v>223.30607287449394</v>
      </c>
      <c r="Y22" s="121">
        <f t="shared" si="3"/>
        <v>204.40824949698188</v>
      </c>
      <c r="Z22" s="24">
        <v>3099</v>
      </c>
      <c r="AA22" s="25">
        <v>3073</v>
      </c>
    </row>
    <row r="23" spans="1:27" x14ac:dyDescent="0.3">
      <c r="A23" s="26" t="s">
        <v>20</v>
      </c>
      <c r="B23" s="27">
        <v>52</v>
      </c>
      <c r="C23" s="28">
        <v>56</v>
      </c>
      <c r="D23" s="27">
        <v>571</v>
      </c>
      <c r="E23" s="28">
        <v>566</v>
      </c>
      <c r="F23" s="29">
        <f t="shared" si="1"/>
        <v>2.3653846153846154</v>
      </c>
      <c r="G23" s="30">
        <f t="shared" si="5"/>
        <v>2.1785714285714284</v>
      </c>
      <c r="H23" s="27">
        <v>50</v>
      </c>
      <c r="I23" s="28">
        <v>49</v>
      </c>
      <c r="J23" s="31">
        <v>2192.5</v>
      </c>
      <c r="K23" s="32">
        <v>2028.8</v>
      </c>
      <c r="L23" s="56">
        <v>11</v>
      </c>
      <c r="M23" s="28">
        <v>23</v>
      </c>
      <c r="N23" s="31">
        <v>134.4</v>
      </c>
      <c r="O23" s="32">
        <v>206.9</v>
      </c>
      <c r="P23" s="33">
        <f t="shared" si="0"/>
        <v>439</v>
      </c>
      <c r="Q23" s="28">
        <f t="shared" si="4"/>
        <v>428</v>
      </c>
      <c r="R23" s="104">
        <v>22.7</v>
      </c>
      <c r="S23" s="105">
        <v>23.6</v>
      </c>
      <c r="T23" s="79">
        <v>242.1</v>
      </c>
      <c r="U23" s="80">
        <v>228.6</v>
      </c>
      <c r="V23" s="92">
        <f>(500*T23+(44-H23)*J23)/500</f>
        <v>215.79</v>
      </c>
      <c r="W23" s="93">
        <f>(500*U23+(44-I23)*K23)/500</f>
        <v>208.31200000000001</v>
      </c>
      <c r="X23" s="121">
        <f t="shared" si="2"/>
        <v>244.52269938650309</v>
      </c>
      <c r="Y23" s="121">
        <f t="shared" si="3"/>
        <v>229.64633123689728</v>
      </c>
      <c r="Z23" s="34">
        <v>3162</v>
      </c>
      <c r="AA23" s="35">
        <v>3919</v>
      </c>
    </row>
    <row r="24" spans="1:27" x14ac:dyDescent="0.3">
      <c r="A24" s="36" t="s">
        <v>21</v>
      </c>
      <c r="B24" s="37">
        <v>58</v>
      </c>
      <c r="C24" s="38">
        <v>51</v>
      </c>
      <c r="D24" s="37">
        <v>575</v>
      </c>
      <c r="E24" s="38">
        <v>566</v>
      </c>
      <c r="F24" s="39">
        <f t="shared" si="1"/>
        <v>2.2931034482758621</v>
      </c>
      <c r="G24" s="40">
        <f t="shared" si="5"/>
        <v>2.2941176470588234</v>
      </c>
      <c r="H24" s="37">
        <v>50</v>
      </c>
      <c r="I24" s="38">
        <v>50</v>
      </c>
      <c r="J24" s="41">
        <v>2199.1999999999998</v>
      </c>
      <c r="K24" s="42">
        <v>2049.1999999999998</v>
      </c>
      <c r="L24" s="57">
        <v>23</v>
      </c>
      <c r="M24" s="38">
        <v>6</v>
      </c>
      <c r="N24" s="41">
        <v>201.3</v>
      </c>
      <c r="O24" s="42">
        <v>124.2</v>
      </c>
      <c r="P24" s="43">
        <f t="shared" si="0"/>
        <v>427</v>
      </c>
      <c r="Q24" s="38">
        <f t="shared" si="4"/>
        <v>444</v>
      </c>
      <c r="R24" s="106">
        <v>26.1</v>
      </c>
      <c r="S24" s="107">
        <v>23</v>
      </c>
      <c r="T24" s="81">
        <v>251.4</v>
      </c>
      <c r="U24" s="82">
        <v>226.8</v>
      </c>
      <c r="V24" s="92">
        <f>(500*T24+(44-H24)*J24)/500</f>
        <v>225.00960000000001</v>
      </c>
      <c r="W24" s="93">
        <f>(500*U24+(44-I24)*K24)/500</f>
        <v>202.20959999999999</v>
      </c>
      <c r="X24" s="121">
        <f t="shared" si="2"/>
        <v>253.81572327044026</v>
      </c>
      <c r="Y24" s="121">
        <f t="shared" si="3"/>
        <v>228.04615384615386</v>
      </c>
      <c r="Z24" s="44">
        <v>3905</v>
      </c>
      <c r="AA24" s="45">
        <v>3901</v>
      </c>
    </row>
    <row r="25" spans="1:27" x14ac:dyDescent="0.3">
      <c r="A25" s="36" t="s">
        <v>22</v>
      </c>
      <c r="B25" s="37">
        <v>59</v>
      </c>
      <c r="C25" s="38">
        <v>59</v>
      </c>
      <c r="D25" s="37">
        <v>576</v>
      </c>
      <c r="E25" s="38">
        <v>567</v>
      </c>
      <c r="F25" s="39">
        <f t="shared" si="1"/>
        <v>2.2881355932203391</v>
      </c>
      <c r="G25" s="40">
        <f t="shared" si="5"/>
        <v>2.1355932203389831</v>
      </c>
      <c r="H25" s="37">
        <v>47</v>
      </c>
      <c r="I25" s="38">
        <v>46</v>
      </c>
      <c r="J25" s="41">
        <v>2191.3000000000002</v>
      </c>
      <c r="K25" s="42">
        <v>1909.3</v>
      </c>
      <c r="L25" s="57">
        <v>29</v>
      </c>
      <c r="M25" s="38">
        <v>32</v>
      </c>
      <c r="N25" s="41">
        <v>362.3</v>
      </c>
      <c r="O25" s="42">
        <v>397.2</v>
      </c>
      <c r="P25" s="43">
        <f t="shared" si="0"/>
        <v>424</v>
      </c>
      <c r="Q25" s="38">
        <f t="shared" si="4"/>
        <v>422</v>
      </c>
      <c r="R25" s="106">
        <v>20.100000000000001</v>
      </c>
      <c r="S25" s="107">
        <v>20.8</v>
      </c>
      <c r="T25" s="81">
        <v>244</v>
      </c>
      <c r="U25" s="82">
        <v>218.6</v>
      </c>
      <c r="V25" s="92">
        <f>(500*T25+(44-H25)*J25)/500</f>
        <v>230.85220000000001</v>
      </c>
      <c r="W25" s="93">
        <f>(500*U25+(44-I25)*K25)/500</f>
        <v>210.96279999999999</v>
      </c>
      <c r="X25" s="121">
        <f t="shared" si="2"/>
        <v>236.71613588110404</v>
      </c>
      <c r="Y25" s="121">
        <f t="shared" si="3"/>
        <v>206.3880341880342</v>
      </c>
      <c r="Z25" s="44">
        <v>4539</v>
      </c>
      <c r="AA25" s="45">
        <v>3898</v>
      </c>
    </row>
    <row r="26" spans="1:27" x14ac:dyDescent="0.3">
      <c r="A26" s="36" t="s">
        <v>23</v>
      </c>
      <c r="B26" s="37">
        <v>57</v>
      </c>
      <c r="C26" s="38">
        <v>57</v>
      </c>
      <c r="D26" s="37">
        <v>573</v>
      </c>
      <c r="E26" s="38">
        <v>567</v>
      </c>
      <c r="F26" s="39">
        <f t="shared" si="1"/>
        <v>2.2807017543859649</v>
      </c>
      <c r="G26" s="40">
        <f t="shared" si="5"/>
        <v>2.1754385964912282</v>
      </c>
      <c r="H26" s="37">
        <v>46</v>
      </c>
      <c r="I26" s="38">
        <v>46</v>
      </c>
      <c r="J26" s="41">
        <v>2067.4</v>
      </c>
      <c r="K26" s="42">
        <v>1962.7</v>
      </c>
      <c r="L26" s="57">
        <v>31</v>
      </c>
      <c r="M26" s="38">
        <v>32</v>
      </c>
      <c r="N26" s="41">
        <v>419.6</v>
      </c>
      <c r="O26" s="42">
        <v>297.89999999999998</v>
      </c>
      <c r="P26" s="43">
        <f t="shared" si="0"/>
        <v>423</v>
      </c>
      <c r="Q26" s="38">
        <f t="shared" si="4"/>
        <v>422</v>
      </c>
      <c r="R26" s="106">
        <v>22.3</v>
      </c>
      <c r="S26" s="107">
        <v>21</v>
      </c>
      <c r="T26" s="81">
        <v>235.1</v>
      </c>
      <c r="U26" s="82">
        <v>217.4</v>
      </c>
      <c r="V26" s="92">
        <f>(500*T26+(44-H26)*J26)/500</f>
        <v>226.8304</v>
      </c>
      <c r="W26" s="93">
        <f>(500*U26+(44-I26)*K26)/500</f>
        <v>209.54920000000001</v>
      </c>
      <c r="X26" s="121">
        <f t="shared" si="2"/>
        <v>222.90490405117271</v>
      </c>
      <c r="Y26" s="121">
        <f t="shared" si="3"/>
        <v>211.89572649572648</v>
      </c>
      <c r="Z26" s="44">
        <v>3945</v>
      </c>
      <c r="AA26" s="45">
        <v>4552</v>
      </c>
    </row>
    <row r="27" spans="1:27" x14ac:dyDescent="0.3">
      <c r="A27" s="36" t="s">
        <v>24</v>
      </c>
      <c r="B27" s="37">
        <v>54</v>
      </c>
      <c r="C27" s="38">
        <v>52</v>
      </c>
      <c r="D27" s="37">
        <v>566</v>
      </c>
      <c r="E27" s="38">
        <v>557</v>
      </c>
      <c r="F27" s="39">
        <f t="shared" si="1"/>
        <v>2.2222222222222223</v>
      </c>
      <c r="G27" s="40">
        <f t="shared" si="5"/>
        <v>2.0961538461538463</v>
      </c>
      <c r="H27" s="37">
        <v>48</v>
      </c>
      <c r="I27" s="38">
        <v>50</v>
      </c>
      <c r="J27" s="41">
        <v>2044.4</v>
      </c>
      <c r="K27" s="42">
        <v>1796.5</v>
      </c>
      <c r="L27" s="57">
        <v>25</v>
      </c>
      <c r="M27" s="38">
        <v>12</v>
      </c>
      <c r="N27" s="41">
        <v>149.19999999999999</v>
      </c>
      <c r="O27" s="42">
        <v>125.9</v>
      </c>
      <c r="P27" s="43">
        <f t="shared" si="0"/>
        <v>427</v>
      </c>
      <c r="Q27" s="38">
        <f t="shared" si="4"/>
        <v>438</v>
      </c>
      <c r="R27" s="106">
        <v>21.3</v>
      </c>
      <c r="S27" s="107">
        <v>20.2</v>
      </c>
      <c r="T27" s="81">
        <v>221.9</v>
      </c>
      <c r="U27" s="82">
        <v>200.4</v>
      </c>
      <c r="V27" s="92">
        <f>(500*T27+(44-H27)*J27)/500</f>
        <v>205.54479999999998</v>
      </c>
      <c r="W27" s="93">
        <f>(500*U27+(44-I27)*K27)/500</f>
        <v>178.84200000000001</v>
      </c>
      <c r="X27" s="121">
        <f t="shared" si="2"/>
        <v>225.72631578947369</v>
      </c>
      <c r="Y27" s="121">
        <f t="shared" si="3"/>
        <v>202.23196721311476</v>
      </c>
      <c r="Z27" s="44">
        <v>4538</v>
      </c>
      <c r="AA27" s="45">
        <v>3135</v>
      </c>
    </row>
    <row r="28" spans="1:27" x14ac:dyDescent="0.3">
      <c r="A28" s="36" t="s">
        <v>25</v>
      </c>
      <c r="B28" s="37">
        <v>55</v>
      </c>
      <c r="C28" s="38">
        <v>58</v>
      </c>
      <c r="D28" s="37">
        <v>564</v>
      </c>
      <c r="E28" s="38">
        <v>562</v>
      </c>
      <c r="F28" s="39">
        <f t="shared" si="1"/>
        <v>2.1636363636363636</v>
      </c>
      <c r="G28" s="40">
        <f t="shared" si="5"/>
        <v>2.0689655172413794</v>
      </c>
      <c r="H28" s="37">
        <v>50</v>
      </c>
      <c r="I28" s="38">
        <v>46</v>
      </c>
      <c r="J28" s="41">
        <v>1956.9</v>
      </c>
      <c r="K28" s="42">
        <v>1848.4</v>
      </c>
      <c r="L28" s="57">
        <v>35</v>
      </c>
      <c r="M28" s="38">
        <v>34</v>
      </c>
      <c r="N28" s="41">
        <v>142.9</v>
      </c>
      <c r="O28" s="42">
        <v>259.89999999999998</v>
      </c>
      <c r="P28" s="43">
        <f t="shared" si="0"/>
        <v>415</v>
      </c>
      <c r="Q28" s="38">
        <f t="shared" si="4"/>
        <v>420</v>
      </c>
      <c r="R28" s="106">
        <v>23.3</v>
      </c>
      <c r="S28" s="107">
        <v>25.1</v>
      </c>
      <c r="T28" s="81">
        <v>225</v>
      </c>
      <c r="U28" s="82">
        <v>208.8</v>
      </c>
      <c r="V28" s="92">
        <f>(500*T28+(44-H28)*J28)/500</f>
        <v>201.5172</v>
      </c>
      <c r="W28" s="93">
        <f>(500*U28+(44-I28)*K28)/500</f>
        <v>201.40639999999999</v>
      </c>
      <c r="X28" s="121">
        <f t="shared" si="2"/>
        <v>231.17956989247313</v>
      </c>
      <c r="Y28" s="121">
        <f t="shared" si="3"/>
        <v>205.07167381974247</v>
      </c>
      <c r="Z28" s="44">
        <v>4465</v>
      </c>
      <c r="AA28" s="45">
        <v>3908</v>
      </c>
    </row>
    <row r="29" spans="1:27" x14ac:dyDescent="0.3">
      <c r="A29" s="36" t="s">
        <v>26</v>
      </c>
      <c r="B29" s="37">
        <v>59</v>
      </c>
      <c r="C29" s="38">
        <v>55</v>
      </c>
      <c r="D29" s="37">
        <v>572</v>
      </c>
      <c r="E29" s="38">
        <v>566</v>
      </c>
      <c r="F29" s="39">
        <f t="shared" si="1"/>
        <v>2.2203389830508473</v>
      </c>
      <c r="G29" s="40">
        <f t="shared" si="5"/>
        <v>2.2000000000000002</v>
      </c>
      <c r="H29" s="37">
        <v>48</v>
      </c>
      <c r="I29" s="38">
        <v>43</v>
      </c>
      <c r="J29" s="41">
        <v>2105.9</v>
      </c>
      <c r="K29" s="42">
        <v>2077.6999999999998</v>
      </c>
      <c r="L29" s="57">
        <v>35</v>
      </c>
      <c r="M29" s="38">
        <v>36</v>
      </c>
      <c r="N29" s="41">
        <v>261.60000000000002</v>
      </c>
      <c r="O29" s="42">
        <v>260</v>
      </c>
      <c r="P29" s="43">
        <f t="shared" si="0"/>
        <v>417</v>
      </c>
      <c r="Q29" s="38">
        <f t="shared" si="4"/>
        <v>421</v>
      </c>
      <c r="R29" s="106">
        <v>21.4</v>
      </c>
      <c r="S29" s="107">
        <v>21</v>
      </c>
      <c r="T29" s="81">
        <v>238.4</v>
      </c>
      <c r="U29" s="82">
        <v>215.1</v>
      </c>
      <c r="V29" s="92">
        <f>(500*T29+(44-H29)*J29)/500</f>
        <v>221.55279999999999</v>
      </c>
      <c r="W29" s="93">
        <f>(500*U29+(44-I29)*K29)/500</f>
        <v>219.25539999999998</v>
      </c>
      <c r="X29" s="121">
        <f t="shared" si="2"/>
        <v>236.65376344086022</v>
      </c>
      <c r="Y29" s="121">
        <f t="shared" si="3"/>
        <v>211.61637931034483</v>
      </c>
      <c r="Z29" s="44">
        <v>5425</v>
      </c>
      <c r="AA29" s="45">
        <v>3966</v>
      </c>
    </row>
    <row r="30" spans="1:27" x14ac:dyDescent="0.3">
      <c r="A30" s="36" t="s">
        <v>27</v>
      </c>
      <c r="B30" s="37">
        <v>60</v>
      </c>
      <c r="C30" s="38">
        <v>58</v>
      </c>
      <c r="D30" s="37">
        <v>570</v>
      </c>
      <c r="E30" s="38">
        <v>569</v>
      </c>
      <c r="F30" s="39">
        <f t="shared" si="1"/>
        <v>2.1666666666666665</v>
      </c>
      <c r="G30" s="40">
        <f t="shared" si="5"/>
        <v>2.1896551724137931</v>
      </c>
      <c r="H30" s="37">
        <v>46</v>
      </c>
      <c r="I30" s="38">
        <v>42</v>
      </c>
      <c r="J30" s="41">
        <v>1807.3</v>
      </c>
      <c r="K30" s="42">
        <v>1943.4</v>
      </c>
      <c r="L30" s="57">
        <v>30</v>
      </c>
      <c r="M30" s="38">
        <v>33</v>
      </c>
      <c r="N30" s="41">
        <v>677.7</v>
      </c>
      <c r="O30" s="42">
        <v>506.5</v>
      </c>
      <c r="P30" s="43">
        <f t="shared" si="0"/>
        <v>424</v>
      </c>
      <c r="Q30" s="38">
        <f t="shared" si="4"/>
        <v>425</v>
      </c>
      <c r="R30" s="106">
        <v>24.2</v>
      </c>
      <c r="S30" s="107">
        <v>22.5</v>
      </c>
      <c r="T30" s="81">
        <v>227.4</v>
      </c>
      <c r="U30" s="82">
        <v>215.8</v>
      </c>
      <c r="V30" s="92">
        <f>(500*T30+(44-H30)*J30)/500</f>
        <v>220.17079999999999</v>
      </c>
      <c r="W30" s="93">
        <f>(500*U30+(44-I30)*K30)/500</f>
        <v>223.5736</v>
      </c>
      <c r="X30" s="121">
        <f t="shared" si="2"/>
        <v>198.65744680851063</v>
      </c>
      <c r="Y30" s="121">
        <f t="shared" si="3"/>
        <v>195.25802997858673</v>
      </c>
      <c r="Z30" s="44">
        <v>4459</v>
      </c>
      <c r="AA30" s="45">
        <v>3909</v>
      </c>
    </row>
    <row r="31" spans="1:27" x14ac:dyDescent="0.3">
      <c r="A31" s="36" t="s">
        <v>28</v>
      </c>
      <c r="B31" s="37">
        <v>58</v>
      </c>
      <c r="C31" s="38">
        <v>60</v>
      </c>
      <c r="D31" s="37">
        <v>578</v>
      </c>
      <c r="E31" s="38">
        <v>570</v>
      </c>
      <c r="F31" s="39">
        <f t="shared" si="1"/>
        <v>2.3448275862068964</v>
      </c>
      <c r="G31" s="40">
        <f t="shared" si="5"/>
        <v>2.1666666666666665</v>
      </c>
      <c r="H31" s="37">
        <v>44</v>
      </c>
      <c r="I31" s="38">
        <v>46</v>
      </c>
      <c r="J31" s="41">
        <v>2139.1999999999998</v>
      </c>
      <c r="K31" s="42">
        <v>1807.3</v>
      </c>
      <c r="L31" s="57">
        <v>29</v>
      </c>
      <c r="M31" s="38">
        <v>30</v>
      </c>
      <c r="N31" s="41">
        <v>709.1</v>
      </c>
      <c r="O31" s="42">
        <v>677.7</v>
      </c>
      <c r="P31" s="43">
        <f t="shared" si="0"/>
        <v>427</v>
      </c>
      <c r="Q31" s="38">
        <f t="shared" si="4"/>
        <v>424</v>
      </c>
      <c r="R31" s="106">
        <v>23.5</v>
      </c>
      <c r="S31" s="107">
        <v>24.2</v>
      </c>
      <c r="T31" s="81">
        <v>249.5</v>
      </c>
      <c r="U31" s="82">
        <v>227.4</v>
      </c>
      <c r="V31" s="92">
        <f>(500*T31+(44-H31)*J31)/500</f>
        <v>249.5</v>
      </c>
      <c r="W31" s="93">
        <f>(500*U31+(44-I31)*K31)/500</f>
        <v>220.17079999999999</v>
      </c>
      <c r="X31" s="121">
        <f t="shared" si="2"/>
        <v>221.20191082802549</v>
      </c>
      <c r="Y31" s="121">
        <f t="shared" si="3"/>
        <v>198.65744680851063</v>
      </c>
      <c r="Z31" s="44">
        <v>4476</v>
      </c>
      <c r="AA31" s="45">
        <v>4459</v>
      </c>
    </row>
    <row r="32" spans="1:27" ht="17.25" thickBot="1" x14ac:dyDescent="0.35">
      <c r="A32" s="46" t="s">
        <v>29</v>
      </c>
      <c r="B32" s="47">
        <v>62</v>
      </c>
      <c r="C32" s="48">
        <v>57</v>
      </c>
      <c r="D32" s="47">
        <v>586</v>
      </c>
      <c r="E32" s="48">
        <v>571</v>
      </c>
      <c r="F32" s="49">
        <f t="shared" si="1"/>
        <v>2.3870967741935485</v>
      </c>
      <c r="G32" s="50">
        <f t="shared" si="5"/>
        <v>2.2456140350877192</v>
      </c>
      <c r="H32" s="47">
        <v>40</v>
      </c>
      <c r="I32" s="48">
        <v>44</v>
      </c>
      <c r="J32" s="51">
        <v>2221.5</v>
      </c>
      <c r="K32" s="52">
        <v>1998.5</v>
      </c>
      <c r="L32" s="58">
        <v>39</v>
      </c>
      <c r="M32" s="48">
        <v>21</v>
      </c>
      <c r="N32" s="51">
        <v>761.6</v>
      </c>
      <c r="O32" s="52">
        <v>709.7</v>
      </c>
      <c r="P32" s="53">
        <f t="shared" si="0"/>
        <v>421</v>
      </c>
      <c r="Q32" s="48">
        <f t="shared" si="4"/>
        <v>435</v>
      </c>
      <c r="R32" s="108">
        <v>22.9</v>
      </c>
      <c r="S32" s="109">
        <v>22.2</v>
      </c>
      <c r="T32" s="83">
        <v>256.39999999999998</v>
      </c>
      <c r="U32" s="84">
        <v>225</v>
      </c>
      <c r="V32" s="92">
        <f>(500*T32+(44-H32)*J32)/500</f>
        <v>274.17200000000003</v>
      </c>
      <c r="W32" s="93">
        <f>(500*U32+(44-I32)*K32)/500</f>
        <v>225</v>
      </c>
      <c r="X32" s="121">
        <f t="shared" si="2"/>
        <v>213.66073752711492</v>
      </c>
      <c r="Y32" s="121">
        <f t="shared" si="3"/>
        <v>203.75010438413361</v>
      </c>
      <c r="Z32" s="54">
        <v>5395</v>
      </c>
      <c r="AA32" s="55">
        <v>3918</v>
      </c>
    </row>
    <row r="33" spans="1:27" x14ac:dyDescent="0.3">
      <c r="A33" s="2" t="s">
        <v>30</v>
      </c>
      <c r="B33" s="3">
        <v>63</v>
      </c>
      <c r="C33" s="4">
        <v>59</v>
      </c>
      <c r="D33" s="3">
        <v>577</v>
      </c>
      <c r="E33" s="4">
        <v>572</v>
      </c>
      <c r="F33" s="62">
        <f t="shared" si="1"/>
        <v>2.2222222222222223</v>
      </c>
      <c r="G33" s="5">
        <f t="shared" si="5"/>
        <v>2.2203389830508473</v>
      </c>
      <c r="H33" s="3">
        <v>46</v>
      </c>
      <c r="I33" s="4">
        <v>45</v>
      </c>
      <c r="J33" s="6">
        <v>2994.3</v>
      </c>
      <c r="K33" s="7">
        <v>2078.6999999999998</v>
      </c>
      <c r="L33" s="61">
        <v>37</v>
      </c>
      <c r="M33" s="4">
        <v>36</v>
      </c>
      <c r="N33" s="6">
        <v>585.79999999999995</v>
      </c>
      <c r="O33" s="7">
        <v>334.4</v>
      </c>
      <c r="P33" s="63">
        <f t="shared" si="0"/>
        <v>417</v>
      </c>
      <c r="Q33" s="4">
        <f t="shared" si="4"/>
        <v>419</v>
      </c>
      <c r="R33" s="110">
        <v>24.5</v>
      </c>
      <c r="S33" s="111">
        <v>22.8</v>
      </c>
      <c r="T33" s="85">
        <v>248.2</v>
      </c>
      <c r="U33" s="86">
        <v>230.3</v>
      </c>
      <c r="V33" s="94">
        <f>(500*T33+(44-H33)*J33)/500</f>
        <v>236.22279999999998</v>
      </c>
      <c r="W33" s="95">
        <f>(500*U33+(44-I33)*K33)/500</f>
        <v>226.14260000000002</v>
      </c>
      <c r="X33" s="121">
        <f t="shared" si="2"/>
        <v>221.22116630669547</v>
      </c>
      <c r="Y33" s="121">
        <f t="shared" si="3"/>
        <v>222.22327586206899</v>
      </c>
      <c r="Z33" s="8">
        <v>4476</v>
      </c>
      <c r="AA33" s="9">
        <v>4008</v>
      </c>
    </row>
    <row r="34" spans="1:27" x14ac:dyDescent="0.3">
      <c r="A34" s="10" t="s">
        <v>31</v>
      </c>
      <c r="B34" s="11">
        <v>52</v>
      </c>
      <c r="C34" s="12">
        <v>49</v>
      </c>
      <c r="D34" s="11">
        <v>562</v>
      </c>
      <c r="E34" s="12">
        <v>558</v>
      </c>
      <c r="F34" s="64">
        <f t="shared" si="1"/>
        <v>2.1923076923076925</v>
      </c>
      <c r="G34" s="13">
        <f t="shared" si="5"/>
        <v>2.1836734693877551</v>
      </c>
      <c r="H34" s="11">
        <v>50</v>
      </c>
      <c r="I34" s="12">
        <v>48</v>
      </c>
      <c r="J34" s="14">
        <v>1931.1</v>
      </c>
      <c r="K34" s="15">
        <v>1890.3</v>
      </c>
      <c r="L34" s="59">
        <v>9</v>
      </c>
      <c r="M34" s="12">
        <v>7</v>
      </c>
      <c r="N34" s="14">
        <v>153.69999999999999</v>
      </c>
      <c r="O34" s="15">
        <v>194.4</v>
      </c>
      <c r="P34" s="65">
        <f t="shared" si="0"/>
        <v>441</v>
      </c>
      <c r="Q34" s="12">
        <f t="shared" si="4"/>
        <v>445</v>
      </c>
      <c r="R34" s="112">
        <v>21.8</v>
      </c>
      <c r="S34" s="113">
        <v>21.3</v>
      </c>
      <c r="T34" s="87">
        <v>215.1</v>
      </c>
      <c r="U34" s="88">
        <v>203.1</v>
      </c>
      <c r="V34" s="96">
        <f>(500*T34+(44-H34)*J34)/500</f>
        <v>191.92679999999999</v>
      </c>
      <c r="W34" s="97">
        <f>(500*U34+(44-I34)*K34)/500</f>
        <v>187.9776</v>
      </c>
      <c r="X34" s="121">
        <f t="shared" si="2"/>
        <v>216.22545824847251</v>
      </c>
      <c r="Y34" s="121">
        <f t="shared" si="3"/>
        <v>203.2235294117647</v>
      </c>
      <c r="Z34" s="16">
        <v>3087</v>
      </c>
      <c r="AA34" s="17">
        <v>3083</v>
      </c>
    </row>
    <row r="35" spans="1:27" x14ac:dyDescent="0.3">
      <c r="A35" s="10" t="s">
        <v>32</v>
      </c>
      <c r="B35" s="11">
        <v>54</v>
      </c>
      <c r="C35" s="12">
        <v>51</v>
      </c>
      <c r="D35" s="11">
        <v>571</v>
      </c>
      <c r="E35" s="12">
        <v>565</v>
      </c>
      <c r="F35" s="64">
        <f t="shared" si="1"/>
        <v>2.3148148148148149</v>
      </c>
      <c r="G35" s="13">
        <f t="shared" si="5"/>
        <v>2.2745098039215685</v>
      </c>
      <c r="H35" s="11">
        <v>47</v>
      </c>
      <c r="I35" s="12">
        <v>48</v>
      </c>
      <c r="J35" s="14">
        <v>2178.4</v>
      </c>
      <c r="K35" s="15">
        <v>2031.2</v>
      </c>
      <c r="L35" s="59">
        <v>14</v>
      </c>
      <c r="M35" s="12">
        <v>10</v>
      </c>
      <c r="N35" s="14">
        <v>385.6</v>
      </c>
      <c r="O35" s="15">
        <v>258.89999999999998</v>
      </c>
      <c r="P35" s="65">
        <f t="shared" si="0"/>
        <v>439</v>
      </c>
      <c r="Q35" s="12">
        <f t="shared" si="4"/>
        <v>442</v>
      </c>
      <c r="R35" s="112">
        <v>21.6</v>
      </c>
      <c r="S35" s="113">
        <v>22.5</v>
      </c>
      <c r="T35" s="87">
        <v>234.6</v>
      </c>
      <c r="U35" s="88">
        <v>220.1</v>
      </c>
      <c r="V35" s="96">
        <f>(500*T35+(44-H35)*J35)/500</f>
        <v>221.52960000000002</v>
      </c>
      <c r="W35" s="97">
        <f>(500*U35+(44-I35)*K35)/500</f>
        <v>203.85040000000001</v>
      </c>
      <c r="X35" s="121">
        <f t="shared" si="2"/>
        <v>230.25020576131689</v>
      </c>
      <c r="Y35" s="121">
        <f t="shared" si="3"/>
        <v>219.30816326530612</v>
      </c>
      <c r="Z35" s="16">
        <v>5354</v>
      </c>
      <c r="AA35" s="17">
        <v>4544</v>
      </c>
    </row>
    <row r="36" spans="1:27" x14ac:dyDescent="0.3">
      <c r="A36" s="10" t="s">
        <v>33</v>
      </c>
      <c r="B36" s="11">
        <v>57</v>
      </c>
      <c r="C36" s="12">
        <v>54</v>
      </c>
      <c r="D36" s="11">
        <v>575</v>
      </c>
      <c r="E36" s="12">
        <v>568</v>
      </c>
      <c r="F36" s="64">
        <f t="shared" si="1"/>
        <v>2.3157894736842106</v>
      </c>
      <c r="G36" s="13">
        <f t="shared" si="5"/>
        <v>2.2592592592592591</v>
      </c>
      <c r="H36" s="11">
        <v>45</v>
      </c>
      <c r="I36" s="12">
        <v>48</v>
      </c>
      <c r="J36" s="14">
        <v>2188.4</v>
      </c>
      <c r="K36" s="15">
        <v>2053.8000000000002</v>
      </c>
      <c r="L36" s="59">
        <v>30</v>
      </c>
      <c r="M36" s="12">
        <v>25</v>
      </c>
      <c r="N36" s="14">
        <v>473.8</v>
      </c>
      <c r="O36" s="15">
        <v>264.39999999999998</v>
      </c>
      <c r="P36" s="65">
        <f t="shared" si="0"/>
        <v>425</v>
      </c>
      <c r="Q36" s="12">
        <f t="shared" si="4"/>
        <v>427</v>
      </c>
      <c r="R36" s="112">
        <v>23.3</v>
      </c>
      <c r="S36" s="113">
        <v>22.3</v>
      </c>
      <c r="T36" s="87">
        <v>245.2</v>
      </c>
      <c r="U36" s="88">
        <v>229.4</v>
      </c>
      <c r="V36" s="96">
        <f>(500*T36+(44-H36)*J36)/500</f>
        <v>240.82320000000001</v>
      </c>
      <c r="W36" s="97">
        <f>(500*U36+(44-I36)*K36)/500</f>
        <v>212.96960000000001</v>
      </c>
      <c r="X36" s="121">
        <f t="shared" si="2"/>
        <v>230.60851063829787</v>
      </c>
      <c r="Y36" s="121">
        <f t="shared" si="3"/>
        <v>227.55789473684212</v>
      </c>
      <c r="Z36" s="16">
        <v>3931</v>
      </c>
      <c r="AA36" s="17">
        <v>3917</v>
      </c>
    </row>
    <row r="37" spans="1:27" x14ac:dyDescent="0.3">
      <c r="A37" s="10" t="s">
        <v>34</v>
      </c>
      <c r="B37" s="11">
        <v>62</v>
      </c>
      <c r="C37" s="12">
        <v>55</v>
      </c>
      <c r="D37" s="11">
        <v>584</v>
      </c>
      <c r="E37" s="12">
        <v>569</v>
      </c>
      <c r="F37" s="64">
        <f t="shared" si="1"/>
        <v>2.3548387096774195</v>
      </c>
      <c r="G37" s="13">
        <f t="shared" si="5"/>
        <v>2.2545454545454544</v>
      </c>
      <c r="H37" s="11">
        <v>38</v>
      </c>
      <c r="I37" s="12">
        <v>43</v>
      </c>
      <c r="J37" s="14">
        <v>2232.5</v>
      </c>
      <c r="K37" s="15">
        <v>1958.3</v>
      </c>
      <c r="L37" s="59">
        <v>50</v>
      </c>
      <c r="M37" s="12">
        <v>41</v>
      </c>
      <c r="N37" s="14">
        <v>618.5</v>
      </c>
      <c r="O37" s="15">
        <v>440.2</v>
      </c>
      <c r="P37" s="65">
        <f t="shared" si="0"/>
        <v>412</v>
      </c>
      <c r="Q37" s="12">
        <f t="shared" si="4"/>
        <v>416</v>
      </c>
      <c r="R37" s="112">
        <v>23</v>
      </c>
      <c r="S37" s="113">
        <v>20.2</v>
      </c>
      <c r="T37" s="87">
        <v>250.5</v>
      </c>
      <c r="U37" s="88">
        <v>221.4</v>
      </c>
      <c r="V37" s="96">
        <f>(500*T37+(44-H37)*J37)/500</f>
        <v>277.29000000000002</v>
      </c>
      <c r="W37" s="97">
        <f>(500*U37+(44-I37)*K37)/500</f>
        <v>225.31659999999999</v>
      </c>
      <c r="X37" s="121">
        <f t="shared" si="2"/>
        <v>209.61111111111111</v>
      </c>
      <c r="Y37" s="121">
        <f t="shared" si="3"/>
        <v>201.8557734204793</v>
      </c>
      <c r="Z37" s="16">
        <v>5957</v>
      </c>
      <c r="AA37" s="17">
        <v>4533</v>
      </c>
    </row>
    <row r="38" spans="1:27" x14ac:dyDescent="0.3">
      <c r="A38" s="10" t="s">
        <v>35</v>
      </c>
      <c r="B38" s="11">
        <v>62</v>
      </c>
      <c r="C38" s="12">
        <v>58</v>
      </c>
      <c r="D38" s="11">
        <v>575</v>
      </c>
      <c r="E38" s="12">
        <v>571</v>
      </c>
      <c r="F38" s="64">
        <f t="shared" si="1"/>
        <v>2.2096774193548385</v>
      </c>
      <c r="G38" s="13">
        <f t="shared" si="5"/>
        <v>2.2241379310344827</v>
      </c>
      <c r="H38" s="11">
        <v>40</v>
      </c>
      <c r="I38" s="12">
        <v>42</v>
      </c>
      <c r="J38" s="14">
        <v>2028.4</v>
      </c>
      <c r="K38" s="15">
        <v>1931.8</v>
      </c>
      <c r="L38" s="59">
        <v>46</v>
      </c>
      <c r="M38" s="12">
        <v>46</v>
      </c>
      <c r="N38" s="14">
        <v>509.7</v>
      </c>
      <c r="O38" s="15">
        <v>421.8</v>
      </c>
      <c r="P38" s="65">
        <f t="shared" si="0"/>
        <v>414</v>
      </c>
      <c r="Q38" s="12">
        <f t="shared" si="4"/>
        <v>412</v>
      </c>
      <c r="R38" s="112">
        <v>22.1</v>
      </c>
      <c r="S38" s="113">
        <v>25</v>
      </c>
      <c r="T38" s="87">
        <v>227.4</v>
      </c>
      <c r="U38" s="88">
        <v>221.7</v>
      </c>
      <c r="V38" s="96">
        <f>(500*T38+(44-H38)*J38)/500</f>
        <v>243.62720000000002</v>
      </c>
      <c r="W38" s="97">
        <f>(500*U38+(44-I38)*K38)/500</f>
        <v>229.4272</v>
      </c>
      <c r="X38" s="121">
        <f t="shared" si="2"/>
        <v>198.79691629955948</v>
      </c>
      <c r="Y38" s="121">
        <f t="shared" si="3"/>
        <v>201.42555066079294</v>
      </c>
      <c r="Z38" s="16">
        <v>3904</v>
      </c>
      <c r="AA38" s="17">
        <v>3928</v>
      </c>
    </row>
    <row r="39" spans="1:27" x14ac:dyDescent="0.3">
      <c r="A39" s="10" t="s">
        <v>36</v>
      </c>
      <c r="B39" s="11">
        <v>50</v>
      </c>
      <c r="C39" s="12">
        <v>47</v>
      </c>
      <c r="D39" s="11">
        <v>568</v>
      </c>
      <c r="E39" s="12">
        <v>558</v>
      </c>
      <c r="F39" s="64">
        <f t="shared" si="1"/>
        <v>2.36</v>
      </c>
      <c r="G39" s="13">
        <f t="shared" si="5"/>
        <v>2.2340425531914891</v>
      </c>
      <c r="H39" s="11">
        <v>42</v>
      </c>
      <c r="I39" s="12">
        <v>43</v>
      </c>
      <c r="J39" s="14">
        <v>2350.6999999999998</v>
      </c>
      <c r="K39" s="15">
        <v>2006.6</v>
      </c>
      <c r="L39" s="59">
        <v>20</v>
      </c>
      <c r="M39" s="12">
        <v>13</v>
      </c>
      <c r="N39" s="14">
        <v>559.6</v>
      </c>
      <c r="O39" s="15">
        <v>748.5</v>
      </c>
      <c r="P39" s="65">
        <f t="shared" si="0"/>
        <v>438</v>
      </c>
      <c r="Q39" s="12">
        <f t="shared" si="4"/>
        <v>444</v>
      </c>
      <c r="R39" s="112">
        <v>24.1</v>
      </c>
      <c r="S39" s="113">
        <v>24.8</v>
      </c>
      <c r="T39" s="87">
        <v>241</v>
      </c>
      <c r="U39" s="88">
        <v>214</v>
      </c>
      <c r="V39" s="96">
        <f>(500*T39+(44-H39)*J39)/500</f>
        <v>250.40279999999998</v>
      </c>
      <c r="W39" s="97">
        <f>(500*U39+(44-I39)*K39)/500</f>
        <v>218.01320000000001</v>
      </c>
      <c r="X39" s="121">
        <f t="shared" si="2"/>
        <v>227.72499999999999</v>
      </c>
      <c r="Y39" s="121">
        <f t="shared" si="3"/>
        <v>199.73203285420945</v>
      </c>
      <c r="Z39" s="16">
        <v>5353</v>
      </c>
      <c r="AA39" s="17">
        <v>3904</v>
      </c>
    </row>
    <row r="40" spans="1:27" x14ac:dyDescent="0.3">
      <c r="A40" s="10" t="s">
        <v>37</v>
      </c>
      <c r="B40" s="11">
        <v>61</v>
      </c>
      <c r="C40" s="12">
        <v>54</v>
      </c>
      <c r="D40" s="11">
        <v>576</v>
      </c>
      <c r="E40" s="12">
        <v>568</v>
      </c>
      <c r="F40" s="64">
        <f t="shared" si="1"/>
        <v>2.2459016393442623</v>
      </c>
      <c r="G40" s="13">
        <f t="shared" si="5"/>
        <v>2.2592592592592591</v>
      </c>
      <c r="H40" s="11">
        <v>41</v>
      </c>
      <c r="I40" s="12">
        <v>41</v>
      </c>
      <c r="J40" s="14">
        <v>2083.6999999999998</v>
      </c>
      <c r="K40" s="15">
        <v>2071.4</v>
      </c>
      <c r="L40" s="59">
        <v>28</v>
      </c>
      <c r="M40" s="12">
        <v>13</v>
      </c>
      <c r="N40" s="14">
        <v>789.2</v>
      </c>
      <c r="O40" s="15">
        <v>1188.8</v>
      </c>
      <c r="P40" s="65">
        <f t="shared" si="0"/>
        <v>431</v>
      </c>
      <c r="Q40" s="12">
        <f t="shared" si="4"/>
        <v>446</v>
      </c>
      <c r="R40" s="112">
        <v>36</v>
      </c>
      <c r="S40" s="113">
        <v>32.5</v>
      </c>
      <c r="T40" s="87">
        <v>246.1</v>
      </c>
      <c r="U40" s="88">
        <v>229.7</v>
      </c>
      <c r="V40" s="96">
        <f>(500*T40+(44-H40)*J40)/500</f>
        <v>258.60220000000004</v>
      </c>
      <c r="W40" s="97">
        <f>(500*U40+(44-I40)*K40)/500</f>
        <v>242.1284</v>
      </c>
      <c r="X40" s="121">
        <f t="shared" si="2"/>
        <v>213.88220338983049</v>
      </c>
      <c r="Y40" s="121">
        <f t="shared" si="3"/>
        <v>204.09774127310064</v>
      </c>
      <c r="Z40" s="16">
        <v>3937</v>
      </c>
      <c r="AA40" s="17">
        <v>3969</v>
      </c>
    </row>
    <row r="41" spans="1:27" x14ac:dyDescent="0.3">
      <c r="A41" s="10" t="s">
        <v>38</v>
      </c>
      <c r="B41" s="11">
        <v>64</v>
      </c>
      <c r="C41" s="12">
        <v>50</v>
      </c>
      <c r="D41" s="11">
        <v>588</v>
      </c>
      <c r="E41" s="12">
        <v>561</v>
      </c>
      <c r="F41" s="64">
        <f t="shared" si="1"/>
        <v>2.375</v>
      </c>
      <c r="G41" s="13">
        <f t="shared" si="5"/>
        <v>2.2200000000000002</v>
      </c>
      <c r="H41" s="11">
        <v>37</v>
      </c>
      <c r="I41" s="12">
        <v>42</v>
      </c>
      <c r="J41" s="14">
        <v>2170.3000000000002</v>
      </c>
      <c r="K41" s="15">
        <v>2104.6</v>
      </c>
      <c r="L41" s="59">
        <v>31</v>
      </c>
      <c r="M41" s="12">
        <v>23</v>
      </c>
      <c r="N41" s="14">
        <v>1269.8</v>
      </c>
      <c r="O41" s="15">
        <v>582.29999999999995</v>
      </c>
      <c r="P41" s="65">
        <f t="shared" si="0"/>
        <v>432</v>
      </c>
      <c r="Q41" s="12">
        <f t="shared" si="4"/>
        <v>435</v>
      </c>
      <c r="R41" s="112">
        <v>25.7</v>
      </c>
      <c r="S41" s="113">
        <v>23.7</v>
      </c>
      <c r="T41" s="87">
        <v>261.5</v>
      </c>
      <c r="U41" s="88">
        <v>224.2</v>
      </c>
      <c r="V41" s="96">
        <f>(500*T41+(44-H41)*J41)/500</f>
        <v>291.88420000000002</v>
      </c>
      <c r="W41" s="97">
        <f>(500*U41+(44-I41)*K41)/500</f>
        <v>232.61840000000001</v>
      </c>
      <c r="X41" s="121">
        <f t="shared" si="2"/>
        <v>194.85330490405119</v>
      </c>
      <c r="Y41" s="121">
        <f t="shared" si="3"/>
        <v>206.93312368972747</v>
      </c>
      <c r="Z41" s="16">
        <v>4499</v>
      </c>
      <c r="AA41" s="17">
        <v>3925</v>
      </c>
    </row>
    <row r="42" spans="1:27" ht="17.25" thickBot="1" x14ac:dyDescent="0.35">
      <c r="A42" s="18" t="s">
        <v>39</v>
      </c>
      <c r="B42" s="19">
        <v>63</v>
      </c>
      <c r="C42" s="20">
        <v>53</v>
      </c>
      <c r="D42" s="19">
        <v>585</v>
      </c>
      <c r="E42" s="20">
        <v>571</v>
      </c>
      <c r="F42" s="66">
        <f t="shared" si="1"/>
        <v>2.3492063492063493</v>
      </c>
      <c r="G42" s="21">
        <f t="shared" si="5"/>
        <v>2.3396226415094339</v>
      </c>
      <c r="H42" s="19">
        <v>43</v>
      </c>
      <c r="I42" s="20">
        <v>41</v>
      </c>
      <c r="J42" s="22">
        <v>2324</v>
      </c>
      <c r="K42" s="23">
        <v>2396.5</v>
      </c>
      <c r="L42" s="60">
        <v>29</v>
      </c>
      <c r="M42" s="20">
        <v>24</v>
      </c>
      <c r="N42" s="22">
        <v>846.4</v>
      </c>
      <c r="O42" s="23">
        <v>559.9</v>
      </c>
      <c r="P42" s="67">
        <f t="shared" si="0"/>
        <v>428</v>
      </c>
      <c r="Q42" s="20">
        <f t="shared" si="4"/>
        <v>435</v>
      </c>
      <c r="R42" s="114">
        <v>24.9</v>
      </c>
      <c r="S42" s="115">
        <v>23.4</v>
      </c>
      <c r="T42" s="89">
        <v>270.2</v>
      </c>
      <c r="U42" s="90">
        <v>243.8</v>
      </c>
      <c r="V42" s="98">
        <f>(500*T42+(44-H42)*J42)/500</f>
        <v>274.84800000000001</v>
      </c>
      <c r="W42" s="99">
        <f>(500*U42+(44-I42)*K42)/500</f>
        <v>258.17899999999997</v>
      </c>
      <c r="X42" s="121">
        <f t="shared" si="2"/>
        <v>234.72271762208067</v>
      </c>
      <c r="Y42" s="121">
        <f t="shared" si="3"/>
        <v>227.86218487394956</v>
      </c>
      <c r="Z42" s="24">
        <v>4433</v>
      </c>
      <c r="AA42" s="25">
        <v>3882</v>
      </c>
    </row>
    <row r="43" spans="1:27" x14ac:dyDescent="0.3">
      <c r="H43" s="70">
        <f>AVERAGE(H3:H42)</f>
        <v>44.45</v>
      </c>
      <c r="I43" s="70">
        <f>AVERAGE(I3:I42)</f>
        <v>45.25</v>
      </c>
      <c r="R43" s="116">
        <f>AVERAGE(R3:R42)</f>
        <v>24.002499999999994</v>
      </c>
      <c r="S43" s="116">
        <f>AVERAGE(S3:S42)</f>
        <v>22.845000000000002</v>
      </c>
      <c r="V43" s="116">
        <f>AVERAGE(V3:V42)</f>
        <v>219.53109499999999</v>
      </c>
      <c r="W43" s="116">
        <f>AVERAGE(W3:W42)</f>
        <v>196.58418499999999</v>
      </c>
      <c r="X43" s="116"/>
      <c r="Y43" s="116"/>
    </row>
    <row r="44" spans="1:27" x14ac:dyDescent="0.3">
      <c r="R44" t="s">
        <v>54</v>
      </c>
      <c r="S44" s="117">
        <f>(R43-S43)/R43</f>
        <v>4.8224143318404002E-2</v>
      </c>
      <c r="V44" t="s">
        <v>54</v>
      </c>
      <c r="W44" s="117">
        <f>(V43-W43)/V43</f>
        <v>0.10452692362327989</v>
      </c>
      <c r="X44" s="117"/>
      <c r="Y44" s="117"/>
    </row>
  </sheetData>
  <mergeCells count="14">
    <mergeCell ref="L1:M1"/>
    <mergeCell ref="V1:W1"/>
    <mergeCell ref="AD1:AE1"/>
    <mergeCell ref="B1:C1"/>
    <mergeCell ref="D1:E1"/>
    <mergeCell ref="F1:G1"/>
    <mergeCell ref="H1:I1"/>
    <mergeCell ref="J1:K1"/>
    <mergeCell ref="Z1:AA1"/>
    <mergeCell ref="N1:O1"/>
    <mergeCell ref="P1:Q1"/>
    <mergeCell ref="R1:S1"/>
    <mergeCell ref="T1:U1"/>
    <mergeCell ref="X1:Y1"/>
  </mergeCells>
  <phoneticPr fontId="2" type="noConversion"/>
  <pageMargins left="0.25" right="0.25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2021-12-20T07:45:17Z</cp:lastPrinted>
  <dcterms:created xsi:type="dcterms:W3CDTF">2021-11-28T22:51:01Z</dcterms:created>
  <dcterms:modified xsi:type="dcterms:W3CDTF">2021-12-20T07:46:31Z</dcterms:modified>
</cp:coreProperties>
</file>