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フィミョン\Desktop\Drawings\"/>
    </mc:Choice>
  </mc:AlternateContent>
  <bookViews>
    <workbookView xWindow="0" yWindow="0" windowWidth="19200" windowHeight="11415" activeTab="1"/>
  </bookViews>
  <sheets>
    <sheet name="Sub-piston Cam" sheetId="1" r:id="rId1"/>
    <sheet name="燃焼室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C15" i="2"/>
  <c r="E15" i="2" s="1"/>
  <c r="E16" i="2" s="1"/>
  <c r="E3" i="2"/>
  <c r="C3" i="2"/>
  <c r="E10" i="2"/>
  <c r="E14" i="2"/>
  <c r="C16" i="2" l="1"/>
  <c r="I30" i="1"/>
  <c r="F28" i="1" s="1"/>
  <c r="L27" i="1"/>
  <c r="I28" i="1"/>
  <c r="F31" i="1"/>
  <c r="F30" i="1"/>
  <c r="F29" i="1"/>
  <c r="D62" i="1"/>
  <c r="D60" i="1"/>
  <c r="D59" i="1"/>
  <c r="D58" i="1"/>
  <c r="D57" i="1"/>
  <c r="E55" i="1"/>
  <c r="F15" i="1"/>
  <c r="F14" i="1"/>
  <c r="F6" i="1"/>
</calcChain>
</file>

<file path=xl/sharedStrings.xml><?xml version="1.0" encoding="utf-8"?>
<sst xmlns="http://schemas.openxmlformats.org/spreadsheetml/2006/main" count="157" uniqueCount="134">
  <si>
    <t>ピストンカム</t>
    <phoneticPr fontId="1"/>
  </si>
  <si>
    <t>[1]</t>
    <phoneticPr fontId="2" type="noConversion"/>
  </si>
  <si>
    <t>弁開閉時期</t>
    <phoneticPr fontId="2" type="noConversion"/>
  </si>
  <si>
    <t>[2]</t>
    <phoneticPr fontId="2" type="noConversion"/>
  </si>
  <si>
    <r>
      <t>カムの形</t>
    </r>
    <r>
      <rPr>
        <sz val="11"/>
        <color theme="1"/>
        <rFont val="游ゴシック"/>
        <family val="3"/>
        <charset val="128"/>
        <scheme val="minor"/>
      </rPr>
      <t>状</t>
    </r>
    <phoneticPr fontId="2" type="noConversion"/>
  </si>
  <si>
    <r>
      <t>間げき円半</t>
    </r>
    <r>
      <rPr>
        <sz val="11"/>
        <color theme="1"/>
        <rFont val="游ゴシック"/>
        <family val="3"/>
        <charset val="128"/>
        <scheme val="minor"/>
      </rPr>
      <t>径</t>
    </r>
    <phoneticPr fontId="2" type="noConversion"/>
  </si>
  <si>
    <r>
      <t>基礎円半</t>
    </r>
    <r>
      <rPr>
        <b/>
        <sz val="11"/>
        <color theme="1"/>
        <rFont val="游ゴシック"/>
        <family val="3"/>
        <charset val="128"/>
        <scheme val="minor"/>
      </rPr>
      <t>径</t>
    </r>
    <phoneticPr fontId="2" type="noConversion"/>
  </si>
  <si>
    <t>カムの間げき</t>
    <phoneticPr fontId="2" type="noConversion"/>
  </si>
  <si>
    <r>
      <t>側円部半</t>
    </r>
    <r>
      <rPr>
        <sz val="11"/>
        <color theme="1"/>
        <rFont val="游ゴシック"/>
        <family val="3"/>
        <charset val="128"/>
        <scheme val="minor"/>
      </rPr>
      <t>径</t>
    </r>
    <phoneticPr fontId="2" type="noConversion"/>
  </si>
  <si>
    <r>
      <t>頂円部半</t>
    </r>
    <r>
      <rPr>
        <b/>
        <sz val="11"/>
        <color theme="1"/>
        <rFont val="游ゴシック"/>
        <family val="3"/>
        <charset val="128"/>
        <scheme val="minor"/>
      </rPr>
      <t>径</t>
    </r>
    <phoneticPr fontId="2" type="noConversion"/>
  </si>
  <si>
    <t>カムリフト</t>
    <phoneticPr fontId="2" type="noConversion"/>
  </si>
  <si>
    <t>カムの作用角</t>
    <phoneticPr fontId="2" type="noConversion"/>
  </si>
  <si>
    <r>
      <t>側円部範</t>
    </r>
    <r>
      <rPr>
        <sz val="11"/>
        <color theme="1"/>
        <rFont val="游ゴシック"/>
        <family val="3"/>
        <charset val="128"/>
        <scheme val="minor"/>
      </rPr>
      <t>囲</t>
    </r>
    <r>
      <rPr>
        <sz val="11"/>
        <color theme="1"/>
        <rFont val="游ゴシック"/>
        <family val="2"/>
        <charset val="128"/>
        <scheme val="minor"/>
      </rPr>
      <t>角</t>
    </r>
    <phoneticPr fontId="2" type="noConversion"/>
  </si>
  <si>
    <t>[3]</t>
    <phoneticPr fontId="2" type="noConversion"/>
  </si>
  <si>
    <t>カム軸の構造および材料</t>
    <phoneticPr fontId="2" type="noConversion"/>
  </si>
  <si>
    <t>カム軸中心軸</t>
    <phoneticPr fontId="2" type="noConversion"/>
  </si>
  <si>
    <t>カム</t>
    <phoneticPr fontId="2" type="noConversion"/>
  </si>
  <si>
    <r>
      <t>カム軸</t>
    </r>
    <r>
      <rPr>
        <sz val="11"/>
        <color theme="1"/>
        <rFont val="游ゴシック"/>
        <family val="3"/>
        <charset val="128"/>
        <scheme val="minor"/>
      </rPr>
      <t>歯車</t>
    </r>
    <phoneticPr fontId="2" type="noConversion"/>
  </si>
  <si>
    <t>[4]</t>
    <phoneticPr fontId="2" type="noConversion"/>
  </si>
  <si>
    <r>
      <t>カム幅と接</t>
    </r>
    <r>
      <rPr>
        <sz val="11"/>
        <color theme="1"/>
        <rFont val="游ゴシック"/>
        <family val="3"/>
        <charset val="128"/>
        <scheme val="minor"/>
      </rPr>
      <t>触応力</t>
    </r>
    <phoneticPr fontId="2" type="noConversion"/>
  </si>
  <si>
    <t>カム幅</t>
    <phoneticPr fontId="2" type="noConversion"/>
  </si>
  <si>
    <r>
      <t>接</t>
    </r>
    <r>
      <rPr>
        <sz val="11"/>
        <color rgb="FF0070C0"/>
        <rFont val="游ゴシック"/>
        <family val="3"/>
        <charset val="128"/>
        <scheme val="minor"/>
      </rPr>
      <t>触応</t>
    </r>
    <r>
      <rPr>
        <sz val="11"/>
        <color rgb="FF0070C0"/>
        <rFont val="游ゴシック"/>
        <family val="3"/>
        <charset val="129"/>
        <scheme val="minor"/>
      </rPr>
      <t>力</t>
    </r>
    <phoneticPr fontId="2" type="noConversion"/>
  </si>
  <si>
    <t>鋳鉄弾性係数</t>
    <phoneticPr fontId="2" type="noConversion"/>
  </si>
  <si>
    <r>
      <t>鉄弾</t>
    </r>
    <r>
      <rPr>
        <sz val="11"/>
        <color theme="1"/>
        <rFont val="游ゴシック"/>
        <family val="3"/>
        <charset val="129"/>
        <scheme val="minor"/>
      </rPr>
      <t>性係</t>
    </r>
    <r>
      <rPr>
        <sz val="11"/>
        <color theme="1"/>
        <rFont val="游ゴシック"/>
        <family val="3"/>
        <charset val="128"/>
        <scheme val="minor"/>
      </rPr>
      <t>数</t>
    </r>
    <phoneticPr fontId="2" type="noConversion"/>
  </si>
  <si>
    <t>[5]</t>
    <phoneticPr fontId="2" type="noConversion"/>
  </si>
  <si>
    <r>
      <t>カム軸外</t>
    </r>
    <r>
      <rPr>
        <sz val="11"/>
        <color rgb="FF0070C0"/>
        <rFont val="游ゴシック"/>
        <family val="3"/>
        <charset val="128"/>
        <scheme val="minor"/>
      </rPr>
      <t>径</t>
    </r>
    <r>
      <rPr>
        <sz val="11"/>
        <color rgb="FF0070C0"/>
        <rFont val="游ゴシック"/>
        <family val="3"/>
        <charset val="129"/>
        <scheme val="minor"/>
      </rPr>
      <t>、カム軸</t>
    </r>
    <r>
      <rPr>
        <sz val="11"/>
        <color rgb="FF0070C0"/>
        <rFont val="游ゴシック"/>
        <family val="3"/>
        <charset val="128"/>
        <scheme val="minor"/>
      </rPr>
      <t>内径</t>
    </r>
    <r>
      <rPr>
        <sz val="11"/>
        <color rgb="FF0070C0"/>
        <rFont val="游ゴシック"/>
        <family val="3"/>
        <charset val="129"/>
        <scheme val="minor"/>
      </rPr>
      <t>とたわみ</t>
    </r>
    <phoneticPr fontId="2" type="noConversion"/>
  </si>
  <si>
    <t>[6]</t>
    <phoneticPr fontId="2" type="noConversion"/>
  </si>
  <si>
    <r>
      <t>吸</t>
    </r>
    <r>
      <rPr>
        <sz val="11"/>
        <color theme="1"/>
        <rFont val="游ゴシック"/>
        <family val="3"/>
        <charset val="128"/>
        <scheme val="minor"/>
      </rPr>
      <t>気カムと排気カムのクランク角の関係と調整</t>
    </r>
    <phoneticPr fontId="2" type="noConversion"/>
  </si>
  <si>
    <r>
      <t>上死点から吸</t>
    </r>
    <r>
      <rPr>
        <sz val="11"/>
        <color theme="1"/>
        <rFont val="游ゴシック"/>
        <family val="3"/>
        <charset val="128"/>
        <scheme val="minor"/>
      </rPr>
      <t>気カム軸までの角度</t>
    </r>
    <phoneticPr fontId="2" type="noConversion"/>
  </si>
  <si>
    <r>
      <t>上死点から排</t>
    </r>
    <r>
      <rPr>
        <sz val="11"/>
        <color theme="1"/>
        <rFont val="游ゴシック"/>
        <family val="3"/>
        <charset val="128"/>
        <scheme val="minor"/>
      </rPr>
      <t>気カム軸までの角度</t>
    </r>
    <phoneticPr fontId="2" type="noConversion"/>
  </si>
  <si>
    <r>
      <t>排</t>
    </r>
    <r>
      <rPr>
        <sz val="11"/>
        <color theme="1"/>
        <rFont val="游ゴシック"/>
        <family val="3"/>
        <charset val="128"/>
        <scheme val="minor"/>
      </rPr>
      <t>気</t>
    </r>
    <r>
      <rPr>
        <sz val="11"/>
        <color theme="1"/>
        <rFont val="游ゴシック"/>
        <family val="2"/>
        <charset val="128"/>
        <scheme val="minor"/>
      </rPr>
      <t>カム-吸</t>
    </r>
    <r>
      <rPr>
        <sz val="11"/>
        <color theme="1"/>
        <rFont val="游ゴシック"/>
        <family val="3"/>
        <charset val="128"/>
        <scheme val="minor"/>
      </rPr>
      <t>気</t>
    </r>
    <r>
      <rPr>
        <sz val="11"/>
        <color theme="1"/>
        <rFont val="游ゴシック"/>
        <family val="2"/>
        <charset val="128"/>
        <scheme val="minor"/>
      </rPr>
      <t>カム</t>
    </r>
    <r>
      <rPr>
        <sz val="11"/>
        <color theme="1"/>
        <rFont val="游ゴシック"/>
        <family val="3"/>
        <charset val="128"/>
        <scheme val="minor"/>
      </rPr>
      <t>遅れ</t>
    </r>
    <phoneticPr fontId="2" type="noConversion"/>
  </si>
  <si>
    <t>[7]</t>
    <phoneticPr fontId="2" type="noConversion"/>
  </si>
  <si>
    <t>第一期</t>
    <phoneticPr fontId="2" type="noConversion"/>
  </si>
  <si>
    <t>Value</t>
    <phoneticPr fontId="2" type="noConversion"/>
  </si>
  <si>
    <t>Unit</t>
    <phoneticPr fontId="2" type="noConversion"/>
  </si>
  <si>
    <t>弁開き</t>
    <phoneticPr fontId="2" type="noConversion"/>
  </si>
  <si>
    <r>
      <t>弁</t>
    </r>
    <r>
      <rPr>
        <sz val="11"/>
        <color theme="1"/>
        <rFont val="游ゴシック"/>
        <family val="3"/>
        <charset val="128"/>
        <scheme val="minor"/>
      </rPr>
      <t>閉じ</t>
    </r>
    <phoneticPr fontId="2" type="noConversion"/>
  </si>
  <si>
    <t>弁開度</t>
    <phoneticPr fontId="2" type="noConversion"/>
  </si>
  <si>
    <t>deg</t>
    <phoneticPr fontId="1"/>
  </si>
  <si>
    <t>r_0</t>
    <phoneticPr fontId="2" type="noConversion"/>
  </si>
  <si>
    <t>r'</t>
    <phoneticPr fontId="2" type="noConversion"/>
  </si>
  <si>
    <t>ε</t>
    <phoneticPr fontId="2" type="noConversion"/>
  </si>
  <si>
    <t>r</t>
    <phoneticPr fontId="2" type="noConversion"/>
  </si>
  <si>
    <t>r_t</t>
    <phoneticPr fontId="2" type="noConversion"/>
  </si>
  <si>
    <t>h_m</t>
    <phoneticPr fontId="2" type="noConversion"/>
  </si>
  <si>
    <t>mm</t>
    <phoneticPr fontId="1"/>
  </si>
  <si>
    <t>θ_0</t>
    <phoneticPr fontId="2" type="noConversion"/>
  </si>
  <si>
    <t>deg</t>
    <phoneticPr fontId="1"/>
  </si>
  <si>
    <t>カム特性</t>
    <phoneticPr fontId="2" type="noConversion"/>
  </si>
  <si>
    <t>r-r_0</t>
    <phoneticPr fontId="2" type="noConversion"/>
  </si>
  <si>
    <t>カムのrpm</t>
    <phoneticPr fontId="2" type="noConversion"/>
  </si>
  <si>
    <t>n'</t>
    <phoneticPr fontId="2" type="noConversion"/>
  </si>
  <si>
    <t>pi*n'/30</t>
    <phoneticPr fontId="2" type="noConversion"/>
  </si>
  <si>
    <r>
      <t>弁の開き始めからのカム回</t>
    </r>
    <r>
      <rPr>
        <sz val="11"/>
        <color theme="1"/>
        <rFont val="游ゴシック"/>
        <family val="3"/>
        <charset val="128"/>
        <scheme val="minor"/>
      </rPr>
      <t>転</t>
    </r>
    <r>
      <rPr>
        <sz val="11"/>
        <color theme="1"/>
        <rFont val="游ゴシック"/>
        <family val="2"/>
        <charset val="128"/>
        <scheme val="minor"/>
      </rPr>
      <t>角</t>
    </r>
    <phoneticPr fontId="2" type="noConversion"/>
  </si>
  <si>
    <t>θ</t>
    <phoneticPr fontId="2" type="noConversion"/>
  </si>
  <si>
    <t>(deg)</t>
    <phoneticPr fontId="2" type="noConversion"/>
  </si>
  <si>
    <t>(rad)</t>
    <phoneticPr fontId="2" type="noConversion"/>
  </si>
  <si>
    <t>タペットリフト</t>
    <phoneticPr fontId="2" type="noConversion"/>
  </si>
  <si>
    <t>h(mm)</t>
    <phoneticPr fontId="2" type="noConversion"/>
  </si>
  <si>
    <t>タペット速度</t>
    <phoneticPr fontId="2" type="noConversion"/>
  </si>
  <si>
    <t>v(m/s)</t>
    <phoneticPr fontId="2" type="noConversion"/>
  </si>
  <si>
    <t>タペット加速度</t>
    <phoneticPr fontId="2" type="noConversion"/>
  </si>
  <si>
    <t>α(m/s^2)</t>
    <phoneticPr fontId="2" type="noConversion"/>
  </si>
  <si>
    <t>移行期</t>
    <phoneticPr fontId="2" type="noConversion"/>
  </si>
  <si>
    <t>カム角度</t>
    <phoneticPr fontId="2" type="noConversion"/>
  </si>
  <si>
    <t>最大弁リフト</t>
    <phoneticPr fontId="2" type="noConversion"/>
  </si>
  <si>
    <t>mm</t>
    <phoneticPr fontId="2" type="noConversion"/>
  </si>
  <si>
    <t>最大速度</t>
    <phoneticPr fontId="2" type="noConversion"/>
  </si>
  <si>
    <t>正</t>
    <phoneticPr fontId="2" type="noConversion"/>
  </si>
  <si>
    <t>m/s</t>
    <phoneticPr fontId="2" type="noConversion"/>
  </si>
  <si>
    <t>負</t>
    <phoneticPr fontId="2" type="noConversion"/>
  </si>
  <si>
    <t>m/s</t>
    <phoneticPr fontId="2" type="noConversion"/>
  </si>
  <si>
    <t>最大加速度</t>
    <phoneticPr fontId="2" type="noConversion"/>
  </si>
  <si>
    <t>m/s^2</t>
    <phoneticPr fontId="2" type="noConversion"/>
  </si>
  <si>
    <t>最大減速度</t>
    <phoneticPr fontId="2" type="noConversion"/>
  </si>
  <si>
    <t>[8]</t>
    <phoneticPr fontId="2" type="noConversion"/>
  </si>
  <si>
    <t>カムにかかる力</t>
    <phoneticPr fontId="2" type="noConversion"/>
  </si>
  <si>
    <t>[8.1]</t>
    <phoneticPr fontId="2" type="noConversion"/>
  </si>
  <si>
    <t>弁ばね張力</t>
    <phoneticPr fontId="2" type="noConversion"/>
  </si>
  <si>
    <t>取り付け荷重</t>
    <phoneticPr fontId="2" type="noConversion"/>
  </si>
  <si>
    <t>F_0</t>
    <phoneticPr fontId="2" type="noConversion"/>
  </si>
  <si>
    <r>
      <t>ばね定</t>
    </r>
    <r>
      <rPr>
        <sz val="11"/>
        <color theme="1"/>
        <rFont val="游ゴシック"/>
        <family val="3"/>
        <charset val="128"/>
        <scheme val="minor"/>
      </rPr>
      <t>数</t>
    </r>
    <phoneticPr fontId="2" type="noConversion"/>
  </si>
  <si>
    <t>k</t>
    <phoneticPr fontId="2" type="noConversion"/>
  </si>
  <si>
    <t>F_1</t>
    <phoneticPr fontId="2" type="noConversion"/>
  </si>
  <si>
    <t>[8.2]</t>
    <phoneticPr fontId="2" type="noConversion"/>
  </si>
  <si>
    <t>慣性力</t>
    <phoneticPr fontId="2" type="noConversion"/>
  </si>
  <si>
    <t>部品質量</t>
    <phoneticPr fontId="2" type="noConversion"/>
  </si>
  <si>
    <t>m_vt</t>
    <phoneticPr fontId="2" type="noConversion"/>
  </si>
  <si>
    <t>F_i</t>
    <phoneticPr fontId="2" type="noConversion"/>
  </si>
  <si>
    <r>
      <t>弁の開き始めからのカム回</t>
    </r>
    <r>
      <rPr>
        <sz val="11"/>
        <color theme="1"/>
        <rFont val="游ゴシック"/>
        <family val="3"/>
        <charset val="128"/>
        <scheme val="minor"/>
      </rPr>
      <t>転</t>
    </r>
    <r>
      <rPr>
        <sz val="11"/>
        <color theme="1"/>
        <rFont val="游ゴシック"/>
        <family val="2"/>
        <charset val="128"/>
        <scheme val="minor"/>
      </rPr>
      <t>角</t>
    </r>
    <phoneticPr fontId="2" type="noConversion"/>
  </si>
  <si>
    <t>θ</t>
    <phoneticPr fontId="2" type="noConversion"/>
  </si>
  <si>
    <t>(deg)</t>
    <phoneticPr fontId="2" type="noConversion"/>
  </si>
  <si>
    <t>(N)</t>
    <phoneticPr fontId="2" type="noConversion"/>
  </si>
  <si>
    <r>
      <t>カムに</t>
    </r>
    <r>
      <rPr>
        <sz val="11"/>
        <color theme="1"/>
        <rFont val="游ゴシック"/>
        <family val="3"/>
        <charset val="128"/>
        <scheme val="minor"/>
      </rPr>
      <t>働く力</t>
    </r>
    <phoneticPr fontId="2" type="noConversion"/>
  </si>
  <si>
    <t>F_cam</t>
    <phoneticPr fontId="2" type="noConversion"/>
  </si>
  <si>
    <t>(N)</t>
    <phoneticPr fontId="2" type="noConversion"/>
  </si>
  <si>
    <r>
      <t>接</t>
    </r>
    <r>
      <rPr>
        <sz val="11"/>
        <color rgb="FF0070C0"/>
        <rFont val="游ゴシック"/>
        <family val="3"/>
        <charset val="128"/>
        <scheme val="minor"/>
      </rPr>
      <t>触応</t>
    </r>
    <r>
      <rPr>
        <sz val="11"/>
        <color rgb="FF0070C0"/>
        <rFont val="游ゴシック"/>
        <family val="3"/>
        <charset val="129"/>
        <scheme val="minor"/>
      </rPr>
      <t>力[MPa]</t>
    </r>
    <phoneticPr fontId="2" type="noConversion"/>
  </si>
  <si>
    <t>σ_c</t>
    <phoneticPr fontId="2" type="noConversion"/>
  </si>
  <si>
    <t>(MPa)</t>
    <phoneticPr fontId="2" type="noConversion"/>
  </si>
  <si>
    <t>N</t>
    <phoneticPr fontId="1"/>
  </si>
  <si>
    <t>N/m</t>
    <phoneticPr fontId="1"/>
  </si>
  <si>
    <t>g</t>
    <phoneticPr fontId="1"/>
  </si>
  <si>
    <t>E_1</t>
    <phoneticPr fontId="2" type="noConversion"/>
  </si>
  <si>
    <t>MPa</t>
    <phoneticPr fontId="2" type="noConversion"/>
  </si>
  <si>
    <t>E_2</t>
    <phoneticPr fontId="2" type="noConversion"/>
  </si>
  <si>
    <t>MPa</t>
    <phoneticPr fontId="1"/>
  </si>
  <si>
    <t>t</t>
    <phoneticPr fontId="1"/>
  </si>
  <si>
    <t>r</t>
    <phoneticPr fontId="1"/>
  </si>
  <si>
    <t>B2</t>
    <phoneticPr fontId="1"/>
  </si>
  <si>
    <t>p</t>
    <phoneticPr fontId="1"/>
  </si>
  <si>
    <t>m</t>
    <phoneticPr fontId="1"/>
  </si>
  <si>
    <t>Pa</t>
    <phoneticPr fontId="1"/>
  </si>
  <si>
    <t>N</t>
    <phoneticPr fontId="1"/>
  </si>
  <si>
    <t>N</t>
    <phoneticPr fontId="1"/>
  </si>
  <si>
    <t>s1</t>
    <phoneticPr fontId="1"/>
  </si>
  <si>
    <t>s2</t>
    <phoneticPr fontId="1"/>
  </si>
  <si>
    <t>B</t>
    <phoneticPr fontId="1"/>
  </si>
  <si>
    <t>P ratio</t>
    <phoneticPr fontId="1"/>
  </si>
  <si>
    <t>倍率</t>
    <rPh sb="0" eb="2">
      <t>バイリツ</t>
    </rPh>
    <phoneticPr fontId="1"/>
  </si>
  <si>
    <t>最大圧力</t>
    <rPh sb="0" eb="2">
      <t>サイダイ</t>
    </rPh>
    <rPh sb="2" eb="4">
      <t>アツリョク</t>
    </rPh>
    <phoneticPr fontId="1"/>
  </si>
  <si>
    <t>上死点V</t>
    <rPh sb="0" eb="3">
      <t>ジョウシテン</t>
    </rPh>
    <phoneticPr fontId="1"/>
  </si>
  <si>
    <t>下死点V</t>
    <rPh sb="0" eb="1">
      <t>シタ</t>
    </rPh>
    <rPh sb="1" eb="2">
      <t>シ</t>
    </rPh>
    <rPh sb="2" eb="3">
      <t>テン</t>
    </rPh>
    <phoneticPr fontId="1"/>
  </si>
  <si>
    <t>mm2</t>
    <phoneticPr fontId="1"/>
  </si>
  <si>
    <t>cm2</t>
    <phoneticPr fontId="1"/>
  </si>
  <si>
    <t>ピストン間隔</t>
    <rPh sb="4" eb="6">
      <t>カンカク</t>
    </rPh>
    <phoneticPr fontId="1"/>
  </si>
  <si>
    <t>mm</t>
    <phoneticPr fontId="1"/>
  </si>
  <si>
    <t>cc</t>
    <phoneticPr fontId="1"/>
  </si>
  <si>
    <t>mm3</t>
    <phoneticPr fontId="1"/>
  </si>
  <si>
    <t>面積</t>
    <rPh sb="0" eb="2">
      <t>メンセキ</t>
    </rPh>
    <phoneticPr fontId="1"/>
  </si>
  <si>
    <t>弁穴平均面積</t>
    <rPh sb="0" eb="1">
      <t>ベン</t>
    </rPh>
    <rPh sb="1" eb="2">
      <t>アナ</t>
    </rPh>
    <rPh sb="2" eb="4">
      <t>ヘイキン</t>
    </rPh>
    <rPh sb="4" eb="6">
      <t>メンセキ</t>
    </rPh>
    <phoneticPr fontId="1"/>
  </si>
  <si>
    <t>弁穴深さ計</t>
    <rPh sb="0" eb="1">
      <t>ベン</t>
    </rPh>
    <rPh sb="1" eb="2">
      <t>アナ</t>
    </rPh>
    <rPh sb="2" eb="3">
      <t>フカ</t>
    </rPh>
    <rPh sb="4" eb="5">
      <t>ケイ</t>
    </rPh>
    <phoneticPr fontId="1"/>
  </si>
  <si>
    <t>弁穴平均径</t>
    <rPh sb="0" eb="1">
      <t>ベン</t>
    </rPh>
    <rPh sb="1" eb="2">
      <t>アナ</t>
    </rPh>
    <rPh sb="2" eb="4">
      <t>ヘイキン</t>
    </rPh>
    <rPh sb="4" eb="5">
      <t>ケイ</t>
    </rPh>
    <phoneticPr fontId="1"/>
  </si>
  <si>
    <t>cm</t>
    <phoneticPr fontId="1"/>
  </si>
  <si>
    <t>１個深さ</t>
    <rPh sb="1" eb="2">
      <t>コ</t>
    </rPh>
    <rPh sb="2" eb="3">
      <t>フカ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</si>
</sst>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name val="游ゴシック"/>
      <family val="2"/>
      <charset val="129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9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0070C0"/>
      <name val="游ゴシック"/>
      <family val="2"/>
      <charset val="129"/>
      <scheme val="minor"/>
    </font>
    <font>
      <sz val="11"/>
      <color rgb="FF0070C0"/>
      <name val="游ゴシック"/>
      <family val="3"/>
      <charset val="128"/>
      <scheme val="minor"/>
    </font>
    <font>
      <sz val="11"/>
      <color rgb="FF0070C0"/>
      <name val="游ゴシック"/>
      <family val="3"/>
      <charset val="129"/>
      <scheme val="minor"/>
    </font>
    <font>
      <sz val="11"/>
      <color theme="1"/>
      <name val="游ゴシック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rgb="FF0070C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3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8"/>
  <sheetViews>
    <sheetView topLeftCell="A17" workbookViewId="0">
      <selection activeCell="G41" sqref="G41"/>
    </sheetView>
  </sheetViews>
  <sheetFormatPr defaultRowHeight="18.75"/>
  <sheetData>
    <row r="2" spans="1:7">
      <c r="B2" t="s">
        <v>0</v>
      </c>
      <c r="F2" t="s">
        <v>33</v>
      </c>
      <c r="G2" t="s">
        <v>34</v>
      </c>
    </row>
    <row r="3" spans="1:7">
      <c r="A3" t="s">
        <v>1</v>
      </c>
      <c r="B3" t="s">
        <v>2</v>
      </c>
    </row>
    <row r="4" spans="1:7">
      <c r="B4" s="4" t="s">
        <v>35</v>
      </c>
      <c r="F4">
        <v>20</v>
      </c>
      <c r="G4" t="s">
        <v>38</v>
      </c>
    </row>
    <row r="5" spans="1:7">
      <c r="B5" t="s">
        <v>36</v>
      </c>
      <c r="F5">
        <v>340</v>
      </c>
      <c r="G5" t="s">
        <v>38</v>
      </c>
    </row>
    <row r="6" spans="1:7">
      <c r="B6" s="4" t="s">
        <v>37</v>
      </c>
      <c r="F6">
        <f>F5-F4</f>
        <v>320</v>
      </c>
      <c r="G6" t="s">
        <v>38</v>
      </c>
    </row>
    <row r="8" spans="1:7">
      <c r="A8" t="s">
        <v>3</v>
      </c>
      <c r="B8" t="s">
        <v>4</v>
      </c>
    </row>
    <row r="9" spans="1:7">
      <c r="B9" t="s">
        <v>5</v>
      </c>
      <c r="E9" t="s">
        <v>39</v>
      </c>
      <c r="F9">
        <v>56</v>
      </c>
      <c r="G9" t="s">
        <v>45</v>
      </c>
    </row>
    <row r="10" spans="1:7">
      <c r="B10" s="1" t="s">
        <v>6</v>
      </c>
      <c r="C10" s="1"/>
      <c r="D10" s="1"/>
      <c r="E10" s="1" t="s">
        <v>40</v>
      </c>
    </row>
    <row r="11" spans="1:7">
      <c r="B11" t="s">
        <v>7</v>
      </c>
      <c r="E11" s="5" t="s">
        <v>41</v>
      </c>
    </row>
    <row r="12" spans="1:7">
      <c r="B12" t="s">
        <v>8</v>
      </c>
      <c r="E12" s="5" t="s">
        <v>42</v>
      </c>
    </row>
    <row r="13" spans="1:7">
      <c r="B13" s="1" t="s">
        <v>9</v>
      </c>
      <c r="C13" s="1"/>
      <c r="D13" s="1"/>
      <c r="E13" s="6" t="s">
        <v>43</v>
      </c>
      <c r="F13">
        <v>11</v>
      </c>
    </row>
    <row r="14" spans="1:7">
      <c r="B14" t="s">
        <v>10</v>
      </c>
      <c r="E14" s="5" t="s">
        <v>44</v>
      </c>
      <c r="F14">
        <f>F9-F13</f>
        <v>45</v>
      </c>
      <c r="G14" t="s">
        <v>45</v>
      </c>
    </row>
    <row r="15" spans="1:7">
      <c r="B15" t="s">
        <v>11</v>
      </c>
      <c r="E15" s="5" t="s">
        <v>46</v>
      </c>
      <c r="F15">
        <f>F6/2</f>
        <v>160</v>
      </c>
      <c r="G15" t="s">
        <v>47</v>
      </c>
    </row>
    <row r="21" spans="1:15">
      <c r="B21" t="s">
        <v>12</v>
      </c>
    </row>
    <row r="22" spans="1:15">
      <c r="A22" t="s">
        <v>13</v>
      </c>
      <c r="B22" t="s">
        <v>14</v>
      </c>
    </row>
    <row r="23" spans="1:15">
      <c r="B23" t="s">
        <v>15</v>
      </c>
    </row>
    <row r="24" spans="1:15">
      <c r="B24" t="s">
        <v>16</v>
      </c>
    </row>
    <row r="25" spans="1:15">
      <c r="B25" t="s">
        <v>17</v>
      </c>
    </row>
    <row r="26" spans="1:15">
      <c r="A26" t="s">
        <v>18</v>
      </c>
      <c r="B26" t="s">
        <v>19</v>
      </c>
      <c r="K26" t="s">
        <v>108</v>
      </c>
      <c r="L26">
        <v>6.0000000000000001E-3</v>
      </c>
      <c r="M26" t="s">
        <v>110</v>
      </c>
    </row>
    <row r="27" spans="1:15">
      <c r="B27" s="1" t="s">
        <v>20</v>
      </c>
      <c r="C27" s="1"/>
      <c r="K27" t="s">
        <v>109</v>
      </c>
      <c r="L27">
        <f>N27*1000000</f>
        <v>4500000</v>
      </c>
      <c r="M27" t="s">
        <v>111</v>
      </c>
      <c r="N27">
        <v>4.5</v>
      </c>
      <c r="O27" t="s">
        <v>105</v>
      </c>
    </row>
    <row r="28" spans="1:15">
      <c r="B28" s="2" t="s">
        <v>21</v>
      </c>
      <c r="C28" s="3"/>
      <c r="F28">
        <f>SQRT(0.35*I30/F32/F33*F31)</f>
        <v>327.83834838771298</v>
      </c>
      <c r="G28" t="s">
        <v>105</v>
      </c>
      <c r="I28">
        <f>L26^2*PI()/4*L27</f>
        <v>127.23450247038662</v>
      </c>
      <c r="J28" t="s">
        <v>112</v>
      </c>
    </row>
    <row r="29" spans="1:15">
      <c r="B29" s="4" t="s">
        <v>22</v>
      </c>
      <c r="E29" t="s">
        <v>102</v>
      </c>
      <c r="F29">
        <f>9.21*10000</f>
        <v>92100.000000000015</v>
      </c>
      <c r="G29" t="s">
        <v>103</v>
      </c>
      <c r="I29">
        <v>500</v>
      </c>
      <c r="J29" t="s">
        <v>113</v>
      </c>
    </row>
    <row r="30" spans="1:15">
      <c r="B30" s="4" t="s">
        <v>23</v>
      </c>
      <c r="E30" t="s">
        <v>104</v>
      </c>
      <c r="F30">
        <f>2.06*100000</f>
        <v>206000</v>
      </c>
      <c r="G30" t="s">
        <v>103</v>
      </c>
      <c r="I30">
        <f>I28+I29</f>
        <v>627.23450247038659</v>
      </c>
    </row>
    <row r="31" spans="1:15">
      <c r="F31">
        <f>F29*F30/(F29+F30)</f>
        <v>63645.085541764522</v>
      </c>
      <c r="G31" t="s">
        <v>105</v>
      </c>
    </row>
    <row r="32" spans="1:15">
      <c r="E32" t="s">
        <v>107</v>
      </c>
      <c r="F32">
        <v>10</v>
      </c>
    </row>
    <row r="33" spans="1:6">
      <c r="E33" t="s">
        <v>106</v>
      </c>
      <c r="F33">
        <v>13</v>
      </c>
    </row>
    <row r="36" spans="1:6">
      <c r="A36" s="2" t="s">
        <v>24</v>
      </c>
      <c r="B36" s="3" t="s">
        <v>25</v>
      </c>
    </row>
    <row r="37" spans="1:6">
      <c r="A37" t="s">
        <v>26</v>
      </c>
      <c r="B37" t="s">
        <v>27</v>
      </c>
    </row>
    <row r="38" spans="1:6">
      <c r="B38" t="s">
        <v>28</v>
      </c>
    </row>
    <row r="39" spans="1:6">
      <c r="B39" t="s">
        <v>29</v>
      </c>
    </row>
    <row r="40" spans="1:6">
      <c r="B40" t="s">
        <v>30</v>
      </c>
    </row>
    <row r="41" spans="1:6">
      <c r="A41" t="s">
        <v>31</v>
      </c>
      <c r="B41" t="s">
        <v>48</v>
      </c>
    </row>
    <row r="42" spans="1:6">
      <c r="E42" t="s">
        <v>49</v>
      </c>
    </row>
    <row r="43" spans="1:6">
      <c r="C43" t="s">
        <v>50</v>
      </c>
      <c r="E43" s="5" t="s">
        <v>51</v>
      </c>
    </row>
    <row r="44" spans="1:6">
      <c r="E44" t="s">
        <v>52</v>
      </c>
    </row>
    <row r="46" spans="1:6">
      <c r="B46" t="s">
        <v>53</v>
      </c>
      <c r="D46" s="5" t="s">
        <v>54</v>
      </c>
      <c r="E46" t="s">
        <v>55</v>
      </c>
    </row>
    <row r="47" spans="1:6">
      <c r="E47" t="s">
        <v>56</v>
      </c>
    </row>
    <row r="49" spans="1:5">
      <c r="B49" t="s">
        <v>32</v>
      </c>
    </row>
    <row r="50" spans="1:5">
      <c r="C50" t="s">
        <v>57</v>
      </c>
      <c r="E50" t="s">
        <v>58</v>
      </c>
    </row>
    <row r="51" spans="1:5">
      <c r="C51" t="s">
        <v>59</v>
      </c>
      <c r="E51" t="s">
        <v>60</v>
      </c>
    </row>
    <row r="52" spans="1:5">
      <c r="C52" t="s">
        <v>61</v>
      </c>
      <c r="E52" s="5" t="s">
        <v>62</v>
      </c>
    </row>
    <row r="54" spans="1:5">
      <c r="B54" t="s">
        <v>63</v>
      </c>
    </row>
    <row r="55" spans="1:5">
      <c r="C55" t="s">
        <v>64</v>
      </c>
      <c r="E55">
        <f>ACOS(((F15-F16)^2+(F15-F12)^2-F20^2)/2/(F15-F12)/(F15-F16))</f>
        <v>0</v>
      </c>
    </row>
    <row r="57" spans="1:5">
      <c r="B57" t="s">
        <v>65</v>
      </c>
      <c r="D57">
        <f>AB50</f>
        <v>0</v>
      </c>
      <c r="E57" t="s">
        <v>66</v>
      </c>
    </row>
    <row r="58" spans="1:5">
      <c r="B58" t="s">
        <v>67</v>
      </c>
      <c r="C58" t="s">
        <v>68</v>
      </c>
      <c r="D58">
        <f>MAXA(F51:AB51)</f>
        <v>0</v>
      </c>
      <c r="E58" t="s">
        <v>69</v>
      </c>
    </row>
    <row r="59" spans="1:5">
      <c r="C59" t="s">
        <v>70</v>
      </c>
      <c r="D59">
        <f>-D58</f>
        <v>0</v>
      </c>
      <c r="E59" t="s">
        <v>71</v>
      </c>
    </row>
    <row r="60" spans="1:5">
      <c r="B60" t="s">
        <v>72</v>
      </c>
      <c r="D60">
        <f>MAXA(F52:AB52)</f>
        <v>0</v>
      </c>
      <c r="E60" s="5" t="s">
        <v>73</v>
      </c>
    </row>
    <row r="61" spans="1:5">
      <c r="E61" s="5"/>
    </row>
    <row r="62" spans="1:5">
      <c r="B62" t="s">
        <v>74</v>
      </c>
      <c r="D62">
        <f>ABS(MINA(F52:AB52))</f>
        <v>0</v>
      </c>
      <c r="E62" s="5" t="s">
        <v>73</v>
      </c>
    </row>
    <row r="64" spans="1:5">
      <c r="A64" t="s">
        <v>75</v>
      </c>
      <c r="B64" t="s">
        <v>76</v>
      </c>
    </row>
    <row r="65" spans="1:7">
      <c r="A65" t="s">
        <v>77</v>
      </c>
      <c r="B65" t="s">
        <v>78</v>
      </c>
    </row>
    <row r="66" spans="1:7">
      <c r="B66" t="s">
        <v>79</v>
      </c>
      <c r="E66" t="s">
        <v>80</v>
      </c>
      <c r="F66">
        <v>70</v>
      </c>
      <c r="G66" t="s">
        <v>99</v>
      </c>
    </row>
    <row r="67" spans="1:7">
      <c r="B67" t="s">
        <v>81</v>
      </c>
      <c r="E67" t="s">
        <v>82</v>
      </c>
      <c r="F67">
        <v>7.8</v>
      </c>
      <c r="G67" t="s">
        <v>100</v>
      </c>
    </row>
    <row r="68" spans="1:7">
      <c r="B68" t="s">
        <v>78</v>
      </c>
      <c r="E68" t="s">
        <v>83</v>
      </c>
    </row>
    <row r="70" spans="1:7">
      <c r="A70" t="s">
        <v>84</v>
      </c>
      <c r="B70" t="s">
        <v>85</v>
      </c>
    </row>
    <row r="71" spans="1:7">
      <c r="B71" t="s">
        <v>86</v>
      </c>
      <c r="E71" t="s">
        <v>87</v>
      </c>
      <c r="F71">
        <v>150</v>
      </c>
      <c r="G71" t="s">
        <v>101</v>
      </c>
    </row>
    <row r="72" spans="1:7">
      <c r="B72" t="s">
        <v>85</v>
      </c>
      <c r="E72" t="s">
        <v>88</v>
      </c>
    </row>
    <row r="74" spans="1:7">
      <c r="B74" t="s">
        <v>89</v>
      </c>
      <c r="D74" s="5" t="s">
        <v>90</v>
      </c>
      <c r="E74" t="s">
        <v>91</v>
      </c>
    </row>
    <row r="75" spans="1:7">
      <c r="B75" t="s">
        <v>78</v>
      </c>
      <c r="D75" t="s">
        <v>83</v>
      </c>
      <c r="E75" t="s">
        <v>92</v>
      </c>
    </row>
    <row r="76" spans="1:7">
      <c r="B76" t="s">
        <v>85</v>
      </c>
      <c r="D76" t="s">
        <v>88</v>
      </c>
      <c r="E76" t="s">
        <v>92</v>
      </c>
    </row>
    <row r="77" spans="1:7">
      <c r="B77" t="s">
        <v>93</v>
      </c>
      <c r="D77" t="s">
        <v>94</v>
      </c>
      <c r="E77" t="s">
        <v>95</v>
      </c>
    </row>
    <row r="78" spans="1:7">
      <c r="B78" s="2" t="s">
        <v>96</v>
      </c>
      <c r="D78" s="7" t="s">
        <v>97</v>
      </c>
      <c r="E78" t="s">
        <v>98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abSelected="1" workbookViewId="0">
      <selection activeCell="I16" sqref="I16"/>
    </sheetView>
  </sheetViews>
  <sheetFormatPr defaultRowHeight="18.75"/>
  <sheetData>
    <row r="2" spans="2:6">
      <c r="B2" t="s">
        <v>116</v>
      </c>
      <c r="C2">
        <v>70.5</v>
      </c>
      <c r="D2" t="s">
        <v>125</v>
      </c>
    </row>
    <row r="3" spans="2:6">
      <c r="B3" t="s">
        <v>128</v>
      </c>
      <c r="C3">
        <f>C2^2*PI()/4</f>
        <v>3903.6252216261673</v>
      </c>
      <c r="D3" t="s">
        <v>122</v>
      </c>
      <c r="E3">
        <f>C3/100</f>
        <v>39.036252216261673</v>
      </c>
      <c r="F3" t="s">
        <v>123</v>
      </c>
    </row>
    <row r="4" spans="2:6">
      <c r="B4" t="s">
        <v>114</v>
      </c>
      <c r="C4">
        <v>62</v>
      </c>
      <c r="D4" t="s">
        <v>125</v>
      </c>
    </row>
    <row r="5" spans="2:6">
      <c r="B5" t="s">
        <v>115</v>
      </c>
      <c r="C5">
        <v>45</v>
      </c>
      <c r="D5" t="s">
        <v>125</v>
      </c>
    </row>
    <row r="6" spans="2:6">
      <c r="B6" t="s">
        <v>117</v>
      </c>
      <c r="C6">
        <v>6</v>
      </c>
    </row>
    <row r="7" spans="2:6">
      <c r="B7" t="s">
        <v>118</v>
      </c>
      <c r="C7">
        <v>3.7</v>
      </c>
    </row>
    <row r="8" spans="2:6">
      <c r="B8" t="s">
        <v>119</v>
      </c>
      <c r="C8">
        <v>3.38</v>
      </c>
    </row>
    <row r="9" spans="2:6">
      <c r="B9" t="s">
        <v>120</v>
      </c>
      <c r="C9">
        <v>290.39999999999998</v>
      </c>
    </row>
    <row r="10" spans="2:6">
      <c r="B10" t="s">
        <v>121</v>
      </c>
      <c r="C10">
        <v>48.4</v>
      </c>
      <c r="D10" t="s">
        <v>126</v>
      </c>
      <c r="E10">
        <f>C10*1000</f>
        <v>48400</v>
      </c>
      <c r="F10" t="s">
        <v>127</v>
      </c>
    </row>
    <row r="12" spans="2:6">
      <c r="B12" t="s">
        <v>124</v>
      </c>
      <c r="C12" s="8">
        <v>10</v>
      </c>
      <c r="D12" t="s">
        <v>125</v>
      </c>
    </row>
    <row r="13" spans="2:6">
      <c r="B13" t="s">
        <v>131</v>
      </c>
      <c r="C13" s="8">
        <v>27</v>
      </c>
      <c r="D13" t="s">
        <v>125</v>
      </c>
    </row>
    <row r="14" spans="2:6">
      <c r="B14" t="s">
        <v>129</v>
      </c>
      <c r="C14">
        <f>C13^2*PI()/4</f>
        <v>572.55526111673976</v>
      </c>
      <c r="D14" t="s">
        <v>122</v>
      </c>
      <c r="E14">
        <f>C14/100</f>
        <v>5.725552611167398</v>
      </c>
      <c r="F14" t="s">
        <v>123</v>
      </c>
    </row>
    <row r="15" spans="2:6">
      <c r="B15" t="s">
        <v>130</v>
      </c>
      <c r="C15">
        <f>(E10-C3*C12)/C14</f>
        <v>16.354312709440162</v>
      </c>
      <c r="D15" t="s">
        <v>125</v>
      </c>
      <c r="E15">
        <f>C15/10</f>
        <v>1.6354312709440162</v>
      </c>
      <c r="F15" t="s">
        <v>132</v>
      </c>
    </row>
    <row r="16" spans="2:6">
      <c r="B16" t="s">
        <v>133</v>
      </c>
      <c r="C16">
        <f>C15/2</f>
        <v>8.177156354720081</v>
      </c>
      <c r="D16" t="s">
        <v>125</v>
      </c>
      <c r="E16">
        <f t="shared" ref="D16:E16" si="0">E15/2</f>
        <v>0.8177156354720081</v>
      </c>
      <c r="F16" t="s">
        <v>132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Sub-piston Cam</vt:lpstr>
      <vt:lpstr>燃焼室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キムフィミョン</dc:creator>
  <cp:lastModifiedBy>キムフィミョン</cp:lastModifiedBy>
  <dcterms:created xsi:type="dcterms:W3CDTF">2017-01-28T06:10:20Z</dcterms:created>
  <dcterms:modified xsi:type="dcterms:W3CDTF">2017-02-13T05:40:52Z</dcterms:modified>
</cp:coreProperties>
</file>