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5B2AB583-6940-41E9-B5E5-FBB4DE06CA2E}" xr6:coauthVersionLast="45" xr6:coauthVersionMax="45" xr10:uidLastSave="{00000000-0000-0000-0000-000000000000}"/>
  <x:bookViews>
    <x:workbookView xWindow="28680" yWindow="-105" windowWidth="29040" windowHeight="15840" firstSheet="0" activeTab="0" xr2:uid="{5775938C-5F5C-45C1-83DA-A38C2BC65912}"/>
  </x:bookViews>
  <x:sheets>
    <x:sheet name="Compose - Linear Interpolation" sheetId="2" r:id="rId1"/>
    <x:sheet name="Compose - Spline Interpolation" sheetId="4" r:id="rId2"/>
    <x:sheet name="Sheet1" sheetId="6" r:id="rId3"/>
    <x:sheet name="Cubic Spline - Aborted Sheet" sheetId="5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AS5" i="4"/>
  <x:c r="AT5" i="4"/>
  <x:c r="AV5" i="4"/>
  <x:c r="AW5" i="4"/>
  <x:c r="T6" i="4"/>
  <x:c r="U6" i="4"/>
  <x:c r="V6" i="4"/>
  <x:c r="W6" i="4"/>
  <x:c r="Z6" i="4"/>
  <x:c r="AA6" i="4"/>
  <x:c r="AD6" i="4"/>
  <x:c r="AE6" i="4"/>
  <x:c r="AF6" i="4"/>
  <x:c r="AG6" i="4"/>
  <x:c r="AJ6" i="4"/>
  <x:c r="AK6" i="4"/>
  <x:c r="AN6" i="4"/>
  <x:c r="AO6" i="4"/>
  <x:c r="AP6" i="4"/>
  <x:c r="AQ6" i="4"/>
  <x:c r="AS6" i="4"/>
  <x:c r="AT6" i="4"/>
  <x:c r="AV6" i="4"/>
  <x:c r="AW6" i="4"/>
  <x:c r="T7" i="4"/>
  <x:c r="U7" i="4"/>
  <x:c r="V7" i="4"/>
  <x:c r="W7" i="4"/>
  <x:c r="Z7" i="4"/>
  <x:c r="AA7" i="4"/>
  <x:c r="AD7" i="4"/>
  <x:c r="AE7" i="4"/>
  <x:c r="AF7" i="4"/>
  <x:c r="AG7" i="4"/>
  <x:c r="AJ7" i="4"/>
  <x:c r="AK7" i="4"/>
  <x:c r="AN7" i="4"/>
  <x:c r="AO7" i="4"/>
  <x:c r="AP7" i="4"/>
  <x:c r="AQ7" i="4"/>
  <x:c r="AS7" i="4"/>
  <x:c r="AT7" i="4"/>
  <x:c r="AV7" i="4"/>
  <x:c r="AW7" i="4"/>
  <x:c r="T8" i="4"/>
  <x:c r="V8" i="4"/>
  <x:c r="W8" i="4"/>
  <x:c r="Z8" i="4"/>
  <x:c r="AA8" i="4"/>
  <x:c r="AD8" i="4"/>
  <x:c r="AF8" i="4"/>
  <x:c r="AG8" i="4"/>
  <x:c r="AJ8" i="4"/>
  <x:c r="AK8" i="4"/>
  <x:c r="AN8" i="4"/>
  <x:c r="AP8" i="4"/>
  <x:c r="AQ8" i="4"/>
  <x:c r="AS8" i="4"/>
  <x:c r="AT8" i="4"/>
  <x:c r="AV8" i="4"/>
  <x:c r="AW8" i="4"/>
  <x:c r="Z9" i="4"/>
  <x:c r="AA9" i="4"/>
  <x:c r="AJ9" i="4"/>
  <x:c r="AK9" i="4"/>
  <x:c r="AS9" i="4"/>
  <x:c r="AT9" i="4"/>
  <x:c r="AV9" i="4"/>
  <x:c r="AW9" i="4"/>
  <x:c r="AS10" i="4"/>
  <x:c r="AT10" i="4"/>
  <x:c r="AV10" i="4"/>
  <x:c r="AW10" i="4"/>
  <x:c r="AS11" i="4"/>
  <x:c r="AT11" i="4"/>
  <x:c r="AV11" i="4"/>
  <x:c r="AW11" i="4"/>
  <x:c r="W12" i="4" a="1"/>
  <x:c r="W12" i="4" s="1"/>
  <x:c r="W13" i="4" s="1"/>
  <x:c r="W14" i="4" s="1"/>
  <x:c r="W15" i="4" s="1"/>
  <x:c r="AG12" i="4" a="1"/>
  <x:c r="AG12" i="4" s="1"/>
  <x:c r="AG13" i="4" s="1"/>
  <x:c r="AG14" i="4" s="1"/>
  <x:c r="AG15" i="4" s="1"/>
  <x:c r="AQ12" i="4" a="1"/>
  <x:c r="AQ12" i="4" s="1"/>
  <x:c r="AQ13" i="4" s="1"/>
  <x:c r="AQ14" i="4" s="1"/>
  <x:c r="AQ15" i="4" s="1"/>
  <x:c r="AS12" i="4"/>
  <x:c r="AT12" i="4"/>
  <x:c r="AV12" i="4"/>
  <x:c r="AW12" i="4"/>
  <x:c r="P13" i="4"/>
  <x:c r="R13" i="4"/>
  <x:c r="U13" i="4"/>
  <x:c r="Z13" i="4"/>
  <x:c r="AB13" i="4"/>
  <x:c r="AE13" i="4"/>
  <x:c r="AJ13" i="4"/>
  <x:c r="AL13" i="4"/>
  <x:c r="AO13" i="4"/>
  <x:c r="AS13" i="4"/>
  <x:c r="AT13" i="4"/>
  <x:c r="AV13" i="4"/>
  <x:c r="AW13" i="4"/>
  <x:c r="Q14" i="4"/>
  <x:c r="S14" i="4"/>
  <x:c r="U14" i="4"/>
  <x:c r="AA14" i="4"/>
  <x:c r="AC14" i="4"/>
  <x:c r="AE14" i="4"/>
  <x:c r="AK14" i="4"/>
  <x:c r="AM14" i="4"/>
  <x:c r="AO14" i="4"/>
  <x:c r="AS14" i="4"/>
  <x:c r="AT14" i="4"/>
  <x:c r="AV14" i="4"/>
  <x:c r="AW14" i="4"/>
  <x:c r="AS15" i="4"/>
  <x:c r="AT15" i="4"/>
  <x:c r="AV15" i="4"/>
  <x:c r="AW15" i="4"/>
  <x:c r="AS16" i="4"/>
  <x:c r="AT16" i="4"/>
  <x:c r="AV16" i="4"/>
  <x:c r="AW16" i="4"/>
  <x:c r="AS17" i="4"/>
  <x:c r="AT17" i="4"/>
  <x:c r="AV17" i="4"/>
  <x:c r="AW17" i="4"/>
  <x:c r="P18" i="4"/>
  <x:c r="Q18" i="4"/>
  <x:c r="R18" i="4"/>
  <x:c r="S18" i="4"/>
  <x:c r="Z18" i="4"/>
  <x:c r="AA18" i="4"/>
  <x:c r="AB18" i="4"/>
  <x:c r="AC18" i="4"/>
  <x:c r="AJ18" i="4"/>
  <x:c r="AK18" i="4"/>
  <x:c r="AL18" i="4"/>
  <x:c r="AM18" i="4"/>
  <x:c r="P19" i="4"/>
  <x:c r="Q19" i="4"/>
  <x:c r="R19" i="4"/>
  <x:c r="S19" i="4"/>
  <x:c r="Z19" i="4"/>
  <x:c r="AA19" i="4"/>
  <x:c r="AB19" i="4"/>
  <x:c r="AC19" i="4"/>
  <x:c r="AJ19" i="4"/>
  <x:c r="AK19" i="4"/>
  <x:c r="AL19" i="4"/>
  <x:c r="AM19" i="4"/>
  <x:c r="P20" i="4"/>
  <x:c r="Q20" i="4"/>
  <x:c r="R20" i="4"/>
  <x:c r="S20" i="4"/>
  <x:c r="Z20" i="4"/>
  <x:c r="AA20" i="4"/>
  <x:c r="AB20" i="4"/>
  <x:c r="AC20" i="4"/>
  <x:c r="AJ20" i="4"/>
  <x:c r="AK20" i="4"/>
  <x:c r="AL20" i="4"/>
  <x:c r="AM20" i="4"/>
  <x:c r="AS24" i="4"/>
  <x:c r="AT24" i="4"/>
  <x:c r="AV24" i="4"/>
  <x:c r="AW24" i="4"/>
  <x:c r="T25" i="4"/>
  <x:c r="U25" i="4"/>
  <x:c r="V25" i="4"/>
  <x:c r="W25" i="4"/>
  <x:c r="Z25" i="4"/>
  <x:c r="AA25" i="4"/>
  <x:c r="AD25" i="4"/>
  <x:c r="AE25" i="4"/>
  <x:c r="AF25" i="4"/>
  <x:c r="AG25" i="4"/>
  <x:c r="AJ25" i="4"/>
  <x:c r="AK25" i="4"/>
  <x:c r="AN25" i="4"/>
  <x:c r="AO25" i="4"/>
  <x:c r="AP25" i="4"/>
  <x:c r="AQ25" i="4"/>
  <x:c r="AS25" i="4"/>
  <x:c r="AT25" i="4"/>
  <x:c r="AV25" i="4"/>
  <x:c r="AW25" i="4"/>
  <x:c r="T26" i="4"/>
  <x:c r="U26" i="4"/>
  <x:c r="V26" i="4"/>
  <x:c r="W26" i="4"/>
  <x:c r="Z26" i="4"/>
  <x:c r="AA26" i="4"/>
  <x:c r="AD26" i="4"/>
  <x:c r="AE26" i="4"/>
  <x:c r="AF26" i="4"/>
  <x:c r="AG26" i="4"/>
  <x:c r="AJ26" i="4"/>
  <x:c r="AK26" i="4"/>
  <x:c r="AN26" i="4"/>
  <x:c r="AO26" i="4"/>
  <x:c r="AP26" i="4"/>
  <x:c r="AQ26" i="4"/>
  <x:c r="AS26" i="4"/>
  <x:c r="AT26" i="4"/>
  <x:c r="AV26" i="4"/>
  <x:c r="AW26" i="4"/>
  <x:c r="T27" i="4"/>
  <x:c r="V27" i="4"/>
  <x:c r="W27" i="4"/>
  <x:c r="Z27" i="4"/>
  <x:c r="AA27" i="4"/>
  <x:c r="AD27" i="4"/>
  <x:c r="AF27" i="4"/>
  <x:c r="AG27" i="4"/>
  <x:c r="AJ27" i="4"/>
  <x:c r="AK27" i="4"/>
  <x:c r="AN27" i="4"/>
  <x:c r="AP27" i="4"/>
  <x:c r="AQ27" i="4"/>
  <x:c r="AS27" i="4"/>
  <x:c r="AT27" i="4"/>
  <x:c r="AV27" i="4"/>
  <x:c r="AW27" i="4"/>
  <x:c r="Z28" i="4"/>
  <x:c r="AA28" i="4"/>
  <x:c r="AJ28" i="4"/>
  <x:c r="AK28" i="4"/>
  <x:c r="AS28" i="4"/>
  <x:c r="AT28" i="4"/>
  <x:c r="AV28" i="4"/>
  <x:c r="AW28" i="4"/>
  <x:c r="AS29" i="4"/>
  <x:c r="AT29" i="4"/>
  <x:c r="AV29" i="4"/>
  <x:c r="AW29" i="4"/>
  <x:c r="AS30" i="4"/>
  <x:c r="AT30" i="4"/>
  <x:c r="AV30" i="4"/>
  <x:c r="AW30" i="4"/>
  <x:c r="W31" i="4" a="1"/>
  <x:c r="W31" i="4" s="1"/>
  <x:c r="W32" i="4" s="1"/>
  <x:c r="W33" i="4" s="1"/>
  <x:c r="W34" i="4" s="1"/>
  <x:c r="AG31" i="4" a="1"/>
  <x:c r="AG31" i="4" s="1"/>
  <x:c r="AG32" i="4" s="1"/>
  <x:c r="AG33" i="4" s="1"/>
  <x:c r="AG34" i="4" s="1"/>
  <x:c r="AQ31" i="4" a="1"/>
  <x:c r="AQ31" i="4" s="1"/>
  <x:c r="AQ32" i="4" s="1"/>
  <x:c r="AQ33" i="4" s="1"/>
  <x:c r="AQ34" i="4" s="1"/>
  <x:c r="AS31" i="4"/>
  <x:c r="AT31" i="4"/>
  <x:c r="AV31" i="4"/>
  <x:c r="AW31" i="4"/>
  <x:c r="P32" i="4"/>
  <x:c r="R32" i="4"/>
  <x:c r="U32" i="4"/>
  <x:c r="Z32" i="4"/>
  <x:c r="AB32" i="4"/>
  <x:c r="AE32" i="4"/>
  <x:c r="AJ32" i="4"/>
  <x:c r="AL32" i="4"/>
  <x:c r="AO32" i="4"/>
  <x:c r="AS32" i="4"/>
  <x:c r="AT32" i="4"/>
  <x:c r="AV32" i="4"/>
  <x:c r="AW32" i="4"/>
  <x:c r="Q33" i="4"/>
  <x:c r="S33" i="4"/>
  <x:c r="U33" i="4"/>
  <x:c r="AA33" i="4"/>
  <x:c r="AC33" i="4"/>
  <x:c r="AE33" i="4"/>
  <x:c r="AK33" i="4"/>
  <x:c r="AM33" i="4"/>
  <x:c r="AO33" i="4"/>
  <x:c r="AS33" i="4"/>
  <x:c r="AT33" i="4"/>
  <x:c r="AV33" i="4"/>
  <x:c r="AW33" i="4"/>
  <x:c r="AS34" i="4"/>
  <x:c r="AT34" i="4"/>
  <x:c r="AV34" i="4"/>
  <x:c r="AW34" i="4"/>
  <x:c r="AS35" i="4"/>
  <x:c r="AT35" i="4"/>
  <x:c r="AV35" i="4"/>
  <x:c r="AW35" i="4"/>
  <x:c r="AS36" i="4"/>
  <x:c r="AT36" i="4"/>
  <x:c r="AV36" i="4"/>
  <x:c r="AW36" i="4"/>
  <x:c r="P37" i="4"/>
  <x:c r="Q37" i="4"/>
  <x:c r="R37" i="4"/>
  <x:c r="S37" i="4"/>
  <x:c r="Z37" i="4"/>
  <x:c r="AA37" i="4"/>
  <x:c r="AB37" i="4"/>
  <x:c r="AC37" i="4"/>
  <x:c r="AJ37" i="4"/>
  <x:c r="AK37" i="4"/>
  <x:c r="AL37" i="4"/>
  <x:c r="AM37" i="4"/>
  <x:c r="P38" i="4"/>
  <x:c r="Q38" i="4"/>
  <x:c r="R38" i="4"/>
  <x:c r="S38" i="4"/>
  <x:c r="Z38" i="4"/>
  <x:c r="AA38" i="4"/>
  <x:c r="AB38" i="4"/>
  <x:c r="AC38" i="4"/>
  <x:c r="AJ38" i="4"/>
  <x:c r="AK38" i="4"/>
  <x:c r="AL38" i="4"/>
  <x:c r="AM38" i="4"/>
  <x:c r="P39" i="4"/>
  <x:c r="Q39" i="4"/>
  <x:c r="R39" i="4"/>
  <x:c r="S39" i="4"/>
  <x:c r="Z39" i="4"/>
  <x:c r="AA39" i="4"/>
  <x:c r="AB39" i="4"/>
  <x:c r="AC39" i="4"/>
  <x:c r="AJ39" i="4"/>
  <x:c r="AK39" i="4"/>
  <x:c r="AL39" i="4"/>
  <x:c r="AM39" i="4"/>
  <x:c r="AS43" i="4"/>
  <x:c r="AT43" i="4"/>
  <x:c r="AV43" i="4"/>
  <x:c r="AW43" i="4"/>
  <x:c r="Z44" i="4"/>
  <x:c r="AA44" i="4"/>
  <x:c r="AD44" i="4"/>
  <x:c r="AE44" i="4"/>
  <x:c r="AF44" i="4"/>
  <x:c r="AG44" i="4"/>
  <x:c r="AJ44" i="4"/>
  <x:c r="AK44" i="4"/>
  <x:c r="AN44" i="4"/>
  <x:c r="AO44" i="4"/>
  <x:c r="AP44" i="4"/>
  <x:c r="AQ44" i="4"/>
  <x:c r="AS44" i="4"/>
  <x:c r="AT44" i="4"/>
  <x:c r="AV44" i="4"/>
  <x:c r="AW44" i="4"/>
  <x:c r="Z45" i="4"/>
  <x:c r="AA45" i="4"/>
  <x:c r="AD45" i="4"/>
  <x:c r="AE45" i="4"/>
  <x:c r="AF45" i="4"/>
  <x:c r="AG45" i="4"/>
  <x:c r="AJ45" i="4"/>
  <x:c r="AK45" i="4"/>
  <x:c r="AN45" i="4"/>
  <x:c r="AO45" i="4"/>
  <x:c r="AP45" i="4"/>
  <x:c r="AQ45" i="4"/>
  <x:c r="AS45" i="4"/>
  <x:c r="AT45" i="4"/>
  <x:c r="AV45" i="4"/>
  <x:c r="AW45" i="4"/>
  <x:c r="Z46" i="4"/>
  <x:c r="AA46" i="4"/>
  <x:c r="AD46" i="4"/>
  <x:c r="AF46" i="4"/>
  <x:c r="AG46" i="4"/>
  <x:c r="AJ46" i="4"/>
  <x:c r="AK46" i="4"/>
  <x:c r="AN46" i="4"/>
  <x:c r="AP46" i="4"/>
  <x:c r="AQ46" i="4"/>
  <x:c r="AS46" i="4"/>
  <x:c r="AT46" i="4"/>
  <x:c r="AV46" i="4"/>
  <x:c r="AW46" i="4"/>
  <x:c r="Z47" i="4"/>
  <x:c r="AA47" i="4"/>
  <x:c r="AJ47" i="4"/>
  <x:c r="AK47" i="4"/>
  <x:c r="AS47" i="4"/>
  <x:c r="AT47" i="4"/>
  <x:c r="AV47" i="4"/>
  <x:c r="AW47" i="4"/>
  <x:c r="AS48" i="4"/>
  <x:c r="AT48" i="4"/>
  <x:c r="AV48" i="4"/>
  <x:c r="AW48" i="4"/>
  <x:c r="AS49" i="4"/>
  <x:c r="AT49" i="4"/>
  <x:c r="AV49" i="4"/>
  <x:c r="AW49" i="4"/>
  <x:c r="AG50" i="4" a="1"/>
  <x:c r="AG50" i="4" s="1"/>
  <x:c r="AG51" i="4" s="1"/>
  <x:c r="AG52" i="4" s="1"/>
  <x:c r="AG53" i="4" s="1"/>
  <x:c r="AQ50" i="4" a="1"/>
  <x:c r="AQ50" i="4" s="1"/>
  <x:c r="AQ51" i="4" s="1"/>
  <x:c r="AQ52" i="4" s="1"/>
  <x:c r="AQ53" i="4" s="1"/>
  <x:c r="AS50" i="4"/>
  <x:c r="AT50" i="4"/>
  <x:c r="AV50" i="4"/>
  <x:c r="AW50" i="4"/>
  <x:c r="Z51" i="4"/>
  <x:c r="AB51" i="4"/>
  <x:c r="AE51" i="4"/>
  <x:c r="AJ51" i="4"/>
  <x:c r="AL51" i="4"/>
  <x:c r="AO51" i="4"/>
  <x:c r="AS51" i="4"/>
  <x:c r="AT51" i="4"/>
  <x:c r="AV51" i="4"/>
  <x:c r="AW51" i="4"/>
  <x:c r="AA52" i="4"/>
  <x:c r="AC52" i="4"/>
  <x:c r="AE52" i="4"/>
  <x:c r="AK52" i="4"/>
  <x:c r="AM52" i="4"/>
  <x:c r="AO52" i="4"/>
  <x:c r="AS52" i="4"/>
  <x:c r="AT52" i="4"/>
  <x:c r="AV52" i="4"/>
  <x:c r="AW52" i="4"/>
  <x:c r="AS53" i="4"/>
  <x:c r="AT53" i="4"/>
  <x:c r="AV53" i="4"/>
  <x:c r="AW53" i="4"/>
  <x:c r="AS54" i="4"/>
  <x:c r="AT54" i="4"/>
  <x:c r="AV54" i="4"/>
  <x:c r="AW54" i="4"/>
  <x:c r="AS55" i="4"/>
  <x:c r="AT55" i="4"/>
  <x:c r="AV55" i="4"/>
  <x:c r="AW55" i="4"/>
  <x:c r="Z56" i="4"/>
  <x:c r="AA56" i="4"/>
  <x:c r="AB56" i="4"/>
  <x:c r="AC56" i="4"/>
  <x:c r="AJ56" i="4"/>
  <x:c r="AK56" i="4"/>
  <x:c r="AL56" i="4"/>
  <x:c r="AM56" i="4"/>
  <x:c r="Z57" i="4"/>
  <x:c r="AA57" i="4"/>
  <x:c r="AB57" i="4"/>
  <x:c r="AC57" i="4"/>
  <x:c r="AJ57" i="4"/>
  <x:c r="AK57" i="4"/>
  <x:c r="AL57" i="4"/>
  <x:c r="AM57" i="4"/>
  <x:c r="Z58" i="4"/>
  <x:c r="AA58" i="4"/>
  <x:c r="AB58" i="4"/>
  <x:c r="AC58" i="4"/>
  <x:c r="AJ58" i="4"/>
  <x:c r="AK58" i="4"/>
  <x:c r="AL58" i="4"/>
  <x:c r="AM58" i="4"/>
  <x:c r="AS62" i="4"/>
  <x:c r="AT62" i="4"/>
  <x:c r="AV62" i="4"/>
  <x:c r="AW62" i="4"/>
  <x:c r="Z63" i="4"/>
  <x:c r="AA63" i="4"/>
  <x:c r="AD63" i="4"/>
  <x:c r="AE63" i="4"/>
  <x:c r="AF63" i="4"/>
  <x:c r="AG63" i="4"/>
  <x:c r="AJ63" i="4"/>
  <x:c r="AK63" i="4"/>
  <x:c r="AN63" i="4"/>
  <x:c r="AO63" i="4"/>
  <x:c r="AP63" i="4"/>
  <x:c r="AQ63" i="4"/>
  <x:c r="AS63" i="4"/>
  <x:c r="AT63" i="4"/>
  <x:c r="AV63" i="4"/>
  <x:c r="AW63" i="4"/>
  <x:c r="Z64" i="4"/>
  <x:c r="AA64" i="4"/>
  <x:c r="AD64" i="4"/>
  <x:c r="AE64" i="4"/>
  <x:c r="AF64" i="4"/>
  <x:c r="AG64" i="4"/>
  <x:c r="AJ64" i="4"/>
  <x:c r="AK64" i="4"/>
  <x:c r="AN64" i="4"/>
  <x:c r="AO64" i="4"/>
  <x:c r="AP64" i="4"/>
  <x:c r="AQ64" i="4"/>
  <x:c r="AS64" i="4"/>
  <x:c r="AT64" i="4"/>
  <x:c r="AV64" i="4"/>
  <x:c r="AW64" i="4"/>
  <x:c r="Z65" i="4"/>
  <x:c r="AA65" i="4"/>
  <x:c r="AD65" i="4"/>
  <x:c r="AF65" i="4"/>
  <x:c r="AG65" i="4"/>
  <x:c r="AJ65" i="4"/>
  <x:c r="AK65" i="4"/>
  <x:c r="AN65" i="4"/>
  <x:c r="AP65" i="4"/>
  <x:c r="AQ65" i="4"/>
  <x:c r="AS65" i="4"/>
  <x:c r="AT65" i="4"/>
  <x:c r="AV65" i="4"/>
  <x:c r="AW65" i="4"/>
  <x:c r="Z66" i="4"/>
  <x:c r="AA66" i="4"/>
  <x:c r="AJ66" i="4"/>
  <x:c r="AK66" i="4"/>
  <x:c r="AS66" i="4"/>
  <x:c r="AT66" i="4"/>
  <x:c r="AV66" i="4"/>
  <x:c r="AW66" i="4"/>
  <x:c r="AS67" i="4"/>
  <x:c r="AT67" i="4"/>
  <x:c r="AV67" i="4"/>
  <x:c r="AW67" i="4"/>
  <x:c r="AS68" i="4"/>
  <x:c r="AT68" i="4"/>
  <x:c r="AV68" i="4"/>
  <x:c r="AW68" i="4"/>
  <x:c r="AG69" i="4" a="1"/>
  <x:c r="AG69" i="4" s="1"/>
  <x:c r="AG70" i="4" s="1"/>
  <x:c r="AG71" i="4" s="1"/>
  <x:c r="AG72" i="4" s="1"/>
  <x:c r="AQ69" i="4" a="1"/>
  <x:c r="AQ69" i="4" s="1"/>
  <x:c r="AQ70" i="4" s="1"/>
  <x:c r="AQ71" i="4" s="1"/>
  <x:c r="AQ72" i="4" s="1"/>
  <x:c r="AS69" i="4"/>
  <x:c r="AT69" i="4"/>
  <x:c r="AV69" i="4"/>
  <x:c r="AW69" i="4"/>
  <x:c r="Z70" i="4"/>
  <x:c r="AB70" i="4"/>
  <x:c r="AE70" i="4"/>
  <x:c r="AJ70" i="4"/>
  <x:c r="AL70" i="4"/>
  <x:c r="AO70" i="4"/>
  <x:c r="AS70" i="4"/>
  <x:c r="AT70" i="4"/>
  <x:c r="AV70" i="4"/>
  <x:c r="AW70" i="4"/>
  <x:c r="AA71" i="4"/>
  <x:c r="AC71" i="4"/>
  <x:c r="AE71" i="4"/>
  <x:c r="AK71" i="4"/>
  <x:c r="AM71" i="4"/>
  <x:c r="AO71" i="4"/>
  <x:c r="AS71" i="4"/>
  <x:c r="AT71" i="4"/>
  <x:c r="AV71" i="4"/>
  <x:c r="AW71" i="4"/>
  <x:c r="AS72" i="4"/>
  <x:c r="AT72" i="4"/>
  <x:c r="AV72" i="4"/>
  <x:c r="AW72" i="4"/>
  <x:c r="AS73" i="4"/>
  <x:c r="AT73" i="4"/>
  <x:c r="AV73" i="4"/>
  <x:c r="AW73" i="4"/>
  <x:c r="AS74" i="4"/>
  <x:c r="AT74" i="4"/>
  <x:c r="AV74" i="4"/>
  <x:c r="AW74" i="4"/>
  <x:c r="Z75" i="4"/>
  <x:c r="AA75" i="4"/>
  <x:c r="AB75" i="4"/>
  <x:c r="AC75" i="4"/>
  <x:c r="AJ75" i="4"/>
  <x:c r="AK75" i="4"/>
  <x:c r="AL75" i="4"/>
  <x:c r="AM75" i="4"/>
  <x:c r="Z76" i="4"/>
  <x:c r="AA76" i="4"/>
  <x:c r="AB76" i="4"/>
  <x:c r="AC76" i="4"/>
  <x:c r="AJ76" i="4"/>
  <x:c r="AK76" i="4"/>
  <x:c r="AL76" i="4"/>
  <x:c r="AM76" i="4"/>
  <x:c r="Z77" i="4"/>
  <x:c r="AA77" i="4"/>
  <x:c r="AB77" i="4"/>
  <x:c r="AC77" i="4"/>
  <x:c r="AJ77" i="4"/>
  <x:c r="AK77" i="4"/>
  <x:c r="AL77" i="4"/>
  <x:c r="AM77" i="4"/>
  <x:c r="E21" i="6"/>
  <x:c r="E22" i="6"/>
  <x:c r="E23" i="6"/>
  <x:c r="E24" i="6"/>
  <x:c r="T5" i="5"/>
  <x:c r="U5" i="5"/>
  <x:c r="V5" i="5"/>
  <x:c r="W5" i="5"/>
  <x:c r="T6" i="5"/>
  <x:c r="U6" i="5"/>
  <x:c r="V6" i="5"/>
  <x:c r="W6" i="5"/>
  <x:c r="T7" i="5"/>
  <x:c r="V7" i="5"/>
  <x:c r="W7" i="5"/>
  <x:c r="W11" i="5" a="1"/>
  <x:c r="W11" i="5" s="1"/>
  <x:c r="W12" i="5" s="1"/>
  <x:c r="W13" i="5" s="1"/>
  <x:c r="W14" i="5" s="1"/>
  <x:c r="P12" i="5"/>
  <x:c r="R12" i="5"/>
  <x:c r="U12" i="5"/>
  <x:c r="Q13" i="5"/>
  <x:c r="S13" i="5"/>
  <x:c r="U13" i="5"/>
  <x:c r="P17" i="5"/>
  <x:c r="Q17" i="5"/>
  <x:c r="R17" i="5"/>
  <x:c r="S17" i="5"/>
  <x:c r="U17" i="5"/>
  <x:c r="P18" i="5"/>
  <x:c r="Q18" i="5"/>
  <x:c r="R18" i="5"/>
  <x:c r="S18" i="5"/>
  <x:c r="U18" i="5"/>
  <x:c r="P19" i="5"/>
  <x:c r="Q19" i="5"/>
  <x:c r="R19" i="5"/>
  <x:c r="S19" i="5"/>
  <x:c r="U19" i="5"/>
  <x:c r="T26" i="5"/>
  <x:c r="U26" i="5"/>
  <x:c r="V26" i="5"/>
  <x:c r="W26" i="5"/>
  <x:c r="AE26" i="5"/>
  <x:c r="AF26" i="5"/>
  <x:c r="AG26" i="5"/>
  <x:c r="AH26" i="5"/>
  <x:c r="T27" i="5"/>
  <x:c r="U27" i="5"/>
  <x:c r="V27" i="5"/>
  <x:c r="W27" i="5"/>
  <x:c r="AE27" i="5"/>
  <x:c r="AF27" i="5"/>
  <x:c r="AG27" i="5"/>
  <x:c r="AH27" i="5"/>
  <x:c r="T28" i="5"/>
  <x:c r="V28" i="5"/>
  <x:c r="W28" i="5"/>
  <x:c r="AE28" i="5"/>
  <x:c r="AG28" i="5"/>
  <x:c r="AH28" i="5"/>
  <x:c r="W32" i="5" a="1"/>
  <x:c r="W32" i="5" s="1"/>
  <x:c r="W33" i="5" s="1"/>
  <x:c r="W34" i="5" s="1"/>
  <x:c r="W35" i="5" s="1"/>
  <x:c r="AH32" i="5" a="1"/>
  <x:c r="AH32" i="5" s="1"/>
  <x:c r="AH33" i="5" s="1"/>
  <x:c r="AH34" i="5" s="1"/>
  <x:c r="AH35" i="5" s="1"/>
  <x:c r="P33" i="5"/>
  <x:c r="R33" i="5"/>
  <x:c r="U33" i="5"/>
  <x:c r="AA33" i="5"/>
  <x:c r="AC33" i="5"/>
  <x:c r="AF33" i="5"/>
  <x:c r="Q34" i="5"/>
  <x:c r="S34" i="5"/>
  <x:c r="U34" i="5"/>
  <x:c r="AB34" i="5"/>
  <x:c r="AD34" i="5"/>
  <x:c r="AF34" i="5"/>
  <x:c r="P38" i="5"/>
  <x:c r="Q38" i="5"/>
  <x:c r="R38" i="5"/>
  <x:c r="S38" i="5"/>
  <x:c r="AA38" i="5"/>
  <x:c r="AB38" i="5"/>
  <x:c r="AC38" i="5"/>
  <x:c r="AD38" i="5"/>
  <x:c r="P39" i="5"/>
  <x:c r="Q39" i="5"/>
  <x:c r="R39" i="5"/>
  <x:c r="S39" i="5"/>
  <x:c r="AA39" i="5"/>
  <x:c r="AB39" i="5"/>
  <x:c r="AC39" i="5"/>
  <x:c r="AD39" i="5"/>
  <x:c r="P40" i="5"/>
  <x:c r="Q40" i="5"/>
  <x:c r="R40" i="5"/>
  <x:c r="S40" i="5"/>
  <x:c r="AA40" i="5"/>
  <x:c r="AB40" i="5"/>
  <x:c r="AC40" i="5"/>
  <x:c r="AD40" i="5"/>
  <x:c r="P43" i="5"/>
  <x:c r="S43" i="5"/>
  <x:c r="AA43" i="5"/>
  <x:c r="AD43" i="5"/>
  <x:c r="P44" i="5"/>
  <x:c r="S44" i="5"/>
  <x:c r="AA44" i="5"/>
  <x:c r="AD44" i="5"/>
  <x:c r="P45" i="5"/>
  <x:c r="S45" i="5"/>
  <x:c r="AA45" i="5"/>
  <x:c r="AD45" i="5"/>
  <x:c r="S46" i="5"/>
  <x:c r="AD46" i="5"/>
  <x:c r="S47" i="5"/>
  <x:c r="AD47" i="5"/>
  <x:c r="S48" i="5"/>
  <x:c r="AD48" i="5"/>
  <x:c r="S49" i="5"/>
  <x:c r="AD49" i="5"/>
  <x:c r="T56" i="5"/>
  <x:c r="U56" i="5"/>
  <x:c r="V56" i="5"/>
  <x:c r="W56" i="5"/>
  <x:c r="T57" i="5"/>
  <x:c r="U57" i="5"/>
  <x:c r="V57" i="5"/>
  <x:c r="W57" i="5"/>
  <x:c r="T58" i="5"/>
  <x:c r="V58" i="5"/>
  <x:c r="W58" i="5"/>
  <x:c r="W62" i="5" a="1"/>
  <x:c r="W62" i="5" s="1"/>
  <x:c r="W63" i="5" s="1"/>
  <x:c r="W64" i="5" s="1"/>
  <x:c r="W65" i="5" s="1"/>
  <x:c r="P63" i="5"/>
  <x:c r="R63" i="5"/>
  <x:c r="U63" i="5"/>
  <x:c r="Q64" i="5"/>
  <x:c r="S64" i="5"/>
  <x:c r="U64" i="5"/>
  <x:c r="P68" i="5"/>
  <x:c r="Q68" i="5"/>
  <x:c r="R68" i="5"/>
  <x:c r="S68" i="5"/>
  <x:c r="T68" i="5"/>
  <x:c r="U68" i="5"/>
  <x:c r="V68" i="5"/>
  <x:c r="W68" i="5"/>
  <x:c r="X68" i="5"/>
  <x:c r="P69" i="5"/>
  <x:c r="Q69" i="5"/>
  <x:c r="R69" i="5"/>
  <x:c r="S69" i="5"/>
  <x:c r="T69" i="5"/>
  <x:c r="U69" i="5"/>
  <x:c r="V69" i="5"/>
  <x:c r="W69" i="5"/>
  <x:c r="X69" i="5"/>
  <x:c r="P70" i="5"/>
  <x:c r="Q70" i="5"/>
  <x:c r="R70" i="5"/>
  <x:c r="S70" i="5"/>
  <x:c r="T70" i="5"/>
  <x:c r="U70" i="5"/>
  <x:c r="V70" i="5"/>
  <x:c r="W70" i="5"/>
  <x:c r="X70" i="5"/>
  <x:c r="P73" i="5"/>
  <x:c r="P74" i="5"/>
  <x:c r="P75" i="5"/>
</x:calcChain>
</file>

<file path=xl/sharedStrings.xml><?xml version="1.0" encoding="utf-8"?>
<x:sst xmlns:x="http://schemas.openxmlformats.org/spreadsheetml/2006/main" count="90" uniqueCount="90">
  <x:si>
    <x:t>Compose testing. Function1's y axis is the same type as Function2's x axis. The interpolation method for these tests is linear interpolation.</x:t>
  </x:si>
  <x:si>
    <x:t>Use -9999 in the first row of the expected columns to indicate an InvalidOperationException. This occurs when there is no overlap between the two functions.</x:t>
  </x:si>
  <x:si>
    <x:t>Note: Expected x-axis from Function 1 x-axis, and Expected y-axis from Function2 x-axis</x:t>
  </x:si>
  <x:si>
    <x:t>Test 1: Both functions have the same x and y values</x:t>
  </x:si>
  <x:si>
    <x:t>Function1</x:t>
  </x:si>
  <x:si>
    <x:t>Function2</x:t>
  </x:si>
  <x:si>
    <x:t>Expected</x:t>
  </x:si>
  <x:si>
    <x:t>Actual</x:t>
  </x:si>
  <x:si>
    <x:t>Pass/Fail</x:t>
  </x:si>
  <x:si>
    <x:t>Date of Run</x:t>
  </x:si>
  <x:si>
    <x:t>x</x:t>
  </x:si>
  <x:si>
    <x:t>y</x:t>
  </x:si>
  <x:si>
    <x:t>XValues</x:t>
  </x:si>
  <x:si>
    <x:t>YValues</x:t>
  </x:si>
  <x:si>
    <x:t>Passed</x:t>
  </x:si>
  <x:si>
    <x:t>1</x:t>
  </x:si>
  <x:si>
    <x:t>2</x:t>
  </x:si>
  <x:si>
    <x:t>3</x:t>
  </x:si>
  <x:si>
    <x:t>4</x:t>
  </x:si>
  <x:si>
    <x:t>Test 2: Function1 is below and overlapping some curve</x:t>
  </x:si>
  <x:si>
    <x:t xml:space="preserve">x </x:t>
  </x:si>
  <x:si>
    <x:t>Test 3: Function1 is above and overlapping some curve</x:t>
  </x:si>
  <x:si>
    <x:t>1.5</x:t>
  </x:si>
  <x:si>
    <x:t>Test 4: Function1 is completely above function2</x:t>
  </x:si>
  <x:si>
    <x:t>InvalidOperationException</x:t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</x:si>
  <x:si>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</x:si>
  <x:si>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1 - Function1: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</x:si>
  <x:si>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1 - Function2: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</x:si>
  <x:si>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Test1 Function1</x:t>
  </x:si>
  <x:si>
    <x:t>Test1 Function2</x:t>
  </x:si>
  <x:si>
    <x:t>The coefficients for the three cubic polynomials p0, p1 and p2 are shown</x:t>
  </x:si>
  <x:si>
    <x:t>i</x:t>
  </x:si>
  <x:si>
    <x:t>h</x:t>
  </x:si>
  <x:si>
    <x:t>sum h</x:t>
  </x:si>
  <x:si>
    <x:t>k</x:t>
  </x:si>
  <x:si>
    <x:t>k/h</x:t>
  </x:si>
  <x:si>
    <x:t>U</x:t>
  </x:si>
  <x:si>
    <x:t>V</x:t>
  </x:si>
  <x:si>
    <x:t>B</x:t>
  </x:si>
  <x:si>
    <x:t>a</x:t>
  </x:si>
  <x:si>
    <x:t>b</x:t>
  </x:si>
  <x:si>
    <x:t>c</x:t>
  </x:si>
  <x:si>
    <x:t>d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</x:si>
  <x:si>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</x:si>
  <x:si>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</x:si>
  <x:si>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</x:si>
  <x:si>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Range of Equal y: 0.5 to 0.726</x:t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</x:si>
  <x:si>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</x:si>
  <x:si>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2- Function1: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</x:si>
  <x:si>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2 - Function2: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</x:si>
  <x:si>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 xml:space="preserve">Using </x:t>
    </x:r>
    <x:r>
      <x:rPr>
        <x:i/>
        <x:vertAlign val="baseline"/>
        <x:sz val="11"/>
        <x:color theme="1"/>
        <x:rFont val="Calibri"/>
        <x:family val="2"/>
      </x:rPr>
      <x:t>graphing calculator</x:t>
    </x:r>
    <x:r>
      <x:rPr>
        <x:vertAlign val="baseline"/>
        <x:sz val="11"/>
        <x:color theme="1"/>
        <x:rFont val="Calibri"/>
        <x:family val="2"/>
      </x:rPr>
      <x:t>, point of intersection is (100, 0.4998)</x:t>
    </x:r>
  </x:si>
  <x:si>
    <x:t>Interpolation from graphing calculator:</x:t>
  </x:si>
  <x:si>
    <x:t>Shared y-value</x:t>
  </x:si>
  <x:si>
    <x:t>Function1 x</x:t>
  </x:si>
  <x:si>
    <x:t>Function2 x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</x:si>
  <x:si>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</x:si>
  <x:si>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</x:si>
  <x:si>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</x:si>
  <x:si>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3 - Function1: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</x:si>
  <x:si>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3 - Function2: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</x:si>
  <x:si>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Range of Equal y: 0.159 to 0.5</x:t>
  </x:si>
  <x:si>
    <x:r>
      <x:rPr>
        <x:vertAlign val="baseline"/>
        <x:sz val="11"/>
        <x:color theme="1"/>
        <x:rFont val="Calibri"/>
        <x:family val="2"/>
      </x:rPr>
      <x:t xml:space="preserve">Using </x:t>
    </x:r>
    <x:r>
      <x:rPr>
        <x:i/>
        <x:vertAlign val="baseline"/>
        <x:sz val="11"/>
        <x:color theme="1"/>
        <x:rFont val="Calibri"/>
        <x:family val="2"/>
      </x:rPr>
      <x:t>graphing calculator</x:t>
    </x:r>
    <x:r>
      <x:rPr>
        <x:vertAlign val="baseline"/>
        <x:sz val="11"/>
        <x:color theme="1"/>
        <x:rFont val="Calibri"/>
        <x:family val="2"/>
      </x:rPr>
      <x:t>, point of intersection is (100, 0.4998)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</x:si>
  <x:si>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</x:si>
  <x:si>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</x:si>
  <x:si>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4 - Function1: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</x:si>
  <x:si>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4 - Function2: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</x:si>
  <x:si>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ax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bx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cx + d</x:t>
    </x:r>
  </x:si>
  <x:si>
    <x:r>
      <x:rPr>
        <x:vertAlign val="baseline"/>
        <x:sz val="11"/>
        <x:color theme="1"/>
        <x:rFont val="Calibri"/>
        <x:family val="2"/>
      </x:rPr>
      <x:t>--&gt; y = ax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bx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cx + d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</x:si>
  <x:si>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</x:si>
  <x:si>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4. Test Data: Function(Coordinates: {(0, 1), (1, 2)}, Interpolation: NaturalCublicSpline)</x:t>
  </x:si>
  <x:si>
    <x:t>5. Test Data: Function(Coordinates: {(X1, Y1), (X2, Y2)}, Interpolation: NaturalCublicSpline)</x:t>
  </x:si>
  <x:si>
    <x:t>p</x:t>
  </x:si>
  <x:si>
    <x:t>Range</x:t>
  </x:si>
  <x:si>
    <x:t>y Result</x:t>
  </x:si>
  <x:si>
    <x:r>
      <x:rPr>
        <x:b/>
        <x:vertAlign val="baseline"/>
        <x:sz val="11"/>
        <x:color theme="1"/>
        <x:rFont val="Calibri"/>
        <x:family val="2"/>
      </x:rPr>
      <x:t>Inverse 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</x:si>
  <x:si>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delta0</x:t>
  </x:si>
  <x:si>
    <x:t>delta1</x:t>
  </x:si>
  <x:si>
    <x:t>C</x:t>
  </x:si>
  <x:si>
    <x:t>x (y = 0)</x:t>
  </x:si>
  <x:si>
    <x:t>Check y = 0</x:t>
  </x:si>
  <x:si>
    <x:t>x Result</x:t>
  </x:si>
  <x:si>
    <x:t>for y = 0,</x:t>
  </x:si>
  <x:si>
    <x:t>- (b + (C) - (delta0) / (C)) / (3 * a)</x:t>
  </x:si>
  <x:si>
    <x:t>b^2 - 3 * a * c</x:t>
  </x:si>
  <x:si>
    <x:t>2 * b^3 - 9 * a * b * c + 27 * a^2 * d</x:t>
  </x:si>
  <x:si>
    <x:t>( 1/2 * ((delta1) + SQRT((delta1)^2 - 4*(delta0)^3)) )^(1/3)</x:t>
  </x:si>
  <x:si>
    <x:t>- (b + (( 1/2 * ((2 * b^3 - 9 * a * b * c + 27 * a^2 * d) + SQRT((2 * b^3 - 9 * a * b * c + 27 * a^2 * d)^2 - 4*(b^2 - 3 * a * c)^3)) )^(1/3)) - (b^2 - 3 * a * c) / (( 1/2 * ((2 * b^3 - 9 * a * b * c + 27 * a^2 * d) + SQRT((2 * b^3 - 9 * a * b * c + 27 * a^2 * d)^2 - 4*(b^2 - 3 * a * c)^3)) )^(1/3))) / (3 * a)</x:t>
  </x:si>
  <x:si>
    <x:t>* Finding x = F(y) is too complicated for a cubic polynomial function.  Instead, find y = F(x) and use the same values (i.e. if we know what y we get from x, we know what x we'd get from that same y…)</x:t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</x:si>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</x:sst>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00"/>
  </x:numFmts>
  <x:fonts count="16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sz val="11"/>
      <x:color theme="1"/>
      <x:name val="Calibri"/>
      <x:family val="2"/>
    </x:font>
    <x:font>
      <x:b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i/>
      <x:u/>
      <x:sz val="11"/>
      <x:color theme="1"/>
      <x:name val="Calibri"/>
      <x:family val="2"/>
      <x:scheme val="minor"/>
    </x:font>
    <x:font>
      <x:b/>
      <x:u/>
      <x:sz val="11"/>
      <x:color theme="1"/>
      <x:name val="Calibri Light"/>
      <x:family val="2"/>
      <x:scheme val="major"/>
    </x:font>
    <x:font>
      <x:sz val="10"/>
      <x:color theme="1"/>
      <x:name val="Calibri"/>
      <x:family val="2"/>
      <x:scheme val="minor"/>
    </x:font>
    <x:font>
      <x:b/>
      <x:sz val="11"/>
      <x:color theme="1"/>
      <x:name val="Calibri"/>
      <x:family val="2"/>
    </x:font>
    <x:font>
      <x:i/>
      <x:sz val="11"/>
      <x:color theme="1"/>
      <x:name val="Calibri"/>
      <x:family val="2"/>
    </x:font>
    <x:font>
      <x:b/>
      <x:u/>
      <x:sz val="11"/>
      <x:color theme="1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theme="0" tint="-0.249977111117893"/>
        <x:bgColor indexed="64"/>
      </x:patternFill>
    </x:fill>
  </x:fills>
  <x:borders count="1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</x:borders>
  <x:cellStyleXfs count="51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22" fontId="3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22" fontId="5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0" fillId="0" borderId="13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4" borderId="10" applyNumberFormat="1" applyFill="0" applyBorder="1" applyAlignment="1" applyProtection="1">
      <x:protection locked="1" hidden="0"/>
    </x:xf>
    <x:xf numFmtId="0" fontId="0" fillId="0" borderId="14" quotePrefix="1" applyNumberFormat="1" applyFill="1" applyBorder="1" applyAlignment="1" applyProtection="1">
      <x:protection locked="1" hidden="0"/>
    </x:xf>
    <x:xf numFmtId="0" fontId="0" fillId="0" borderId="11" quotePrefix="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5" fillId="4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0" fillId="4" borderId="1" quotePrefix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</x:cellStyleXfs>
  <x:cellXfs count="72">
    <x:xf numFmtId="0" fontId="0" fillId="0" borderId="0" xfId="0"/>
    <x:xf numFmtId="0" fontId="0" fillId="0" borderId="0" xfId="0" quotePrefix="1" applyAlignment="1">
      <x:alignment horizontal="left" vertical="top" wrapText="1"/>
    </x:xf>
    <x:xf numFmtId="0" fontId="0" fillId="0" borderId="0" xfId="0" applyAlignment="1">
      <x:alignment horizontal="left" vertical="center" wrapText="1"/>
    </x:xf>
    <x:xf numFmtId="0" fontId="3" fillId="0" borderId="16" xfId="0" applyNumberFormat="1" applyFont="1" applyFill="1" applyBorder="1" applyAlignment="1" applyProtection="1">
      <x:alignment horizontal="center" vertical="center"/>
    </x:xf>
    <x:xf numFmtId="0" fontId="3" fillId="0" borderId="17" xfId="0" applyNumberFormat="1" applyFont="1" applyFill="1" applyBorder="1" applyAlignment="1" applyProtection="1">
      <x:alignment horizontal="center" vertical="center"/>
    </x:xf>
    <x:xf numFmtId="0" fontId="3" fillId="0" borderId="15" xfId="0" applyNumberFormat="1" applyFont="1" applyFill="1" applyBorder="1" applyAlignment="1" applyProtection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2" fontId="0" fillId="0" borderId="0" xfId="0" applyNumberFormat="1" applyFill="1" applyAlignment="1" applyProtection="1">
      <x:alignment horizontal="center" vertical="center"/>
    </x:xf>
    <x:xf numFmtId="22" fontId="1" fillId="0" borderId="0" xfId="0" applyNumberFormat="1" applyFont="1" applyFill="1" applyAlignment="1" applyProtection="1">
      <x:alignment horizontal="center" vertical="center"/>
    </x:xf>
    <x:xf numFmtId="0" fontId="0" fillId="0" borderId="0" xfId="0" applyAlignment="1">
      <x:alignment horizontal="left" vertical="center"/>
    </x:xf>
    <x:xf numFmtId="0" fontId="4" fillId="0" borderId="0" xfId="0" applyFont="1" applyAlignment="1">
      <x:alignment horizontal="left" vertical="center"/>
    </x:xf>
    <x:xf numFmtId="0" fontId="3" fillId="0" borderId="0" xfId="0" applyFont="1" applyAlignment="1">
      <x:alignment horizontal="center" vertical="center"/>
    </x:xf>
    <x:xf numFmtId="22" fontId="3" fillId="0" borderId="0" xfId="0" applyNumberFormat="1" applyFont="1" applyFill="1" applyAlignment="1" applyProtection="1">
      <x:alignment horizontal="center" vertical="center"/>
    </x:xf>
    <x:xf numFmtId="22" fontId="5" fillId="0" borderId="0" xfId="0" applyNumberFormat="1" applyFont="1" applyFill="1" applyAlignment="1" applyProtection="1">
      <x:alignment horizontal="center" vertical="center"/>
    </x:xf>
    <x:xf numFmtId="0" fontId="7" fillId="0" borderId="0" xfId="0" applyFont="1" applyAlignment="1">
      <x:alignment horizontal="left" vertical="center"/>
    </x:xf>
    <x:xf numFmtId="0" fontId="3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left" vertical="center"/>
    </x:xf>
    <x:xf numFmtId="0" fontId="0" fillId="0" borderId="3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0" fillId="0" borderId="5" xfId="0" applyBorder="1" applyAlignment="1">
      <x:alignment horizontal="left" vertical="center"/>
    </x:xf>
    <x:xf numFmtId="0" fontId="0" fillId="0" borderId="6" xfId="0" applyBorder="1" applyAlignment="1">
      <x:alignment horizontal="center" vertical="center"/>
    </x:xf>
    <x:xf numFmtId="0" fontId="3" fillId="0" borderId="7" xfId="0" applyFont="1" applyBorder="1" applyAlignment="1">
      <x:alignment horizontal="center" vertical="center"/>
    </x:xf>
    <x:xf numFmtId="0" fontId="3" fillId="0" borderId="8" xfId="0" applyFont="1" applyBorder="1" applyAlignment="1">
      <x:alignment horizontal="center" vertical="center"/>
    </x:xf>
    <x:xf numFmtId="0" fontId="0" fillId="0" borderId="7" xfId="0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0" fillId="0" borderId="10" xfId="0" applyBorder="1" applyAlignment="1">
      <x:alignment horizontal="center"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quotePrefix="1" applyBorder="1" applyAlignment="1">
      <x:alignment vertical="center"/>
    </x:xf>
    <x:xf numFmtId="0" fontId="0" fillId="0" borderId="14" xfId="0" quotePrefix="1" applyBorder="1" applyAlignment="1">
      <x:alignment vertical="center"/>
    </x:xf>
    <x:xf numFmtId="0" fontId="0" fillId="0" borderId="11" xfId="0" quotePrefix="1" applyBorder="1" applyAlignment="1">
      <x:alignment vertical="center"/>
    </x:xf>
    <x:xf numFmtId="0" fontId="8" fillId="0" borderId="0" xfId="0" applyFont="1" applyAlignment="1">
      <x:alignment horizontal="center" vertical="center"/>
    </x:xf>
    <x:xf numFmtId="0" fontId="10" fillId="0" borderId="0" xfId="0" applyFont="1" applyAlignment="1">
      <x:alignment horizontal="left" vertical="center"/>
    </x:xf>
    <x:xf numFmtId="0" fontId="11" fillId="0" borderId="0" xfId="0" applyFont="1" applyAlignment="1">
      <x:alignment horizontal="left" vertical="center"/>
    </x:xf>
    <x:xf numFmtId="20" fontId="0" fillId="0" borderId="1" xfId="0" applyNumberFormat="1" applyBorder="1" applyAlignment="1">
      <x:alignment horizontal="center" vertical="center"/>
    </x:xf>
    <x:xf numFmtId="0" fontId="12" fillId="0" borderId="0" xfId="0" applyFont="1" applyAlignment="1">
      <x:alignment horizontal="center" vertical="center"/>
    </x:xf>
    <x:xf numFmtId="0" fontId="0" fillId="0" borderId="1" xfId="0" quotePrefix="1" applyBorder="1" applyAlignment="1">
      <x:alignment horizontal="center" vertical="center"/>
    </x:xf>
    <x:xf numFmtId="0" fontId="0" fillId="0" borderId="0" xfId="0" quotePrefix="1" applyAlignment="1">
      <x:alignment horizontal="left" vertical="center"/>
    </x:xf>
    <x:xf numFmtId="164" fontId="0" fillId="0" borderId="0" xfId="0" applyNumberFormat="1" applyFont="1" applyAlignment="1">
      <x:alignment horizontal="center" vertical="center"/>
    </x:xf>
    <x:xf numFmtId="2" fontId="0" fillId="0" borderId="0" xfId="0" applyNumberFormat="1" applyFont="1" applyAlignment="1">
      <x:alignment horizontal="center" vertical="center"/>
    </x:xf>
    <x:xf numFmtId="0" fontId="0" fillId="0" borderId="0" xfId="0" quotePrefix="1" applyNumberFormat="1" applyFill="1" applyAlignment="1" applyProtection="1">
      <x:alignment vertical="center"/>
    </x:xf>
    <x:xf numFmtId="0" fontId="3" fillId="2" borderId="0" xfId="0" applyNumberFormat="1" applyFont="1" applyFill="1" applyAlignment="1" applyProtection="1">
      <x:alignment horizontal="center" vertical="center"/>
    </x:xf>
    <x:xf numFmtId="0" fontId="0" fillId="3" borderId="1" xfId="0" applyNumberFormat="1" applyFill="1" applyBorder="1" applyAlignment="1" applyProtection="1">
      <x:alignment horizontal="center" vertical="center"/>
    </x:xf>
    <x:xf numFmtId="0" fontId="0" fillId="4" borderId="1" xfId="0" applyNumberFormat="1" applyFill="1" applyBorder="1" applyAlignment="1" applyProtection="1">
      <x:alignment horizontal="center" vertical="center"/>
    </x:xf>
    <x:xf numFmtId="0" fontId="0" fillId="4" borderId="10" xfId="0" applyNumberFormat="1" applyFill="1" applyBorder="1" applyAlignment="1" applyProtection="1">
      <x:alignment horizontal="center" vertical="center"/>
    </x:xf>
    <x:xf numFmtId="0" fontId="0" fillId="5" borderId="0" xfId="0" applyNumberFormat="1" applyFill="1" applyAlignment="1" applyProtection="1">
      <x:alignment horizontal="center" vertical="center"/>
    </x:xf>
    <x:xf numFmtId="0" fontId="3" fillId="3" borderId="1" xfId="0" applyNumberFormat="1" applyFont="1" applyFill="1" applyBorder="1" applyAlignment="1" applyProtection="1">
      <x:alignment horizontal="center" vertical="center"/>
    </x:xf>
    <x:xf numFmtId="0" fontId="5" fillId="4" borderId="1" xfId="0" applyNumberFormat="1" applyFont="1" applyFill="1" applyBorder="1" applyAlignment="1" applyProtection="1">
      <x:alignment horizontal="center" vertical="center"/>
    </x:xf>
    <x:xf numFmtId="0" fontId="1" fillId="4" borderId="1" xfId="0" applyNumberFormat="1" applyFont="1" applyFill="1" applyBorder="1" applyAlignment="1" applyProtection="1">
      <x:alignment horizontal="center" vertical="center"/>
    </x:xf>
    <x:xf numFmtId="0" fontId="0" fillId="5" borderId="0" xfId="0" applyNumberFormat="1" applyFill="1" applyAlignment="1" applyProtection="1"/>
    <x:xf numFmtId="0" fontId="3" fillId="4" borderId="1" xfId="0" applyNumberFormat="1" applyFont="1" applyFill="1" applyBorder="1" applyAlignment="1" applyProtection="1">
      <x:alignment horizontal="center" vertical="center"/>
    </x:xf>
    <x:xf numFmtId="0" fontId="5" fillId="3" borderId="1" xfId="0" applyNumberFormat="1" applyFont="1" applyFill="1" applyBorder="1" applyAlignment="1" applyProtection="1">
      <x:alignment horizontal="center" vertical="center"/>
    </x:xf>
    <x:xf numFmtId="0" fontId="0" fillId="4" borderId="1" xfId="0" quotePrefix="1" applyNumberFormat="1" applyFill="1" applyBorder="1" applyAlignment="1" applyProtection="1">
      <x:alignment horizontal="center" vertical="center"/>
    </x:xf>
    <x:xf numFmtId="0" fontId="1" fillId="3" borderId="1" xfId="0" applyNumberFormat="1" applyFont="1" applyFill="1" applyBorder="1" applyAlignment="1" applyProtection="1">
      <x:alignment horizontal="center" vertical="center"/>
    </x:xf>
    <x:xf numFmtId="0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00FF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924049588141"/>
          <c:y val="0.21444444444444449"/>
          <c:w val="0.820129417785041"/>
          <c:h val="0.50586849720707994"/>
        </c:manualLayout>
      </c:layout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Interpolation'!$A$8:$A$11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'Compose - Linear Interpolation'!$B$8:$B$11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52-4B79-AA28-1DED288A9AA9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Interpolation'!$D$8:$D$11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'Compose - Linear Interpolation'!$E$8:$E$11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52-4B79-AA28-1DED288A9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924049588141"/>
          <c:y val="0.21444444444444449"/>
          <c:w val="0.820129417785041"/>
          <c:h val="0.50586849720707994"/>
        </c:manualLayout>
      </c:layout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Interpolation'!$A$16:$A$17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xVal>
          <c:yVal>
            <c:numRef>
              <c:f>'Compose - Linear Interpolation'!$B$16:$B$17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1B-4D96-836A-5FC73076EAAC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Interpolation'!$D$16:$D$17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xVal>
          <c:yVal>
            <c:numRef>
              <c:f>'Compose - Linear Interpolation'!$E$16:$E$17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1B-4D96-836A-5FC73076E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924049588141"/>
          <c:y val="0.21444444444444449"/>
          <c:w val="0.820129417785041"/>
          <c:h val="0.50586849720707994"/>
        </c:manualLayout>
      </c:layout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Interpolation'!$A$22:$A$23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'Compose - Linear Interpolation'!$B$22:$B$23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EA-4E1B-8079-682F0A466F27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Interpolation'!$D$22:$D$23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xVal>
          <c:yVal>
            <c:numRef>
              <c:f>'Compose - Linear Interpolation'!$E$22:$E$23</c:f>
              <c:numCache>
                <c:formatCode>General</c:formatCode>
                <c:ptCount val="2"/>
                <c:pt idx="0">
                  <c:v>5</c:v>
                </c:pt>
                <c:pt idx="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EA-4E1B-8079-682F0A466F27}"/>
            </c:ext>
          </c:extLst>
        </c:ser>
        <c:ser>
          <c:idx val="2"/>
          <c:order val="2"/>
          <c:tx>
            <c:v>y = 10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3</c:v>
              </c:pt>
            </c:numLit>
          </c:xVal>
          <c:yVal>
            <c:numLit>
              <c:formatCode>General</c:formatCode>
              <c:ptCount val="2"/>
              <c:pt idx="0">
                <c:v>10</c:v>
              </c:pt>
              <c:pt idx="1">
                <c:v>10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ACEA-4E1B-8079-682F0A466F27}"/>
            </c:ext>
          </c:extLst>
        </c:ser>
        <c:ser>
          <c:idx val="3"/>
          <c:order val="3"/>
          <c:tx>
            <c:v>y = 15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1.5</c:v>
              </c:pt>
              <c:pt idx="1">
                <c:v>4</c:v>
              </c:pt>
            </c:numLit>
          </c:xVal>
          <c:yVal>
            <c:numLit>
              <c:formatCode>General</c:formatCode>
              <c:ptCount val="2"/>
              <c:pt idx="0">
                <c:v>15</c:v>
              </c:pt>
              <c:pt idx="1">
                <c:v>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ACEA-4E1B-8079-682F0A466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924049588141"/>
          <c:y val="0.21444444444444449"/>
          <c:w val="0.820129417785041"/>
          <c:h val="0.50586849720707994"/>
        </c:manualLayout>
      </c:layout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Interpolation'!$A$28:$A$29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'Compose - Linear Interpolation'!$B$28:$B$29</c:f>
              <c:numCache>
                <c:formatCode>General</c:formatCode>
                <c:ptCount val="2"/>
                <c:pt idx="0">
                  <c:v>16</c:v>
                </c:pt>
                <c:pt idx="1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C-4935-B7D0-1618059D0235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Interpolation'!$D$28:$D$29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xVal>
          <c:yVal>
            <c:numRef>
              <c:f>'Compose - Linear Interpolation'!$E$28:$E$29</c:f>
              <c:numCache>
                <c:formatCode>General</c:formatCode>
                <c:ptCount val="2"/>
                <c:pt idx="0">
                  <c:v>5</c:v>
                </c:pt>
                <c:pt idx="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1C-4935-B7D0-1618059D0235}"/>
            </c:ext>
          </c:extLst>
        </c:ser>
        <c:ser>
          <c:idx val="2"/>
          <c:order val="2"/>
          <c:tx>
            <c:v>y = 16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16</c:v>
              </c:pt>
              <c:pt idx="1">
                <c:v>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51C-4935-B7D0-1618059D0235}"/>
            </c:ext>
          </c:extLst>
        </c:ser>
        <c:ser>
          <c:idx val="3"/>
          <c:order val="3"/>
          <c:tx>
            <c:v>y = 15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15</c:v>
              </c:pt>
              <c:pt idx="1">
                <c:v>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751C-4935-B7D0-1618059D0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Interpolation'!$AS$5:$AS$17</c:f>
              <c:numCache>
                <c:formatCode>General</c:formatCode>
                <c:ptCount val="13"/>
                <c:pt idx="0">
                  <c:v>2</c:v>
                </c:pt>
                <c:pt idx="1">
                  <c:v>2.75</c:v>
                </c:pt>
                <c:pt idx="2">
                  <c:v>3.5</c:v>
                </c:pt>
                <c:pt idx="3">
                  <c:v>4.25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14</c:v>
                </c:pt>
                <c:pt idx="11">
                  <c:v>14.5</c:v>
                </c:pt>
                <c:pt idx="12">
                  <c:v>15</c:v>
                </c:pt>
              </c:numCache>
            </c:numRef>
          </c:xVal>
          <c:yVal>
            <c:numRef>
              <c:f>'Compose - Spline Interpolation'!$AT$5:$AT$17</c:f>
              <c:numCache>
                <c:formatCode>General</c:formatCode>
                <c:ptCount val="13"/>
                <c:pt idx="0">
                  <c:v>1.0986119999999999</c:v>
                </c:pt>
                <c:pt idx="1">
                  <c:v>1.2841822969996675</c:v>
                </c:pt>
                <c:pt idx="2">
                  <c:v>1.464839175199468</c:v>
                </c:pt>
                <c:pt idx="3">
                  <c:v>1.6356692157995347</c:v>
                </c:pt>
                <c:pt idx="4">
                  <c:v>1.7917590000000001</c:v>
                </c:pt>
                <c:pt idx="5">
                  <c:v>2.1202928550531919</c:v>
                </c:pt>
                <c:pt idx="6">
                  <c:v>2.3462391808510641</c:v>
                </c:pt>
                <c:pt idx="7">
                  <c:v>2.5067699162234049</c:v>
                </c:pt>
                <c:pt idx="8">
                  <c:v>2.6390570000000002</c:v>
                </c:pt>
                <c:pt idx="9">
                  <c:v>2.6719517342918886</c:v>
                </c:pt>
                <c:pt idx="10">
                  <c:v>2.7052649820478725</c:v>
                </c:pt>
                <c:pt idx="11">
                  <c:v>2.7388572387799202</c:v>
                </c:pt>
                <c:pt idx="12">
                  <c:v>2.772589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05-4922-9056-6A49072598E7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Interpolation'!$AV$5:$AV$17</c:f>
              <c:numCache>
                <c:formatCode>General</c:formatCode>
                <c:ptCount val="13"/>
                <c:pt idx="0">
                  <c:v>2</c:v>
                </c:pt>
                <c:pt idx="1">
                  <c:v>2.75</c:v>
                </c:pt>
                <c:pt idx="2">
                  <c:v>3.5</c:v>
                </c:pt>
                <c:pt idx="3">
                  <c:v>4.25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14</c:v>
                </c:pt>
                <c:pt idx="11">
                  <c:v>14.5</c:v>
                </c:pt>
                <c:pt idx="12">
                  <c:v>15</c:v>
                </c:pt>
              </c:numCache>
            </c:numRef>
          </c:xVal>
          <c:yVal>
            <c:numRef>
              <c:f>'Compose - Spline Interpolation'!$AW$5:$AW$17</c:f>
              <c:numCache>
                <c:formatCode>General</c:formatCode>
                <c:ptCount val="13"/>
                <c:pt idx="0">
                  <c:v>1.0986119999999999</c:v>
                </c:pt>
                <c:pt idx="1">
                  <c:v>1.2841822969996675</c:v>
                </c:pt>
                <c:pt idx="2">
                  <c:v>1.464839175199468</c:v>
                </c:pt>
                <c:pt idx="3">
                  <c:v>1.6356692157995347</c:v>
                </c:pt>
                <c:pt idx="4">
                  <c:v>1.7917590000000001</c:v>
                </c:pt>
                <c:pt idx="5">
                  <c:v>2.1202928550531919</c:v>
                </c:pt>
                <c:pt idx="6">
                  <c:v>2.3462391808510641</c:v>
                </c:pt>
                <c:pt idx="7">
                  <c:v>2.5067699162234049</c:v>
                </c:pt>
                <c:pt idx="8">
                  <c:v>2.6390570000000002</c:v>
                </c:pt>
                <c:pt idx="9">
                  <c:v>2.6719517342918886</c:v>
                </c:pt>
                <c:pt idx="10">
                  <c:v>2.7052649820478725</c:v>
                </c:pt>
                <c:pt idx="11">
                  <c:v>2.7388572387799202</c:v>
                </c:pt>
                <c:pt idx="12">
                  <c:v>2.772589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05-4922-9056-6A4907259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Interpolation'!$AS$24:$AS$36</c:f>
              <c:numCache>
                <c:formatCode>General</c:formatCode>
                <c:ptCount val="13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92.5</c:v>
                </c:pt>
                <c:pt idx="6">
                  <c:v>95</c:v>
                </c:pt>
                <c:pt idx="7">
                  <c:v>97.5</c:v>
                </c:pt>
                <c:pt idx="8">
                  <c:v>100</c:v>
                </c:pt>
                <c:pt idx="9">
                  <c:v>100.75</c:v>
                </c:pt>
                <c:pt idx="10">
                  <c:v>101.5</c:v>
                </c:pt>
                <c:pt idx="11">
                  <c:v>102.25</c:v>
                </c:pt>
                <c:pt idx="12">
                  <c:v>103</c:v>
                </c:pt>
              </c:numCache>
            </c:numRef>
          </c:xVal>
          <c:yVal>
            <c:numRef>
              <c:f>'Compose - Spline Interpolation'!$AT$24:$AT$36</c:f>
              <c:numCache>
                <c:formatCode>General</c:formatCode>
                <c:ptCount val="13"/>
                <c:pt idx="0">
                  <c:v>9.8658764491332797E-10</c:v>
                </c:pt>
                <c:pt idx="1">
                  <c:v>-5.4417437200030679E-2</c:v>
                </c:pt>
                <c:pt idx="2">
                  <c:v>-8.4792887015842533E-2</c:v>
                </c:pt>
                <c:pt idx="3">
                  <c:v>-6.7084360090041401E-2</c:v>
                </c:pt>
                <c:pt idx="4">
                  <c:v>2.2750131948179202E-2</c:v>
                </c:pt>
                <c:pt idx="5">
                  <c:v>0.10199390867461905</c:v>
                </c:pt>
                <c:pt idx="6">
                  <c:v>0.20688195686398764</c:v>
                </c:pt>
                <c:pt idx="7">
                  <c:v>0.33901655960840721</c:v>
                </c:pt>
                <c:pt idx="8">
                  <c:v>0.5</c:v>
                </c:pt>
                <c:pt idx="9">
                  <c:v>0.55403869480426193</c:v>
                </c:pt>
                <c:pt idx="10">
                  <c:v>0.6101328402584264</c:v>
                </c:pt>
                <c:pt idx="11">
                  <c:v>0.66759728614585911</c:v>
                </c:pt>
                <c:pt idx="12">
                  <c:v>0.72574688224992601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F7-4FD6-B07E-F05DC4E316C5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Interpolation'!$AV$24:$AV$36</c:f>
              <c:numCache>
                <c:formatCode>General</c:formatCode>
                <c:ptCount val="13"/>
                <c:pt idx="0">
                  <c:v>80</c:v>
                </c:pt>
                <c:pt idx="1">
                  <c:v>84.5</c:v>
                </c:pt>
                <c:pt idx="2">
                  <c:v>89</c:v>
                </c:pt>
                <c:pt idx="3">
                  <c:v>93.5</c:v>
                </c:pt>
                <c:pt idx="4">
                  <c:v>98</c:v>
                </c:pt>
                <c:pt idx="5">
                  <c:v>99.75</c:v>
                </c:pt>
                <c:pt idx="6">
                  <c:v>101.5</c:v>
                </c:pt>
                <c:pt idx="7">
                  <c:v>103.25</c:v>
                </c:pt>
                <c:pt idx="8">
                  <c:v>105</c:v>
                </c:pt>
                <c:pt idx="9">
                  <c:v>111.25</c:v>
                </c:pt>
                <c:pt idx="10">
                  <c:v>117.5</c:v>
                </c:pt>
                <c:pt idx="11">
                  <c:v>123.75</c:v>
                </c:pt>
                <c:pt idx="12">
                  <c:v>130</c:v>
                </c:pt>
              </c:numCache>
            </c:numRef>
          </c:xVal>
          <c:yVal>
            <c:numRef>
              <c:f>'Compose - Spline Interpolation'!$AW$24:$AW$36</c:f>
              <c:numCache>
                <c:formatCode>General</c:formatCode>
                <c:ptCount val="13"/>
                <c:pt idx="0">
                  <c:v>0.15865525393145699</c:v>
                </c:pt>
                <c:pt idx="1">
                  <c:v>0.22826467970867559</c:v>
                </c:pt>
                <c:pt idx="2">
                  <c:v>0.30018202605415811</c:v>
                </c:pt>
                <c:pt idx="3">
                  <c:v>0.3767152135361686</c:v>
                </c:pt>
                <c:pt idx="4">
                  <c:v>0.46017216272297101</c:v>
                </c:pt>
                <c:pt idx="5">
                  <c:v>0.49482994831713112</c:v>
                </c:pt>
                <c:pt idx="6">
                  <c:v>0.53003649576144929</c:v>
                </c:pt>
                <c:pt idx="7">
                  <c:v>0.56494441742651658</c:v>
                </c:pt>
                <c:pt idx="8">
                  <c:v>0.59870632568292403</c:v>
                </c:pt>
                <c:pt idx="9">
                  <c:v>0.70457572338771124</c:v>
                </c:pt>
                <c:pt idx="10">
                  <c:v>0.79137559585587036</c:v>
                </c:pt>
                <c:pt idx="11">
                  <c:v>0.86546245149961076</c:v>
                </c:pt>
                <c:pt idx="12">
                  <c:v>0.93319279873114203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F7-4FD6-B07E-F05DC4E316C5}"/>
            </c:ext>
          </c:extLst>
        </c:ser>
        <c:ser>
          <c:idx val="2"/>
          <c:order val="2"/>
          <c:tx>
            <c:v>y = 0.5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0.5</c:v>
              </c:pt>
              <c:pt idx="1">
                <c:v>0.5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2EF7-4FD6-B07E-F05DC4E316C5}"/>
            </c:ext>
          </c:extLst>
        </c:ser>
        <c:ser>
          <c:idx val="3"/>
          <c:order val="3"/>
          <c:tx>
            <c:v>y = 0.725</c:v>
          </c:tx>
          <c:spPr>
            <a:ln w="19050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2EF7-4FD6-B07E-F05DC4E316C5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0.72499999999999998</c:v>
              </c:pt>
              <c:pt idx="1">
                <c:v>0.72499999999999998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2EF7-4FD6-B07E-F05DC4E31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14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Interpolation'!$AS$43:$AS$55</c:f>
              <c:numCache>
                <c:formatCode>General</c:formatCode>
                <c:ptCount val="13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92.5</c:v>
                </c:pt>
                <c:pt idx="6">
                  <c:v>95</c:v>
                </c:pt>
                <c:pt idx="7">
                  <c:v>97.5</c:v>
                </c:pt>
                <c:pt idx="8">
                  <c:v>100</c:v>
                </c:pt>
                <c:pt idx="9">
                  <c:v>100.75</c:v>
                </c:pt>
                <c:pt idx="10">
                  <c:v>101.5</c:v>
                </c:pt>
                <c:pt idx="11">
                  <c:v>102.25</c:v>
                </c:pt>
                <c:pt idx="12">
                  <c:v>103</c:v>
                </c:pt>
              </c:numCache>
            </c:numRef>
          </c:xVal>
          <c:yVal>
            <c:numRef>
              <c:f>'Compose - Spline Interpolation'!$AT$43:$AT$55</c:f>
              <c:numCache>
                <c:formatCode>General</c:formatCode>
                <c:ptCount val="13"/>
                <c:pt idx="0">
                  <c:v>9.8658764491332797E-10</c:v>
                </c:pt>
                <c:pt idx="1">
                  <c:v>-5.4417437200030679E-2</c:v>
                </c:pt>
                <c:pt idx="2">
                  <c:v>-8.4792887015842533E-2</c:v>
                </c:pt>
                <c:pt idx="3">
                  <c:v>-6.7084360090041401E-2</c:v>
                </c:pt>
                <c:pt idx="4">
                  <c:v>2.2750131948179202E-2</c:v>
                </c:pt>
                <c:pt idx="5">
                  <c:v>0.10199390867461905</c:v>
                </c:pt>
                <c:pt idx="6">
                  <c:v>0.20688195686398764</c:v>
                </c:pt>
                <c:pt idx="7">
                  <c:v>0.33901655960840721</c:v>
                </c:pt>
                <c:pt idx="8">
                  <c:v>0.5</c:v>
                </c:pt>
                <c:pt idx="9">
                  <c:v>0.55403869480426193</c:v>
                </c:pt>
                <c:pt idx="10">
                  <c:v>0.6101328402584264</c:v>
                </c:pt>
                <c:pt idx="11">
                  <c:v>0.66759728614585911</c:v>
                </c:pt>
                <c:pt idx="12">
                  <c:v>0.72574688224992601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62-47B1-90B2-CFCCBB9A2937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Interpolation'!$AV$43:$AV$55</c:f>
              <c:numCache>
                <c:formatCode>General</c:formatCode>
                <c:ptCount val="13"/>
                <c:pt idx="0">
                  <c:v>80</c:v>
                </c:pt>
                <c:pt idx="1">
                  <c:v>84.5</c:v>
                </c:pt>
                <c:pt idx="2">
                  <c:v>89</c:v>
                </c:pt>
                <c:pt idx="3">
                  <c:v>93.5</c:v>
                </c:pt>
                <c:pt idx="4">
                  <c:v>98</c:v>
                </c:pt>
                <c:pt idx="5">
                  <c:v>99.75</c:v>
                </c:pt>
                <c:pt idx="6">
                  <c:v>101.5</c:v>
                </c:pt>
                <c:pt idx="7">
                  <c:v>103.25</c:v>
                </c:pt>
                <c:pt idx="8">
                  <c:v>105</c:v>
                </c:pt>
                <c:pt idx="9">
                  <c:v>111.25</c:v>
                </c:pt>
                <c:pt idx="10">
                  <c:v>117.5</c:v>
                </c:pt>
                <c:pt idx="11">
                  <c:v>123.75</c:v>
                </c:pt>
                <c:pt idx="12">
                  <c:v>130</c:v>
                </c:pt>
              </c:numCache>
            </c:numRef>
          </c:xVal>
          <c:yVal>
            <c:numRef>
              <c:f>'Compose - Spline Interpolation'!$AW$43:$AW$55</c:f>
              <c:numCache>
                <c:formatCode>General</c:formatCode>
                <c:ptCount val="13"/>
                <c:pt idx="0">
                  <c:v>0.15865525393145699</c:v>
                </c:pt>
                <c:pt idx="1">
                  <c:v>0.22826467970867559</c:v>
                </c:pt>
                <c:pt idx="2">
                  <c:v>0.30018202605415811</c:v>
                </c:pt>
                <c:pt idx="3">
                  <c:v>0.3767152135361686</c:v>
                </c:pt>
                <c:pt idx="4">
                  <c:v>0.46017216272297101</c:v>
                </c:pt>
                <c:pt idx="5">
                  <c:v>0.49482994831713112</c:v>
                </c:pt>
                <c:pt idx="6">
                  <c:v>0.53003649576144929</c:v>
                </c:pt>
                <c:pt idx="7">
                  <c:v>0.56494441742651658</c:v>
                </c:pt>
                <c:pt idx="8">
                  <c:v>0.59870632568292403</c:v>
                </c:pt>
                <c:pt idx="9">
                  <c:v>0.70457572338771124</c:v>
                </c:pt>
                <c:pt idx="10">
                  <c:v>0.79137559585587036</c:v>
                </c:pt>
                <c:pt idx="11">
                  <c:v>0.86546245149961076</c:v>
                </c:pt>
                <c:pt idx="12">
                  <c:v>0.93319279873114203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62-47B1-90B2-CFCCBB9A2937}"/>
            </c:ext>
          </c:extLst>
        </c:ser>
        <c:ser>
          <c:idx val="2"/>
          <c:order val="2"/>
          <c:tx>
            <c:v>y = 0.159</c:v>
          </c:tx>
          <c:spPr>
            <a:ln w="19050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62-47B1-90B2-CFCCBB9A2937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0.159</c:v>
              </c:pt>
              <c:pt idx="1">
                <c:v>0.159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862-47B1-90B2-CFCCBB9A2937}"/>
            </c:ext>
          </c:extLst>
        </c:ser>
        <c:ser>
          <c:idx val="3"/>
          <c:order val="3"/>
          <c:tx>
            <c:v>y = 0.5</c:v>
          </c:tx>
          <c:spPr>
            <a:ln w="19050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62-47B1-90B2-CFCCBB9A2937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0.5</c:v>
              </c:pt>
              <c:pt idx="1">
                <c:v>0.5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2862-47B1-90B2-CFCCBB9A2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14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Interpolation'!$AS$62:$AS$74</c:f>
              <c:numCache>
                <c:formatCode>General</c:formatCode>
                <c:ptCount val="13"/>
                <c:pt idx="0">
                  <c:v>0.25</c:v>
                </c:pt>
                <c:pt idx="1">
                  <c:v>0.3125</c:v>
                </c:pt>
                <c:pt idx="2">
                  <c:v>0.375</c:v>
                </c:pt>
                <c:pt idx="3">
                  <c:v>0.4375</c:v>
                </c:pt>
                <c:pt idx="4">
                  <c:v>0.5</c:v>
                </c:pt>
                <c:pt idx="5">
                  <c:v>0.5625</c:v>
                </c:pt>
                <c:pt idx="6">
                  <c:v>0.625</c:v>
                </c:pt>
                <c:pt idx="7">
                  <c:v>0.6875</c:v>
                </c:pt>
                <c:pt idx="8">
                  <c:v>0.75</c:v>
                </c:pt>
                <c:pt idx="9">
                  <c:v>0.8125</c:v>
                </c:pt>
                <c:pt idx="10">
                  <c:v>0.875</c:v>
                </c:pt>
                <c:pt idx="11">
                  <c:v>0.9375</c:v>
                </c:pt>
                <c:pt idx="12">
                  <c:v>1</c:v>
                </c:pt>
              </c:numCache>
            </c:numRef>
          </c:xVal>
          <c:yVal>
            <c:numRef>
              <c:f>'Compose - Spline Interpolation'!$AT$62:$AT$74</c:f>
              <c:numCache>
                <c:formatCode>General</c:formatCode>
                <c:ptCount val="13"/>
                <c:pt idx="0">
                  <c:v>0.70859451930325301</c:v>
                </c:pt>
                <c:pt idx="1">
                  <c:v>0.63444343284034566</c:v>
                </c:pt>
                <c:pt idx="2">
                  <c:v>0.56351141306684671</c:v>
                </c:pt>
                <c:pt idx="3">
                  <c:v>0.4990175266721647</c:v>
                </c:pt>
                <c:pt idx="4">
                  <c:v>0.44418084034570798</c:v>
                </c:pt>
                <c:pt idx="5">
                  <c:v>0.4012013230119123</c:v>
                </c:pt>
                <c:pt idx="6">
                  <c:v>0.36820255253532252</c:v>
                </c:pt>
                <c:pt idx="7">
                  <c:v>0.34228900901551074</c:v>
                </c:pt>
                <c:pt idx="8">
                  <c:v>0.32056517255204903</c:v>
                </c:pt>
                <c:pt idx="9">
                  <c:v>0.30056418542975083</c:v>
                </c:pt>
                <c:pt idx="10">
                  <c:v>0.28153383867439424</c:v>
                </c:pt>
                <c:pt idx="11">
                  <c:v>0.26315058549699882</c:v>
                </c:pt>
                <c:pt idx="12">
                  <c:v>0.24509087910858399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2E-43E6-8E9B-BD780A1083A5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Interpolation'!$AV$62:$AV$74</c:f>
              <c:numCache>
                <c:formatCode>General</c:formatCode>
                <c:ptCount val="13"/>
                <c:pt idx="0">
                  <c:v>0.25</c:v>
                </c:pt>
                <c:pt idx="1">
                  <c:v>0.3125</c:v>
                </c:pt>
                <c:pt idx="2">
                  <c:v>0.375</c:v>
                </c:pt>
                <c:pt idx="3">
                  <c:v>0.4375</c:v>
                </c:pt>
                <c:pt idx="4">
                  <c:v>0.5</c:v>
                </c:pt>
                <c:pt idx="5">
                  <c:v>0.5625</c:v>
                </c:pt>
                <c:pt idx="6">
                  <c:v>0.625</c:v>
                </c:pt>
                <c:pt idx="7">
                  <c:v>0.6875</c:v>
                </c:pt>
                <c:pt idx="8">
                  <c:v>0.75</c:v>
                </c:pt>
                <c:pt idx="9">
                  <c:v>0.8125</c:v>
                </c:pt>
                <c:pt idx="10">
                  <c:v>0.875</c:v>
                </c:pt>
                <c:pt idx="11">
                  <c:v>0.9375</c:v>
                </c:pt>
                <c:pt idx="12">
                  <c:v>1</c:v>
                </c:pt>
              </c:numCache>
            </c:numRef>
          </c:xVal>
          <c:yVal>
            <c:numRef>
              <c:f>'Compose - Spline Interpolation'!$AW$62:$AW$74</c:f>
              <c:numCache>
                <c:formatCode>General</c:formatCode>
                <c:ptCount val="13"/>
                <c:pt idx="0">
                  <c:v>0.17880078307140501</c:v>
                </c:pt>
                <c:pt idx="1">
                  <c:v>0.13381532926067183</c:v>
                </c:pt>
                <c:pt idx="2">
                  <c:v>8.9597044638354731E-2</c:v>
                </c:pt>
                <c:pt idx="3">
                  <c:v>4.6913098392869779E-2</c:v>
                </c:pt>
                <c:pt idx="4">
                  <c:v>6.5306597126330024E-3</c:v>
                </c:pt>
                <c:pt idx="5">
                  <c:v>-3.0954864896306264E-2</c:v>
                </c:pt>
                <c:pt idx="6">
                  <c:v>-6.5635119657365903E-2</c:v>
                </c:pt>
                <c:pt idx="7">
                  <c:v>-9.7773511476330593E-2</c:v>
                </c:pt>
                <c:pt idx="8">
                  <c:v>-0.12763344725898496</c:v>
                </c:pt>
                <c:pt idx="9">
                  <c:v>-0.15551839314058816</c:v>
                </c:pt>
                <c:pt idx="10">
                  <c:v>-0.1818920521742971</c:v>
                </c:pt>
                <c:pt idx="11">
                  <c:v>-0.20725818664274326</c:v>
                </c:pt>
                <c:pt idx="12">
                  <c:v>-0.23212055882855798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2E-43E6-8E9B-BD780A1083A5}"/>
            </c:ext>
          </c:extLst>
        </c:ser>
        <c:ser>
          <c:idx val="2"/>
          <c:order val="2"/>
          <c:tx>
            <c:v>y = 0.179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1.2</c:v>
              </c:pt>
            </c:numLit>
          </c:xVal>
          <c:yVal>
            <c:numLit>
              <c:formatCode>General</c:formatCode>
              <c:ptCount val="2"/>
              <c:pt idx="0">
                <c:v>0.17899999999999999</c:v>
              </c:pt>
              <c:pt idx="1">
                <c:v>0.17899999999999999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0E2E-43E6-8E9B-BD780A1083A5}"/>
            </c:ext>
          </c:extLst>
        </c:ser>
        <c:ser>
          <c:idx val="3"/>
          <c:order val="3"/>
          <c:tx>
            <c:v>y = 0.245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1.2</c:v>
              </c:pt>
            </c:numLit>
          </c:xVal>
          <c:yVal>
            <c:numLit>
              <c:formatCode>General</c:formatCode>
              <c:ptCount val="2"/>
              <c:pt idx="0">
                <c:v>0.245</c:v>
              </c:pt>
              <c:pt idx="1">
                <c:v>0.245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0E2E-43E6-8E9B-BD780A108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1076324</xdr:colOff>
      <xdr:row>5</xdr:row>
      <xdr:rowOff>0</xdr:rowOff>
    </xdr:from>
    <xdr:to>
      <xdr:col>16</xdr:col>
      <xdr:colOff>609599</xdr:colOff>
      <xdr:row>13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ECB2BE-488D-46F6-A9B1-6FDE471FE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13</xdr:row>
      <xdr:rowOff>0</xdr:rowOff>
    </xdr:from>
    <xdr:to>
      <xdr:col>19</xdr:col>
      <xdr:colOff>28575</xdr:colOff>
      <xdr:row>21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23BAE7-B65F-4FAE-81F7-7ACCA61CA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17</xdr:col>
      <xdr:colOff>0</xdr:colOff>
      <xdr:row>29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96754BF-89CA-44CB-BA3E-1010F8B31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29</xdr:row>
      <xdr:rowOff>0</xdr:rowOff>
    </xdr:from>
    <xdr:to>
      <xdr:col>19</xdr:col>
      <xdr:colOff>28575</xdr:colOff>
      <xdr:row>37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0F3C70C-316A-44C0-B90D-EFDD533C4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117661</xdr:colOff>
      <xdr:row>2</xdr:row>
      <xdr:rowOff>51547</xdr:rowOff>
    </xdr:from>
    <xdr:to>
      <xdr:col>56</xdr:col>
      <xdr:colOff>453837</xdr:colOff>
      <xdr:row>16</xdr:row>
      <xdr:rowOff>127747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A0279-0558-4F7D-8677-A7A818DEB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145676</xdr:colOff>
      <xdr:row>21</xdr:row>
      <xdr:rowOff>56029</xdr:rowOff>
    </xdr:from>
    <xdr:to>
      <xdr:col>56</xdr:col>
      <xdr:colOff>481852</xdr:colOff>
      <xdr:row>35</xdr:row>
      <xdr:rowOff>132229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E57AEC-B4BD-4D34-8AB0-160AA7795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134470</xdr:colOff>
      <xdr:row>40</xdr:row>
      <xdr:rowOff>56029</xdr:rowOff>
    </xdr:from>
    <xdr:to>
      <xdr:col>56</xdr:col>
      <xdr:colOff>470646</xdr:colOff>
      <xdr:row>54</xdr:row>
      <xdr:rowOff>132229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347262-23CB-40E0-83AD-5C1C2F2B8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145677</xdr:colOff>
      <xdr:row>59</xdr:row>
      <xdr:rowOff>44824</xdr:rowOff>
    </xdr:from>
    <xdr:to>
      <xdr:col>56</xdr:col>
      <xdr:colOff>481853</xdr:colOff>
      <xdr:row>73</xdr:row>
      <xdr:rowOff>121024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DC6CE-6D39-421F-8CC2-2F2DEC3D3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2</xdr:row>
      <xdr:rowOff>0</xdr:rowOff>
    </xdr:from>
    <xdr:ext cx="7543800" cy="8448675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448675"/>
        </a:xfrm>
        <a:prstGeom prst="rect"/>
      </xdr:spPr>
    </xdr:pic>
    <xdr:clientData/>
  </xdr:oneCellAnchor>
  <xdr:oneCellAnchor>
    <xdr:from>
      <xdr:col>1</xdr:col>
      <xdr:colOff>0</xdr:colOff>
      <xdr:row>47</xdr:row>
      <xdr:rowOff>0</xdr:rowOff>
    </xdr:from>
    <xdr:ext cx="7543800" cy="862012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620125"/>
        </a:xfrm>
        <a:prstGeom prst="rect"/>
      </xdr:spPr>
    </xdr:pic>
    <xdr:clientData/>
  </xdr:oneCellAnchor>
  <xdr:oneCellAnchor>
    <xdr:from>
      <xdr:col>1</xdr:col>
      <xdr:colOff>0</xdr:colOff>
      <xdr:row>93</xdr:row>
      <xdr:rowOff>0</xdr:rowOff>
    </xdr:from>
    <xdr:ext cx="7553325" cy="8677275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7553325" cy="8677275"/>
        </a:xfrm>
        <a:prstGeom prst="rect"/>
      </xdr:spPr>
    </xdr:pic>
    <xdr:clientData/>
  </xdr:oneCellAnchor>
  <xdr:oneCellAnchor>
    <xdr:from>
      <xdr:col>1</xdr:col>
      <xdr:colOff>0</xdr:colOff>
      <xdr:row>141</xdr:row>
      <xdr:rowOff>0</xdr:rowOff>
    </xdr:from>
    <xdr:ext cx="6505575" cy="38195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6505575" cy="3819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8D51F7-3DDA-40EB-91F7-74BD5310546B}" mc:Ignorable="x14ac xr xr2 xr3">
  <x:sheetPr>
    <x:outlinePr summaryBelow="1" summaryRight="1"/>
  </x:sheetPr>
  <x:dimension ref="A1:N31"/>
  <x:sheetViews>
    <x:sheetView tabSelected="1" workbookViewId="0">
      <x:selection activeCell="K35" sqref="K35"/>
    </x:sheetView>
  </x:sheetViews>
  <x:sheetFormatPr defaultColWidth="9.140625" defaultRowHeight="15" x14ac:dyDescent="0.25"/>
  <x:cols>
    <x:col min="1" max="1" width="9.140625" style="0" customWidth="1"/>
    <x:col min="2" max="6" width="9.140625" style="8" customWidth="1"/>
    <x:col min="7" max="7" width="8.425781" style="8" customWidth="1"/>
    <x:col min="8" max="10" width="9.140625" style="8" customWidth="1"/>
    <x:col min="11" max="12" width="9.140625" style="0" customWidth="1"/>
    <x:col min="13" max="13" width="16.140625" style="8" customWidth="1"/>
    <x:col min="14" max="14" width="18.710938" style="8" customWidth="1"/>
    <x:col min="15" max="16384" width="9.140625" style="8" customWidth="1"/>
  </x:cols>
  <x:sheetData>
    <x:row r="1" spans="1:15" x14ac:dyDescent="0.25">
      <x:c r="A1" s="11" t="s">
        <x:v>0</x:v>
      </x:c>
    </x:row>
    <x:row r="2" spans="1:15" x14ac:dyDescent="0.25">
      <x:c r="A2" s="11" t="s">
        <x:v>1</x:v>
      </x:c>
    </x:row>
    <x:row r="3" spans="1:15" x14ac:dyDescent="0.25">
      <x:c r="A3" s="16" t="s">
        <x:v>2</x:v>
      </x:c>
    </x:row>
    <x:row r="4" spans="1:15" x14ac:dyDescent="0.25">
      <x:c r="A4" s="16" t="s"/>
    </x:row>
    <x:row r="5" spans="1:15" x14ac:dyDescent="0.25">
      <x:c r="A5" s="12" t="s">
        <x:v>3</x:v>
      </x:c>
    </x:row>
    <x:row r="6" spans="1:15" x14ac:dyDescent="0.25">
      <x:c r="A6" s="6" t="s">
        <x:v>4</x:v>
      </x:c>
      <x:c r="B6" s="6" t="s"/>
      <x:c r="C6" s="6" t="s"/>
      <x:c r="D6" s="6" t="s">
        <x:v>5</x:v>
      </x:c>
      <x:c r="E6" s="6" t="s"/>
      <x:c r="F6" s="6" t="s"/>
      <x:c r="G6" s="6" t="s">
        <x:v>6</x:v>
      </x:c>
      <x:c r="H6" s="6" t="s"/>
      <x:c r="I6" s="6" t="s"/>
      <x:c r="J6" s="6" t="s">
        <x:v>7</x:v>
      </x:c>
      <x:c r="K6" s="6" t="s"/>
      <x:c r="L6" s="6" t="s">
        <x:v>8</x:v>
      </x:c>
      <x:c r="M6" s="6" t="s">
        <x:v>9</x:v>
      </x:c>
    </x:row>
    <x:row r="7" spans="1:15" x14ac:dyDescent="0.25">
      <x:c r="A7" s="13" t="s">
        <x:v>10</x:v>
      </x:c>
      <x:c r="B7" s="13" t="s">
        <x:v>11</x:v>
      </x:c>
      <x:c r="C7" s="13" t="s"/>
      <x:c r="D7" s="13" t="s">
        <x:v>10</x:v>
      </x:c>
      <x:c r="E7" s="13" t="s">
        <x:v>11</x:v>
      </x:c>
      <x:c r="F7" s="13" t="s"/>
      <x:c r="G7" s="13" t="s">
        <x:v>10</x:v>
      </x:c>
      <x:c r="H7" s="13" t="s">
        <x:v>11</x:v>
      </x:c>
      <x:c r="I7" s="13" t="s"/>
      <x:c r="J7" s="13" t="s">
        <x:v>12</x:v>
      </x:c>
      <x:c r="K7" s="13" t="s">
        <x:v>13</x:v>
      </x:c>
      <x:c r="L7" s="59" t="s">
        <x:v>14</x:v>
      </x:c>
      <x:c r="M7" s="14">
        <x:v>43950.6055555556</x:v>
      </x:c>
      <x:c r="N7" s="9" t="s"/>
    </x:row>
    <x:row r="8" spans="1:15" x14ac:dyDescent="0.25">
      <x:c r="A8" s="8" t="n">
        <x:v>1</x:v>
      </x:c>
      <x:c r="B8" s="8" t="n">
        <x:v>10</x:v>
      </x:c>
      <x:c r="D8" s="8" t="n">
        <x:v>1</x:v>
      </x:c>
      <x:c r="E8" s="8" t="n">
        <x:v>10</x:v>
      </x:c>
      <x:c r="G8" s="8" t="n">
        <x:v>1</x:v>
      </x:c>
      <x:c r="H8" s="8" t="n">
        <x:v>1</x:v>
      </x:c>
      <x:c r="J8" s="8" t="s">
        <x:v>15</x:v>
      </x:c>
      <x:c r="K8" s="8" t="s">
        <x:v>15</x:v>
      </x:c>
      <x:c r="M8" s="10" t="s"/>
    </x:row>
    <x:row r="9" spans="1:15" x14ac:dyDescent="0.25">
      <x:c r="A9" s="8" t="n">
        <x:v>2</x:v>
      </x:c>
      <x:c r="B9" s="8" t="n">
        <x:v>20</x:v>
      </x:c>
      <x:c r="D9" s="8" t="n">
        <x:v>2</x:v>
      </x:c>
      <x:c r="E9" s="8" t="n">
        <x:v>20</x:v>
      </x:c>
      <x:c r="G9" s="8" t="n">
        <x:v>2</x:v>
      </x:c>
      <x:c r="H9" s="8" t="n">
        <x:v>2</x:v>
      </x:c>
      <x:c r="J9" s="8" t="s">
        <x:v>16</x:v>
      </x:c>
      <x:c r="K9" s="8" t="s">
        <x:v>16</x:v>
      </x:c>
    </x:row>
    <x:row r="10" spans="1:15" x14ac:dyDescent="0.25">
      <x:c r="A10" s="8" t="n">
        <x:v>3</x:v>
      </x:c>
      <x:c r="B10" s="8" t="n">
        <x:v>30</x:v>
      </x:c>
      <x:c r="D10" s="8" t="n">
        <x:v>3</x:v>
      </x:c>
      <x:c r="E10" s="8" t="n">
        <x:v>30</x:v>
      </x:c>
      <x:c r="G10" s="8" t="n">
        <x:v>3</x:v>
      </x:c>
      <x:c r="H10" s="8" t="n">
        <x:v>3</x:v>
      </x:c>
      <x:c r="J10" s="8" t="s">
        <x:v>17</x:v>
      </x:c>
      <x:c r="K10" s="8" t="s">
        <x:v>17</x:v>
      </x:c>
    </x:row>
    <x:row r="11" spans="1:15" x14ac:dyDescent="0.25">
      <x:c r="A11" s="8" t="n">
        <x:v>4</x:v>
      </x:c>
      <x:c r="B11" s="8" t="n">
        <x:v>40</x:v>
      </x:c>
      <x:c r="D11" s="8" t="n">
        <x:v>4</x:v>
      </x:c>
      <x:c r="E11" s="8" t="n">
        <x:v>40</x:v>
      </x:c>
      <x:c r="G11" s="8" t="n">
        <x:v>4</x:v>
      </x:c>
      <x:c r="H11" s="8" t="n">
        <x:v>4</x:v>
      </x:c>
      <x:c r="J11" s="8" t="s">
        <x:v>18</x:v>
      </x:c>
      <x:c r="K11" s="8" t="s">
        <x:v>18</x:v>
      </x:c>
    </x:row>
    <x:row r="13" spans="1:15" x14ac:dyDescent="0.25">
      <x:c r="A13" s="12" t="s">
        <x:v>19</x:v>
      </x:c>
    </x:row>
    <x:row r="14" spans="1:15" x14ac:dyDescent="0.25">
      <x:c r="A14" s="6" t="s">
        <x:v>4</x:v>
      </x:c>
      <x:c r="B14" s="6" t="s"/>
      <x:c r="C14" s="6" t="s"/>
      <x:c r="D14" s="6" t="s">
        <x:v>5</x:v>
      </x:c>
      <x:c r="E14" s="6" t="s"/>
      <x:c r="F14" s="6" t="s"/>
      <x:c r="G14" s="6" t="s">
        <x:v>6</x:v>
      </x:c>
      <x:c r="H14" s="6" t="s"/>
      <x:c r="I14" s="6" t="s"/>
      <x:c r="J14" s="6" t="s">
        <x:v>7</x:v>
      </x:c>
      <x:c r="K14" s="6" t="s"/>
      <x:c r="L14" s="6" t="s">
        <x:v>8</x:v>
      </x:c>
      <x:c r="M14" s="6" t="s">
        <x:v>9</x:v>
      </x:c>
    </x:row>
    <x:row r="15" spans="1:15" x14ac:dyDescent="0.25">
      <x:c r="A15" s="13" t="s">
        <x:v>10</x:v>
      </x:c>
      <x:c r="B15" s="13" t="s">
        <x:v>11</x:v>
      </x:c>
      <x:c r="C15" s="13" t="s"/>
      <x:c r="D15" s="13" t="s">
        <x:v>20</x:v>
      </x:c>
      <x:c r="E15" s="13" t="s">
        <x:v>11</x:v>
      </x:c>
      <x:c r="F15" s="13" t="s"/>
      <x:c r="G15" s="13" t="s">
        <x:v>10</x:v>
      </x:c>
      <x:c r="H15" s="13" t="s">
        <x:v>11</x:v>
      </x:c>
      <x:c r="I15" s="13" t="s"/>
      <x:c r="J15" s="13" t="s">
        <x:v>12</x:v>
      </x:c>
      <x:c r="K15" s="13" t="s">
        <x:v>13</x:v>
      </x:c>
      <x:c r="L15" s="59" t="s">
        <x:v>14</x:v>
      </x:c>
      <x:c r="M15" s="14">
        <x:v>43950.6055555556</x:v>
      </x:c>
      <x:c r="N15" s="9" t="s"/>
    </x:row>
    <x:row r="16" spans="1:15" x14ac:dyDescent="0.25">
      <x:c r="A16" s="8" t="n">
        <x:v>1</x:v>
      </x:c>
      <x:c r="B16" s="8" t="n">
        <x:v>1</x:v>
      </x:c>
      <x:c r="D16" s="8" t="n">
        <x:v>2</x:v>
      </x:c>
      <x:c r="E16" s="8" t="n">
        <x:v>2</x:v>
      </x:c>
      <x:c r="G16" s="8" t="n">
        <x:v>2</x:v>
      </x:c>
      <x:c r="H16" s="8" t="n">
        <x:v>2</x:v>
      </x:c>
      <x:c r="J16" s="8" t="s">
        <x:v>16</x:v>
      </x:c>
      <x:c r="K16" s="8" t="s">
        <x:v>16</x:v>
      </x:c>
      <x:c r="M16" s="10" t="s"/>
    </x:row>
    <x:row r="17" spans="1:15" x14ac:dyDescent="0.25">
      <x:c r="A17" s="8" t="n">
        <x:v>3</x:v>
      </x:c>
      <x:c r="B17" s="8" t="n">
        <x:v>3</x:v>
      </x:c>
      <x:c r="D17" s="8" t="n">
        <x:v>4</x:v>
      </x:c>
      <x:c r="E17" s="8" t="n">
        <x:v>4</x:v>
      </x:c>
      <x:c r="G17" s="8" t="n">
        <x:v>3</x:v>
      </x:c>
      <x:c r="H17" s="8" t="n">
        <x:v>3</x:v>
      </x:c>
      <x:c r="J17" s="8" t="s">
        <x:v>17</x:v>
      </x:c>
      <x:c r="K17" s="8" t="s">
        <x:v>17</x:v>
      </x:c>
    </x:row>
    <x:row r="19" spans="1:15" x14ac:dyDescent="0.25">
      <x:c r="A19" s="12" t="s">
        <x:v>21</x:v>
      </x:c>
    </x:row>
    <x:row r="20" spans="1:15" x14ac:dyDescent="0.25">
      <x:c r="A20" s="6" t="s">
        <x:v>4</x:v>
      </x:c>
      <x:c r="B20" s="6" t="s"/>
      <x:c r="C20" s="6" t="s"/>
      <x:c r="D20" s="6" t="s">
        <x:v>5</x:v>
      </x:c>
      <x:c r="E20" s="6" t="s"/>
      <x:c r="F20" s="6" t="s"/>
      <x:c r="G20" s="6" t="s">
        <x:v>6</x:v>
      </x:c>
      <x:c r="H20" s="6" t="s"/>
      <x:c r="I20" s="6" t="s"/>
      <x:c r="J20" s="6" t="s">
        <x:v>7</x:v>
      </x:c>
      <x:c r="K20" s="6" t="s"/>
      <x:c r="L20" s="6" t="s">
        <x:v>8</x:v>
      </x:c>
      <x:c r="M20" s="6" t="s">
        <x:v>9</x:v>
      </x:c>
    </x:row>
    <x:row r="21" spans="1:15" x14ac:dyDescent="0.25">
      <x:c r="A21" s="13" t="s">
        <x:v>10</x:v>
      </x:c>
      <x:c r="B21" s="13" t="s">
        <x:v>11</x:v>
      </x:c>
      <x:c r="C21" s="13" t="s"/>
      <x:c r="D21" s="13" t="s">
        <x:v>20</x:v>
      </x:c>
      <x:c r="E21" s="13" t="s">
        <x:v>11</x:v>
      </x:c>
      <x:c r="F21" s="13" t="s"/>
      <x:c r="G21" s="13" t="s">
        <x:v>10</x:v>
      </x:c>
      <x:c r="H21" s="13" t="s">
        <x:v>11</x:v>
      </x:c>
      <x:c r="I21" s="13" t="s"/>
      <x:c r="J21" s="13" t="s">
        <x:v>12</x:v>
      </x:c>
      <x:c r="K21" s="13" t="s">
        <x:v>13</x:v>
      </x:c>
      <x:c r="L21" s="59" t="s">
        <x:v>14</x:v>
      </x:c>
      <x:c r="M21" s="15">
        <x:v>43950.6055555556</x:v>
      </x:c>
      <x:c r="N21" s="9" t="s"/>
    </x:row>
    <x:row r="22" spans="1:15" x14ac:dyDescent="0.25">
      <x:c r="A22" s="8" t="n">
        <x:v>1</x:v>
      </x:c>
      <x:c r="B22" s="8" t="n">
        <x:v>10</x:v>
      </x:c>
      <x:c r="D22" s="8" t="n">
        <x:v>2</x:v>
      </x:c>
      <x:c r="E22" s="8" t="n">
        <x:v>5</x:v>
      </x:c>
      <x:c r="G22" s="8" t="n">
        <x:v>1</x:v>
      </x:c>
      <x:c r="H22" s="8" t="n">
        <x:v>3</x:v>
      </x:c>
      <x:c r="J22" s="8" t="s">
        <x:v>15</x:v>
      </x:c>
      <x:c r="K22" s="8" t="s">
        <x:v>17</x:v>
      </x:c>
      <x:c r="M22" s="10" t="s"/>
    </x:row>
    <x:row r="23" spans="1:15" x14ac:dyDescent="0.25">
      <x:c r="A23" s="8" t="n">
        <x:v>2</x:v>
      </x:c>
      <x:c r="B23" s="8" t="n">
        <x:v>20</x:v>
      </x:c>
      <x:c r="D23" s="8" t="n">
        <x:v>4</x:v>
      </x:c>
      <x:c r="E23" s="8" t="n">
        <x:v>15</x:v>
      </x:c>
      <x:c r="G23" s="8" t="n">
        <x:v>1.5</x:v>
      </x:c>
      <x:c r="H23" s="8" t="n">
        <x:v>4</x:v>
      </x:c>
      <x:c r="J23" s="8" t="s">
        <x:v>22</x:v>
      </x:c>
      <x:c r="K23" s="8" t="s">
        <x:v>18</x:v>
      </x:c>
      <x:c r="M23" s="9" t="s"/>
    </x:row>
    <x:row r="25" spans="1:15" x14ac:dyDescent="0.25">
      <x:c r="A25" s="12" t="s">
        <x:v>23</x:v>
      </x:c>
    </x:row>
    <x:row r="26" spans="1:15" x14ac:dyDescent="0.25">
      <x:c r="A26" s="6" t="s">
        <x:v>4</x:v>
      </x:c>
      <x:c r="B26" s="6" t="s"/>
      <x:c r="C26" s="6" t="s"/>
      <x:c r="D26" s="6" t="s">
        <x:v>5</x:v>
      </x:c>
      <x:c r="E26" s="6" t="s"/>
      <x:c r="F26" s="6" t="s"/>
      <x:c r="G26" s="6" t="s">
        <x:v>6</x:v>
      </x:c>
      <x:c r="H26" s="6" t="s"/>
      <x:c r="I26" s="6" t="s"/>
      <x:c r="J26" s="6" t="s">
        <x:v>7</x:v>
      </x:c>
      <x:c r="K26" s="6" t="s"/>
      <x:c r="L26" s="6" t="s">
        <x:v>8</x:v>
      </x:c>
      <x:c r="M26" s="6" t="s">
        <x:v>9</x:v>
      </x:c>
    </x:row>
    <x:row r="27" spans="1:15" x14ac:dyDescent="0.25">
      <x:c r="A27" s="13" t="s">
        <x:v>10</x:v>
      </x:c>
      <x:c r="B27" s="13" t="s">
        <x:v>11</x:v>
      </x:c>
      <x:c r="C27" s="13" t="s"/>
      <x:c r="D27" s="13" t="s">
        <x:v>20</x:v>
      </x:c>
      <x:c r="E27" s="13" t="s">
        <x:v>11</x:v>
      </x:c>
      <x:c r="F27" s="13" t="s"/>
      <x:c r="G27" s="13" t="s">
        <x:v>10</x:v>
      </x:c>
      <x:c r="H27" s="13" t="s">
        <x:v>11</x:v>
      </x:c>
      <x:c r="I27" s="13" t="s"/>
      <x:c r="J27" s="13" t="s">
        <x:v>12</x:v>
      </x:c>
      <x:c r="K27" s="13" t="s">
        <x:v>13</x:v>
      </x:c>
      <x:c r="L27" s="59" t="s">
        <x:v>14</x:v>
      </x:c>
      <x:c r="M27" s="15">
        <x:v>43950.6055555556</x:v>
      </x:c>
      <x:c r="N27" s="9" t="s"/>
    </x:row>
    <x:row r="28" spans="1:15" x14ac:dyDescent="0.25">
      <x:c r="A28" s="8" t="n">
        <x:v>1</x:v>
      </x:c>
      <x:c r="B28" s="8" t="n">
        <x:v>16</x:v>
      </x:c>
      <x:c r="D28" s="8" t="n">
        <x:v>2</x:v>
      </x:c>
      <x:c r="E28" s="8" t="n">
        <x:v>5</x:v>
      </x:c>
      <x:c r="G28" s="8" t="n">
        <x:v>-9999</x:v>
      </x:c>
      <x:c r="H28" s="8" t="n">
        <x:v>-9999</x:v>
      </x:c>
      <x:c r="J28" s="8" t="s">
        <x:v>24</x:v>
      </x:c>
      <x:c r="K28" s="0" t="s"/>
      <x:c r="M28" s="10" t="s"/>
    </x:row>
    <x:row r="29" spans="1:15" x14ac:dyDescent="0.25">
      <x:c r="A29" s="8" t="n">
        <x:v>2</x:v>
      </x:c>
      <x:c r="B29" s="8" t="n">
        <x:v>20</x:v>
      </x:c>
      <x:c r="D29" s="8" t="n">
        <x:v>4</x:v>
      </x:c>
      <x:c r="E29" s="8" t="n">
        <x:v>15</x:v>
      </x:c>
    </x:row>
    <x:row r="31" spans="1:15" s="0" customFormat="1" x14ac:dyDescent="0.25"/>
    <x:row r="35" spans="1:15" s="0" customFormat="1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  <x:c r="K35" s="0" t="s"/>
      <x:c r="L35" s="0" t="s"/>
      <x:c r="M35" s="0" t="s"/>
      <x:c r="N35" s="0" t="s"/>
      <x:c r="O35" s="0" t="s"/>
    </x:row>
  </x:sheetData>
  <x:mergeCells count="16">
    <x:mergeCell ref="J26:K26"/>
    <x:mergeCell ref="G26:H26"/>
    <x:mergeCell ref="D26:E26"/>
    <x:mergeCell ref="A26:B26"/>
    <x:mergeCell ref="J20:K20"/>
    <x:mergeCell ref="G20:H20"/>
    <x:mergeCell ref="D20:E20"/>
    <x:mergeCell ref="A20:B20"/>
    <x:mergeCell ref="J14:K14"/>
    <x:mergeCell ref="G14:H14"/>
    <x:mergeCell ref="D14:E14"/>
    <x:mergeCell ref="A14:B14"/>
    <x:mergeCell ref="J6:K6"/>
    <x:mergeCell ref="G6:H6"/>
    <x:mergeCell ref="D6:E6"/>
    <x:mergeCell ref="A6:B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45958B-FB5F-4D48-9EF0-898816F603ED}" mc:Ignorable="x14ac xr xr2 xr3">
  <x:sheetPr>
    <x:outlinePr summaryBelow="1" summaryRight="1"/>
  </x:sheetPr>
  <x:dimension ref="A1:BJ77"/>
  <x:sheetViews>
    <x:sheetView workbookViewId="0">
      <x:selection activeCell="E26" sqref="E26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8" bestFit="1" customWidth="1"/>
    <x:col min="3" max="3" width="9.140625" style="8" customWidth="1"/>
    <x:col min="4" max="4" width="9.285156" style="8" bestFit="1" customWidth="1"/>
    <x:col min="5" max="5" width="9.285156" style="0" bestFit="1" customWidth="1"/>
    <x:col min="6" max="6" width="9.140625" style="8" customWidth="1"/>
    <x:col min="7" max="7" width="8.425781" style="8" customWidth="1"/>
    <x:col min="8" max="8" width="9.285156" style="8" bestFit="1" customWidth="1"/>
    <x:col min="9" max="12" width="9.140625" style="8" customWidth="1"/>
    <x:col min="13" max="13" width="16.140625" style="8" customWidth="1"/>
    <x:col min="14" max="14" width="18.710938" style="8" customWidth="1"/>
    <x:col min="15" max="15" width="9.285156" style="8" bestFit="1" customWidth="1"/>
    <x:col min="16" max="16" width="10" style="8" bestFit="1" customWidth="1"/>
    <x:col min="17" max="23" width="9.285156" style="8" bestFit="1" customWidth="1"/>
    <x:col min="24" max="24" width="9.140625" style="8" customWidth="1"/>
    <x:col min="25" max="25" width="9.285156" style="8" bestFit="1" customWidth="1"/>
    <x:col min="26" max="26" width="14.140625" style="8" bestFit="1" customWidth="1"/>
    <x:col min="27" max="27" width="15.425781" style="8" bestFit="1" customWidth="1"/>
    <x:col min="28" max="28" width="9.285156" style="8" bestFit="1" customWidth="1"/>
    <x:col min="29" max="29" width="15.425781" style="8" bestFit="1" customWidth="1"/>
    <x:col min="30" max="33" width="9.285156" style="8" bestFit="1" customWidth="1"/>
    <x:col min="34" max="34" width="9.140625" style="8" customWidth="1"/>
    <x:col min="35" max="35" width="9.285156" style="8" bestFit="1" customWidth="1"/>
    <x:col min="36" max="36" width="16.285156" style="8" bestFit="1" customWidth="1"/>
    <x:col min="37" max="37" width="10" style="8" bestFit="1" customWidth="1"/>
    <x:col min="38" max="40" width="9.285156" style="8" bestFit="1" customWidth="1"/>
    <x:col min="41" max="41" width="10" style="8" bestFit="1" customWidth="1"/>
    <x:col min="42" max="42" width="9.285156" style="8" bestFit="1" customWidth="1"/>
    <x:col min="43" max="43" width="10" style="8" bestFit="1" customWidth="1"/>
    <x:col min="44" max="44" width="9.140625" style="8" customWidth="1"/>
    <x:col min="45" max="45" width="9.285156" style="8" bestFit="1" customWidth="1"/>
    <x:col min="46" max="46" width="12.855469" style="8" bestFit="1" customWidth="1"/>
    <x:col min="47" max="47" width="9.140625" style="8" customWidth="1"/>
    <x:col min="48" max="48" width="9.285156" style="8" bestFit="1" customWidth="1"/>
    <x:col min="49" max="49" width="12.855469" style="8" bestFit="1" customWidth="1"/>
    <x:col min="50" max="57" width="9.140625" style="8" customWidth="1"/>
    <x:col min="58" max="58" width="13.710938" style="8" customWidth="1"/>
    <x:col min="59" max="60" width="12.710938" style="8" customWidth="1"/>
    <x:col min="61" max="16384" width="9.140625" style="8" customWidth="1"/>
  </x:cols>
  <x:sheetData>
    <x:row r="1" spans="1:62" x14ac:dyDescent="0.25">
      <x:c r="A1" s="11" t="s">
        <x:v>0</x:v>
      </x:c>
    </x:row>
    <x:row r="2" spans="1:62" s="0" customFormat="1" ht="15.75" customHeight="1" thickBot="1" x14ac:dyDescent="0.3">
      <x:c r="A2" s="11" t="s">
        <x:v>1</x:v>
      </x:c>
    </x:row>
    <x:row r="3" spans="1:62" x14ac:dyDescent="0.25">
      <x:c r="A3" s="16" t="s">
        <x:v>2</x:v>
      </x:c>
      <x:c r="O3" s="19" t="s">
        <x:v>25</x:v>
      </x:c>
      <x:c r="P3" s="20" t="s"/>
      <x:c r="Q3" s="20" t="s"/>
      <x:c r="R3" s="20" t="s"/>
      <x:c r="S3" s="20" t="s"/>
      <x:c r="T3" s="20" t="s"/>
      <x:c r="U3" s="20" t="s"/>
      <x:c r="V3" s="20" t="s"/>
      <x:c r="W3" s="21" t="s"/>
      <x:c r="Y3" s="19" t="s">
        <x:v>26</x:v>
      </x:c>
      <x:c r="Z3" s="20" t="s"/>
      <x:c r="AA3" s="20" t="s"/>
      <x:c r="AB3" s="20" t="s"/>
      <x:c r="AC3" s="20" t="s"/>
      <x:c r="AD3" s="20" t="s"/>
      <x:c r="AE3" s="20" t="s"/>
      <x:c r="AF3" s="20" t="s"/>
      <x:c r="AG3" s="21" t="s"/>
      <x:c r="AI3" s="19" t="s">
        <x:v>27</x:v>
      </x:c>
      <x:c r="AJ3" s="20" t="s"/>
      <x:c r="AK3" s="20" t="s"/>
      <x:c r="AL3" s="20" t="s"/>
      <x:c r="AM3" s="20" t="s"/>
      <x:c r="AN3" s="20" t="s"/>
      <x:c r="AO3" s="20" t="s"/>
      <x:c r="AP3" s="20" t="s"/>
      <x:c r="AQ3" s="21" t="s"/>
      <x:c r="AS3" s="5" t="s">
        <x:v>28</x:v>
      </x:c>
      <x:c r="AT3" s="3" t="s"/>
      <x:c r="AV3" s="5" t="s">
        <x:v>29</x:v>
      </x:c>
      <x:c r="AW3" s="3" t="s"/>
    </x:row>
    <x:row r="4" spans="1:62" x14ac:dyDescent="0.25">
      <x:c r="A4" s="16" t="s"/>
      <x:c r="O4" s="22" t="s">
        <x:v>30</x:v>
      </x:c>
      <x:c r="W4" s="23" t="s"/>
      <x:c r="Y4" s="22" t="s">
        <x:v>30</x:v>
      </x:c>
      <x:c r="AG4" s="23" t="s"/>
      <x:c r="AI4" s="22" t="s">
        <x:v>30</x:v>
      </x:c>
      <x:c r="AQ4" s="23" t="s"/>
      <x:c r="AS4" s="17" t="s">
        <x:v>10</x:v>
      </x:c>
      <x:c r="AT4" s="17" t="s">
        <x:v>11</x:v>
      </x:c>
      <x:c r="AV4" s="17" t="s">
        <x:v>10</x:v>
      </x:c>
      <x:c r="AW4" s="17" t="s">
        <x:v>11</x:v>
      </x:c>
    </x:row>
    <x:row r="5" spans="1:62" x14ac:dyDescent="0.25">
      <x:c r="A5" s="12" t="s">
        <x:v>3</x:v>
      </x:c>
      <x:c r="O5" s="24" t="s">
        <x:v>31</x:v>
      </x:c>
      <x:c r="P5" s="17" t="s">
        <x:v>10</x:v>
      </x:c>
      <x:c r="Q5" s="17" t="s">
        <x:v>11</x:v>
      </x:c>
      <x:c r="S5" s="17" t="s">
        <x:v>31</x:v>
      </x:c>
      <x:c r="T5" s="17" t="s">
        <x:v>32</x:v>
      </x:c>
      <x:c r="U5" s="17" t="s">
        <x:v>33</x:v>
      </x:c>
      <x:c r="V5" s="17" t="s">
        <x:v>34</x:v>
      </x:c>
      <x:c r="W5" s="25" t="s">
        <x:v>35</x:v>
      </x:c>
      <x:c r="Y5" s="24" t="s">
        <x:v>31</x:v>
      </x:c>
      <x:c r="Z5" s="17" t="s">
        <x:v>10</x:v>
      </x:c>
      <x:c r="AA5" s="17" t="s">
        <x:v>11</x:v>
      </x:c>
      <x:c r="AC5" s="17" t="s">
        <x:v>31</x:v>
      </x:c>
      <x:c r="AD5" s="17" t="s">
        <x:v>32</x:v>
      </x:c>
      <x:c r="AE5" s="17" t="s">
        <x:v>33</x:v>
      </x:c>
      <x:c r="AF5" s="17" t="s">
        <x:v>34</x:v>
      </x:c>
      <x:c r="AG5" s="25" t="s">
        <x:v>35</x:v>
      </x:c>
      <x:c r="AI5" s="24" t="s">
        <x:v>31</x:v>
      </x:c>
      <x:c r="AJ5" s="17" t="s">
        <x:v>10</x:v>
      </x:c>
      <x:c r="AK5" s="17" t="s">
        <x:v>11</x:v>
      </x:c>
      <x:c r="AM5" s="17" t="s">
        <x:v>31</x:v>
      </x:c>
      <x:c r="AN5" s="17" t="s">
        <x:v>32</x:v>
      </x:c>
      <x:c r="AO5" s="17" t="s">
        <x:v>33</x:v>
      </x:c>
      <x:c r="AP5" s="17" t="s">
        <x:v>34</x:v>
      </x:c>
      <x:c r="AQ5" s="25" t="s">
        <x:v>35</x:v>
      </x:c>
      <x:c r="AS5" s="18">
        <x:f>Z6</x:f>
      </x:c>
      <x:c r="AT5" s="18">
        <x:f>AA6</x:f>
      </x:c>
      <x:c r="AV5" s="18">
        <x:f>AJ6</x:f>
      </x:c>
      <x:c r="AW5" s="18">
        <x:f>AK6</x:f>
      </x:c>
    </x:row>
    <x:row r="6" spans="1:62" x14ac:dyDescent="0.25">
      <x:c r="A6" s="6" t="s">
        <x:v>4</x:v>
      </x:c>
      <x:c r="B6" s="6" t="s"/>
      <x:c r="C6" s="6" t="s"/>
      <x:c r="D6" s="6" t="s">
        <x:v>5</x:v>
      </x:c>
      <x:c r="E6" s="6" t="s"/>
      <x:c r="F6" s="6" t="s"/>
      <x:c r="G6" s="6" t="s">
        <x:v>6</x:v>
      </x:c>
      <x:c r="H6" s="6" t="s"/>
      <x:c r="I6" s="6" t="s"/>
      <x:c r="J6" s="6" t="s">
        <x:v>7</x:v>
      </x:c>
      <x:c r="K6" s="6" t="s"/>
      <x:c r="L6" s="6" t="s">
        <x:v>8</x:v>
      </x:c>
      <x:c r="M6" s="6" t="s">
        <x:v>9</x:v>
      </x:c>
      <x:c r="O6" s="26" t="n">
        <x:v>0</x:v>
      </x:c>
      <x:c r="P6" s="60" t="s"/>
      <x:c r="Q6" s="60" t="s"/>
      <x:c r="S6" s="18" t="n">
        <x:v>0</x:v>
      </x:c>
      <x:c r="T6" s="18">
        <x:f>P7 - P6</x:f>
      </x:c>
      <x:c r="U6" s="18">
        <x:f>T6 + T7</x:f>
      </x:c>
      <x:c r="V6" s="18">
        <x:f>Q7 - Q6</x:f>
      </x:c>
      <x:c r="W6" s="27" t="e">
        <x:f>V6 / T6</x:f>
      </x:c>
      <x:c r="Y6" s="26" t="n">
        <x:v>0</x:v>
      </x:c>
      <x:c r="Z6" s="18">
        <x:f>A8</x:f>
      </x:c>
      <x:c r="AA6" s="18">
        <x:f>B8</x:f>
      </x:c>
      <x:c r="AC6" s="18" t="n">
        <x:v>0</x:v>
      </x:c>
      <x:c r="AD6" s="18">
        <x:f>Z7 - Z6</x:f>
      </x:c>
      <x:c r="AE6" s="18">
        <x:f>AD6 + AD7</x:f>
      </x:c>
      <x:c r="AF6" s="18">
        <x:f>AA7 - AA6</x:f>
      </x:c>
      <x:c r="AG6" s="27">
        <x:f>AF6 / AD6</x:f>
      </x:c>
      <x:c r="AI6" s="26" t="n">
        <x:v>0</x:v>
      </x:c>
      <x:c r="AJ6" s="18">
        <x:f>D8</x:f>
      </x:c>
      <x:c r="AK6" s="18">
        <x:f>E8</x:f>
      </x:c>
      <x:c r="AM6" s="18" t="n">
        <x:v>0</x:v>
      </x:c>
      <x:c r="AN6" s="18">
        <x:f>AJ7 - AJ6</x:f>
      </x:c>
      <x:c r="AO6" s="18">
        <x:f>AN6 + AN7</x:f>
      </x:c>
      <x:c r="AP6" s="18">
        <x:f>AK7 - AK6</x:f>
      </x:c>
      <x:c r="AQ6" s="27">
        <x:f>AP6 / AN6</x:f>
      </x:c>
      <x:c r="AS6" s="18">
        <x:f>AS5+1/4*(AS9-AS5)</x:f>
      </x:c>
      <x:c r="AT6" s="18">
        <x:f>Z18 * (AS6 - AS5)^3 + AA18 * (AS6 - AS5)^2 + AB18 * (AS6 - AS5) + AC18</x:f>
      </x:c>
      <x:c r="AV6" s="18">
        <x:f>AV5+1/4*(AV9-AV5)</x:f>
      </x:c>
      <x:c r="AW6" s="18">
        <x:f>AJ18 * (AV6 - AV5)^3 + AK18 * (AV6 - AV5)^2 + AL18 * (AV6 - AV5) + AM18</x:f>
      </x:c>
    </x:row>
    <x:row r="7" spans="1:62" x14ac:dyDescent="0.25">
      <x:c r="A7" s="13" t="s">
        <x:v>10</x:v>
      </x:c>
      <x:c r="B7" s="13" t="s">
        <x:v>11</x:v>
      </x:c>
      <x:c r="C7" s="13" t="s"/>
      <x:c r="D7" s="13" t="s">
        <x:v>10</x:v>
      </x:c>
      <x:c r="E7" s="13" t="s">
        <x:v>11</x:v>
      </x:c>
      <x:c r="F7" s="13" t="s"/>
      <x:c r="G7" s="13" t="s">
        <x:v>10</x:v>
      </x:c>
      <x:c r="H7" s="13" t="s">
        <x:v>11</x:v>
      </x:c>
      <x:c r="I7" s="13" t="s"/>
      <x:c r="J7" s="13" t="s">
        <x:v>12</x:v>
      </x:c>
      <x:c r="K7" s="13" t="s">
        <x:v>13</x:v>
      </x:c>
      <x:c r="L7" s="13" t="s"/>
      <x:c r="M7" s="14" t="s"/>
      <x:c r="N7" s="9" t="s"/>
      <x:c r="O7" s="26" t="n">
        <x:v>1</x:v>
      </x:c>
      <x:c r="P7" s="60" t="s"/>
      <x:c r="Q7" s="60" t="s"/>
      <x:c r="S7" s="18" t="n">
        <x:v>1</x:v>
      </x:c>
      <x:c r="T7" s="18">
        <x:f>P8 - P7</x:f>
      </x:c>
      <x:c r="U7" s="18">
        <x:f>T7 + T8</x:f>
      </x:c>
      <x:c r="V7" s="18">
        <x:f>Q8 - Q7</x:f>
      </x:c>
      <x:c r="W7" s="27" t="e">
        <x:f>V7 / T7</x:f>
      </x:c>
      <x:c r="Y7" s="26" t="n">
        <x:v>1</x:v>
      </x:c>
      <x:c r="Z7" s="18">
        <x:f>A9</x:f>
      </x:c>
      <x:c r="AA7" s="18">
        <x:f>B9</x:f>
      </x:c>
      <x:c r="AC7" s="18" t="n">
        <x:v>1</x:v>
      </x:c>
      <x:c r="AD7" s="18">
        <x:f>Z8 - Z7</x:f>
      </x:c>
      <x:c r="AE7" s="18">
        <x:f>AD7 + AD8</x:f>
      </x:c>
      <x:c r="AF7" s="18">
        <x:f>AA8 - AA7</x:f>
      </x:c>
      <x:c r="AG7" s="27">
        <x:f>AF7 / AD7</x:f>
      </x:c>
      <x:c r="AI7" s="26" t="n">
        <x:v>1</x:v>
      </x:c>
      <x:c r="AJ7" s="18">
        <x:f>D9</x:f>
      </x:c>
      <x:c r="AK7" s="18">
        <x:f>E9</x:f>
      </x:c>
      <x:c r="AM7" s="18" t="n">
        <x:v>1</x:v>
      </x:c>
      <x:c r="AN7" s="18">
        <x:f>AJ8 - AJ7</x:f>
      </x:c>
      <x:c r="AO7" s="18">
        <x:f>AN7 + AN8</x:f>
      </x:c>
      <x:c r="AP7" s="18">
        <x:f>AK8 - AK7</x:f>
      </x:c>
      <x:c r="AQ7" s="27">
        <x:f>AP7 / AN7</x:f>
      </x:c>
      <x:c r="AS7" s="18">
        <x:f>AS5+2/4*(AS9-AS5)</x:f>
      </x:c>
      <x:c r="AT7" s="18">
        <x:f>Z18 * (AS7 - AS5)^3 + AA18 * (AS7 - AS5)^2 + AB18 * (AS7 - AS5) + AC18</x:f>
      </x:c>
      <x:c r="AV7" s="18">
        <x:f>AV5+2/4*(AV9-AV5)</x:f>
      </x:c>
      <x:c r="AW7" s="18">
        <x:f>AJ18 * (AV7 - AV5)^3 + AK18 * (AV7 - AV5)^2 + AL18 * (AV7 - AV5) + AM18</x:f>
      </x:c>
    </x:row>
    <x:row r="8" spans="1:62" x14ac:dyDescent="0.25">
      <x:c r="A8" s="8" t="n">
        <x:v>2</x:v>
      </x:c>
      <x:c r="B8" s="8" t="n">
        <x:v>1.098612</x:v>
      </x:c>
      <x:c r="D8" s="8" t="n">
        <x:v>2</x:v>
      </x:c>
      <x:c r="E8" s="8" t="n">
        <x:v>1.098612</x:v>
      </x:c>
      <x:c r="G8" s="8" t="n">
        <x:v>2</x:v>
      </x:c>
      <x:c r="H8" s="8" t="n">
        <x:v>2</x:v>
      </x:c>
      <x:c r="M8" s="10" t="s"/>
      <x:c r="O8" s="26" t="n">
        <x:v>2</x:v>
      </x:c>
      <x:c r="P8" s="60" t="s"/>
      <x:c r="Q8" s="60" t="s"/>
      <x:c r="S8" s="18" t="n">
        <x:v>2</x:v>
      </x:c>
      <x:c r="T8" s="18">
        <x:f>P9 - P8</x:f>
      </x:c>
      <x:c r="U8" s="18" t="s"/>
      <x:c r="V8" s="18">
        <x:f>Q9 - Q8</x:f>
      </x:c>
      <x:c r="W8" s="27" t="e">
        <x:f>V8 / T8</x:f>
      </x:c>
      <x:c r="Y8" s="26" t="n">
        <x:v>2</x:v>
      </x:c>
      <x:c r="Z8" s="18">
        <x:f>A10</x:f>
      </x:c>
      <x:c r="AA8" s="18">
        <x:f>B10</x:f>
      </x:c>
      <x:c r="AC8" s="18" t="n">
        <x:v>2</x:v>
      </x:c>
      <x:c r="AD8" s="18">
        <x:f>Z9 - Z8</x:f>
      </x:c>
      <x:c r="AE8" s="18" t="s"/>
      <x:c r="AF8" s="18">
        <x:f>AA9 - AA8</x:f>
      </x:c>
      <x:c r="AG8" s="27">
        <x:f>AF8 / AD8</x:f>
      </x:c>
      <x:c r="AI8" s="26" t="n">
        <x:v>2</x:v>
      </x:c>
      <x:c r="AJ8" s="18">
        <x:f>D10</x:f>
      </x:c>
      <x:c r="AK8" s="18">
        <x:f>E10</x:f>
      </x:c>
      <x:c r="AM8" s="18" t="n">
        <x:v>2</x:v>
      </x:c>
      <x:c r="AN8" s="18">
        <x:f>AJ9 - AJ8</x:f>
      </x:c>
      <x:c r="AO8" s="18" t="s"/>
      <x:c r="AP8" s="18">
        <x:f>AK9 - AK8</x:f>
      </x:c>
      <x:c r="AQ8" s="27">
        <x:f>AP8 / AN8</x:f>
      </x:c>
      <x:c r="AS8" s="18">
        <x:f>AS5+3/4*(AS9-AS5)</x:f>
      </x:c>
      <x:c r="AT8" s="18">
        <x:f>Z18 * (AS8 - AS5)^3 + AA18 * (AS8 - AS5)^2 + AB18 * (AS8 - AS5) + AC18</x:f>
      </x:c>
      <x:c r="AV8" s="18">
        <x:f>AV5+3/4*(AV9-AV5)</x:f>
      </x:c>
      <x:c r="AW8" s="18">
        <x:f>AJ18 * (AV8 - AV5)^3 + AK18 * (AV8 - AV5)^2 + AL18 * (AV8 - AV5) + AM18</x:f>
      </x:c>
    </x:row>
    <x:row r="9" spans="1:62" x14ac:dyDescent="0.25">
      <x:c r="A9" s="8" t="n">
        <x:v>5</x:v>
      </x:c>
      <x:c r="B9" s="8" t="n">
        <x:v>1.791759</x:v>
      </x:c>
      <x:c r="D9" s="8" t="n">
        <x:v>5</x:v>
      </x:c>
      <x:c r="E9" s="8" t="n">
        <x:v>1.791759</x:v>
      </x:c>
      <x:c r="G9" s="8" t="n">
        <x:v>5</x:v>
      </x:c>
      <x:c r="H9" s="8" t="n">
        <x:v>5</x:v>
      </x:c>
      <x:c r="O9" s="26" t="n">
        <x:v>3</x:v>
      </x:c>
      <x:c r="P9" s="60" t="s"/>
      <x:c r="Q9" s="60" t="s"/>
      <x:c r="W9" s="23" t="s"/>
      <x:c r="Y9" s="26" t="n">
        <x:v>3</x:v>
      </x:c>
      <x:c r="Z9" s="18">
        <x:f>A11</x:f>
      </x:c>
      <x:c r="AA9" s="18">
        <x:f>B11</x:f>
      </x:c>
      <x:c r="AG9" s="23" t="s"/>
      <x:c r="AI9" s="26" t="n">
        <x:v>3</x:v>
      </x:c>
      <x:c r="AJ9" s="18">
        <x:f>D11</x:f>
      </x:c>
      <x:c r="AK9" s="18">
        <x:f>E11</x:f>
      </x:c>
      <x:c r="AQ9" s="23" t="s"/>
      <x:c r="AS9" s="18">
        <x:f>Z7</x:f>
      </x:c>
      <x:c r="AT9" s="18">
        <x:f>AA7</x:f>
      </x:c>
      <x:c r="AV9" s="18">
        <x:f>AJ7</x:f>
      </x:c>
      <x:c r="AW9" s="18">
        <x:f>AK7</x:f>
      </x:c>
    </x:row>
    <x:row r="10" spans="1:62" x14ac:dyDescent="0.25">
      <x:c r="A10" s="8" t="n">
        <x:v>13</x:v>
      </x:c>
      <x:c r="B10" s="8" t="n">
        <x:v>2.639057</x:v>
      </x:c>
      <x:c r="D10" s="8" t="n">
        <x:v>13</x:v>
      </x:c>
      <x:c r="E10" s="8" t="n">
        <x:v>2.639057</x:v>
      </x:c>
      <x:c r="G10" s="8" t="n">
        <x:v>13</x:v>
      </x:c>
      <x:c r="H10" s="8" t="n">
        <x:v>13</x:v>
      </x:c>
      <x:c r="O10" s="28" t="s"/>
      <x:c r="W10" s="23" t="s"/>
      <x:c r="Y10" s="28" t="s"/>
      <x:c r="AG10" s="23" t="s"/>
      <x:c r="AI10" s="28" t="s"/>
      <x:c r="AQ10" s="23" t="s"/>
      <x:c r="AS10" s="18">
        <x:f>AS9+1/4*(AS13-AS9)</x:f>
      </x:c>
      <x:c r="AT10" s="18">
        <x:f>Z19 * (AS10 - AS9)^3 + AA19 * (AS10 - AS9)^2 + AB19 * (AS10 - AS9) + AC19</x:f>
      </x:c>
      <x:c r="AV10" s="18">
        <x:f>AV9+1/4*(AV13-AV9)</x:f>
      </x:c>
      <x:c r="AW10" s="18">
        <x:f>AJ19 * (AV10 - AV9)^3 + AK19 * (AV10 - AV9)^2 + AL19 * (AV10 - AV9) + AM19</x:f>
      </x:c>
    </x:row>
    <x:row r="11" spans="1:62" x14ac:dyDescent="0.25">
      <x:c r="A11" s="8" t="n">
        <x:v>15</x:v>
      </x:c>
      <x:c r="B11" s="8" t="n">
        <x:v>2.772589</x:v>
      </x:c>
      <x:c r="D11" s="8" t="n">
        <x:v>15</x:v>
      </x:c>
      <x:c r="E11" s="8" t="n">
        <x:v>2.772589</x:v>
      </x:c>
      <x:c r="G11" s="8" t="n">
        <x:v>15</x:v>
      </x:c>
      <x:c r="H11" s="8" t="n">
        <x:v>15</x:v>
      </x:c>
      <x:c r="O11" s="28" t="s"/>
      <x:c r="P11" s="5" t="s">
        <x:v>36</x:v>
      </x:c>
      <x:c r="Q11" s="4" t="s"/>
      <x:c r="R11" s="4" t="s"/>
      <x:c r="S11" s="3" t="s"/>
      <x:c r="U11" s="17" t="s">
        <x:v>37</x:v>
      </x:c>
      <x:c r="W11" s="25" t="s">
        <x:v>38</x:v>
      </x:c>
      <x:c r="Y11" s="28" t="s"/>
      <x:c r="Z11" s="5" t="s">
        <x:v>36</x:v>
      </x:c>
      <x:c r="AA11" s="4" t="s"/>
      <x:c r="AB11" s="4" t="s"/>
      <x:c r="AC11" s="3" t="s"/>
      <x:c r="AE11" s="17" t="s">
        <x:v>37</x:v>
      </x:c>
      <x:c r="AG11" s="25" t="s">
        <x:v>38</x:v>
      </x:c>
      <x:c r="AI11" s="28" t="s"/>
      <x:c r="AJ11" s="5" t="s">
        <x:v>36</x:v>
      </x:c>
      <x:c r="AK11" s="4" t="s"/>
      <x:c r="AL11" s="4" t="s"/>
      <x:c r="AM11" s="3" t="s"/>
      <x:c r="AO11" s="17" t="s">
        <x:v>37</x:v>
      </x:c>
      <x:c r="AQ11" s="25" t="s">
        <x:v>38</x:v>
      </x:c>
      <x:c r="AS11" s="18">
        <x:f>AS9+2/4*(AS13-AS9)</x:f>
      </x:c>
      <x:c r="AT11" s="18">
        <x:f>Z19 * (AS11 - AS9)^3 + AA19 * (AS11 - AS9)^2 + AB19 * (AS11 - AS9) + AC19</x:f>
      </x:c>
      <x:c r="AV11" s="18">
        <x:f>AV9+2/4*(AV13-AV9)</x:f>
      </x:c>
      <x:c r="AW11" s="18">
        <x:f>AJ19 * (AV11 - AV9)^3 + AK19 * (AV11 - AV9)^2 + AL19 * (AV11 - AV9) + AM19</x:f>
      </x:c>
    </x:row>
    <x:row r="12" spans="1:62" x14ac:dyDescent="0.25">
      <x:c r="O12" s="28" t="s"/>
      <x:c r="P12" s="18" t="n">
        <x:v>2</x:v>
      </x:c>
      <x:c r="Q12" s="18" t="n">
        <x:v>0</x:v>
      </x:c>
      <x:c r="R12" s="18" t="n">
        <x:v>0</x:v>
      </x:c>
      <x:c r="S12" s="18" t="n">
        <x:v>0</x:v>
      </x:c>
      <x:c r="U12" s="18" t="n">
        <x:v>0</x:v>
      </x:c>
      <x:c r="W12" s="27" t="e">
        <x:f t="array" ref="W12:W15">MMULT( MINVERSE(P12:S15), U12:U15 )</x:f>
      </x:c>
      <x:c r="Y12" s="28" t="s"/>
      <x:c r="Z12" s="18" t="n">
        <x:v>2</x:v>
      </x:c>
      <x:c r="AA12" s="18" t="n">
        <x:v>0</x:v>
      </x:c>
      <x:c r="AB12" s="18" t="n">
        <x:v>0</x:v>
      </x:c>
      <x:c r="AC12" s="18" t="n">
        <x:v>0</x:v>
      </x:c>
      <x:c r="AE12" s="18" t="n">
        <x:v>0</x:v>
      </x:c>
      <x:c r="AG12" s="27">
        <x:f t="array" ref="AG12:AG15">MMULT( MINVERSE(Z12:AC15), AE12:AE15 )</x:f>
      </x:c>
      <x:c r="AI12" s="28" t="s"/>
      <x:c r="AJ12" s="18" t="n">
        <x:v>2</x:v>
      </x:c>
      <x:c r="AK12" s="18" t="n">
        <x:v>0</x:v>
      </x:c>
      <x:c r="AL12" s="18" t="n">
        <x:v>0</x:v>
      </x:c>
      <x:c r="AM12" s="18" t="n">
        <x:v>0</x:v>
      </x:c>
      <x:c r="AO12" s="18" t="n">
        <x:v>0</x:v>
      </x:c>
      <x:c r="AQ12" s="27">
        <x:f t="array" ref="AQ12:AQ15">MMULT( MINVERSE(AJ12:AM15), AO12:AO15 )</x:f>
      </x:c>
      <x:c r="AS12" s="18">
        <x:f>AS9+3/4*(AS13-AS9)</x:f>
      </x:c>
      <x:c r="AT12" s="18">
        <x:f>Z19 * (AS12 - AS9)^3 + AA19 * (AS12 - AS9)^2 + AB19 * (AS12 - AS9) + AC19</x:f>
      </x:c>
      <x:c r="AV12" s="18">
        <x:f>AV9+3/4*(AV13-AV9)</x:f>
      </x:c>
      <x:c r="AW12" s="18">
        <x:f>AJ19 * (AV12 - AV9)^3 + AK19 * (AV12 - AV9)^2 + AL19 * (AV12 - AV9) + AM19</x:f>
      </x:c>
    </x:row>
    <x:row r="13" spans="1:62" x14ac:dyDescent="0.25">
      <x:c r="O13" s="28" t="s"/>
      <x:c r="P13" s="18" t="e">
        <x:f>T6 / U6</x:f>
      </x:c>
      <x:c r="Q13" s="18" t="n">
        <x:v>2</x:v>
      </x:c>
      <x:c r="R13" s="18" t="e">
        <x:f>1 - P13</x:f>
      </x:c>
      <x:c r="S13" s="18" t="n">
        <x:v>0</x:v>
      </x:c>
      <x:c r="U13" s="18" t="e">
        <x:f>3 * (W7 - W6) / U6</x:f>
      </x:c>
      <x:c r="W13" s="27" t="e">
        <x:f t="array"/>
      </x:c>
      <x:c r="Y13" s="28" t="s"/>
      <x:c r="Z13" s="18">
        <x:f>AD6 / AE6</x:f>
      </x:c>
      <x:c r="AA13" s="18" t="n">
        <x:v>2</x:v>
      </x:c>
      <x:c r="AB13" s="18">
        <x:f>1 - Z13</x:f>
      </x:c>
      <x:c r="AC13" s="18" t="n">
        <x:v>0</x:v>
      </x:c>
      <x:c r="AE13" s="18">
        <x:f>3 * (AG7 - AG6) / AE6</x:f>
      </x:c>
      <x:c r="AG13" s="27">
        <x:f t="array"/>
      </x:c>
      <x:c r="AI13" s="28" t="s"/>
      <x:c r="AJ13" s="18">
        <x:f>AN6 / AO6</x:f>
      </x:c>
      <x:c r="AK13" s="18" t="n">
        <x:v>2</x:v>
      </x:c>
      <x:c r="AL13" s="18">
        <x:f>1 - AJ13</x:f>
      </x:c>
      <x:c r="AM13" s="18" t="n">
        <x:v>0</x:v>
      </x:c>
      <x:c r="AO13" s="18">
        <x:f>3 * (AQ7 - AQ6) / AO6</x:f>
      </x:c>
      <x:c r="AQ13" s="27">
        <x:f t="array"/>
      </x:c>
      <x:c r="AS13" s="18">
        <x:f>Z8</x:f>
      </x:c>
      <x:c r="AT13" s="18">
        <x:f>AA8</x:f>
      </x:c>
      <x:c r="AV13" s="18">
        <x:f>AJ8</x:f>
      </x:c>
      <x:c r="AW13" s="18">
        <x:f>AK8</x:f>
      </x:c>
    </x:row>
    <x:row r="14" spans="1:62" x14ac:dyDescent="0.25">
      <x:c r="O14" s="28" t="s"/>
      <x:c r="P14" s="18" t="n">
        <x:v>0</x:v>
      </x:c>
      <x:c r="Q14" s="18" t="e">
        <x:f>T7 / U7</x:f>
      </x:c>
      <x:c r="R14" s="18" t="n">
        <x:v>2</x:v>
      </x:c>
      <x:c r="S14" s="18" t="e">
        <x:f>1 - Q14</x:f>
      </x:c>
      <x:c r="U14" s="18" t="e">
        <x:f>3 * (W8 - W7) / U7</x:f>
      </x:c>
      <x:c r="W14" s="27" t="e">
        <x:f t="array"/>
      </x:c>
      <x:c r="Y14" s="28" t="s"/>
      <x:c r="Z14" s="18" t="n">
        <x:v>0</x:v>
      </x:c>
      <x:c r="AA14" s="18">
        <x:f>AD7 / AE7</x:f>
      </x:c>
      <x:c r="AB14" s="18" t="n">
        <x:v>2</x:v>
      </x:c>
      <x:c r="AC14" s="18">
        <x:f>1 - AA14</x:f>
      </x:c>
      <x:c r="AE14" s="18">
        <x:f>3 * (AG8 - AG7) / AE7</x:f>
      </x:c>
      <x:c r="AG14" s="27">
        <x:f t="array"/>
      </x:c>
      <x:c r="AI14" s="28" t="s"/>
      <x:c r="AJ14" s="18" t="n">
        <x:v>0</x:v>
      </x:c>
      <x:c r="AK14" s="18">
        <x:f>AN7 / AO7</x:f>
      </x:c>
      <x:c r="AL14" s="18" t="n">
        <x:v>2</x:v>
      </x:c>
      <x:c r="AM14" s="18">
        <x:f>1 - AK14</x:f>
      </x:c>
      <x:c r="AO14" s="18">
        <x:f>3 * (AQ8 - AQ7) / AO7</x:f>
      </x:c>
      <x:c r="AQ14" s="27">
        <x:f t="array"/>
      </x:c>
      <x:c r="AS14" s="18">
        <x:f>AS13+1/4*(AS17-AS13)</x:f>
      </x:c>
      <x:c r="AT14" s="18">
        <x:f>Z20 * (AS14 - AS13)^3 + AA20 * (AS14 - AS13)^2 + AB20 * (AS14 - AS13) + AC20</x:f>
      </x:c>
      <x:c r="AV14" s="18">
        <x:f>AV13+1/4*(AV17-AV13)</x:f>
      </x:c>
      <x:c r="AW14" s="18">
        <x:f>AJ20 * (AV14 - AV13)^3 + AK20 * (AV14 - AV13)^2 + AL20 * (AV14 - AV13) + AM20</x:f>
      </x:c>
    </x:row>
    <x:row r="15" spans="1:62" x14ac:dyDescent="0.25">
      <x:c r="N15" s="9" t="s"/>
      <x:c r="O15" s="28" t="s"/>
      <x:c r="P15" s="18" t="n">
        <x:v>0</x:v>
      </x:c>
      <x:c r="Q15" s="18" t="n">
        <x:v>0</x:v>
      </x:c>
      <x:c r="R15" s="18" t="n">
        <x:v>0</x:v>
      </x:c>
      <x:c r="S15" s="18" t="n">
        <x:v>2</x:v>
      </x:c>
      <x:c r="U15" s="18" t="n">
        <x:v>0</x:v>
      </x:c>
      <x:c r="W15" s="27" t="e">
        <x:f t="array"/>
      </x:c>
      <x:c r="Y15" s="28" t="s"/>
      <x:c r="Z15" s="18" t="n">
        <x:v>0</x:v>
      </x:c>
      <x:c r="AA15" s="18" t="n">
        <x:v>0</x:v>
      </x:c>
      <x:c r="AB15" s="18" t="n">
        <x:v>0</x:v>
      </x:c>
      <x:c r="AC15" s="18" t="n">
        <x:v>2</x:v>
      </x:c>
      <x:c r="AE15" s="18" t="n">
        <x:v>0</x:v>
      </x:c>
      <x:c r="AG15" s="27">
        <x:f t="array"/>
      </x:c>
      <x:c r="AI15" s="28" t="s"/>
      <x:c r="AJ15" s="18" t="n">
        <x:v>0</x:v>
      </x:c>
      <x:c r="AK15" s="18" t="n">
        <x:v>0</x:v>
      </x:c>
      <x:c r="AL15" s="18" t="n">
        <x:v>0</x:v>
      </x:c>
      <x:c r="AM15" s="18" t="n">
        <x:v>2</x:v>
      </x:c>
      <x:c r="AO15" s="18" t="n">
        <x:v>0</x:v>
      </x:c>
      <x:c r="AQ15" s="27">
        <x:f t="array"/>
      </x:c>
      <x:c r="AS15" s="18">
        <x:f>AS13+2/4*(AS17-AS13)</x:f>
      </x:c>
      <x:c r="AT15" s="18">
        <x:f>Z20 * (AS15 - AS13)^3 + AA20 * (AS15 - AS13)^2 + AB20 * (AS15 - AS13) + AC20</x:f>
      </x:c>
      <x:c r="AV15" s="18">
        <x:f>AV13+2/4*(AV17-AV13)</x:f>
      </x:c>
      <x:c r="AW15" s="18">
        <x:f>AJ20 * (AV15 - AV13)^3 + AK20 * (AV15 - AV13)^2 + AL20 * (AV15 - AV13) + AM20</x:f>
      </x:c>
    </x:row>
    <x:row r="16" spans="1:62" x14ac:dyDescent="0.25">
      <x:c r="N16" s="9" t="s"/>
      <x:c r="O16" s="28" t="s"/>
      <x:c r="W16" s="23" t="s"/>
      <x:c r="Y16" s="28" t="s"/>
      <x:c r="AG16" s="23" t="s"/>
      <x:c r="AI16" s="28" t="s"/>
      <x:c r="AQ16" s="23" t="s"/>
      <x:c r="AS16" s="18">
        <x:f>AS13+3/4*(AS17-AS13)</x:f>
      </x:c>
      <x:c r="AT16" s="18">
        <x:f>Z20 * (AS16 - AS13)^3 + AA20 * (AS16 - AS13)^2 + AB20 * (AS16 - AS13) + AC20</x:f>
      </x:c>
      <x:c r="AV16" s="18">
        <x:f>AV13+3/4*(AV17-AV13)</x:f>
      </x:c>
      <x:c r="AW16" s="18">
        <x:f>AJ20 * (AV16 - AV13)^3 + AK20 * (AV16 - AV13)^2 + AL20 * (AV16 - AV13) + AM20</x:f>
      </x:c>
    </x:row>
    <x:row r="17" spans="1:62" x14ac:dyDescent="0.25">
      <x:c r="N17" s="9" t="s"/>
      <x:c r="O17" s="24" t="s">
        <x:v>31</x:v>
      </x:c>
      <x:c r="P17" s="17" t="s">
        <x:v>39</x:v>
      </x:c>
      <x:c r="Q17" s="17" t="s">
        <x:v>40</x:v>
      </x:c>
      <x:c r="R17" s="17" t="s">
        <x:v>41</x:v>
      </x:c>
      <x:c r="S17" s="17" t="s">
        <x:v>42</x:v>
      </x:c>
      <x:c r="T17" s="33" t="s">
        <x:v>43</x:v>
      </x:c>
      <x:c r="U17" s="45" t="s"/>
      <x:c r="V17" s="45" t="s"/>
      <x:c r="W17" s="23" t="s"/>
      <x:c r="Y17" s="24" t="s">
        <x:v>31</x:v>
      </x:c>
      <x:c r="Z17" s="17" t="s">
        <x:v>39</x:v>
      </x:c>
      <x:c r="AA17" s="17" t="s">
        <x:v>40</x:v>
      </x:c>
      <x:c r="AB17" s="17" t="s">
        <x:v>41</x:v>
      </x:c>
      <x:c r="AC17" s="17" t="s">
        <x:v>42</x:v>
      </x:c>
      <x:c r="AD17" s="33" t="s">
        <x:v>44</x:v>
      </x:c>
      <x:c r="AE17" s="45" t="s"/>
      <x:c r="AF17" s="45" t="s"/>
      <x:c r="AG17" s="23" t="s"/>
      <x:c r="AI17" s="24" t="s">
        <x:v>31</x:v>
      </x:c>
      <x:c r="AJ17" s="17" t="s">
        <x:v>39</x:v>
      </x:c>
      <x:c r="AK17" s="17" t="s">
        <x:v>40</x:v>
      </x:c>
      <x:c r="AL17" s="17" t="s">
        <x:v>41</x:v>
      </x:c>
      <x:c r="AM17" s="17" t="s">
        <x:v>42</x:v>
      </x:c>
      <x:c r="AN17" s="33" t="s">
        <x:v>45</x:v>
      </x:c>
      <x:c r="AO17" s="45" t="s"/>
      <x:c r="AP17" s="45" t="s"/>
      <x:c r="AQ17" s="23" t="s"/>
      <x:c r="AS17" s="18">
        <x:f>Z9</x:f>
      </x:c>
      <x:c r="AT17" s="18">
        <x:f>AA9</x:f>
      </x:c>
      <x:c r="AV17" s="18">
        <x:f>AJ9</x:f>
      </x:c>
      <x:c r="AW17" s="18">
        <x:f>AK9</x:f>
      </x:c>
    </x:row>
    <x:row r="18" spans="1:62" x14ac:dyDescent="0.25">
      <x:c r="O18" s="26" t="n">
        <x:v>0</x:v>
      </x:c>
      <x:c r="P18" s="61" t="e">
        <x:f>(W13 - W12) / (3 * T6)</x:f>
      </x:c>
      <x:c r="Q18" s="61" t="e">
        <x:f>W12</x:f>
      </x:c>
      <x:c r="R18" s="61" t="e">
        <x:f>W6 - T6 * (W13 + 2 * W12) / 3</x:f>
      </x:c>
      <x:c r="S18" s="61">
        <x:f>Q6</x:f>
      </x:c>
      <x:c r="T18" s="33" t="s"/>
      <x:c r="U18" s="45" t="s"/>
      <x:c r="V18" s="45" t="s"/>
      <x:c r="W18" s="23" t="s"/>
      <x:c r="Y18" s="26" t="n">
        <x:v>0</x:v>
      </x:c>
      <x:c r="Z18" s="18">
        <x:f>(AG13 - AG12) / (3 * AD6)</x:f>
      </x:c>
      <x:c r="AA18" s="18">
        <x:f>AG12</x:f>
      </x:c>
      <x:c r="AB18" s="18">
        <x:f>AG6 - AD6 * (AG13 + 2 * AG12) / 3</x:f>
      </x:c>
      <x:c r="AC18" s="18">
        <x:f>AA6</x:f>
      </x:c>
      <x:c r="AD18" s="33" t="s"/>
      <x:c r="AE18" s="45" t="s"/>
      <x:c r="AF18" s="45" t="s"/>
      <x:c r="AG18" s="23" t="s"/>
      <x:c r="AI18" s="26" t="n">
        <x:v>0</x:v>
      </x:c>
      <x:c r="AJ18" s="18">
        <x:f>(AQ13 - AQ12) / (3 * AN6)</x:f>
      </x:c>
      <x:c r="AK18" s="18">
        <x:f>AQ12</x:f>
      </x:c>
      <x:c r="AL18" s="18">
        <x:f>AQ6 - AN6 * (AQ13 + 2 * AQ12) / 3</x:f>
      </x:c>
      <x:c r="AM18" s="18">
        <x:f>AK6</x:f>
      </x:c>
      <x:c r="AN18" s="33" t="s"/>
      <x:c r="AO18" s="45" t="s"/>
      <x:c r="AP18" s="45" t="s"/>
      <x:c r="AQ18" s="23" t="s"/>
    </x:row>
    <x:row r="19" spans="1:62" x14ac:dyDescent="0.25">
      <x:c r="O19" s="26" t="n">
        <x:v>1</x:v>
      </x:c>
      <x:c r="P19" s="61" t="e">
        <x:f>(W14 - W13) / (3 * T7)</x:f>
      </x:c>
      <x:c r="Q19" s="61" t="e">
        <x:f>W13</x:f>
      </x:c>
      <x:c r="R19" s="61" t="e">
        <x:f>W7 - T7 * (W14 + 2 * W13) / 3</x:f>
      </x:c>
      <x:c r="S19" s="61">
        <x:f>Q7</x:f>
      </x:c>
      <x:c r="T19" s="33" t="s"/>
      <x:c r="U19" s="45" t="s"/>
      <x:c r="V19" s="45" t="s"/>
      <x:c r="W19" s="23" t="s"/>
      <x:c r="Y19" s="26" t="n">
        <x:v>1</x:v>
      </x:c>
      <x:c r="Z19" s="18">
        <x:f>(AG14 - AG13) / (3 * AD7)</x:f>
      </x:c>
      <x:c r="AA19" s="18">
        <x:f>AG13</x:f>
      </x:c>
      <x:c r="AB19" s="18">
        <x:f>AG7 - AD7 * (AG14 + 2 * AG13) / 3</x:f>
      </x:c>
      <x:c r="AC19" s="18">
        <x:f>AA7</x:f>
      </x:c>
      <x:c r="AD19" s="33" t="s"/>
      <x:c r="AE19" s="45" t="s"/>
      <x:c r="AF19" s="45" t="s"/>
      <x:c r="AG19" s="23" t="s"/>
      <x:c r="AI19" s="26" t="n">
        <x:v>1</x:v>
      </x:c>
      <x:c r="AJ19" s="18">
        <x:f>(AQ14 - AQ13) / (3 * AN7)</x:f>
      </x:c>
      <x:c r="AK19" s="18">
        <x:f>AQ13</x:f>
      </x:c>
      <x:c r="AL19" s="18">
        <x:f>AQ7 - AN7 * (AQ14 + 2 * AQ13) / 3</x:f>
      </x:c>
      <x:c r="AM19" s="18">
        <x:f>AK7</x:f>
      </x:c>
      <x:c r="AN19" s="33" t="s"/>
      <x:c r="AO19" s="45" t="s"/>
      <x:c r="AP19" s="45" t="s"/>
      <x:c r="AQ19" s="23" t="s"/>
    </x:row>
    <x:row r="20" spans="1:62" s="0" customFormat="1" ht="15.75" customHeight="1" thickBot="1" x14ac:dyDescent="0.3">
      <x:c r="B20" s="8" t="s"/>
      <x:c r="C20" s="8" t="s"/>
      <x:c r="D20" s="8" t="s"/>
      <x:c r="E20" s="8" t="s"/>
      <x:c r="F20" s="8" t="s"/>
      <x:c r="G20" s="8" t="s"/>
      <x:c r="H20" s="8" t="s"/>
      <x:c r="I20" s="8" t="s"/>
      <x:c r="J20" s="8" t="s"/>
      <x:c r="K20" s="8" t="s"/>
      <x:c r="L20" s="8" t="s"/>
      <x:c r="M20" s="8" t="s"/>
      <x:c r="O20" s="29" t="n">
        <x:v>2</x:v>
      </x:c>
      <x:c r="P20" s="62" t="e">
        <x:f>(W15 - W14) / (3 * T8)</x:f>
      </x:c>
      <x:c r="Q20" s="62" t="e">
        <x:f>W14</x:f>
      </x:c>
      <x:c r="R20" s="62" t="e">
        <x:f>W8 - T8 * (W15 + 2 * W14) / 3</x:f>
      </x:c>
      <x:c r="S20" s="62">
        <x:f>Q8</x:f>
      </x:c>
      <x:c r="T20" s="34" t="s"/>
      <x:c r="U20" s="35" t="s"/>
      <x:c r="V20" s="35" t="s"/>
      <x:c r="W20" s="32" t="s"/>
      <x:c r="Y20" s="29" t="n">
        <x:v>2</x:v>
      </x:c>
      <x:c r="Z20" s="30">
        <x:f>(AG15 - AG14) / (3 * AD8)</x:f>
      </x:c>
      <x:c r="AA20" s="30">
        <x:f>AG14</x:f>
      </x:c>
      <x:c r="AB20" s="30">
        <x:f>AG8 - AD8 * (AG15 + 2 * AG14) / 3</x:f>
      </x:c>
      <x:c r="AC20" s="30">
        <x:f>AA8</x:f>
      </x:c>
      <x:c r="AD20" s="34" t="s"/>
      <x:c r="AE20" s="35" t="s"/>
      <x:c r="AF20" s="35" t="s"/>
      <x:c r="AG20" s="32" t="s"/>
      <x:c r="AI20" s="29" t="n">
        <x:v>2</x:v>
      </x:c>
      <x:c r="AJ20" s="30">
        <x:f>(AQ15 - AQ14) / (3 * AN8)</x:f>
      </x:c>
      <x:c r="AK20" s="30">
        <x:f>AQ14</x:f>
      </x:c>
      <x:c r="AL20" s="30">
        <x:f>AQ8 - AN8 * (AQ15 + 2 * AQ14) / 3</x:f>
      </x:c>
      <x:c r="AM20" s="30">
        <x:f>AK8</x:f>
      </x:c>
      <x:c r="AN20" s="34" t="s"/>
      <x:c r="AO20" s="35" t="s"/>
      <x:c r="AP20" s="35" t="s"/>
      <x:c r="AQ20" s="32" t="s"/>
    </x:row>
    <x:row r="21" spans="1:62" s="0" customFormat="1" ht="15.75" customHeight="1" thickBot="1" x14ac:dyDescent="0.3">
      <x:c r="B21" s="8" t="s"/>
      <x:c r="C21" s="8" t="s"/>
      <x:c r="D21" s="8" t="s"/>
      <x:c r="E21" s="8" t="s"/>
      <x:c r="F21" s="8" t="s"/>
      <x:c r="G21" s="8" t="s"/>
      <x:c r="H21" s="8" t="s"/>
      <x:c r="I21" s="8" t="s"/>
      <x:c r="J21" s="8" t="s"/>
      <x:c r="K21" s="8" t="s"/>
      <x:c r="L21" s="8" t="s"/>
      <x:c r="M21" s="8" t="s"/>
      <x:c r="BF21" s="37" t="s">
        <x:v>46</x:v>
      </x:c>
    </x:row>
    <x:row r="22" spans="1:62" x14ac:dyDescent="0.25">
      <x:c r="O22" s="19" t="s">
        <x:v>47</x:v>
      </x:c>
      <x:c r="P22" s="20" t="s"/>
      <x:c r="Q22" s="20" t="s"/>
      <x:c r="R22" s="20" t="s"/>
      <x:c r="S22" s="20" t="s"/>
      <x:c r="T22" s="20" t="s"/>
      <x:c r="U22" s="20" t="s"/>
      <x:c r="V22" s="20" t="s"/>
      <x:c r="W22" s="21" t="s"/>
      <x:c r="Y22" s="19" t="s">
        <x:v>48</x:v>
      </x:c>
      <x:c r="Z22" s="20" t="s"/>
      <x:c r="AA22" s="20" t="s"/>
      <x:c r="AB22" s="20" t="s"/>
      <x:c r="AC22" s="20" t="s"/>
      <x:c r="AD22" s="20" t="s"/>
      <x:c r="AE22" s="20" t="s"/>
      <x:c r="AF22" s="20" t="s"/>
      <x:c r="AG22" s="21" t="s"/>
      <x:c r="AI22" s="19" t="s">
        <x:v>49</x:v>
      </x:c>
      <x:c r="AJ22" s="20" t="s"/>
      <x:c r="AK22" s="20" t="s"/>
      <x:c r="AL22" s="20" t="s"/>
      <x:c r="AM22" s="20" t="s"/>
      <x:c r="AN22" s="20" t="s"/>
      <x:c r="AO22" s="20" t="s"/>
      <x:c r="AP22" s="20" t="s"/>
      <x:c r="AQ22" s="21" t="s"/>
      <x:c r="AS22" s="5" t="s">
        <x:v>28</x:v>
      </x:c>
      <x:c r="AT22" s="3" t="s"/>
      <x:c r="AV22" s="5" t="s">
        <x:v>29</x:v>
      </x:c>
      <x:c r="AW22" s="3" t="s"/>
      <x:c r="BF22" s="11" t="s">
        <x:v>50</x:v>
      </x:c>
    </x:row>
    <x:row r="23" spans="1:62" x14ac:dyDescent="0.25">
      <x:c r="N23" s="9" t="s"/>
      <x:c r="O23" s="22" t="s">
        <x:v>30</x:v>
      </x:c>
      <x:c r="W23" s="23" t="s"/>
      <x:c r="Y23" s="22" t="s">
        <x:v>30</x:v>
      </x:c>
      <x:c r="AG23" s="23" t="s"/>
      <x:c r="AI23" s="22" t="s">
        <x:v>30</x:v>
      </x:c>
      <x:c r="AQ23" s="23" t="s"/>
      <x:c r="AS23" s="17" t="s">
        <x:v>10</x:v>
      </x:c>
      <x:c r="AT23" s="17" t="s">
        <x:v>11</x:v>
      </x:c>
      <x:c r="AV23" s="17" t="s">
        <x:v>10</x:v>
      </x:c>
      <x:c r="AW23" s="17" t="s">
        <x:v>11</x:v>
      </x:c>
      <x:c r="BF23" s="11" t="s">
        <x:v>51</x:v>
      </x:c>
    </x:row>
    <x:row r="24" spans="1:62" x14ac:dyDescent="0.25">
      <x:c r="N24" s="9" t="s"/>
      <x:c r="O24" s="24" t="s">
        <x:v>31</x:v>
      </x:c>
      <x:c r="P24" s="17" t="s">
        <x:v>10</x:v>
      </x:c>
      <x:c r="Q24" s="17" t="s">
        <x:v>11</x:v>
      </x:c>
      <x:c r="S24" s="17" t="s">
        <x:v>31</x:v>
      </x:c>
      <x:c r="T24" s="17" t="s">
        <x:v>32</x:v>
      </x:c>
      <x:c r="U24" s="17" t="s">
        <x:v>33</x:v>
      </x:c>
      <x:c r="V24" s="17" t="s">
        <x:v>34</x:v>
      </x:c>
      <x:c r="W24" s="25" t="s">
        <x:v>35</x:v>
      </x:c>
      <x:c r="Y24" s="24" t="s">
        <x:v>31</x:v>
      </x:c>
      <x:c r="Z24" s="17" t="s">
        <x:v>10</x:v>
      </x:c>
      <x:c r="AA24" s="17" t="s">
        <x:v>11</x:v>
      </x:c>
      <x:c r="AC24" s="17" t="s">
        <x:v>31</x:v>
      </x:c>
      <x:c r="AD24" s="17" t="s">
        <x:v>32</x:v>
      </x:c>
      <x:c r="AE24" s="17" t="s">
        <x:v>33</x:v>
      </x:c>
      <x:c r="AF24" s="17" t="s">
        <x:v>34</x:v>
      </x:c>
      <x:c r="AG24" s="25" t="s">
        <x:v>35</x:v>
      </x:c>
      <x:c r="AI24" s="24" t="s">
        <x:v>31</x:v>
      </x:c>
      <x:c r="AJ24" s="17" t="s">
        <x:v>10</x:v>
      </x:c>
      <x:c r="AK24" s="17" t="s">
        <x:v>11</x:v>
      </x:c>
      <x:c r="AM24" s="17" t="s">
        <x:v>31</x:v>
      </x:c>
      <x:c r="AN24" s="17" t="s">
        <x:v>32</x:v>
      </x:c>
      <x:c r="AO24" s="17" t="s">
        <x:v>33</x:v>
      </x:c>
      <x:c r="AP24" s="17" t="s">
        <x:v>34</x:v>
      </x:c>
      <x:c r="AQ24" s="25" t="s">
        <x:v>35</x:v>
      </x:c>
      <x:c r="AS24" s="18">
        <x:f>Z25</x:f>
      </x:c>
      <x:c r="AT24" s="18">
        <x:f>AA25</x:f>
      </x:c>
      <x:c r="AV24" s="18">
        <x:f>AJ25</x:f>
      </x:c>
      <x:c r="AW24" s="18">
        <x:f>AK25</x:f>
      </x:c>
      <x:c r="BF24" s="13" t="s">
        <x:v>52</x:v>
      </x:c>
      <x:c r="BG24" s="13" t="s">
        <x:v>53</x:v>
      </x:c>
      <x:c r="BH24" s="13" t="s">
        <x:v>54</x:v>
      </x:c>
    </x:row>
    <x:row r="25" spans="1:62" x14ac:dyDescent="0.25">
      <x:c r="N25" s="9" t="s"/>
      <x:c r="O25" s="26" t="n">
        <x:v>0</x:v>
      </x:c>
      <x:c r="P25" s="18" t="n">
        <x:v>2</x:v>
      </x:c>
      <x:c r="Q25" s="18" t="n">
        <x:v>1.098612</x:v>
      </x:c>
      <x:c r="S25" s="18" t="n">
        <x:v>0</x:v>
      </x:c>
      <x:c r="T25" s="18">
        <x:f>P26 - P25</x:f>
      </x:c>
      <x:c r="U25" s="18">
        <x:f>T25 + T26</x:f>
      </x:c>
      <x:c r="V25" s="18">
        <x:f>Q26 - Q25</x:f>
      </x:c>
      <x:c r="W25" s="27">
        <x:f>V25 / T25</x:f>
      </x:c>
      <x:c r="Y25" s="26" t="n">
        <x:v>0</x:v>
      </x:c>
      <x:c r="Z25" s="18">
        <x:f>Sheet1!A5</x:f>
      </x:c>
      <x:c r="AA25" s="18">
        <x:f>Sheet1!B5</x:f>
      </x:c>
      <x:c r="AC25" s="18" t="n">
        <x:v>0</x:v>
      </x:c>
      <x:c r="AD25" s="18">
        <x:f>Z26 - Z25</x:f>
      </x:c>
      <x:c r="AE25" s="18">
        <x:f>AD25 + AD26</x:f>
      </x:c>
      <x:c r="AF25" s="18">
        <x:f>AA26 - AA25</x:f>
      </x:c>
      <x:c r="AG25" s="27">
        <x:f>AF25 / AD25</x:f>
      </x:c>
      <x:c r="AI25" s="26" t="n">
        <x:v>0</x:v>
      </x:c>
      <x:c r="AJ25" s="18">
        <x:f>Sheet1!D5</x:f>
      </x:c>
      <x:c r="AK25" s="18">
        <x:f>Sheet1!E5</x:f>
      </x:c>
      <x:c r="AM25" s="18" t="n">
        <x:v>0</x:v>
      </x:c>
      <x:c r="AN25" s="18">
        <x:f>AJ26 - AJ25</x:f>
      </x:c>
      <x:c r="AO25" s="18">
        <x:f>AN25 + AN26</x:f>
      </x:c>
      <x:c r="AP25" s="18">
        <x:f>AK26 - AK25</x:f>
      </x:c>
      <x:c r="AQ25" s="27">
        <x:f>AP25 / AN25</x:f>
      </x:c>
      <x:c r="AS25" s="18">
        <x:f>AS24+1/4*(AS28-AS24)</x:f>
      </x:c>
      <x:c r="AT25" s="18">
        <x:f>Z37 * (AS25 - AS24)^3 + AA37 * (AS25 - AS24)^2 + AB37 * (AS25 - AS24) + AC37</x:f>
      </x:c>
      <x:c r="AV25" s="18">
        <x:f>AV24+1/4*(AV28-AV24)</x:f>
      </x:c>
      <x:c r="AW25" s="18">
        <x:f>AJ37 * (AV25 - AV24)^3 + AK37 * (AV25 - AV24)^2 + AL37 * (AV25 - AV24) + AM37</x:f>
      </x:c>
      <x:c r="BF25" s="44" t="n">
        <x:v>0.5</x:v>
      </x:c>
      <x:c r="BG25" s="43" t="n">
        <x:v>100</x:v>
      </x:c>
      <x:c r="BH25" s="8" t="n">
        <x:v>100.008</x:v>
      </x:c>
    </x:row>
    <x:row r="26" spans="1:62" s="0" customFormat="1" x14ac:dyDescent="0.25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  <x:c r="K26" s="0" t="s"/>
      <x:c r="L26" s="0" t="s"/>
      <x:c r="M26" s="0" t="s"/>
      <x:c r="N26" s="0" t="s"/>
      <x:c r="O26" s="26" t="n">
        <x:v>1</x:v>
      </x:c>
      <x:c r="P26" s="18" t="n">
        <x:v>5</x:v>
      </x:c>
      <x:c r="Q26" s="18" t="n">
        <x:v>1.791759</x:v>
      </x:c>
      <x:c r="R26" s="0" t="s"/>
      <x:c r="S26" s="18" t="n">
        <x:v>1</x:v>
      </x:c>
      <x:c r="T26" s="18">
        <x:f>P27 - P26</x:f>
      </x:c>
      <x:c r="U26" s="18">
        <x:f>T26 + T27</x:f>
      </x:c>
      <x:c r="V26" s="18">
        <x:f>Q27 - Q26</x:f>
      </x:c>
      <x:c r="W26" s="27">
        <x:f>V26 / T26</x:f>
      </x:c>
      <x:c r="X26" s="0" t="s"/>
      <x:c r="Y26" s="26" t="n">
        <x:v>1</x:v>
      </x:c>
      <x:c r="Z26" s="18">
        <x:f>Sheet1!A6</x:f>
      </x:c>
      <x:c r="AA26" s="18">
        <x:f>Sheet1!B6</x:f>
      </x:c>
      <x:c r="AB26" s="0" t="s"/>
      <x:c r="AC26" s="18" t="n">
        <x:v>1</x:v>
      </x:c>
      <x:c r="AD26" s="18">
        <x:f>Z27 - Z26</x:f>
      </x:c>
      <x:c r="AE26" s="18">
        <x:f>AD26 + AD27</x:f>
      </x:c>
      <x:c r="AF26" s="18">
        <x:f>AA27 - AA26</x:f>
      </x:c>
      <x:c r="AG26" s="27">
        <x:f>AF26 / AD26</x:f>
      </x:c>
      <x:c r="AH26" s="0" t="s"/>
      <x:c r="AI26" s="26" t="n">
        <x:v>1</x:v>
      </x:c>
      <x:c r="AJ26" s="18">
        <x:f>Sheet1!D6</x:f>
      </x:c>
      <x:c r="AK26" s="18">
        <x:f>Sheet1!E6</x:f>
      </x:c>
      <x:c r="AL26" s="0" t="s"/>
      <x:c r="AM26" s="18" t="n">
        <x:v>1</x:v>
      </x:c>
      <x:c r="AN26" s="18">
        <x:f>AJ27 - AJ26</x:f>
      </x:c>
      <x:c r="AO26" s="18">
        <x:f>AN26 + AN27</x:f>
      </x:c>
      <x:c r="AP26" s="18">
        <x:f>AK27 - AK26</x:f>
      </x:c>
      <x:c r="AQ26" s="27">
        <x:f>AP26 / AN26</x:f>
      </x:c>
      <x:c r="AR26" s="0" t="s"/>
      <x:c r="AS26" s="18">
        <x:f>AS24+2/4*(AS28-AS24)</x:f>
      </x:c>
      <x:c r="AT26" s="18">
        <x:f>Z37 * (AS26 - AS24)^3 + AA37 * (AS26 - AS24)^2 + AB37 * (AS26 - AS24) + AC37</x:f>
      </x:c>
      <x:c r="AU26" s="0" t="s"/>
      <x:c r="AV26" s="18">
        <x:f>AV24+2/4*(AV28-AV24)</x:f>
      </x:c>
      <x:c r="AW26" s="18">
        <x:f>AJ37 * (AV26 - AV24)^3 + AK37 * (AV26 - AV24)^2 + AL37 * (AV26 - AV24) + AM37</x:f>
      </x:c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44" t="n">
        <x:v>0.55</x:v>
      </x:c>
      <x:c r="BG26" s="43" t="n">
        <x:v>100.695</x:v>
      </x:c>
      <x:c r="BH26" s="8" t="n">
        <x:v>102.496</x:v>
      </x:c>
      <x:c r="BI26" s="0" t="s"/>
    </x:row>
    <x:row r="27" spans="1:62" x14ac:dyDescent="0.25">
      <x:c r="O27" s="26" t="n">
        <x:v>2</x:v>
      </x:c>
      <x:c r="P27" s="18" t="n">
        <x:v>13</x:v>
      </x:c>
      <x:c r="Q27" s="18" t="n">
        <x:v>2.639057</x:v>
      </x:c>
      <x:c r="S27" s="18" t="n">
        <x:v>2</x:v>
      </x:c>
      <x:c r="T27" s="18">
        <x:f>P28 - P27</x:f>
      </x:c>
      <x:c r="U27" s="18" t="s"/>
      <x:c r="V27" s="18">
        <x:f>Q28 - Q27</x:f>
      </x:c>
      <x:c r="W27" s="27">
        <x:f>V27 / T27</x:f>
      </x:c>
      <x:c r="Y27" s="26" t="n">
        <x:v>2</x:v>
      </x:c>
      <x:c r="Z27" s="18">
        <x:f>Sheet1!A7</x:f>
      </x:c>
      <x:c r="AA27" s="18">
        <x:f>Sheet1!B7</x:f>
      </x:c>
      <x:c r="AC27" s="18" t="n">
        <x:v>2</x:v>
      </x:c>
      <x:c r="AD27" s="18">
        <x:f>Z28 - Z27</x:f>
      </x:c>
      <x:c r="AE27" s="18" t="s"/>
      <x:c r="AF27" s="18">
        <x:f>AA28 - AA27</x:f>
      </x:c>
      <x:c r="AG27" s="27">
        <x:f>AF27 / AD27</x:f>
      </x:c>
      <x:c r="AI27" s="26" t="n">
        <x:v>2</x:v>
      </x:c>
      <x:c r="AJ27" s="18">
        <x:f>Sheet1!D7</x:f>
      </x:c>
      <x:c r="AK27" s="18">
        <x:f>Sheet1!E7</x:f>
      </x:c>
      <x:c r="AM27" s="18" t="n">
        <x:v>2</x:v>
      </x:c>
      <x:c r="AN27" s="18">
        <x:f>AJ28 - AJ27</x:f>
      </x:c>
      <x:c r="AO27" s="18" t="s"/>
      <x:c r="AP27" s="18">
        <x:f>AK28 - AK27</x:f>
      </x:c>
      <x:c r="AQ27" s="27">
        <x:f>AP27 / AN27</x:f>
      </x:c>
      <x:c r="AS27" s="18">
        <x:f>AS24+3/4*(AS28-AS24)</x:f>
      </x:c>
      <x:c r="AT27" s="18">
        <x:f>Z37 * (AS27 - AS24)^3 + AA37 * (AS27 - AS24)^2 + AB37 * (AS27 - AS24) + AC37</x:f>
      </x:c>
      <x:c r="AV27" s="18">
        <x:f>AV24+3/4*(AV28-AV24)</x:f>
      </x:c>
      <x:c r="AW27" s="18">
        <x:f>AJ37 * (AV27 - AV24)^3 + AK37 * (AV27 - AV24)^2 + AL37 * (AV27 - AV24) + AM37</x:f>
      </x:c>
      <x:c r="BF27" s="44" t="n">
        <x:v>0.6</x:v>
      </x:c>
      <x:c r="BG27" s="43" t="n">
        <x:v>101.366</x:v>
      </x:c>
      <x:c r="BH27" s="8" t="n">
        <x:v>105.069</x:v>
      </x:c>
    </x:row>
    <x:row r="28" spans="1:62" x14ac:dyDescent="0.25">
      <x:c r="O28" s="26" t="n">
        <x:v>3</x:v>
      </x:c>
      <x:c r="P28" s="18" t="n">
        <x:v>15</x:v>
      </x:c>
      <x:c r="Q28" s="18" t="n">
        <x:v>2.772589</x:v>
      </x:c>
      <x:c r="W28" s="23" t="s"/>
      <x:c r="Y28" s="26" t="n">
        <x:v>3</x:v>
      </x:c>
      <x:c r="Z28" s="18">
        <x:f>Sheet1!A8</x:f>
      </x:c>
      <x:c r="AA28" s="18">
        <x:f>Sheet1!B8</x:f>
      </x:c>
      <x:c r="AG28" s="23" t="s"/>
      <x:c r="AI28" s="26" t="n">
        <x:v>3</x:v>
      </x:c>
      <x:c r="AJ28" s="18">
        <x:f>Sheet1!D8</x:f>
      </x:c>
      <x:c r="AK28" s="18">
        <x:f>Sheet1!E8</x:f>
      </x:c>
      <x:c r="AQ28" s="23" t="s"/>
      <x:c r="AS28" s="18">
        <x:f>Z26</x:f>
      </x:c>
      <x:c r="AT28" s="18">
        <x:f>AA26</x:f>
      </x:c>
      <x:c r="AV28" s="18">
        <x:f>AJ26</x:f>
      </x:c>
      <x:c r="AW28" s="18">
        <x:f>AK26</x:f>
      </x:c>
      <x:c r="BF28" s="44" t="n">
        <x:v>0.65</x:v>
      </x:c>
      <x:c r="BG28" s="43" t="n">
        <x:v>102.022</x:v>
      </x:c>
      <x:c r="BH28" s="8" t="n">
        <x:v>107.864</x:v>
      </x:c>
    </x:row>
    <x:row r="29" spans="1:62" x14ac:dyDescent="0.25">
      <x:c r="O29" s="28" t="s"/>
      <x:c r="W29" s="23" t="s"/>
      <x:c r="Y29" s="28" t="s"/>
      <x:c r="AG29" s="23" t="s"/>
      <x:c r="AI29" s="28" t="s"/>
      <x:c r="AQ29" s="23" t="s"/>
      <x:c r="AS29" s="18">
        <x:f>AS28+1/4*(AS32-AS28)</x:f>
      </x:c>
      <x:c r="AT29" s="18">
        <x:f>Z38 * (AS29 - AS28)^3 + AA38 * (AS29 - AS28)^2 + AB38 * (AS29 - AS28) + AC38</x:f>
      </x:c>
      <x:c r="AV29" s="18">
        <x:f>AV28+1/4*(AV32-AV28)</x:f>
      </x:c>
      <x:c r="AW29" s="18">
        <x:f>AJ38 * (AV29 - AV28)^3 + AK38 * (AV29 - AV28)^2 + AL38 * (AV29 - AV28) + AM38</x:f>
      </x:c>
      <x:c r="BF29" s="44" t="n">
        <x:v>0.7</x:v>
      </x:c>
      <x:c r="BG29" s="43" t="n">
        <x:v>102.668</x:v>
      </x:c>
      <x:c r="BH29" s="43" t="n">
        <x:v>110.95</x:v>
      </x:c>
    </x:row>
    <x:row r="30" spans="1:62" x14ac:dyDescent="0.25">
      <x:c r="O30" s="28" t="s"/>
      <x:c r="P30" s="5" t="s">
        <x:v>36</x:v>
      </x:c>
      <x:c r="Q30" s="4" t="s"/>
      <x:c r="R30" s="4" t="s"/>
      <x:c r="S30" s="3" t="s"/>
      <x:c r="U30" s="17" t="s">
        <x:v>37</x:v>
      </x:c>
      <x:c r="W30" s="25" t="s">
        <x:v>38</x:v>
      </x:c>
      <x:c r="Y30" s="28" t="s"/>
      <x:c r="Z30" s="5" t="s">
        <x:v>36</x:v>
      </x:c>
      <x:c r="AA30" s="4" t="s"/>
      <x:c r="AB30" s="4" t="s"/>
      <x:c r="AC30" s="3" t="s"/>
      <x:c r="AE30" s="17" t="s">
        <x:v>37</x:v>
      </x:c>
      <x:c r="AG30" s="25" t="s">
        <x:v>38</x:v>
      </x:c>
      <x:c r="AI30" s="28" t="s"/>
      <x:c r="AJ30" s="5" t="s">
        <x:v>36</x:v>
      </x:c>
      <x:c r="AK30" s="4" t="s"/>
      <x:c r="AL30" s="4" t="s"/>
      <x:c r="AM30" s="3" t="s"/>
      <x:c r="AO30" s="17" t="s">
        <x:v>37</x:v>
      </x:c>
      <x:c r="AQ30" s="25" t="s">
        <x:v>38</x:v>
      </x:c>
      <x:c r="AS30" s="18">
        <x:f>AS28+2/4*(AS32-AS28)</x:f>
      </x:c>
      <x:c r="AT30" s="18">
        <x:f>Z38 * (AS30 - AS28)^3 + AA38 * (AS30 - AS28)^2 + AB38 * (AS30 - AS28) + AC38</x:f>
      </x:c>
      <x:c r="AV30" s="18">
        <x:f>AV28+2/4*(AV32-AV28)</x:f>
      </x:c>
      <x:c r="AW30" s="18">
        <x:f>AJ38 * (AV30 - AV28)^3 + AK38 * (AV30 - AV28)^2 + AL38 * (AV30 - AV28) + AM38</x:f>
      </x:c>
      <x:c r="BF30" s="44" t="n">
        <x:v>0.72</x:v>
      </x:c>
      <x:c r="BG30" s="43" t="n">
        <x:v>102.926</x:v>
      </x:c>
      <x:c r="BH30" s="8" t="n">
        <x:v>112.277</x:v>
      </x:c>
    </x:row>
    <x:row r="31" spans="1:62" x14ac:dyDescent="0.25">
      <x:c r="N31" s="9" t="s"/>
      <x:c r="O31" s="28" t="s"/>
      <x:c r="P31" s="18" t="n">
        <x:v>2</x:v>
      </x:c>
      <x:c r="Q31" s="18" t="n">
        <x:v>0</x:v>
      </x:c>
      <x:c r="R31" s="18" t="n">
        <x:v>0</x:v>
      </x:c>
      <x:c r="S31" s="18" t="n">
        <x:v>0</x:v>
      </x:c>
      <x:c r="U31" s="18" t="n">
        <x:v>0</x:v>
      </x:c>
      <x:c r="W31" s="27">
        <x:f t="array" ref="W31:W34">MMULT( MINVERSE(P31:S34), U31:U34 )</x:f>
      </x:c>
      <x:c r="Y31" s="28" t="s"/>
      <x:c r="Z31" s="18" t="n">
        <x:v>2</x:v>
      </x:c>
      <x:c r="AA31" s="18" t="n">
        <x:v>0</x:v>
      </x:c>
      <x:c r="AB31" s="18" t="n">
        <x:v>0</x:v>
      </x:c>
      <x:c r="AC31" s="18" t="n">
        <x:v>0</x:v>
      </x:c>
      <x:c r="AE31" s="18" t="n">
        <x:v>0</x:v>
      </x:c>
      <x:c r="AG31" s="27">
        <x:f t="array" ref="AG31:AG34">MMULT( MINVERSE(Z31:AC34), AE31:AE34 )</x:f>
      </x:c>
      <x:c r="AI31" s="28" t="s"/>
      <x:c r="AJ31" s="18" t="n">
        <x:v>2</x:v>
      </x:c>
      <x:c r="AK31" s="18" t="n">
        <x:v>0</x:v>
      </x:c>
      <x:c r="AL31" s="18" t="n">
        <x:v>0</x:v>
      </x:c>
      <x:c r="AM31" s="18" t="n">
        <x:v>0</x:v>
      </x:c>
      <x:c r="AO31" s="18" t="n">
        <x:v>0</x:v>
      </x:c>
      <x:c r="AQ31" s="27">
        <x:f t="array" ref="AQ31:AQ34">MMULT( MINVERSE(AJ31:AM34), AO31:AO34 )</x:f>
      </x:c>
      <x:c r="AS31" s="18">
        <x:f>AS28+3/4*(AS32-AS28)</x:f>
      </x:c>
      <x:c r="AT31" s="18">
        <x:f>Z38 * (AS31 - AS28)^3 + AA38 * (AS31 - AS28)^2 + AB38 * (AS31 - AS28) + AC38</x:f>
      </x:c>
      <x:c r="AV31" s="18">
        <x:f>AV28+3/4*(AV32-AV28)</x:f>
      </x:c>
      <x:c r="AW31" s="18">
        <x:f>AJ38 * (AV31 - AV28)^3 + AK38 * (AV31 - AV28)^2 + AL38 * (AV31 - AV28) + AM38</x:f>
      </x:c>
    </x:row>
    <x:row r="32" spans="1:62" x14ac:dyDescent="0.25">
      <x:c r="N32" s="9" t="s"/>
      <x:c r="O32" s="28" t="s"/>
      <x:c r="P32" s="18">
        <x:f>T25 / U25</x:f>
      </x:c>
      <x:c r="Q32" s="18" t="n">
        <x:v>2</x:v>
      </x:c>
      <x:c r="R32" s="18">
        <x:f>1 - P32</x:f>
      </x:c>
      <x:c r="S32" s="18" t="n">
        <x:v>0</x:v>
      </x:c>
      <x:c r="U32" s="18">
        <x:f>3 * (W26 - W25) / U25</x:f>
      </x:c>
      <x:c r="W32" s="27">
        <x:f t="array"/>
      </x:c>
      <x:c r="Y32" s="28" t="s"/>
      <x:c r="Z32" s="18">
        <x:f>AD25 / AE25</x:f>
      </x:c>
      <x:c r="AA32" s="18" t="n">
        <x:v>2</x:v>
      </x:c>
      <x:c r="AB32" s="18">
        <x:f>1 - Z32</x:f>
      </x:c>
      <x:c r="AC32" s="18" t="n">
        <x:v>0</x:v>
      </x:c>
      <x:c r="AE32" s="18">
        <x:f>3 * (AG26 - AG25) / AE25</x:f>
      </x:c>
      <x:c r="AG32" s="27">
        <x:f t="array"/>
      </x:c>
      <x:c r="AI32" s="28" t="s"/>
      <x:c r="AJ32" s="18">
        <x:f>AN25 / AO25</x:f>
      </x:c>
      <x:c r="AK32" s="18" t="n">
        <x:v>2</x:v>
      </x:c>
      <x:c r="AL32" s="18">
        <x:f>1 - AJ32</x:f>
      </x:c>
      <x:c r="AM32" s="18" t="n">
        <x:v>0</x:v>
      </x:c>
      <x:c r="AO32" s="18">
        <x:f>3 * (AQ26 - AQ25) / AO25</x:f>
      </x:c>
      <x:c r="AQ32" s="27">
        <x:f t="array"/>
      </x:c>
      <x:c r="AS32" s="18">
        <x:f>Z27</x:f>
      </x:c>
      <x:c r="AT32" s="18">
        <x:f>AA27</x:f>
      </x:c>
      <x:c r="AV32" s="18">
        <x:f>AJ27</x:f>
      </x:c>
      <x:c r="AW32" s="18">
        <x:f>AK27</x:f>
      </x:c>
    </x:row>
    <x:row r="33" spans="1:62" x14ac:dyDescent="0.25">
      <x:c r="N33" s="9" t="s"/>
      <x:c r="O33" s="28" t="s"/>
      <x:c r="P33" s="18" t="n">
        <x:v>0</x:v>
      </x:c>
      <x:c r="Q33" s="18">
        <x:f>T26 / U26</x:f>
      </x:c>
      <x:c r="R33" s="18" t="n">
        <x:v>2</x:v>
      </x:c>
      <x:c r="S33" s="18">
        <x:f>1 - Q33</x:f>
      </x:c>
      <x:c r="U33" s="18">
        <x:f>3 * (W27 - W26) / U26</x:f>
      </x:c>
      <x:c r="W33" s="27">
        <x:f t="array"/>
      </x:c>
      <x:c r="Y33" s="28" t="s"/>
      <x:c r="Z33" s="18" t="n">
        <x:v>0</x:v>
      </x:c>
      <x:c r="AA33" s="18">
        <x:f>AD26 / AE26</x:f>
      </x:c>
      <x:c r="AB33" s="18" t="n">
        <x:v>2</x:v>
      </x:c>
      <x:c r="AC33" s="18">
        <x:f>1 - AA33</x:f>
      </x:c>
      <x:c r="AE33" s="18">
        <x:f>3 * (AG27 - AG26) / AE26</x:f>
      </x:c>
      <x:c r="AG33" s="27">
        <x:f t="array"/>
      </x:c>
      <x:c r="AI33" s="28" t="s"/>
      <x:c r="AJ33" s="18" t="n">
        <x:v>0</x:v>
      </x:c>
      <x:c r="AK33" s="18">
        <x:f>AN26 / AO26</x:f>
      </x:c>
      <x:c r="AL33" s="18" t="n">
        <x:v>2</x:v>
      </x:c>
      <x:c r="AM33" s="18">
        <x:f>1 - AK33</x:f>
      </x:c>
      <x:c r="AO33" s="18">
        <x:f>3 * (AQ27 - AQ26) / AO26</x:f>
      </x:c>
      <x:c r="AQ33" s="27">
        <x:f t="array"/>
      </x:c>
      <x:c r="AS33" s="18">
        <x:f>AS32+1/4*(AS36-AS32)</x:f>
      </x:c>
      <x:c r="AT33" s="18">
        <x:f>Z39 * (AS33 - AS32)^3 + AA39 * (AS33 - AS32)^2 + AB39 * (AS33 - AS32) + AC39</x:f>
      </x:c>
      <x:c r="AV33" s="18">
        <x:f>AV32+1/4*(AV36-AV32)</x:f>
      </x:c>
      <x:c r="AW33" s="18">
        <x:f>AJ39 * (AV33 - AV32)^3 + AK39 * (AV33 - AV32)^2 + AL39 * (AV33 - AV32) + AM39</x:f>
      </x:c>
    </x:row>
    <x:row r="34" spans="1:62" x14ac:dyDescent="0.25">
      <x:c r="O34" s="28" t="s"/>
      <x:c r="P34" s="18" t="n">
        <x:v>0</x:v>
      </x:c>
      <x:c r="Q34" s="18" t="n">
        <x:v>0</x:v>
      </x:c>
      <x:c r="R34" s="18" t="n">
        <x:v>0</x:v>
      </x:c>
      <x:c r="S34" s="18" t="n">
        <x:v>2</x:v>
      </x:c>
      <x:c r="U34" s="18" t="n">
        <x:v>0</x:v>
      </x:c>
      <x:c r="W34" s="27">
        <x:f t="array"/>
      </x:c>
      <x:c r="Y34" s="28" t="s"/>
      <x:c r="Z34" s="18" t="n">
        <x:v>0</x:v>
      </x:c>
      <x:c r="AA34" s="18" t="n">
        <x:v>0</x:v>
      </x:c>
      <x:c r="AB34" s="18" t="n">
        <x:v>0</x:v>
      </x:c>
      <x:c r="AC34" s="18" t="n">
        <x:v>2</x:v>
      </x:c>
      <x:c r="AE34" s="18" t="n">
        <x:v>0</x:v>
      </x:c>
      <x:c r="AG34" s="27">
        <x:f t="array"/>
      </x:c>
      <x:c r="AI34" s="28" t="s"/>
      <x:c r="AJ34" s="18" t="n">
        <x:v>0</x:v>
      </x:c>
      <x:c r="AK34" s="18" t="n">
        <x:v>0</x:v>
      </x:c>
      <x:c r="AL34" s="18" t="n">
        <x:v>0</x:v>
      </x:c>
      <x:c r="AM34" s="18" t="n">
        <x:v>2</x:v>
      </x:c>
      <x:c r="AO34" s="18" t="n">
        <x:v>0</x:v>
      </x:c>
      <x:c r="AQ34" s="27">
        <x:f t="array"/>
      </x:c>
      <x:c r="AS34" s="18">
        <x:f>AS32+2/4*(AS36-AS32)</x:f>
      </x:c>
      <x:c r="AT34" s="18">
        <x:f>Z39 * (AS34 - AS32)^3 + AA39 * (AS34 - AS32)^2 + AB39 * (AS34 - AS32) + AC39</x:f>
      </x:c>
      <x:c r="AV34" s="18">
        <x:f>AV32+2/4*(AV36-AV32)</x:f>
      </x:c>
      <x:c r="AW34" s="18">
        <x:f>AJ39 * (AV34 - AV32)^3 + AK39 * (AV34 - AV32)^2 + AL39 * (AV34 - AV32) + AM39</x:f>
      </x:c>
    </x:row>
    <x:row r="35" spans="1:62" x14ac:dyDescent="0.25">
      <x:c r="O35" s="28" t="s"/>
      <x:c r="W35" s="23" t="s"/>
      <x:c r="Y35" s="28" t="s"/>
      <x:c r="AG35" s="23" t="s"/>
      <x:c r="AI35" s="28" t="s"/>
      <x:c r="AQ35" s="23" t="s"/>
      <x:c r="AS35" s="18">
        <x:f>AS32+3/4*(AS36-AS32)</x:f>
      </x:c>
      <x:c r="AT35" s="18">
        <x:f>Z39 * (AS35 - AS32)^3 + AA39 * (AS35 - AS32)^2 + AB39 * (AS35 - AS32) + AC39</x:f>
      </x:c>
      <x:c r="AV35" s="18">
        <x:f>AV32+3/4*(AV36-AV32)</x:f>
      </x:c>
      <x:c r="AW35" s="18">
        <x:f>AJ39 * (AV35 - AV32)^3 + AK39 * (AV35 - AV32)^2 + AL39 * (AV35 - AV32) + AM39</x:f>
      </x:c>
    </x:row>
    <x:row r="36" spans="1:62" x14ac:dyDescent="0.25">
      <x:c r="O36" s="24" t="s">
        <x:v>31</x:v>
      </x:c>
      <x:c r="P36" s="17" t="s">
        <x:v>39</x:v>
      </x:c>
      <x:c r="Q36" s="17" t="s">
        <x:v>40</x:v>
      </x:c>
      <x:c r="R36" s="17" t="s">
        <x:v>41</x:v>
      </x:c>
      <x:c r="S36" s="17" t="s">
        <x:v>42</x:v>
      </x:c>
      <x:c r="W36" s="23" t="s"/>
      <x:c r="Y36" s="24" t="s">
        <x:v>31</x:v>
      </x:c>
      <x:c r="Z36" s="17" t="s">
        <x:v>39</x:v>
      </x:c>
      <x:c r="AA36" s="17" t="s">
        <x:v>40</x:v>
      </x:c>
      <x:c r="AB36" s="17" t="s">
        <x:v>41</x:v>
      </x:c>
      <x:c r="AC36" s="17" t="s">
        <x:v>42</x:v>
      </x:c>
      <x:c r="AD36" s="33" t="s">
        <x:v>55</x:v>
      </x:c>
      <x:c r="AE36" s="45" t="s"/>
      <x:c r="AF36" s="45" t="s"/>
      <x:c r="AG36" s="23" t="s"/>
      <x:c r="AI36" s="24" t="s">
        <x:v>31</x:v>
      </x:c>
      <x:c r="AJ36" s="17" t="s">
        <x:v>39</x:v>
      </x:c>
      <x:c r="AK36" s="17" t="s">
        <x:v>40</x:v>
      </x:c>
      <x:c r="AL36" s="17" t="s">
        <x:v>41</x:v>
      </x:c>
      <x:c r="AM36" s="17" t="s">
        <x:v>42</x:v>
      </x:c>
      <x:c r="AN36" s="33" t="s">
        <x:v>56</x:v>
      </x:c>
      <x:c r="AO36" s="45" t="s"/>
      <x:c r="AP36" s="45" t="s"/>
      <x:c r="AQ36" s="23" t="s"/>
      <x:c r="AS36" s="18">
        <x:f>Z28</x:f>
      </x:c>
      <x:c r="AT36" s="18">
        <x:f>AA28</x:f>
      </x:c>
      <x:c r="AV36" s="18">
        <x:f>AJ28</x:f>
      </x:c>
      <x:c r="AW36" s="18">
        <x:f>AK28</x:f>
      </x:c>
    </x:row>
    <x:row r="37" spans="1:62" s="0" customFormat="1" x14ac:dyDescent="0.25">
      <x:c r="B37" s="8" t="s"/>
      <x:c r="C37" s="8" t="s"/>
      <x:c r="D37" s="8" t="s"/>
      <x:c r="E37" s="8" t="s"/>
      <x:c r="F37" s="8" t="s"/>
      <x:c r="G37" s="8" t="s"/>
      <x:c r="H37" s="8" t="s"/>
      <x:c r="I37" s="8" t="s"/>
      <x:c r="J37" s="8" t="s"/>
      <x:c r="K37" s="8" t="s"/>
      <x:c r="L37" s="8" t="s"/>
      <x:c r="M37" s="8" t="s"/>
      <x:c r="O37" s="26" t="n">
        <x:v>0</x:v>
      </x:c>
      <x:c r="P37" s="18">
        <x:f>(W32 - W31) / (3 * T25)</x:f>
      </x:c>
      <x:c r="Q37" s="18">
        <x:f>W31</x:f>
      </x:c>
      <x:c r="R37" s="18">
        <x:f>W25 - T25 * (W32 + 2 * W31) / 3</x:f>
      </x:c>
      <x:c r="S37" s="18">
        <x:f>Q25</x:f>
      </x:c>
      <x:c r="T37" s="33" t="s">
        <x:v>57</x:v>
      </x:c>
      <x:c r="U37" s="8" t="s"/>
      <x:c r="V37" s="8" t="s"/>
      <x:c r="W37" s="23" t="s"/>
      <x:c r="Y37" s="26" t="n">
        <x:v>0</x:v>
      </x:c>
      <x:c r="Z37" s="18">
        <x:f>(AG32 - AG31) / (3 * AD25)</x:f>
      </x:c>
      <x:c r="AA37" s="18">
        <x:f>AG31</x:f>
      </x:c>
      <x:c r="AB37" s="18">
        <x:f>AG25 - AD25 * (AG32 + 2 * AG31) / 3</x:f>
      </x:c>
      <x:c r="AC37" s="18">
        <x:f>AA25</x:f>
      </x:c>
      <x:c r="AD37" s="33" t="s"/>
      <x:c r="AE37" s="45" t="s"/>
      <x:c r="AF37" s="45" t="s"/>
      <x:c r="AG37" s="23" t="s"/>
      <x:c r="AI37" s="26" t="n">
        <x:v>0</x:v>
      </x:c>
      <x:c r="AJ37" s="18">
        <x:f>(AQ32 - AQ31) / (3 * AN25)</x:f>
      </x:c>
      <x:c r="AK37" s="18">
        <x:f>AQ31</x:f>
      </x:c>
      <x:c r="AL37" s="18">
        <x:f>AQ25 - AN25 * (AQ32 + 2 * AQ31) / 3</x:f>
      </x:c>
      <x:c r="AM37" s="18">
        <x:f>AK25</x:f>
      </x:c>
      <x:c r="AN37" s="33" t="s"/>
      <x:c r="AO37" s="45" t="s"/>
      <x:c r="AP37" s="45" t="s"/>
      <x:c r="AQ37" s="23" t="s"/>
      <x:c r="BF37" s="8" t="s"/>
      <x:c r="BG37" s="8" t="s"/>
      <x:c r="BH37" s="8" t="s"/>
      <x:c r="BI37" s="8" t="s"/>
      <x:c r="BJ37" s="8" t="s"/>
    </x:row>
    <x:row r="38" spans="1:62" x14ac:dyDescent="0.25">
      <x:c r="O38" s="26" t="n">
        <x:v>1</x:v>
      </x:c>
      <x:c r="P38" s="18">
        <x:f>(W33 - W32) / (3 * T26)</x:f>
      </x:c>
      <x:c r="Q38" s="18">
        <x:f>W32</x:f>
      </x:c>
      <x:c r="R38" s="18">
        <x:f>W26 - T26 * (W33 + 2 * W32) / 3</x:f>
      </x:c>
      <x:c r="S38" s="18">
        <x:f>Q26</x:f>
      </x:c>
      <x:c r="W38" s="23" t="s"/>
      <x:c r="Y38" s="26" t="n">
        <x:v>1</x:v>
      </x:c>
      <x:c r="Z38" s="18">
        <x:f>(AG33 - AG32) / (3 * AD26)</x:f>
      </x:c>
      <x:c r="AA38" s="18">
        <x:f>AG32</x:f>
      </x:c>
      <x:c r="AB38" s="18">
        <x:f>AG26 - AD26 * (AG33 + 2 * AG32) / 3</x:f>
      </x:c>
      <x:c r="AC38" s="18">
        <x:f>AA26</x:f>
      </x:c>
      <x:c r="AD38" s="33" t="s"/>
      <x:c r="AE38" s="45" t="s"/>
      <x:c r="AF38" s="45" t="s"/>
      <x:c r="AG38" s="23" t="s"/>
      <x:c r="AI38" s="26" t="n">
        <x:v>1</x:v>
      </x:c>
      <x:c r="AJ38" s="18">
        <x:f>(AQ33 - AQ32) / (3 * AN26)</x:f>
      </x:c>
      <x:c r="AK38" s="18">
        <x:f>AQ32</x:f>
      </x:c>
      <x:c r="AL38" s="18">
        <x:f>AQ26 - AN26 * (AQ33 + 2 * AQ32) / 3</x:f>
      </x:c>
      <x:c r="AM38" s="18">
        <x:f>AK26</x:f>
      </x:c>
      <x:c r="AN38" s="33" t="s"/>
      <x:c r="AO38" s="45" t="s"/>
      <x:c r="AP38" s="45" t="s"/>
      <x:c r="AQ38" s="23" t="s"/>
    </x:row>
    <x:row r="39" spans="1:62" s="0" customFormat="1" ht="15.75" customHeight="1" thickBot="1" x14ac:dyDescent="0.3">
      <x:c r="O39" s="29" t="n">
        <x:v>2</x:v>
      </x:c>
      <x:c r="P39" s="30">
        <x:f>(W34 - W33) / (3 * T27)</x:f>
      </x:c>
      <x:c r="Q39" s="30">
        <x:f>W33</x:f>
      </x:c>
      <x:c r="R39" s="30">
        <x:f>W27 - T27 * (W34 + 2 * W33) / 3</x:f>
      </x:c>
      <x:c r="S39" s="30">
        <x:f>Q27</x:f>
      </x:c>
      <x:c r="T39" s="31" t="s"/>
      <x:c r="U39" s="31" t="s"/>
      <x:c r="V39" s="31" t="s"/>
      <x:c r="W39" s="32" t="s"/>
      <x:c r="Y39" s="29" t="n">
        <x:v>2</x:v>
      </x:c>
      <x:c r="Z39" s="30">
        <x:f>(AG34 - AG33) / (3 * AD27)</x:f>
      </x:c>
      <x:c r="AA39" s="30">
        <x:f>AG33</x:f>
      </x:c>
      <x:c r="AB39" s="30">
        <x:f>AG27 - AD27 * (AG34 + 2 * AG33) / 3</x:f>
      </x:c>
      <x:c r="AC39" s="30">
        <x:f>AA27</x:f>
      </x:c>
      <x:c r="AD39" s="34" t="s"/>
      <x:c r="AE39" s="35" t="s"/>
      <x:c r="AF39" s="35" t="s"/>
      <x:c r="AG39" s="32" t="s"/>
      <x:c r="AI39" s="29" t="n">
        <x:v>2</x:v>
      </x:c>
      <x:c r="AJ39" s="30">
        <x:f>(AQ34 - AQ33) / (3 * AN27)</x:f>
      </x:c>
      <x:c r="AK39" s="30">
        <x:f>AQ33</x:f>
      </x:c>
      <x:c r="AL39" s="30">
        <x:f>AQ27 - AN27 * (AQ34 + 2 * AQ33) / 3</x:f>
      </x:c>
      <x:c r="AM39" s="30">
        <x:f>AK27</x:f>
      </x:c>
      <x:c r="AN39" s="34" t="s"/>
      <x:c r="AO39" s="35" t="s"/>
      <x:c r="AP39" s="35" t="s"/>
      <x:c r="AQ39" s="32" t="s"/>
    </x:row>
    <x:row r="40" spans="1:62" s="0" customFormat="1" ht="15.75" customHeight="1" thickBot="1" x14ac:dyDescent="0.3"/>
    <x:row r="41" spans="1:62" x14ac:dyDescent="0.25">
      <x:c r="Y41" s="19" t="s">
        <x:v>58</x:v>
      </x:c>
      <x:c r="Z41" s="20" t="s"/>
      <x:c r="AA41" s="20" t="s"/>
      <x:c r="AB41" s="20" t="s"/>
      <x:c r="AC41" s="20" t="s"/>
      <x:c r="AD41" s="20" t="s"/>
      <x:c r="AE41" s="20" t="s"/>
      <x:c r="AF41" s="20" t="s"/>
      <x:c r="AG41" s="21" t="s"/>
      <x:c r="AI41" s="19" t="s">
        <x:v>59</x:v>
      </x:c>
      <x:c r="AJ41" s="20" t="s"/>
      <x:c r="AK41" s="20" t="s"/>
      <x:c r="AL41" s="20" t="s"/>
      <x:c r="AM41" s="20" t="s"/>
      <x:c r="AN41" s="20" t="s"/>
      <x:c r="AO41" s="20" t="s"/>
      <x:c r="AP41" s="20" t="s"/>
      <x:c r="AQ41" s="21" t="s"/>
      <x:c r="AS41" s="5" t="s">
        <x:v>28</x:v>
      </x:c>
      <x:c r="AT41" s="3" t="s"/>
      <x:c r="AV41" s="5" t="s">
        <x:v>29</x:v>
      </x:c>
      <x:c r="AW41" s="3" t="s"/>
      <x:c r="BF41" s="37" t="s">
        <x:v>60</x:v>
      </x:c>
    </x:row>
    <x:row r="42" spans="1:62" x14ac:dyDescent="0.25">
      <x:c r="Y42" s="22" t="s">
        <x:v>30</x:v>
      </x:c>
      <x:c r="AG42" s="23" t="s"/>
      <x:c r="AI42" s="22" t="s">
        <x:v>30</x:v>
      </x:c>
      <x:c r="AQ42" s="23" t="s"/>
      <x:c r="AS42" s="17" t="s">
        <x:v>10</x:v>
      </x:c>
      <x:c r="AT42" s="17" t="s">
        <x:v>11</x:v>
      </x:c>
      <x:c r="AV42" s="17" t="s">
        <x:v>10</x:v>
      </x:c>
      <x:c r="AW42" s="17" t="s">
        <x:v>11</x:v>
      </x:c>
      <x:c r="BF42" s="11" t="s">
        <x:v>61</x:v>
      </x:c>
    </x:row>
    <x:row r="43" spans="1:62" x14ac:dyDescent="0.25">
      <x:c r="Y43" s="24" t="s">
        <x:v>31</x:v>
      </x:c>
      <x:c r="Z43" s="17" t="s">
        <x:v>10</x:v>
      </x:c>
      <x:c r="AA43" s="17" t="s">
        <x:v>11</x:v>
      </x:c>
      <x:c r="AC43" s="17" t="s">
        <x:v>31</x:v>
      </x:c>
      <x:c r="AD43" s="17" t="s">
        <x:v>32</x:v>
      </x:c>
      <x:c r="AE43" s="17" t="s">
        <x:v>33</x:v>
      </x:c>
      <x:c r="AF43" s="17" t="s">
        <x:v>34</x:v>
      </x:c>
      <x:c r="AG43" s="25" t="s">
        <x:v>35</x:v>
      </x:c>
      <x:c r="AI43" s="24" t="s">
        <x:v>31</x:v>
      </x:c>
      <x:c r="AJ43" s="17" t="s">
        <x:v>10</x:v>
      </x:c>
      <x:c r="AK43" s="17" t="s">
        <x:v>11</x:v>
      </x:c>
      <x:c r="AM43" s="17" t="s">
        <x:v>31</x:v>
      </x:c>
      <x:c r="AN43" s="17" t="s">
        <x:v>32</x:v>
      </x:c>
      <x:c r="AO43" s="17" t="s">
        <x:v>33</x:v>
      </x:c>
      <x:c r="AP43" s="17" t="s">
        <x:v>34</x:v>
      </x:c>
      <x:c r="AQ43" s="25" t="s">
        <x:v>35</x:v>
      </x:c>
      <x:c r="AS43" s="18">
        <x:f>Z44</x:f>
      </x:c>
      <x:c r="AT43" s="18">
        <x:f>AA44</x:f>
      </x:c>
      <x:c r="AV43" s="18">
        <x:f>AJ44</x:f>
      </x:c>
      <x:c r="AW43" s="18">
        <x:f>AK44</x:f>
      </x:c>
      <x:c r="BF43" s="11" t="s">
        <x:v>51</x:v>
      </x:c>
    </x:row>
    <x:row r="44" spans="1:62" x14ac:dyDescent="0.25">
      <x:c r="Y44" s="26" t="n">
        <x:v>0</x:v>
      </x:c>
      <x:c r="Z44" s="18">
        <x:f>Sheet1!A13</x:f>
      </x:c>
      <x:c r="AA44" s="18">
        <x:f>Sheet1!B13</x:f>
      </x:c>
      <x:c r="AC44" s="18" t="n">
        <x:v>0</x:v>
      </x:c>
      <x:c r="AD44" s="18">
        <x:f>Z45 - Z44</x:f>
      </x:c>
      <x:c r="AE44" s="18">
        <x:f>AD44 + AD45</x:f>
      </x:c>
      <x:c r="AF44" s="18">
        <x:f>AA45 - AA44</x:f>
      </x:c>
      <x:c r="AG44" s="27">
        <x:f>AF44 / AD44</x:f>
      </x:c>
      <x:c r="AI44" s="26" t="n">
        <x:v>0</x:v>
      </x:c>
      <x:c r="AJ44" s="18">
        <x:f>Sheet1!D13</x:f>
      </x:c>
      <x:c r="AK44" s="18">
        <x:f>Sheet1!E13</x:f>
      </x:c>
      <x:c r="AM44" s="18" t="n">
        <x:v>0</x:v>
      </x:c>
      <x:c r="AN44" s="18">
        <x:f>AJ45 - AJ44</x:f>
      </x:c>
      <x:c r="AO44" s="18">
        <x:f>AN44 + AN45</x:f>
      </x:c>
      <x:c r="AP44" s="18">
        <x:f>AK45 - AK44</x:f>
      </x:c>
      <x:c r="AQ44" s="27">
        <x:f>AP44 / AN44</x:f>
      </x:c>
      <x:c r="AS44" s="18">
        <x:f>AS43+1/4*(AS47-AS43)</x:f>
      </x:c>
      <x:c r="AT44" s="18">
        <x:f>Z56 * (AS44 - AS43)^3 + AA56 * (AS44 - AS43)^2 + AB56 * (AS44 - AS43) + AC56</x:f>
      </x:c>
      <x:c r="AV44" s="18">
        <x:f>AV43+1/4*(AV47-AV43)</x:f>
      </x:c>
      <x:c r="AW44" s="18">
        <x:f>AJ56 * (AV44 - AV43)^3 + AK56 * (AV44 - AV43)^2 + AL56 * (AV44 - AV43) + AM56</x:f>
      </x:c>
      <x:c r="BF44" s="13" t="s">
        <x:v>52</x:v>
      </x:c>
      <x:c r="BG44" s="13" t="s">
        <x:v>53</x:v>
      </x:c>
      <x:c r="BH44" s="13" t="s">
        <x:v>54</x:v>
      </x:c>
    </x:row>
    <x:row r="45" spans="1:62" x14ac:dyDescent="0.25">
      <x:c r="Y45" s="26" t="n">
        <x:v>1</x:v>
      </x:c>
      <x:c r="Z45" s="18">
        <x:f>Sheet1!A14</x:f>
      </x:c>
      <x:c r="AA45" s="18">
        <x:f>Sheet1!B14</x:f>
      </x:c>
      <x:c r="AC45" s="18" t="n">
        <x:v>1</x:v>
      </x:c>
      <x:c r="AD45" s="18">
        <x:f>Z46 - Z45</x:f>
      </x:c>
      <x:c r="AE45" s="18">
        <x:f>AD45 + AD46</x:f>
      </x:c>
      <x:c r="AF45" s="18">
        <x:f>AA46 - AA45</x:f>
      </x:c>
      <x:c r="AG45" s="27">
        <x:f>AF45 / AD45</x:f>
      </x:c>
      <x:c r="AI45" s="26" t="n">
        <x:v>1</x:v>
      </x:c>
      <x:c r="AJ45" s="18">
        <x:f>Sheet1!D14</x:f>
      </x:c>
      <x:c r="AK45" s="18">
        <x:f>Sheet1!E14</x:f>
      </x:c>
      <x:c r="AM45" s="18" t="n">
        <x:v>1</x:v>
      </x:c>
      <x:c r="AN45" s="18">
        <x:f>AJ46 - AJ45</x:f>
      </x:c>
      <x:c r="AO45" s="18">
        <x:f>AN45 + AN46</x:f>
      </x:c>
      <x:c r="AP45" s="18">
        <x:f>AK46 - AK45</x:f>
      </x:c>
      <x:c r="AQ45" s="27">
        <x:f>AP45 / AN45</x:f>
      </x:c>
      <x:c r="AS45" s="18">
        <x:f>AS43+2/4*(AS47-AS43)</x:f>
      </x:c>
      <x:c r="AT45" s="18">
        <x:f>Z56 * (AS45 - AS43)^3 + AA56 * (AS45 - AS43)^2 + AB56 * (AS45 - AS43) + AC56</x:f>
      </x:c>
      <x:c r="AV45" s="18">
        <x:f>AV43+2/4*(AV47-AV43)</x:f>
      </x:c>
      <x:c r="AW45" s="18">
        <x:f>AJ56 * (AV45 - AV43)^3 + AK56 * (AV45 - AV43)^2 + AL56 * (AV45 - AV43) + AM56</x:f>
      </x:c>
      <x:c r="BF45" s="44" t="n">
        <x:v>0.16</x:v>
      </x:c>
      <x:c r="BG45" s="8" t="n">
        <x:v>93.959</x:v>
      </x:c>
      <x:c r="BH45" s="8" t="n">
        <x:v>80.087</x:v>
      </x:c>
    </x:row>
    <x:row r="46" spans="1:62" x14ac:dyDescent="0.25">
      <x:c r="Y46" s="26" t="n">
        <x:v>2</x:v>
      </x:c>
      <x:c r="Z46" s="18">
        <x:f>Sheet1!A15</x:f>
      </x:c>
      <x:c r="AA46" s="18">
        <x:f>Sheet1!B15</x:f>
      </x:c>
      <x:c r="AC46" s="18" t="n">
        <x:v>2</x:v>
      </x:c>
      <x:c r="AD46" s="18">
        <x:f>Z47 - Z46</x:f>
      </x:c>
      <x:c r="AE46" s="18" t="s"/>
      <x:c r="AF46" s="18">
        <x:f>AA47 - AA46</x:f>
      </x:c>
      <x:c r="AG46" s="27">
        <x:f>AF46 / AD46</x:f>
      </x:c>
      <x:c r="AI46" s="26" t="n">
        <x:v>2</x:v>
      </x:c>
      <x:c r="AJ46" s="18">
        <x:f>Sheet1!D15</x:f>
      </x:c>
      <x:c r="AK46" s="18">
        <x:f>Sheet1!E15</x:f>
      </x:c>
      <x:c r="AM46" s="18" t="n">
        <x:v>2</x:v>
      </x:c>
      <x:c r="AN46" s="18">
        <x:f>AJ47 - AJ46</x:f>
      </x:c>
      <x:c r="AO46" s="18" t="s"/>
      <x:c r="AP46" s="18">
        <x:f>AK47 - AK46</x:f>
      </x:c>
      <x:c r="AQ46" s="27">
        <x:f>AP46 / AN46</x:f>
      </x:c>
      <x:c r="AS46" s="18">
        <x:f>AS43+3/4*(AS47-AS43)</x:f>
      </x:c>
      <x:c r="AT46" s="18">
        <x:f>Z56 * (AS46 - AS43)^3 + AA56 * (AS46 - AS43)^2 + AB56 * (AS46 - AS43) + AC56</x:f>
      </x:c>
      <x:c r="AV46" s="18">
        <x:f>AV43+3/4*(AV47-AV43)</x:f>
      </x:c>
      <x:c r="AW46" s="18">
        <x:f>AJ56 * (AV46 - AV43)^3 + AK56 * (AV46 - AV43)^2 + AL56 * (AV46 - AV43) + AM56</x:f>
      </x:c>
      <x:c r="BF46" s="44" t="n">
        <x:v>0.2</x:v>
      </x:c>
      <x:c r="BG46" s="8" t="n">
        <x:v>94.854</x:v>
      </x:c>
      <x:c r="BH46" s="8" t="n">
        <x:v>82.682</x:v>
      </x:c>
    </x:row>
    <x:row r="47" spans="1:62" x14ac:dyDescent="0.25">
      <x:c r="Y47" s="26" t="n">
        <x:v>3</x:v>
      </x:c>
      <x:c r="Z47" s="18">
        <x:f>Sheet1!A16</x:f>
      </x:c>
      <x:c r="AA47" s="18">
        <x:f>Sheet1!B16</x:f>
      </x:c>
      <x:c r="AG47" s="23" t="s"/>
      <x:c r="AI47" s="26" t="n">
        <x:v>3</x:v>
      </x:c>
      <x:c r="AJ47" s="18">
        <x:f>Sheet1!D16</x:f>
      </x:c>
      <x:c r="AK47" s="18">
        <x:f>Sheet1!E16</x:f>
      </x:c>
      <x:c r="AQ47" s="23" t="s"/>
      <x:c r="AS47" s="18">
        <x:f>Z45</x:f>
      </x:c>
      <x:c r="AT47" s="18">
        <x:f>AA45</x:f>
      </x:c>
      <x:c r="AV47" s="18">
        <x:f>AJ45</x:f>
      </x:c>
      <x:c r="AW47" s="18">
        <x:f>AK45</x:f>
      </x:c>
      <x:c r="BF47" s="44" t="n">
        <x:v>0.25</x:v>
      </x:c>
      <x:c r="BG47" s="8" t="n">
        <x:v>95.876</x:v>
      </x:c>
      <x:c r="BH47" s="8" t="n">
        <x:v>85.882</x:v>
      </x:c>
    </x:row>
    <x:row r="48" spans="1:62" x14ac:dyDescent="0.25">
      <x:c r="Y48" s="28" t="s"/>
      <x:c r="AG48" s="23" t="s"/>
      <x:c r="AI48" s="28" t="s"/>
      <x:c r="AQ48" s="23" t="s"/>
      <x:c r="AS48" s="18">
        <x:f>AS47+1/4*(AS51-AS47)</x:f>
      </x:c>
      <x:c r="AT48" s="18">
        <x:f>Z57 * (AS48 - AS47)^3 + AA57 * (AS48 - AS47)^2 + AB57 * (AS48 - AS47) + AC57</x:f>
      </x:c>
      <x:c r="AV48" s="18">
        <x:f>AV47+1/4*(AV51-AV47)</x:f>
      </x:c>
      <x:c r="AW48" s="18">
        <x:f>AJ57 * (AV48 - AV47)^3 + AK57 * (AV48 - AV47)^2 + AL57 * (AV48 - AV47) + AM57</x:f>
      </x:c>
      <x:c r="BF48" s="44" t="n">
        <x:v>0.3</x:v>
      </x:c>
      <x:c r="BG48" s="8" t="n">
        <x:v>96.815</x:v>
      </x:c>
      <x:c r="BH48" s="8" t="n">
        <x:v>88.989</x:v>
      </x:c>
    </x:row>
    <x:row r="49" spans="1:62" x14ac:dyDescent="0.25">
      <x:c r="Y49" s="28" t="s"/>
      <x:c r="Z49" s="5" t="s">
        <x:v>36</x:v>
      </x:c>
      <x:c r="AA49" s="4" t="s"/>
      <x:c r="AB49" s="4" t="s"/>
      <x:c r="AC49" s="3" t="s"/>
      <x:c r="AE49" s="17" t="s">
        <x:v>37</x:v>
      </x:c>
      <x:c r="AG49" s="25" t="s">
        <x:v>38</x:v>
      </x:c>
      <x:c r="AI49" s="28" t="s"/>
      <x:c r="AJ49" s="5" t="s">
        <x:v>36</x:v>
      </x:c>
      <x:c r="AK49" s="4" t="s"/>
      <x:c r="AL49" s="4" t="s"/>
      <x:c r="AM49" s="3" t="s"/>
      <x:c r="AO49" s="17" t="s">
        <x:v>37</x:v>
      </x:c>
      <x:c r="AQ49" s="25" t="s">
        <x:v>38</x:v>
      </x:c>
      <x:c r="AS49" s="18">
        <x:f>AS47+2/4*(AS51-AS47)</x:f>
      </x:c>
      <x:c r="AT49" s="18">
        <x:f>Z57 * (AS49 - AS47)^3 + AA57 * (AS49 - AS47)^2 + AB57 * (AS49 - AS47) + AC57</x:f>
      </x:c>
      <x:c r="AV49" s="18">
        <x:f>AV47+2/4*(AV51-AV47)</x:f>
      </x:c>
      <x:c r="AW49" s="18">
        <x:f>AJ57 * (AV49 - AV47)^3 + AK57 * (AV49 - AV47)^2 + AL57 * (AV49 - AV47) + AM57</x:f>
      </x:c>
      <x:c r="BF49" s="44" t="n">
        <x:v>0.35</x:v>
      </x:c>
      <x:c r="BG49" s="8" t="n">
        <x:v>97.686</x:v>
      </x:c>
      <x:c r="BH49" s="8" t="n">
        <x:v>91.968</x:v>
      </x:c>
    </x:row>
    <x:row r="50" spans="1:62" x14ac:dyDescent="0.25">
      <x:c r="Y50" s="28" t="s"/>
      <x:c r="Z50" s="18" t="n">
        <x:v>2</x:v>
      </x:c>
      <x:c r="AA50" s="18" t="n">
        <x:v>0</x:v>
      </x:c>
      <x:c r="AB50" s="18" t="n">
        <x:v>0</x:v>
      </x:c>
      <x:c r="AC50" s="18" t="n">
        <x:v>0</x:v>
      </x:c>
      <x:c r="AE50" s="18" t="n">
        <x:v>0</x:v>
      </x:c>
      <x:c r="AG50" s="27">
        <x:f t="array" ref="AG50:AG53">MMULT( MINVERSE(Z50:AC53), AE50:AE53 )</x:f>
      </x:c>
      <x:c r="AI50" s="28" t="s"/>
      <x:c r="AJ50" s="18" t="n">
        <x:v>2</x:v>
      </x:c>
      <x:c r="AK50" s="18" t="n">
        <x:v>0</x:v>
      </x:c>
      <x:c r="AL50" s="18" t="n">
        <x:v>0</x:v>
      </x:c>
      <x:c r="AM50" s="18" t="n">
        <x:v>0</x:v>
      </x:c>
      <x:c r="AO50" s="18" t="n">
        <x:v>0</x:v>
      </x:c>
      <x:c r="AQ50" s="27">
        <x:f t="array" ref="AQ50:AQ53">MMULT( MINVERSE(AJ50:AM53), AO50:AO53 )</x:f>
      </x:c>
      <x:c r="AS50" s="18">
        <x:f>AS47+3/4*(AS51-AS47)</x:f>
      </x:c>
      <x:c r="AT50" s="18">
        <x:f>Z57 * (AS50 - AS47)^3 + AA57 * (AS50 - AS47)^2 + AB57 * (AS50 - AS47) + AC57</x:f>
      </x:c>
      <x:c r="AV50" s="18">
        <x:f>AV47+3/4*(AV51-AV47)</x:f>
      </x:c>
      <x:c r="AW50" s="18">
        <x:f>AJ57 * (AV50 - AV47)^3 + AK57 * (AV50 - AV47)^2 + AL57 * (AV50 - AV47) + AM57</x:f>
      </x:c>
      <x:c r="BF50" s="44" t="n">
        <x:v>0.4</x:v>
      </x:c>
      <x:c r="BG50" s="8" t="n">
        <x:v>98.502</x:v>
      </x:c>
      <x:c r="BH50" s="43" t="n">
        <x:v>94.8</x:v>
      </x:c>
    </x:row>
    <x:row r="51" spans="1:62" x14ac:dyDescent="0.25">
      <x:c r="Y51" s="28" t="s"/>
      <x:c r="Z51" s="18">
        <x:f>AD44 / AE44</x:f>
      </x:c>
      <x:c r="AA51" s="18" t="n">
        <x:v>2</x:v>
      </x:c>
      <x:c r="AB51" s="18">
        <x:f>1 - Z51</x:f>
      </x:c>
      <x:c r="AC51" s="18" t="n">
        <x:v>0</x:v>
      </x:c>
      <x:c r="AE51" s="18">
        <x:f>3 * (AG45 - AG44) / AE44</x:f>
      </x:c>
      <x:c r="AG51" s="27">
        <x:f t="array"/>
      </x:c>
      <x:c r="AI51" s="28" t="s"/>
      <x:c r="AJ51" s="18">
        <x:f>AN44 / AO44</x:f>
      </x:c>
      <x:c r="AK51" s="18" t="n">
        <x:v>2</x:v>
      </x:c>
      <x:c r="AL51" s="18">
        <x:f>1 - AJ51</x:f>
      </x:c>
      <x:c r="AM51" s="18" t="n">
        <x:v>0</x:v>
      </x:c>
      <x:c r="AO51" s="18">
        <x:f>3 * (AQ45 - AQ44) / AO44</x:f>
      </x:c>
      <x:c r="AQ51" s="27">
        <x:f t="array"/>
      </x:c>
      <x:c r="AS51" s="18">
        <x:f>Z46</x:f>
      </x:c>
      <x:c r="AT51" s="18">
        <x:f>AA46</x:f>
      </x:c>
      <x:c r="AV51" s="18">
        <x:f>AJ46</x:f>
      </x:c>
      <x:c r="AW51" s="18">
        <x:f>AK46</x:f>
      </x:c>
      <x:c r="BF51" s="44" t="n">
        <x:v>0.45</x:v>
      </x:c>
      <x:c r="BG51" s="8" t="n">
        <x:v>99.271</x:v>
      </x:c>
      <x:c r="BH51" s="8" t="n">
        <x:v>97.475</x:v>
      </x:c>
    </x:row>
    <x:row r="52" spans="1:62" x14ac:dyDescent="0.25">
      <x:c r="Y52" s="28" t="s"/>
      <x:c r="Z52" s="18" t="n">
        <x:v>0</x:v>
      </x:c>
      <x:c r="AA52" s="18">
        <x:f>AD45 / AE45</x:f>
      </x:c>
      <x:c r="AB52" s="18" t="n">
        <x:v>2</x:v>
      </x:c>
      <x:c r="AC52" s="18">
        <x:f>1 - AA52</x:f>
      </x:c>
      <x:c r="AE52" s="18">
        <x:f>3 * (AG46 - AG45) / AE45</x:f>
      </x:c>
      <x:c r="AG52" s="27">
        <x:f t="array"/>
      </x:c>
      <x:c r="AI52" s="28" t="s"/>
      <x:c r="AJ52" s="18" t="n">
        <x:v>0</x:v>
      </x:c>
      <x:c r="AK52" s="18">
        <x:f>AN45 / AO45</x:f>
      </x:c>
      <x:c r="AL52" s="18" t="n">
        <x:v>2</x:v>
      </x:c>
      <x:c r="AM52" s="18">
        <x:f>1 - AK52</x:f>
      </x:c>
      <x:c r="AO52" s="18">
        <x:f>3 * (AQ46 - AQ45) / AO45</x:f>
      </x:c>
      <x:c r="AQ52" s="27">
        <x:f t="array"/>
      </x:c>
      <x:c r="AS52" s="18">
        <x:f>AS51+1/4*(AS55-AS51)</x:f>
      </x:c>
      <x:c r="AT52" s="18">
        <x:f>Z58 * (AS52 - AS51)^3 + AA58 * (AS52 - AS51)^2 + AB58 * (AS52 - AS51) + AC58</x:f>
      </x:c>
      <x:c r="AV52" s="18">
        <x:f>AV51+1/4*(AV55-AV51)</x:f>
      </x:c>
      <x:c r="AW52" s="18">
        <x:f>AJ58 * (AV52 - AV51)^3 + AK58 * (AV52 - AV51)^2 + AL58 * (AV52 - AV51) + AM58</x:f>
      </x:c>
      <x:c r="BF52" s="44" t="n">
        <x:v>0.49</x:v>
      </x:c>
      <x:c r="BG52" s="8" t="n">
        <x:v>99.857</x:v>
      </x:c>
      <x:c r="BH52" s="8" t="n">
        <x:v>97.992</x:v>
      </x:c>
    </x:row>
    <x:row r="53" spans="1:62" x14ac:dyDescent="0.25">
      <x:c r="Y53" s="28" t="s"/>
      <x:c r="Z53" s="18" t="n">
        <x:v>0</x:v>
      </x:c>
      <x:c r="AA53" s="18" t="n">
        <x:v>0</x:v>
      </x:c>
      <x:c r="AB53" s="18" t="n">
        <x:v>0</x:v>
      </x:c>
      <x:c r="AC53" s="18" t="n">
        <x:v>2</x:v>
      </x:c>
      <x:c r="AE53" s="18" t="n">
        <x:v>0</x:v>
      </x:c>
      <x:c r="AG53" s="27">
        <x:f t="array"/>
      </x:c>
      <x:c r="AI53" s="28" t="s"/>
      <x:c r="AJ53" s="18" t="n">
        <x:v>0</x:v>
      </x:c>
      <x:c r="AK53" s="18" t="n">
        <x:v>0</x:v>
      </x:c>
      <x:c r="AL53" s="18" t="n">
        <x:v>0</x:v>
      </x:c>
      <x:c r="AM53" s="18" t="n">
        <x:v>2</x:v>
      </x:c>
      <x:c r="AO53" s="18" t="n">
        <x:v>0</x:v>
      </x:c>
      <x:c r="AQ53" s="27">
        <x:f t="array"/>
      </x:c>
      <x:c r="AS53" s="18">
        <x:f>AS51+2/4*(AS55-AS51)</x:f>
      </x:c>
      <x:c r="AT53" s="18">
        <x:f>Z58 * (AS53 - AS51)^3 + AA58 * (AS53 - AS51)^2 + AB58 * (AS53 - AS51) + AC58</x:f>
      </x:c>
      <x:c r="AV53" s="18">
        <x:f>AV51+2/4*(AV55-AV51)</x:f>
      </x:c>
      <x:c r="AW53" s="18">
        <x:f>AJ58 * (AV53 - AV51)^3 + AK58 * (AV53 - AV51)^2 + AL58 * (AV53 - AV51) + AM58</x:f>
      </x:c>
    </x:row>
    <x:row r="54" spans="1:62" x14ac:dyDescent="0.25">
      <x:c r="Y54" s="28" t="s"/>
      <x:c r="AG54" s="23" t="s"/>
      <x:c r="AI54" s="28" t="s"/>
      <x:c r="AQ54" s="23" t="s"/>
      <x:c r="AS54" s="18">
        <x:f>AS51+3/4*(AS55-AS51)</x:f>
      </x:c>
      <x:c r="AT54" s="18">
        <x:f>Z58 * (AS54 - AS51)^3 + AA58 * (AS54 - AS51)^2 + AB58 * (AS54 - AS51) + AC58</x:f>
      </x:c>
      <x:c r="AV54" s="18">
        <x:f>AV51+3/4*(AV55-AV51)</x:f>
      </x:c>
      <x:c r="AW54" s="18">
        <x:f>AJ58 * (AV54 - AV51)^3 + AK58 * (AV54 - AV51)^2 + AL58 * (AV54 - AV51) + AM58</x:f>
      </x:c>
    </x:row>
    <x:row r="55" spans="1:62" x14ac:dyDescent="0.25">
      <x:c r="Y55" s="24" t="s">
        <x:v>31</x:v>
      </x:c>
      <x:c r="Z55" s="17" t="s">
        <x:v>39</x:v>
      </x:c>
      <x:c r="AA55" s="17" t="s">
        <x:v>40</x:v>
      </x:c>
      <x:c r="AB55" s="17" t="s">
        <x:v>41</x:v>
      </x:c>
      <x:c r="AC55" s="17" t="s">
        <x:v>42</x:v>
      </x:c>
      <x:c r="AD55" s="33" t="s">
        <x:v>62</x:v>
      </x:c>
      <x:c r="AE55" s="45" t="s"/>
      <x:c r="AF55" s="45" t="s"/>
      <x:c r="AG55" s="23" t="s"/>
      <x:c r="AI55" s="24" t="s">
        <x:v>31</x:v>
      </x:c>
      <x:c r="AJ55" s="17" t="s">
        <x:v>39</x:v>
      </x:c>
      <x:c r="AK55" s="17" t="s">
        <x:v>40</x:v>
      </x:c>
      <x:c r="AL55" s="17" t="s">
        <x:v>41</x:v>
      </x:c>
      <x:c r="AM55" s="17" t="s">
        <x:v>42</x:v>
      </x:c>
      <x:c r="AN55" s="33" t="s">
        <x:v>63</x:v>
      </x:c>
      <x:c r="AO55" s="45" t="s"/>
      <x:c r="AP55" s="45" t="s"/>
      <x:c r="AQ55" s="23" t="s"/>
      <x:c r="AS55" s="18">
        <x:f>Z47</x:f>
      </x:c>
      <x:c r="AT55" s="18">
        <x:f>AA47</x:f>
      </x:c>
      <x:c r="AV55" s="18">
        <x:f>AJ47</x:f>
      </x:c>
      <x:c r="AW55" s="18">
        <x:f>AK47</x:f>
      </x:c>
    </x:row>
    <x:row r="56" spans="1:62" x14ac:dyDescent="0.25">
      <x:c r="Y56" s="26" t="n">
        <x:v>0</x:v>
      </x:c>
      <x:c r="Z56" s="18">
        <x:f>(AG51 - AG50) / (3 * AD44)</x:f>
      </x:c>
      <x:c r="AA56" s="18">
        <x:f>AG50</x:f>
      </x:c>
      <x:c r="AB56" s="18">
        <x:f>AG44 - AD44 * (AG51 + 2 * AG50) / 3</x:f>
      </x:c>
      <x:c r="AC56" s="18">
        <x:f>AA44</x:f>
      </x:c>
      <x:c r="AD56" s="33" t="s"/>
      <x:c r="AE56" s="45" t="s"/>
      <x:c r="AF56" s="45" t="s"/>
      <x:c r="AG56" s="23" t="s"/>
      <x:c r="AI56" s="26" t="n">
        <x:v>0</x:v>
      </x:c>
      <x:c r="AJ56" s="18">
        <x:f>(AQ51 - AQ50) / (3 * AN44)</x:f>
      </x:c>
      <x:c r="AK56" s="18">
        <x:f>AQ50</x:f>
      </x:c>
      <x:c r="AL56" s="18">
        <x:f>AQ44 - AN44 * (AQ51 + 2 * AQ50) / 3</x:f>
      </x:c>
      <x:c r="AM56" s="18">
        <x:f>AK44</x:f>
      </x:c>
      <x:c r="AN56" s="33" t="s"/>
      <x:c r="AO56" s="45" t="s"/>
      <x:c r="AP56" s="45" t="s"/>
      <x:c r="AQ56" s="23" t="s"/>
    </x:row>
    <x:row r="57" spans="1:62" x14ac:dyDescent="0.25">
      <x:c r="Y57" s="26" t="n">
        <x:v>1</x:v>
      </x:c>
      <x:c r="Z57" s="18">
        <x:f>(AG52 - AG51) / (3 * AD45)</x:f>
      </x:c>
      <x:c r="AA57" s="18">
        <x:f>AG51</x:f>
      </x:c>
      <x:c r="AB57" s="18">
        <x:f>AG45 - AD45 * (AG52 + 2 * AG51) / 3</x:f>
      </x:c>
      <x:c r="AC57" s="18">
        <x:f>AA45</x:f>
      </x:c>
      <x:c r="AD57" s="33" t="s"/>
      <x:c r="AE57" s="45" t="s"/>
      <x:c r="AF57" s="45" t="s"/>
      <x:c r="AG57" s="23" t="s"/>
      <x:c r="AI57" s="26" t="n">
        <x:v>1</x:v>
      </x:c>
      <x:c r="AJ57" s="18">
        <x:f>(AQ52 - AQ51) / (3 * AN45)</x:f>
      </x:c>
      <x:c r="AK57" s="18">
        <x:f>AQ51</x:f>
      </x:c>
      <x:c r="AL57" s="18">
        <x:f>AQ45 - AN45 * (AQ52 + 2 * AQ51) / 3</x:f>
      </x:c>
      <x:c r="AM57" s="18">
        <x:f>AK45</x:f>
      </x:c>
      <x:c r="AN57" s="33" t="s"/>
      <x:c r="AO57" s="45" t="s"/>
      <x:c r="AP57" s="45" t="s"/>
      <x:c r="AQ57" s="23" t="s"/>
    </x:row>
    <x:row r="58" spans="1:62" s="0" customFormat="1" ht="15.75" customHeight="1" thickBot="1" x14ac:dyDescent="0.3">
      <x:c r="Y58" s="29" t="n">
        <x:v>2</x:v>
      </x:c>
      <x:c r="Z58" s="30">
        <x:f>(AG53 - AG52) / (3 * AD46)</x:f>
      </x:c>
      <x:c r="AA58" s="30">
        <x:f>AG52</x:f>
      </x:c>
      <x:c r="AB58" s="30">
        <x:f>AG46 - AD46 * (AG53 + 2 * AG52) / 3</x:f>
      </x:c>
      <x:c r="AC58" s="30">
        <x:f>AA46</x:f>
      </x:c>
      <x:c r="AD58" s="34" t="s"/>
      <x:c r="AE58" s="35" t="s"/>
      <x:c r="AF58" s="35" t="s"/>
      <x:c r="AG58" s="32" t="s"/>
      <x:c r="AI58" s="29" t="n">
        <x:v>2</x:v>
      </x:c>
      <x:c r="AJ58" s="30">
        <x:f>(AQ53 - AQ52) / (3 * AN46)</x:f>
      </x:c>
      <x:c r="AK58" s="30">
        <x:f>AQ52</x:f>
      </x:c>
      <x:c r="AL58" s="30">
        <x:f>AQ46 - AN46 * (AQ53 + 2 * AQ52) / 3</x:f>
      </x:c>
      <x:c r="AM58" s="30">
        <x:f>AK46</x:f>
      </x:c>
      <x:c r="AN58" s="34" t="s"/>
      <x:c r="AO58" s="35" t="s"/>
      <x:c r="AP58" s="35" t="s"/>
      <x:c r="AQ58" s="32" t="s"/>
    </x:row>
    <x:row r="59" spans="1:62" s="0" customFormat="1" ht="15.75" customHeight="1" thickBot="1" x14ac:dyDescent="0.3"/>
    <x:row r="60" spans="1:62" x14ac:dyDescent="0.25">
      <x:c r="Y60" s="19" t="s">
        <x:v>64</x:v>
      </x:c>
      <x:c r="Z60" s="20" t="s"/>
      <x:c r="AA60" s="20" t="s"/>
      <x:c r="AB60" s="20" t="s"/>
      <x:c r="AC60" s="20" t="s"/>
      <x:c r="AD60" s="20" t="s"/>
      <x:c r="AE60" s="20" t="s"/>
      <x:c r="AF60" s="20" t="s"/>
      <x:c r="AG60" s="21" t="s"/>
      <x:c r="AI60" s="19" t="s">
        <x:v>65</x:v>
      </x:c>
      <x:c r="AJ60" s="20" t="s"/>
      <x:c r="AK60" s="20" t="s"/>
      <x:c r="AL60" s="20" t="s"/>
      <x:c r="AM60" s="20" t="s"/>
      <x:c r="AN60" s="20" t="s"/>
      <x:c r="AO60" s="20" t="s"/>
      <x:c r="AP60" s="20" t="s"/>
      <x:c r="AQ60" s="21" t="s"/>
      <x:c r="AS60" s="5" t="s">
        <x:v>28</x:v>
      </x:c>
      <x:c r="AT60" s="3" t="s"/>
      <x:c r="AV60" s="5" t="s">
        <x:v>29</x:v>
      </x:c>
      <x:c r="AW60" s="3" t="s"/>
    </x:row>
    <x:row r="61" spans="1:62" x14ac:dyDescent="0.25">
      <x:c r="Y61" s="22" t="s">
        <x:v>30</x:v>
      </x:c>
      <x:c r="AG61" s="23" t="s"/>
      <x:c r="AI61" s="22" t="s">
        <x:v>30</x:v>
      </x:c>
      <x:c r="AQ61" s="23" t="s"/>
      <x:c r="AS61" s="17" t="s">
        <x:v>10</x:v>
      </x:c>
      <x:c r="AT61" s="17" t="s">
        <x:v>11</x:v>
      </x:c>
      <x:c r="AV61" s="17" t="s">
        <x:v>10</x:v>
      </x:c>
      <x:c r="AW61" s="17" t="s">
        <x:v>11</x:v>
      </x:c>
    </x:row>
    <x:row r="62" spans="1:62" x14ac:dyDescent="0.25">
      <x:c r="Y62" s="24" t="s">
        <x:v>31</x:v>
      </x:c>
      <x:c r="Z62" s="17" t="s">
        <x:v>10</x:v>
      </x:c>
      <x:c r="AA62" s="17" t="s">
        <x:v>11</x:v>
      </x:c>
      <x:c r="AC62" s="17" t="s">
        <x:v>31</x:v>
      </x:c>
      <x:c r="AD62" s="17" t="s">
        <x:v>32</x:v>
      </x:c>
      <x:c r="AE62" s="17" t="s">
        <x:v>33</x:v>
      </x:c>
      <x:c r="AF62" s="17" t="s">
        <x:v>34</x:v>
      </x:c>
      <x:c r="AG62" s="25" t="s">
        <x:v>35</x:v>
      </x:c>
      <x:c r="AI62" s="24" t="s">
        <x:v>31</x:v>
      </x:c>
      <x:c r="AJ62" s="17" t="s">
        <x:v>10</x:v>
      </x:c>
      <x:c r="AK62" s="17" t="s">
        <x:v>11</x:v>
      </x:c>
      <x:c r="AM62" s="17" t="s">
        <x:v>31</x:v>
      </x:c>
      <x:c r="AN62" s="17" t="s">
        <x:v>32</x:v>
      </x:c>
      <x:c r="AO62" s="17" t="s">
        <x:v>33</x:v>
      </x:c>
      <x:c r="AP62" s="17" t="s">
        <x:v>34</x:v>
      </x:c>
      <x:c r="AQ62" s="25" t="s">
        <x:v>35</x:v>
      </x:c>
      <x:c r="AS62" s="18">
        <x:f>Z63</x:f>
      </x:c>
      <x:c r="AT62" s="18">
        <x:f>AA63</x:f>
      </x:c>
      <x:c r="AV62" s="18">
        <x:f>AJ63</x:f>
      </x:c>
      <x:c r="AW62" s="18">
        <x:f>AK63</x:f>
      </x:c>
    </x:row>
    <x:row r="63" spans="1:62" x14ac:dyDescent="0.25">
      <x:c r="Y63" s="26" t="n">
        <x:v>0</x:v>
      </x:c>
      <x:c r="Z63" s="18">
        <x:f>Sheet1!A21</x:f>
      </x:c>
      <x:c r="AA63" s="18">
        <x:f>Sheet1!B21</x:f>
      </x:c>
      <x:c r="AC63" s="18" t="n">
        <x:v>0</x:v>
      </x:c>
      <x:c r="AD63" s="18">
        <x:f>Z64 - Z63</x:f>
      </x:c>
      <x:c r="AE63" s="18">
        <x:f>AD63 + AD64</x:f>
      </x:c>
      <x:c r="AF63" s="18">
        <x:f>AA64 - AA63</x:f>
      </x:c>
      <x:c r="AG63" s="27">
        <x:f>AF63 / AD63</x:f>
      </x:c>
      <x:c r="AI63" s="26" t="n">
        <x:v>0</x:v>
      </x:c>
      <x:c r="AJ63" s="18">
        <x:f>Sheet1!D21</x:f>
      </x:c>
      <x:c r="AK63" s="18">
        <x:f>Sheet1!E21</x:f>
      </x:c>
      <x:c r="AM63" s="18" t="n">
        <x:v>0</x:v>
      </x:c>
      <x:c r="AN63" s="18">
        <x:f>AJ64 - AJ63</x:f>
      </x:c>
      <x:c r="AO63" s="18">
        <x:f>AN63 + AN64</x:f>
      </x:c>
      <x:c r="AP63" s="18">
        <x:f>AK64 - AK63</x:f>
      </x:c>
      <x:c r="AQ63" s="27">
        <x:f>AP63 / AN63</x:f>
      </x:c>
      <x:c r="AS63" s="18">
        <x:f>AS62+1/4*(AS66-AS62)</x:f>
      </x:c>
      <x:c r="AT63" s="18">
        <x:f>Z75 * (AS63 - AS62)^3 + AA75 * (AS63 - AS62)^2 + AB75 * (AS63 - AS62) + AC75</x:f>
      </x:c>
      <x:c r="AV63" s="18">
        <x:f>AV62+1/4*(AV66-AV62)</x:f>
      </x:c>
      <x:c r="AW63" s="18">
        <x:f>AJ75 * (AV63 - AV62)^3 + AK75 * (AV63 - AV62)^2 + AL75 * (AV63 - AV62) + AM75</x:f>
      </x:c>
    </x:row>
    <x:row r="64" spans="1:62" x14ac:dyDescent="0.25">
      <x:c r="Y64" s="26" t="n">
        <x:v>1</x:v>
      </x:c>
      <x:c r="Z64" s="18">
        <x:f>Sheet1!A22</x:f>
      </x:c>
      <x:c r="AA64" s="18">
        <x:f>Sheet1!B22</x:f>
      </x:c>
      <x:c r="AC64" s="18" t="n">
        <x:v>1</x:v>
      </x:c>
      <x:c r="AD64" s="18">
        <x:f>Z65 - Z64</x:f>
      </x:c>
      <x:c r="AE64" s="18">
        <x:f>AD64 + AD65</x:f>
      </x:c>
      <x:c r="AF64" s="18">
        <x:f>AA65 - AA64</x:f>
      </x:c>
      <x:c r="AG64" s="27">
        <x:f>AF64 / AD64</x:f>
      </x:c>
      <x:c r="AI64" s="26" t="n">
        <x:v>1</x:v>
      </x:c>
      <x:c r="AJ64" s="18">
        <x:f>Sheet1!D22</x:f>
      </x:c>
      <x:c r="AK64" s="18">
        <x:f>Sheet1!E22</x:f>
      </x:c>
      <x:c r="AM64" s="18" t="n">
        <x:v>1</x:v>
      </x:c>
      <x:c r="AN64" s="18">
        <x:f>AJ65 - AJ64</x:f>
      </x:c>
      <x:c r="AO64" s="18">
        <x:f>AN64 + AN65</x:f>
      </x:c>
      <x:c r="AP64" s="18">
        <x:f>AK65 - AK64</x:f>
      </x:c>
      <x:c r="AQ64" s="27">
        <x:f>AP64 / AN64</x:f>
      </x:c>
      <x:c r="AS64" s="18">
        <x:f>AS62+2/4*(AS66-AS62)</x:f>
      </x:c>
      <x:c r="AT64" s="18">
        <x:f>Z75 * (AS64 - AS62)^3 + AA75 * (AS64 - AS62)^2 + AB75 * (AS64 - AS62) + AC75</x:f>
      </x:c>
      <x:c r="AV64" s="18">
        <x:f>AV62+2/4*(AV66-AV62)</x:f>
      </x:c>
      <x:c r="AW64" s="18">
        <x:f>AJ75 * (AV64 - AV62)^3 + AK75 * (AV64 - AV62)^2 + AL75 * (AV64 - AV62) + AM75</x:f>
      </x:c>
    </x:row>
    <x:row r="65" spans="1:62" x14ac:dyDescent="0.25">
      <x:c r="Y65" s="26" t="n">
        <x:v>2</x:v>
      </x:c>
      <x:c r="Z65" s="18">
        <x:f>Sheet1!A23</x:f>
      </x:c>
      <x:c r="AA65" s="18">
        <x:f>Sheet1!B23</x:f>
      </x:c>
      <x:c r="AC65" s="18" t="n">
        <x:v>2</x:v>
      </x:c>
      <x:c r="AD65" s="18">
        <x:f>Z66 - Z65</x:f>
      </x:c>
      <x:c r="AE65" s="18" t="s"/>
      <x:c r="AF65" s="18">
        <x:f>AA66 - AA65</x:f>
      </x:c>
      <x:c r="AG65" s="27">
        <x:f>AF65 / AD65</x:f>
      </x:c>
      <x:c r="AI65" s="26" t="n">
        <x:v>2</x:v>
      </x:c>
      <x:c r="AJ65" s="18">
        <x:f>Sheet1!D23</x:f>
      </x:c>
      <x:c r="AK65" s="18">
        <x:f>Sheet1!E23</x:f>
      </x:c>
      <x:c r="AM65" s="18" t="n">
        <x:v>2</x:v>
      </x:c>
      <x:c r="AN65" s="18">
        <x:f>AJ66 - AJ65</x:f>
      </x:c>
      <x:c r="AO65" s="18" t="s"/>
      <x:c r="AP65" s="18">
        <x:f>AK66 - AK65</x:f>
      </x:c>
      <x:c r="AQ65" s="27">
        <x:f>AP65 / AN65</x:f>
      </x:c>
      <x:c r="AS65" s="18">
        <x:f>AS62+3/4*(AS66-AS62)</x:f>
      </x:c>
      <x:c r="AT65" s="18">
        <x:f>Z75 * (AS65 - AS62)^3 + AA75 * (AS65 - AS62)^2 + AB75 * (AS65 - AS62) + AC75</x:f>
      </x:c>
      <x:c r="AV65" s="18">
        <x:f>AV62+3/4*(AV66-AV62)</x:f>
      </x:c>
      <x:c r="AW65" s="18">
        <x:f>AJ75 * (AV65 - AV62)^3 + AK75 * (AV65 - AV62)^2 + AL75 * (AV65 - AV62) + AM75</x:f>
      </x:c>
    </x:row>
    <x:row r="66" spans="1:62" x14ac:dyDescent="0.25">
      <x:c r="Y66" s="26" t="n">
        <x:v>3</x:v>
      </x:c>
      <x:c r="Z66" s="18">
        <x:f>Sheet1!A24</x:f>
      </x:c>
      <x:c r="AA66" s="18">
        <x:f>Sheet1!B24</x:f>
      </x:c>
      <x:c r="AG66" s="23" t="s"/>
      <x:c r="AI66" s="26" t="n">
        <x:v>3</x:v>
      </x:c>
      <x:c r="AJ66" s="18">
        <x:f>Sheet1!D24</x:f>
      </x:c>
      <x:c r="AK66" s="18">
        <x:f>Sheet1!E24</x:f>
      </x:c>
      <x:c r="AQ66" s="23" t="s"/>
      <x:c r="AS66" s="18">
        <x:f>Z64</x:f>
      </x:c>
      <x:c r="AT66" s="18">
        <x:f>AA64</x:f>
      </x:c>
      <x:c r="AV66" s="18">
        <x:f>AJ64</x:f>
      </x:c>
      <x:c r="AW66" s="18">
        <x:f>AK64</x:f>
      </x:c>
    </x:row>
    <x:row r="67" spans="1:62" x14ac:dyDescent="0.25">
      <x:c r="Y67" s="28" t="s"/>
      <x:c r="AG67" s="23" t="s"/>
      <x:c r="AI67" s="28" t="s"/>
      <x:c r="AQ67" s="23" t="s"/>
      <x:c r="AS67" s="18">
        <x:f>AS66+1/4*(AS70-AS66)</x:f>
      </x:c>
      <x:c r="AT67" s="18">
        <x:f>Z76 * (AS67 - AS66)^3 + AA76 * (AS67 - AS66)^2 + AB76 * (AS67 - AS66) + AC76</x:f>
      </x:c>
      <x:c r="AV67" s="18">
        <x:f>AV66+1/4*(AV70-AV66)</x:f>
      </x:c>
      <x:c r="AW67" s="18">
        <x:f>AJ76 * (AV67 - AV66)^3 + AK76 * (AV67 - AV66)^2 + AL76 * (AV67 - AV66) + AM76</x:f>
      </x:c>
    </x:row>
    <x:row r="68" spans="1:62" x14ac:dyDescent="0.25">
      <x:c r="Y68" s="28" t="s"/>
      <x:c r="Z68" s="5" t="s">
        <x:v>36</x:v>
      </x:c>
      <x:c r="AA68" s="4" t="s"/>
      <x:c r="AB68" s="4" t="s"/>
      <x:c r="AC68" s="3" t="s"/>
      <x:c r="AE68" s="17" t="s">
        <x:v>37</x:v>
      </x:c>
      <x:c r="AG68" s="25" t="s">
        <x:v>38</x:v>
      </x:c>
      <x:c r="AI68" s="28" t="s"/>
      <x:c r="AJ68" s="5" t="s">
        <x:v>36</x:v>
      </x:c>
      <x:c r="AK68" s="4" t="s"/>
      <x:c r="AL68" s="4" t="s"/>
      <x:c r="AM68" s="3" t="s"/>
      <x:c r="AO68" s="17" t="s">
        <x:v>37</x:v>
      </x:c>
      <x:c r="AQ68" s="25" t="s">
        <x:v>38</x:v>
      </x:c>
      <x:c r="AS68" s="18">
        <x:f>AS66+2/4*(AS70-AS66)</x:f>
      </x:c>
      <x:c r="AT68" s="18">
        <x:f>Z76 * (AS68 - AS66)^3 + AA76 * (AS68 - AS66)^2 + AB76 * (AS68 - AS66) + AC76</x:f>
      </x:c>
      <x:c r="AV68" s="18">
        <x:f>AV66+2/4*(AV70-AV66)</x:f>
      </x:c>
      <x:c r="AW68" s="18">
        <x:f>AJ76 * (AV68 - AV66)^3 + AK76 * (AV68 - AV66)^2 + AL76 * (AV68 - AV66) + AM76</x:f>
      </x:c>
    </x:row>
    <x:row r="69" spans="1:62" x14ac:dyDescent="0.25">
      <x:c r="Y69" s="28" t="s"/>
      <x:c r="Z69" s="18" t="n">
        <x:v>2</x:v>
      </x:c>
      <x:c r="AA69" s="18" t="n">
        <x:v>0</x:v>
      </x:c>
      <x:c r="AB69" s="18" t="n">
        <x:v>0</x:v>
      </x:c>
      <x:c r="AC69" s="18" t="n">
        <x:v>0</x:v>
      </x:c>
      <x:c r="AE69" s="18" t="n">
        <x:v>0</x:v>
      </x:c>
      <x:c r="AG69" s="27">
        <x:f t="array" ref="AG69:AG72">MMULT( MINVERSE(Z69:AC72), AE69:AE72 )</x:f>
      </x:c>
      <x:c r="AI69" s="28" t="s"/>
      <x:c r="AJ69" s="18" t="n">
        <x:v>2</x:v>
      </x:c>
      <x:c r="AK69" s="18" t="n">
        <x:v>0</x:v>
      </x:c>
      <x:c r="AL69" s="18" t="n">
        <x:v>0</x:v>
      </x:c>
      <x:c r="AM69" s="18" t="n">
        <x:v>0</x:v>
      </x:c>
      <x:c r="AO69" s="18" t="n">
        <x:v>0</x:v>
      </x:c>
      <x:c r="AQ69" s="27">
        <x:f t="array" ref="AQ69:AQ72">MMULT( MINVERSE(AJ69:AM72), AO69:AO72 )</x:f>
      </x:c>
      <x:c r="AS69" s="18">
        <x:f>AS66+3/4*(AS70-AS66)</x:f>
      </x:c>
      <x:c r="AT69" s="18">
        <x:f>Z76 * (AS69 - AS66)^3 + AA76 * (AS69 - AS66)^2 + AB76 * (AS69 - AS66) + AC76</x:f>
      </x:c>
      <x:c r="AV69" s="18">
        <x:f>AV66+3/4*(AV70-AV66)</x:f>
      </x:c>
      <x:c r="AW69" s="18">
        <x:f>AJ76 * (AV69 - AV66)^3 + AK76 * (AV69 - AV66)^2 + AL76 * (AV69 - AV66) + AM76</x:f>
      </x:c>
    </x:row>
    <x:row r="70" spans="1:62" x14ac:dyDescent="0.25">
      <x:c r="Y70" s="28" t="s"/>
      <x:c r="Z70" s="18">
        <x:f>AD63 / AE63</x:f>
      </x:c>
      <x:c r="AA70" s="18" t="n">
        <x:v>2</x:v>
      </x:c>
      <x:c r="AB70" s="18">
        <x:f>1 - Z70</x:f>
      </x:c>
      <x:c r="AC70" s="18" t="n">
        <x:v>0</x:v>
      </x:c>
      <x:c r="AE70" s="18">
        <x:f>3 * (AG64 - AG63) / AE63</x:f>
      </x:c>
      <x:c r="AG70" s="27">
        <x:f t="array"/>
      </x:c>
      <x:c r="AI70" s="28" t="s"/>
      <x:c r="AJ70" s="18">
        <x:f>AN63 / AO63</x:f>
      </x:c>
      <x:c r="AK70" s="18" t="n">
        <x:v>2</x:v>
      </x:c>
      <x:c r="AL70" s="18">
        <x:f>1 - AJ70</x:f>
      </x:c>
      <x:c r="AM70" s="18" t="n">
        <x:v>0</x:v>
      </x:c>
      <x:c r="AO70" s="18">
        <x:f>3 * (AQ64 - AQ63) / AO63</x:f>
      </x:c>
      <x:c r="AQ70" s="27">
        <x:f t="array"/>
      </x:c>
      <x:c r="AS70" s="18">
        <x:f>Z65</x:f>
      </x:c>
      <x:c r="AT70" s="18">
        <x:f>AA65</x:f>
      </x:c>
      <x:c r="AV70" s="18">
        <x:f>AJ65</x:f>
      </x:c>
      <x:c r="AW70" s="18">
        <x:f>AK65</x:f>
      </x:c>
    </x:row>
    <x:row r="71" spans="1:62" x14ac:dyDescent="0.25">
      <x:c r="Y71" s="28" t="s"/>
      <x:c r="Z71" s="18" t="n">
        <x:v>0</x:v>
      </x:c>
      <x:c r="AA71" s="18">
        <x:f>AD64 / AE64</x:f>
      </x:c>
      <x:c r="AB71" s="18" t="n">
        <x:v>2</x:v>
      </x:c>
      <x:c r="AC71" s="18">
        <x:f>1 - AA71</x:f>
      </x:c>
      <x:c r="AE71" s="18">
        <x:f>3 * (AG65 - AG64) / AE64</x:f>
      </x:c>
      <x:c r="AG71" s="27">
        <x:f t="array"/>
      </x:c>
      <x:c r="AI71" s="28" t="s"/>
      <x:c r="AJ71" s="18" t="n">
        <x:v>0</x:v>
      </x:c>
      <x:c r="AK71" s="18">
        <x:f>AN64 / AO64</x:f>
      </x:c>
      <x:c r="AL71" s="18" t="n">
        <x:v>2</x:v>
      </x:c>
      <x:c r="AM71" s="18">
        <x:f>1 - AK71</x:f>
      </x:c>
      <x:c r="AO71" s="18">
        <x:f>3 * (AQ65 - AQ64) / AO64</x:f>
      </x:c>
      <x:c r="AQ71" s="27">
        <x:f t="array"/>
      </x:c>
      <x:c r="AS71" s="18">
        <x:f>AS70+1/4*(AS74-AS70)</x:f>
      </x:c>
      <x:c r="AT71" s="18">
        <x:f>Z77 * (AS71 - AS70)^3 + AA77 * (AS71 - AS70)^2 + AB77 * (AS71 - AS70) + AC77</x:f>
      </x:c>
      <x:c r="AV71" s="18">
        <x:f>AV70+1/4*(AV74-AV70)</x:f>
      </x:c>
      <x:c r="AW71" s="18">
        <x:f>AJ77 * (AV71 - AV70)^3 + AK77 * (AV71 - AV70)^2 + AL77 * (AV71 - AV70) + AM77</x:f>
      </x:c>
    </x:row>
    <x:row r="72" spans="1:62" x14ac:dyDescent="0.25">
      <x:c r="Y72" s="28" t="s"/>
      <x:c r="Z72" s="18" t="n">
        <x:v>0</x:v>
      </x:c>
      <x:c r="AA72" s="18" t="n">
        <x:v>0</x:v>
      </x:c>
      <x:c r="AB72" s="18" t="n">
        <x:v>0</x:v>
      </x:c>
      <x:c r="AC72" s="18" t="n">
        <x:v>2</x:v>
      </x:c>
      <x:c r="AE72" s="18" t="n">
        <x:v>0</x:v>
      </x:c>
      <x:c r="AG72" s="27">
        <x:f t="array"/>
      </x:c>
      <x:c r="AI72" s="28" t="s"/>
      <x:c r="AJ72" s="18" t="n">
        <x:v>0</x:v>
      </x:c>
      <x:c r="AK72" s="18" t="n">
        <x:v>0</x:v>
      </x:c>
      <x:c r="AL72" s="18" t="n">
        <x:v>0</x:v>
      </x:c>
      <x:c r="AM72" s="18" t="n">
        <x:v>2</x:v>
      </x:c>
      <x:c r="AO72" s="18" t="n">
        <x:v>0</x:v>
      </x:c>
      <x:c r="AQ72" s="27">
        <x:f t="array"/>
      </x:c>
      <x:c r="AS72" s="18">
        <x:f>AS70+2/4*(AS74-AS70)</x:f>
      </x:c>
      <x:c r="AT72" s="18">
        <x:f>Z77 * (AS72 - AS70)^3 + AA77 * (AS72 - AS70)^2 + AB77 * (AS72 - AS70) + AC77</x:f>
      </x:c>
      <x:c r="AV72" s="18">
        <x:f>AV70+2/4*(AV74-AV70)</x:f>
      </x:c>
      <x:c r="AW72" s="18">
        <x:f>AJ77 * (AV72 - AV70)^3 + AK77 * (AV72 - AV70)^2 + AL77 * (AV72 - AV70) + AM77</x:f>
      </x:c>
    </x:row>
    <x:row r="73" spans="1:62" x14ac:dyDescent="0.25">
      <x:c r="Y73" s="28" t="s"/>
      <x:c r="AG73" s="23" t="s"/>
      <x:c r="AI73" s="28" t="s"/>
      <x:c r="AQ73" s="23" t="s"/>
      <x:c r="AS73" s="18">
        <x:f>AS70+3/4*(AS74-AS70)</x:f>
      </x:c>
      <x:c r="AT73" s="18">
        <x:f>Z77 * (AS73 - AS70)^3 + AA77 * (AS73 - AS70)^2 + AB77 * (AS73 - AS70) + AC77</x:f>
      </x:c>
      <x:c r="AV73" s="18">
        <x:f>AV70+3/4*(AV74-AV70)</x:f>
      </x:c>
      <x:c r="AW73" s="18">
        <x:f>AJ77 * (AV73 - AV70)^3 + AK77 * (AV73 - AV70)^2 + AL77 * (AV73 - AV70) + AM77</x:f>
      </x:c>
    </x:row>
    <x:row r="74" spans="1:62" x14ac:dyDescent="0.25">
      <x:c r="Y74" s="24" t="s">
        <x:v>31</x:v>
      </x:c>
      <x:c r="Z74" s="17" t="s">
        <x:v>39</x:v>
      </x:c>
      <x:c r="AA74" s="17" t="s">
        <x:v>40</x:v>
      </x:c>
      <x:c r="AB74" s="17" t="s">
        <x:v>41</x:v>
      </x:c>
      <x:c r="AC74" s="17" t="s">
        <x:v>42</x:v>
      </x:c>
      <x:c r="AD74" s="33" t="s">
        <x:v>66</x:v>
      </x:c>
      <x:c r="AE74" s="45" t="s"/>
      <x:c r="AF74" s="45" t="s"/>
      <x:c r="AG74" s="23" t="s"/>
      <x:c r="AI74" s="24" t="s">
        <x:v>31</x:v>
      </x:c>
      <x:c r="AJ74" s="17" t="s">
        <x:v>39</x:v>
      </x:c>
      <x:c r="AK74" s="17" t="s">
        <x:v>40</x:v>
      </x:c>
      <x:c r="AL74" s="17" t="s">
        <x:v>41</x:v>
      </x:c>
      <x:c r="AM74" s="17" t="s">
        <x:v>42</x:v>
      </x:c>
      <x:c r="AN74" s="33" t="s">
        <x:v>67</x:v>
      </x:c>
      <x:c r="AO74" s="45" t="s"/>
      <x:c r="AP74" s="45" t="s"/>
      <x:c r="AQ74" s="23" t="s"/>
      <x:c r="AS74" s="18">
        <x:f>Z66</x:f>
      </x:c>
      <x:c r="AT74" s="18">
        <x:f>AA66</x:f>
      </x:c>
      <x:c r="AV74" s="18">
        <x:f>AJ66</x:f>
      </x:c>
      <x:c r="AW74" s="18">
        <x:f>AK66</x:f>
      </x:c>
    </x:row>
    <x:row r="75" spans="1:62" x14ac:dyDescent="0.25">
      <x:c r="Y75" s="26" t="n">
        <x:v>0</x:v>
      </x:c>
      <x:c r="Z75" s="18">
        <x:f>(AG70 - AG69) / (3 * AD63)</x:f>
      </x:c>
      <x:c r="AA75" s="18">
        <x:f>AG69</x:f>
      </x:c>
      <x:c r="AB75" s="18">
        <x:f>AG63 - AD63 * (AG70 + 2 * AG69) / 3</x:f>
      </x:c>
      <x:c r="AC75" s="18">
        <x:f>AA63</x:f>
      </x:c>
      <x:c r="AD75" s="33" t="s"/>
      <x:c r="AE75" s="45" t="s"/>
      <x:c r="AF75" s="45" t="s"/>
      <x:c r="AG75" s="23" t="s"/>
      <x:c r="AI75" s="26" t="n">
        <x:v>0</x:v>
      </x:c>
      <x:c r="AJ75" s="18">
        <x:f>(AQ70 - AQ69) / (3 * AN63)</x:f>
      </x:c>
      <x:c r="AK75" s="18">
        <x:f>AQ69</x:f>
      </x:c>
      <x:c r="AL75" s="18">
        <x:f>AQ63 - AN63 * (AQ70 + 2 * AQ69) / 3</x:f>
      </x:c>
      <x:c r="AM75" s="18">
        <x:f>AK63</x:f>
      </x:c>
      <x:c r="AN75" s="33" t="s"/>
      <x:c r="AO75" s="45" t="s"/>
      <x:c r="AP75" s="45" t="s"/>
      <x:c r="AQ75" s="23" t="s"/>
    </x:row>
    <x:row r="76" spans="1:62" x14ac:dyDescent="0.25">
      <x:c r="Y76" s="26" t="n">
        <x:v>1</x:v>
      </x:c>
      <x:c r="Z76" s="18">
        <x:f>(AG71 - AG70) / (3 * AD64)</x:f>
      </x:c>
      <x:c r="AA76" s="18">
        <x:f>AG70</x:f>
      </x:c>
      <x:c r="AB76" s="18">
        <x:f>AG64 - AD64 * (AG71 + 2 * AG70) / 3</x:f>
      </x:c>
      <x:c r="AC76" s="18">
        <x:f>AA64</x:f>
      </x:c>
      <x:c r="AD76" s="33" t="s"/>
      <x:c r="AE76" s="45" t="s"/>
      <x:c r="AF76" s="45" t="s"/>
      <x:c r="AG76" s="23" t="s"/>
      <x:c r="AI76" s="26" t="n">
        <x:v>1</x:v>
      </x:c>
      <x:c r="AJ76" s="18">
        <x:f>(AQ71 - AQ70) / (3 * AN64)</x:f>
      </x:c>
      <x:c r="AK76" s="18">
        <x:f>AQ70</x:f>
      </x:c>
      <x:c r="AL76" s="18">
        <x:f>AQ64 - AN64 * (AQ71 + 2 * AQ70) / 3</x:f>
      </x:c>
      <x:c r="AM76" s="18">
        <x:f>AK64</x:f>
      </x:c>
      <x:c r="AN76" s="33" t="s"/>
      <x:c r="AO76" s="45" t="s"/>
      <x:c r="AP76" s="45" t="s"/>
      <x:c r="AQ76" s="23" t="s"/>
    </x:row>
    <x:row r="77" spans="1:62" s="0" customFormat="1" ht="15.75" customHeight="1" thickBot="1" x14ac:dyDescent="0.3">
      <x:c r="Y77" s="29" t="n">
        <x:v>2</x:v>
      </x:c>
      <x:c r="Z77" s="30">
        <x:f>(AG72 - AG71) / (3 * AD65)</x:f>
      </x:c>
      <x:c r="AA77" s="30">
        <x:f>AG71</x:f>
      </x:c>
      <x:c r="AB77" s="30">
        <x:f>AG65 - AD65 * (AG72 + 2 * AG71) / 3</x:f>
      </x:c>
      <x:c r="AC77" s="30">
        <x:f>AA65</x:f>
      </x:c>
      <x:c r="AD77" s="34" t="s"/>
      <x:c r="AE77" s="35" t="s"/>
      <x:c r="AF77" s="35" t="s"/>
      <x:c r="AG77" s="32" t="s"/>
      <x:c r="AI77" s="29" t="n">
        <x:v>2</x:v>
      </x:c>
      <x:c r="AJ77" s="30">
        <x:f>(AQ72 - AQ71) / (3 * AN65)</x:f>
      </x:c>
      <x:c r="AK77" s="30">
        <x:f>AQ71</x:f>
      </x:c>
      <x:c r="AL77" s="30">
        <x:f>AQ65 - AN65 * (AQ72 + 2 * AQ71) / 3</x:f>
      </x:c>
      <x:c r="AM77" s="30">
        <x:f>AK65</x:f>
      </x:c>
      <x:c r="AN77" s="34" t="s"/>
      <x:c r="AO77" s="35" t="s"/>
      <x:c r="AP77" s="35" t="s"/>
      <x:c r="AQ77" s="32" t="s"/>
    </x:row>
  </x:sheetData>
  <x:mergeCells count="22">
    <x:mergeCell ref="P11:S11"/>
    <x:mergeCell ref="P30:S30"/>
    <x:mergeCell ref="A6:B6"/>
    <x:mergeCell ref="D6:E6"/>
    <x:mergeCell ref="G6:H6"/>
    <x:mergeCell ref="J6:K6"/>
    <x:mergeCell ref="Z11:AC11"/>
    <x:mergeCell ref="Z30:AC30"/>
    <x:mergeCell ref="AV3:AW3"/>
    <x:mergeCell ref="AV22:AW22"/>
    <x:mergeCell ref="AS3:AT3"/>
    <x:mergeCell ref="AJ11:AM11"/>
    <x:mergeCell ref="AS22:AT22"/>
    <x:mergeCell ref="AJ30:AM30"/>
    <x:mergeCell ref="Z49:AC49"/>
    <x:mergeCell ref="AV60:AW60"/>
    <x:mergeCell ref="AV41:AW41"/>
    <x:mergeCell ref="AS41:AT41"/>
    <x:mergeCell ref="AS60:AT60"/>
    <x:mergeCell ref="AJ49:AM49"/>
    <x:mergeCell ref="Z68:AC68"/>
    <x:mergeCell ref="AJ68:AM68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95ECD5-AEEA-47F1-AB45-428F2DCDA4F8}" mc:Ignorable="x14ac xr xr2 xr3">
  <x:sheetPr>
    <x:outlinePr summaryBelow="1" summaryRight="1"/>
  </x:sheetPr>
  <x:dimension ref="A1:M27"/>
  <x:sheetViews>
    <x:sheetView workbookViewId="0">
      <x:selection activeCell="Q32" sqref="Q32"/>
    </x:sheetView>
  </x:sheetViews>
  <x:sheetFormatPr defaultRowHeight="15" x14ac:dyDescent="0.25"/>
  <x:sheetData>
    <x:row r="1" spans="1:17" x14ac:dyDescent="0.25">
      <x:c r="B1" s="8" t="s"/>
      <x:c r="C1" s="8" t="s"/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</x:row>
    <x:row r="2" spans="1:17" x14ac:dyDescent="0.25">
      <x:c r="A2" s="12" t="s">
        <x:v>19</x:v>
      </x:c>
      <x:c r="B2" s="8" t="s"/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8" t="s"/>
      <x:c r="M2" s="8" t="s"/>
    </x:row>
    <x:row r="3" spans="1:17" x14ac:dyDescent="0.25">
      <x:c r="A3" s="6" t="s">
        <x:v>4</x:v>
      </x:c>
      <x:c r="B3" s="6" t="s"/>
      <x:c r="C3" s="6" t="s"/>
      <x:c r="D3" s="6" t="s">
        <x:v>5</x:v>
      </x:c>
      <x:c r="E3" s="6" t="s"/>
      <x:c r="F3" s="6" t="s"/>
      <x:c r="G3" s="6" t="s">
        <x:v>6</x:v>
      </x:c>
      <x:c r="H3" s="6" t="s"/>
      <x:c r="I3" s="6" t="s"/>
      <x:c r="J3" s="6" t="s">
        <x:v>7</x:v>
      </x:c>
      <x:c r="K3" s="6" t="s"/>
      <x:c r="L3" s="6" t="s">
        <x:v>8</x:v>
      </x:c>
      <x:c r="M3" s="6" t="s">
        <x:v>9</x:v>
      </x:c>
    </x:row>
    <x:row r="4" spans="1:17" x14ac:dyDescent="0.25">
      <x:c r="A4" s="13" t="s">
        <x:v>10</x:v>
      </x:c>
      <x:c r="B4" s="13" t="s">
        <x:v>11</x:v>
      </x:c>
      <x:c r="C4" s="13" t="s"/>
      <x:c r="D4" s="13" t="s">
        <x:v>20</x:v>
      </x:c>
      <x:c r="E4" s="13" t="s">
        <x:v>11</x:v>
      </x:c>
      <x:c r="F4" s="13" t="s"/>
      <x:c r="G4" s="13" t="s">
        <x:v>10</x:v>
      </x:c>
      <x:c r="H4" s="13" t="s">
        <x:v>11</x:v>
      </x:c>
      <x:c r="I4" s="13" t="s"/>
      <x:c r="J4" s="13" t="s">
        <x:v>12</x:v>
      </x:c>
      <x:c r="K4" s="13" t="s">
        <x:v>13</x:v>
      </x:c>
      <x:c r="L4" s="13" t="s"/>
      <x:c r="M4" s="14" t="s"/>
    </x:row>
    <x:row r="5" spans="1:17" x14ac:dyDescent="0.25">
      <x:c r="A5" s="8" t="n">
        <x:v>70</x:v>
      </x:c>
      <x:c r="B5" s="8" t="n">
        <x:v>9.86587644913328E-10</x:v>
      </x:c>
      <x:c r="C5" s="8" t="s"/>
      <x:c r="D5" s="8" t="n">
        <x:v>80</x:v>
      </x:c>
      <x:c r="E5" s="8" t="n">
        <x:v>0.158655253931457</x:v>
      </x:c>
      <x:c r="F5" s="8" t="s"/>
      <x:c r="G5" s="43" t="n">
        <x:v>100</x:v>
      </x:c>
      <x:c r="H5" s="8" t="n">
        <x:v>100.008</x:v>
      </x:c>
      <x:c r="I5" s="8" t="s"/>
      <x:c r="J5" s="8" t="s"/>
      <x:c r="K5" s="8" t="s"/>
      <x:c r="L5" s="8" t="s"/>
      <x:c r="M5" s="9" t="s"/>
    </x:row>
    <x:row r="6" spans="1:17" x14ac:dyDescent="0.25">
      <x:c r="A6" s="8" t="n">
        <x:v>90</x:v>
      </x:c>
      <x:c r="B6" s="8" t="n">
        <x:v>0.0227501319481792</x:v>
      </x:c>
      <x:c r="C6" s="8" t="s"/>
      <x:c r="D6" s="8" t="n">
        <x:v>98</x:v>
      </x:c>
      <x:c r="E6" s="8" t="n">
        <x:v>0.460172162722971</x:v>
      </x:c>
      <x:c r="F6" s="8" t="s"/>
      <x:c r="G6" s="8" t="n">
        <x:v>100.695</x:v>
      </x:c>
      <x:c r="H6" s="8" t="n">
        <x:v>102.496</x:v>
      </x:c>
      <x:c r="I6" s="8" t="s"/>
      <x:c r="J6" s="8" t="s"/>
      <x:c r="K6" s="8" t="s"/>
      <x:c r="L6" s="8" t="s"/>
      <x:c r="M6" s="9" t="s"/>
    </x:row>
    <x:row r="7" spans="1:17" x14ac:dyDescent="0.25">
      <x:c r="A7" s="8" t="n">
        <x:v>100</x:v>
      </x:c>
      <x:c r="B7" s="8" t="n">
        <x:v>0.5</x:v>
      </x:c>
      <x:c r="C7" s="8" t="s"/>
      <x:c r="D7" s="8" t="n">
        <x:v>105</x:v>
      </x:c>
      <x:c r="E7" s="8" t="n">
        <x:v>0.598706325682924</x:v>
      </x:c>
      <x:c r="F7" s="8" t="s"/>
      <x:c r="G7" s="8" t="n">
        <x:v>101.366</x:v>
      </x:c>
      <x:c r="H7" s="8" t="n">
        <x:v>105.069</x:v>
      </x:c>
      <x:c r="I7" s="8" t="s"/>
      <x:c r="J7" s="8" t="s"/>
      <x:c r="K7" s="8" t="s"/>
      <x:c r="L7" s="8" t="s"/>
      <x:c r="M7" s="10" t="s"/>
    </x:row>
    <x:row r="8" spans="1:17" x14ac:dyDescent="0.25">
      <x:c r="A8" s="8" t="n">
        <x:v>103</x:v>
      </x:c>
      <x:c r="B8" s="8" t="n">
        <x:v>0.725746882249926</x:v>
      </x:c>
      <x:c r="C8" s="8" t="s"/>
      <x:c r="D8" s="8" t="n">
        <x:v>130</x:v>
      </x:c>
      <x:c r="E8" s="8" t="n">
        <x:v>0.933192798731142</x:v>
      </x:c>
      <x:c r="F8" s="8" t="s"/>
      <x:c r="G8" s="8" t="n">
        <x:v>102.022</x:v>
      </x:c>
      <x:c r="H8" s="8" t="n">
        <x:v>107.864</x:v>
      </x:c>
      <x:c r="I8" s="8" t="s"/>
      <x:c r="J8" s="8" t="s"/>
      <x:c r="K8" s="8" t="s"/>
      <x:c r="L8" s="8" t="s"/>
      <x:c r="M8" s="8" t="s"/>
    </x:row>
    <x:row r="10" spans="1:17" x14ac:dyDescent="0.25">
      <x:c r="A10" s="12" t="s">
        <x:v>21</x:v>
      </x:c>
    </x:row>
    <x:row r="11" spans="1:17" x14ac:dyDescent="0.25">
      <x:c r="A11" s="6" t="s">
        <x:v>4</x:v>
      </x:c>
      <x:c r="B11" s="6" t="s"/>
      <x:c r="C11" s="6" t="s"/>
      <x:c r="D11" s="6" t="s">
        <x:v>5</x:v>
      </x:c>
      <x:c r="E11" s="6" t="s"/>
      <x:c r="F11" s="6" t="s"/>
      <x:c r="G11" s="6" t="s">
        <x:v>6</x:v>
      </x:c>
      <x:c r="H11" s="6" t="s"/>
      <x:c r="I11" s="6" t="s"/>
      <x:c r="J11" s="6" t="s">
        <x:v>7</x:v>
      </x:c>
      <x:c r="K11" s="6" t="s"/>
      <x:c r="L11" s="6" t="s">
        <x:v>8</x:v>
      </x:c>
      <x:c r="M11" s="6" t="s">
        <x:v>9</x:v>
      </x:c>
    </x:row>
    <x:row r="12" spans="1:17" x14ac:dyDescent="0.25">
      <x:c r="A12" s="13" t="s">
        <x:v>10</x:v>
      </x:c>
      <x:c r="B12" s="13" t="s">
        <x:v>11</x:v>
      </x:c>
      <x:c r="C12" s="13" t="s"/>
      <x:c r="D12" s="13" t="s">
        <x:v>20</x:v>
      </x:c>
      <x:c r="E12" s="13" t="s">
        <x:v>11</x:v>
      </x:c>
      <x:c r="F12" s="13" t="s"/>
      <x:c r="G12" s="13" t="s">
        <x:v>10</x:v>
      </x:c>
      <x:c r="H12" s="13" t="s">
        <x:v>11</x:v>
      </x:c>
      <x:c r="I12" s="13" t="s"/>
      <x:c r="J12" s="13" t="s">
        <x:v>12</x:v>
      </x:c>
      <x:c r="K12" s="13" t="s">
        <x:v>13</x:v>
      </x:c>
      <x:c r="L12" s="13" t="s"/>
      <x:c r="M12" s="15" t="s"/>
    </x:row>
    <x:row r="13" spans="1:17" x14ac:dyDescent="0.25">
      <x:c r="A13" s="8" t="n">
        <x:v>70</x:v>
      </x:c>
      <x:c r="B13" s="8" t="n">
        <x:v>9.86587644913328E-10</x:v>
      </x:c>
      <x:c r="C13" s="8" t="s"/>
      <x:c r="D13" s="8" t="n">
        <x:v>80</x:v>
      </x:c>
      <x:c r="E13" s="8" t="n">
        <x:v>0.158655253931457</x:v>
      </x:c>
      <x:c r="F13" s="8" t="s"/>
      <x:c r="G13" s="8" t="n">
        <x:v>93.959</x:v>
      </x:c>
      <x:c r="H13" s="8" t="n">
        <x:v>80.087</x:v>
      </x:c>
      <x:c r="I13" s="8" t="s"/>
      <x:c r="J13" s="8" t="s"/>
      <x:c r="K13" s="8" t="s"/>
      <x:c r="L13" s="8" t="s"/>
      <x:c r="M13" s="10" t="s"/>
    </x:row>
    <x:row r="14" spans="1:17" x14ac:dyDescent="0.25">
      <x:c r="A14" s="8" t="n">
        <x:v>90</x:v>
      </x:c>
      <x:c r="B14" s="8" t="n">
        <x:v>0.0227501319481792</x:v>
      </x:c>
      <x:c r="C14" s="8" t="s"/>
      <x:c r="D14" s="8" t="n">
        <x:v>98</x:v>
      </x:c>
      <x:c r="E14" s="8" t="n">
        <x:v>0.460172162722971</x:v>
      </x:c>
      <x:c r="F14" s="8" t="s"/>
      <x:c r="G14" s="8" t="n">
        <x:v>94.854</x:v>
      </x:c>
      <x:c r="H14" s="8" t="n">
        <x:v>82.682</x:v>
      </x:c>
      <x:c r="I14" s="8" t="s"/>
      <x:c r="J14" s="8" t="s"/>
      <x:c r="K14" s="8" t="s"/>
      <x:c r="L14" s="8" t="s"/>
      <x:c r="M14" s="10" t="s"/>
    </x:row>
    <x:row r="15" spans="1:17" x14ac:dyDescent="0.25">
      <x:c r="A15" s="8" t="n">
        <x:v>100</x:v>
      </x:c>
      <x:c r="B15" s="8" t="n">
        <x:v>0.5</x:v>
      </x:c>
      <x:c r="C15" s="8" t="s"/>
      <x:c r="D15" s="8" t="n">
        <x:v>105</x:v>
      </x:c>
      <x:c r="E15" s="8" t="n">
        <x:v>0.598706325682924</x:v>
      </x:c>
      <x:c r="F15" s="8" t="s"/>
      <x:c r="G15" s="8" t="n">
        <x:v>95.876</x:v>
      </x:c>
      <x:c r="H15" s="8" t="n">
        <x:v>85.882</x:v>
      </x:c>
      <x:c r="I15" s="8" t="s"/>
      <x:c r="J15" s="8" t="s"/>
      <x:c r="K15" s="8" t="s"/>
      <x:c r="L15" s="8" t="s"/>
      <x:c r="M15" s="10" t="s"/>
    </x:row>
    <x:row r="16" spans="1:17" x14ac:dyDescent="0.25">
      <x:c r="A16" s="8" t="n">
        <x:v>103</x:v>
      </x:c>
      <x:c r="B16" s="8" t="n">
        <x:v>0.725746882249926</x:v>
      </x:c>
      <x:c r="C16" s="8" t="s"/>
      <x:c r="D16" s="8" t="n">
        <x:v>130</x:v>
      </x:c>
      <x:c r="E16" s="8" t="n">
        <x:v>0.933192798731142</x:v>
      </x:c>
      <x:c r="F16" s="8" t="s"/>
      <x:c r="G16" s="8" t="n">
        <x:v>96.815</x:v>
      </x:c>
      <x:c r="H16" s="8" t="n">
        <x:v>88.989</x:v>
      </x:c>
      <x:c r="I16" s="8" t="s"/>
      <x:c r="J16" s="8" t="s"/>
      <x:c r="K16" s="8" t="s"/>
      <x:c r="L16" s="8" t="s"/>
      <x:c r="M16" s="8" t="s"/>
    </x:row>
    <x:row r="17" spans="1:17" x14ac:dyDescent="0.25">
      <x:c r="B17" s="8" t="s"/>
      <x:c r="C17" s="8" t="s"/>
      <x:c r="D17" s="8" t="s"/>
      <x:c r="E17" s="8" t="s"/>
      <x:c r="F17" s="8" t="s"/>
      <x:c r="G17" s="8" t="s"/>
      <x:c r="H17" s="8" t="s"/>
      <x:c r="I17" s="8" t="s"/>
      <x:c r="J17" s="8" t="s"/>
      <x:c r="K17" s="8" t="s"/>
      <x:c r="L17" s="8" t="s"/>
      <x:c r="M17" s="8" t="s"/>
    </x:row>
    <x:row r="18" spans="1:17" x14ac:dyDescent="0.25">
      <x:c r="A18" s="12" t="s">
        <x:v>23</x:v>
      </x:c>
      <x:c r="B18" s="8" t="s"/>
      <x:c r="C18" s="8" t="s"/>
      <x:c r="D18" s="8" t="s"/>
      <x:c r="E18" s="8" t="s"/>
      <x:c r="F18" s="8" t="s"/>
      <x:c r="G18" s="8" t="s"/>
      <x:c r="H18" s="8" t="s"/>
      <x:c r="I18" s="8" t="s"/>
      <x:c r="J18" s="8" t="s"/>
      <x:c r="K18" s="8" t="s"/>
      <x:c r="L18" s="8" t="s"/>
      <x:c r="M18" s="8" t="s"/>
    </x:row>
    <x:row r="19" spans="1:17" x14ac:dyDescent="0.25">
      <x:c r="A19" s="6" t="s">
        <x:v>4</x:v>
      </x:c>
      <x:c r="B19" s="6" t="s"/>
      <x:c r="C19" s="6" t="s"/>
      <x:c r="D19" s="6" t="s">
        <x:v>5</x:v>
      </x:c>
      <x:c r="E19" s="6" t="s"/>
      <x:c r="F19" s="6" t="s"/>
      <x:c r="G19" s="6" t="s">
        <x:v>6</x:v>
      </x:c>
      <x:c r="H19" s="6" t="s"/>
      <x:c r="I19" s="6" t="s"/>
      <x:c r="J19" s="6" t="s">
        <x:v>7</x:v>
      </x:c>
      <x:c r="K19" s="6" t="s"/>
      <x:c r="L19" s="6" t="s">
        <x:v>8</x:v>
      </x:c>
      <x:c r="M19" s="6" t="s">
        <x:v>9</x:v>
      </x:c>
    </x:row>
    <x:row r="20" spans="1:17" x14ac:dyDescent="0.25">
      <x:c r="A20" s="13" t="s">
        <x:v>10</x:v>
      </x:c>
      <x:c r="B20" s="13" t="s">
        <x:v>11</x:v>
      </x:c>
      <x:c r="C20" s="13" t="s"/>
      <x:c r="D20" s="13" t="s">
        <x:v>20</x:v>
      </x:c>
      <x:c r="E20" s="13" t="s">
        <x:v>11</x:v>
      </x:c>
      <x:c r="F20" s="13" t="s"/>
      <x:c r="G20" s="13" t="s">
        <x:v>10</x:v>
      </x:c>
      <x:c r="H20" s="13" t="s">
        <x:v>11</x:v>
      </x:c>
      <x:c r="I20" s="13" t="s"/>
      <x:c r="J20" s="13" t="s">
        <x:v>12</x:v>
      </x:c>
      <x:c r="K20" s="13" t="s">
        <x:v>13</x:v>
      </x:c>
      <x:c r="L20" s="13" t="s"/>
      <x:c r="M20" s="15" t="s"/>
    </x:row>
    <x:row r="21" spans="1:17" x14ac:dyDescent="0.25">
      <x:c r="A21" s="8" t="n">
        <x:v>0.25</x:v>
      </x:c>
      <x:c r="B21" s="8" t="n">
        <x:v>0.708594519303253</x:v>
      </x:c>
      <x:c r="C21" s="8" t="s"/>
      <x:c r="D21" s="8" t="n">
        <x:v>0.25</x:v>
      </x:c>
      <x:c r="E21" s="8">
        <x:f>0.778800783071405-0.6</x:f>
      </x:c>
      <x:c r="F21" s="8" t="s"/>
      <x:c r="G21" s="8" t="n">
        <x:v>-9999</x:v>
      </x:c>
      <x:c r="H21" s="8" t="n">
        <x:v>-9999</x:v>
      </x:c>
      <x:c r="I21" s="8" t="s"/>
      <x:c r="J21" s="8" t="s"/>
      <x:c r="K21" s="8" t="s"/>
      <x:c r="L21" s="8" t="s"/>
      <x:c r="M21" s="10" t="s"/>
    </x:row>
    <x:row r="22" spans="1:17" x14ac:dyDescent="0.25">
      <x:c r="A22" s="8" t="n">
        <x:v>0.5</x:v>
      </x:c>
      <x:c r="B22" s="8" t="n">
        <x:v>0.444180840345708</x:v>
      </x:c>
      <x:c r="C22" s="8" t="s"/>
      <x:c r="D22" s="8" t="n">
        <x:v>0.5</x:v>
      </x:c>
      <x:c r="E22" s="8">
        <x:f>0.606530659712633-0.6</x:f>
      </x:c>
      <x:c r="F22" s="8" t="s"/>
      <x:c r="G22" s="8" t="s"/>
      <x:c r="H22" s="8" t="s"/>
      <x:c r="I22" s="8" t="s"/>
      <x:c r="J22" s="8" t="s"/>
      <x:c r="K22" s="8" t="s"/>
      <x:c r="L22" s="8" t="s"/>
      <x:c r="M22" s="10" t="s"/>
    </x:row>
    <x:row r="23" spans="1:17" x14ac:dyDescent="0.25">
      <x:c r="A23" s="8" t="n">
        <x:v>0.75</x:v>
      </x:c>
      <x:c r="B23" s="8" t="n">
        <x:v>0.320565172552049</x:v>
      </x:c>
      <x:c r="C23" s="8" t="s"/>
      <x:c r="D23" s="8" t="n">
        <x:v>0.75</x:v>
      </x:c>
      <x:c r="E23" s="8">
        <x:f>0.472366552741015-0.6</x:f>
      </x:c>
      <x:c r="F23" s="8" t="s"/>
      <x:c r="G23" s="8" t="s"/>
      <x:c r="H23" s="8" t="s"/>
      <x:c r="I23" s="8" t="s"/>
      <x:c r="J23" s="8" t="s"/>
      <x:c r="K23" s="8" t="s"/>
      <x:c r="L23" s="8" t="s"/>
      <x:c r="M23" s="10" t="s"/>
    </x:row>
    <x:row r="24" spans="1:17" x14ac:dyDescent="0.25">
      <x:c r="A24" s="8" t="n">
        <x:v>1</x:v>
      </x:c>
      <x:c r="B24" s="8" t="n">
        <x:v>0.245090879108584</x:v>
      </x:c>
      <x:c r="C24" s="8" t="s"/>
      <x:c r="D24" s="8" t="n">
        <x:v>1</x:v>
      </x:c>
      <x:c r="E24" s="8">
        <x:f>0.367879441171442-0.6</x:f>
      </x:c>
      <x:c r="F24" s="8" t="s"/>
      <x:c r="G24" s="8" t="s"/>
      <x:c r="H24" s="8" t="s"/>
      <x:c r="I24" s="8" t="s"/>
      <x:c r="J24" s="8" t="s"/>
      <x:c r="K24" s="8" t="s"/>
      <x:c r="L24" s="8" t="s"/>
      <x:c r="M24" s="8" t="s"/>
    </x:row>
    <x:row r="25" spans="1:17" x14ac:dyDescent="0.25">
      <x:c r="B25" s="8" t="s"/>
      <x:c r="C25" s="8" t="s"/>
      <x:c r="D25" s="8" t="s"/>
      <x:c r="E25" s="8" t="s"/>
      <x:c r="F25" s="8" t="s"/>
      <x:c r="G25" s="8" t="s"/>
      <x:c r="H25" s="8" t="s"/>
      <x:c r="I25" s="8" t="s"/>
      <x:c r="J25" s="8" t="s"/>
      <x:c r="K25" s="8" t="s"/>
      <x:c r="L25" s="8" t="s"/>
      <x:c r="M25" s="8" t="s"/>
    </x:row>
    <x:row r="27" spans="1:17" x14ac:dyDescent="0.25">
      <x:c r="B27" s="8" t="s"/>
      <x:c r="C27" s="8" t="s"/>
      <x:c r="D27" s="8" t="s"/>
      <x:c r="E27" s="8" t="s"/>
      <x:c r="F27" s="8" t="s"/>
      <x:c r="G27" s="8" t="s"/>
      <x:c r="H27" s="8" t="s"/>
      <x:c r="I27" s="8" t="s"/>
      <x:c r="J27" s="8" t="s"/>
      <x:c r="K27" s="8" t="s"/>
      <x:c r="L27" s="8" t="s"/>
      <x:c r="M27" s="8" t="s"/>
    </x:row>
  </x:sheetData>
  <x:mergeCells count="12">
    <x:mergeCell ref="A3:B3"/>
    <x:mergeCell ref="D3:E3"/>
    <x:mergeCell ref="G3:H3"/>
    <x:mergeCell ref="J3:K3"/>
    <x:mergeCell ref="A19:B19"/>
    <x:mergeCell ref="D19:E19"/>
    <x:mergeCell ref="G19:H19"/>
    <x:mergeCell ref="J19:K19"/>
    <x:mergeCell ref="A11:B11"/>
    <x:mergeCell ref="D11:E11"/>
    <x:mergeCell ref="G11:H11"/>
    <x:mergeCell ref="J11:K1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163F86-8414-41B5-9CE9-6465B303B372}" mc:Ignorable="x14ac xr xr2 xr3">
  <x:sheetPr>
    <x:outlinePr summaryBelow="1" summaryRight="1"/>
  </x:sheetPr>
  <x:dimension ref="B1:AI162"/>
  <x:sheetViews>
    <x:sheetView zoomScale="55" zoomScaleNormal="55" workbookViewId="0">
      <x:selection activeCell="AB62" sqref="AB62"/>
    </x:sheetView>
  </x:sheetViews>
  <x:sheetFormatPr defaultColWidth="9.140625" defaultRowHeight="15" x14ac:dyDescent="0.25"/>
  <x:cols>
    <x:col min="1" max="1" width="1.710938" style="8" customWidth="1"/>
    <x:col min="2" max="23" width="9.140625" style="8" customWidth="1"/>
    <x:col min="24" max="24" width="9" style="8" customWidth="1"/>
    <x:col min="25" max="25" width="9" style="63" customWidth="1"/>
    <x:col min="26" max="27" width="9.140625" style="8" customWidth="1"/>
    <x:col min="28" max="28" width="9.140625" style="0" customWidth="1"/>
    <x:col min="29" max="16384" width="9.140625" style="8" customWidth="1"/>
  </x:cols>
  <x:sheetData>
    <x:row r="1" spans="1:35" s="0" customFormat="1" ht="9.95" customHeight="1" x14ac:dyDescent="0.25"/>
    <x:row r="2" spans="1:35" s="0" customFormat="1" ht="15" customHeight="1" x14ac:dyDescent="0.25">
      <x:c r="O2" s="11" t="s">
        <x:v>68</x:v>
      </x:c>
    </x:row>
    <x:row r="3" spans="1:35" x14ac:dyDescent="0.25">
      <x:c r="O3" s="11" t="s">
        <x:v>30</x:v>
      </x:c>
    </x:row>
    <x:row r="4" spans="1:35" x14ac:dyDescent="0.25">
      <x:c r="O4" s="17" t="s">
        <x:v>31</x:v>
      </x:c>
      <x:c r="P4" s="17" t="s">
        <x:v>10</x:v>
      </x:c>
      <x:c r="Q4" s="17" t="s">
        <x:v>11</x:v>
      </x:c>
      <x:c r="S4" s="17" t="s">
        <x:v>31</x:v>
      </x:c>
      <x:c r="T4" s="17" t="s">
        <x:v>32</x:v>
      </x:c>
      <x:c r="U4" s="17" t="s">
        <x:v>33</x:v>
      </x:c>
      <x:c r="V4" s="17" t="s">
        <x:v>34</x:v>
      </x:c>
      <x:c r="W4" s="17" t="s">
        <x:v>35</x:v>
      </x:c>
    </x:row>
    <x:row r="5" spans="1:35" x14ac:dyDescent="0.25">
      <x:c r="O5" s="18" t="n">
        <x:v>0</x:v>
      </x:c>
      <x:c r="P5" s="18" t="n">
        <x:v>2</x:v>
      </x:c>
      <x:c r="Q5" s="18" t="n">
        <x:v>1.098612</x:v>
      </x:c>
      <x:c r="S5" s="18" t="n">
        <x:v>0</x:v>
      </x:c>
      <x:c r="T5" s="18">
        <x:f>P6 - P5</x:f>
      </x:c>
      <x:c r="U5" s="18">
        <x:f>T5 + T6</x:f>
      </x:c>
      <x:c r="V5" s="18">
        <x:f>Q6 - Q5</x:f>
      </x:c>
      <x:c r="W5" s="18">
        <x:f>V5 / T5</x:f>
      </x:c>
    </x:row>
    <x:row r="6" spans="1:35" x14ac:dyDescent="0.25">
      <x:c r="O6" s="18" t="n">
        <x:v>1</x:v>
      </x:c>
      <x:c r="P6" s="18" t="n">
        <x:v>5</x:v>
      </x:c>
      <x:c r="Q6" s="18" t="n">
        <x:v>1.791759</x:v>
      </x:c>
      <x:c r="S6" s="18" t="n">
        <x:v>1</x:v>
      </x:c>
      <x:c r="T6" s="18">
        <x:f>P7 - P6</x:f>
      </x:c>
      <x:c r="U6" s="18">
        <x:f>T6 + T7</x:f>
      </x:c>
      <x:c r="V6" s="18">
        <x:f>Q7 - Q6</x:f>
      </x:c>
      <x:c r="W6" s="18">
        <x:f>V6 / T6</x:f>
      </x:c>
    </x:row>
    <x:row r="7" spans="1:35" x14ac:dyDescent="0.25">
      <x:c r="O7" s="18" t="n">
        <x:v>2</x:v>
      </x:c>
      <x:c r="P7" s="18" t="n">
        <x:v>13</x:v>
      </x:c>
      <x:c r="Q7" s="18" t="n">
        <x:v>2.639057</x:v>
      </x:c>
      <x:c r="S7" s="18" t="n">
        <x:v>2</x:v>
      </x:c>
      <x:c r="T7" s="18">
        <x:f>P8 - P7</x:f>
      </x:c>
      <x:c r="U7" s="18" t="s"/>
      <x:c r="V7" s="18">
        <x:f>Q8 - Q7</x:f>
      </x:c>
      <x:c r="W7" s="18">
        <x:f>V7 / T7</x:f>
      </x:c>
    </x:row>
    <x:row r="8" spans="1:35" x14ac:dyDescent="0.25">
      <x:c r="O8" s="18" t="n">
        <x:v>3</x:v>
      </x:c>
      <x:c r="P8" s="18" t="n">
        <x:v>15</x:v>
      </x:c>
      <x:c r="Q8" s="18" t="n">
        <x:v>2.772589</x:v>
      </x:c>
    </x:row>
    <x:row r="10" spans="1:35" x14ac:dyDescent="0.25">
      <x:c r="P10" s="5" t="s">
        <x:v>36</x:v>
      </x:c>
      <x:c r="Q10" s="4" t="s"/>
      <x:c r="R10" s="4" t="s"/>
      <x:c r="S10" s="3" t="s"/>
      <x:c r="U10" s="17" t="s">
        <x:v>37</x:v>
      </x:c>
      <x:c r="W10" s="17" t="s">
        <x:v>38</x:v>
      </x:c>
    </x:row>
    <x:row r="11" spans="1:35" x14ac:dyDescent="0.25">
      <x:c r="P11" s="18" t="n">
        <x:v>2</x:v>
      </x:c>
      <x:c r="Q11" s="18" t="n">
        <x:v>0</x:v>
      </x:c>
      <x:c r="R11" s="18" t="n">
        <x:v>0</x:v>
      </x:c>
      <x:c r="S11" s="18" t="n">
        <x:v>0</x:v>
      </x:c>
      <x:c r="U11" s="18" t="n">
        <x:v>0</x:v>
      </x:c>
      <x:c r="W11" s="18">
        <x:f t="array" ref="W11:W14">MMULT( MINVERSE(P11:S14), U11:U14 )</x:f>
      </x:c>
    </x:row>
    <x:row r="12" spans="1:35" x14ac:dyDescent="0.25">
      <x:c r="P12" s="18">
        <x:f>T5 / U5</x:f>
      </x:c>
      <x:c r="Q12" s="18" t="n">
        <x:v>2</x:v>
      </x:c>
      <x:c r="R12" s="18">
        <x:f>1 - P12</x:f>
      </x:c>
      <x:c r="S12" s="18" t="n">
        <x:v>0</x:v>
      </x:c>
      <x:c r="U12" s="18">
        <x:f>3 * (W6 - W5) / U5</x:f>
      </x:c>
      <x:c r="W12" s="18">
        <x:f t="array"/>
      </x:c>
    </x:row>
    <x:row r="13" spans="1:35" x14ac:dyDescent="0.25">
      <x:c r="P13" s="18" t="n">
        <x:v>0</x:v>
      </x:c>
      <x:c r="Q13" s="18">
        <x:f>T6 / U6</x:f>
      </x:c>
      <x:c r="R13" s="18" t="n">
        <x:v>2</x:v>
      </x:c>
      <x:c r="S13" s="18">
        <x:f>1 - Q13</x:f>
      </x:c>
      <x:c r="U13" s="18">
        <x:f>3 * (W7 - W6) / U6</x:f>
      </x:c>
      <x:c r="W13" s="18">
        <x:f t="array"/>
      </x:c>
    </x:row>
    <x:row r="14" spans="1:35" x14ac:dyDescent="0.25">
      <x:c r="P14" s="18" t="n">
        <x:v>0</x:v>
      </x:c>
      <x:c r="Q14" s="18" t="n">
        <x:v>0</x:v>
      </x:c>
      <x:c r="R14" s="18" t="n">
        <x:v>0</x:v>
      </x:c>
      <x:c r="S14" s="18" t="n">
        <x:v>2</x:v>
      </x:c>
      <x:c r="U14" s="18" t="n">
        <x:v>0</x:v>
      </x:c>
      <x:c r="W14" s="18">
        <x:f t="array"/>
      </x:c>
    </x:row>
    <x:row r="16" spans="1:35" x14ac:dyDescent="0.25">
      <x:c r="O16" s="17" t="s">
        <x:v>31</x:v>
      </x:c>
      <x:c r="P16" s="17" t="s">
        <x:v>39</x:v>
      </x:c>
      <x:c r="Q16" s="17" t="s">
        <x:v>40</x:v>
      </x:c>
      <x:c r="R16" s="17" t="s">
        <x:v>41</x:v>
      </x:c>
      <x:c r="S16" s="17" t="s">
        <x:v>42</x:v>
      </x:c>
    </x:row>
    <x:row r="17" spans="1:35" x14ac:dyDescent="0.25">
      <x:c r="O17" s="18" t="n">
        <x:v>0</x:v>
      </x:c>
      <x:c r="P17" s="18">
        <x:f>(W12 - W11) / (3 * T5)</x:f>
      </x:c>
      <x:c r="Q17" s="18">
        <x:f>W11</x:f>
      </x:c>
      <x:c r="R17" s="18">
        <x:f>W5 - T5 * (W12 + 2 * W11) / 3</x:f>
      </x:c>
      <x:c r="S17" s="18">
        <x:f>Q5</x:f>
      </x:c>
      <x:c r="U17" s="8">
        <x:f>P17 * 2^3 + Q17 * 2^2 + R17 * 2 + S17</x:f>
      </x:c>
    </x:row>
    <x:row r="18" spans="1:35" x14ac:dyDescent="0.25">
      <x:c r="O18" s="18" t="n">
        <x:v>1</x:v>
      </x:c>
      <x:c r="P18" s="18">
        <x:f>(W13 - W12) / (3 * T6)</x:f>
      </x:c>
      <x:c r="Q18" s="18">
        <x:f>W12</x:f>
      </x:c>
      <x:c r="R18" s="18">
        <x:f>W6 - T6 * (W13 + 2 * W12) / 3</x:f>
      </x:c>
      <x:c r="S18" s="18">
        <x:f>Q6</x:f>
      </x:c>
      <x:c r="U18" s="8">
        <x:f>P18 * 2^3 + Q18 * 2^2 + R18 * 2 + S18</x:f>
      </x:c>
    </x:row>
    <x:row r="19" spans="1:35" x14ac:dyDescent="0.25">
      <x:c r="O19" s="18" t="n">
        <x:v>2</x:v>
      </x:c>
      <x:c r="P19" s="18">
        <x:f>(W14 - W13) / (3 * T7)</x:f>
      </x:c>
      <x:c r="Q19" s="18">
        <x:f>W13</x:f>
      </x:c>
      <x:c r="R19" s="18">
        <x:f>W7 - T7 * (W14 + 2 * W13) / 3</x:f>
      </x:c>
      <x:c r="S19" s="18">
        <x:f>Q7</x:f>
      </x:c>
      <x:c r="U19" s="8">
        <x:f>P19 * 2^3 + Q19 * 2^2 + R19 * 2 + S19</x:f>
      </x:c>
    </x:row>
    <x:row r="21" spans="1:35" x14ac:dyDescent="0.25">
      <x:c r="O21" s="63" t="s"/>
      <x:c r="P21" s="63" t="s"/>
      <x:c r="Q21" s="63" t="s"/>
      <x:c r="R21" s="63" t="s"/>
      <x:c r="S21" s="63" t="s"/>
      <x:c r="T21" s="63" t="s"/>
      <x:c r="U21" s="63" t="s"/>
      <x:c r="V21" s="63" t="s"/>
      <x:c r="W21" s="63" t="s"/>
      <x:c r="X21" s="63" t="s"/>
      <x:c r="Z21" s="63" t="s"/>
      <x:c r="AA21" s="63" t="s"/>
      <x:c r="AB21" s="63" t="s"/>
      <x:c r="AC21" s="63" t="s"/>
      <x:c r="AD21" s="63" t="s"/>
      <x:c r="AE21" s="63" t="s"/>
      <x:c r="AF21" s="63" t="s"/>
      <x:c r="AG21" s="63" t="s"/>
      <x:c r="AH21" s="63" t="s"/>
      <x:c r="AI21" s="63" t="s"/>
    </x:row>
    <x:row r="23" spans="1:35" x14ac:dyDescent="0.25">
      <x:c r="O23" s="38" t="s">
        <x:v>69</x:v>
      </x:c>
      <x:c r="Z23" s="38" t="s">
        <x:v>70</x:v>
      </x:c>
    </x:row>
    <x:row r="24" spans="1:35" x14ac:dyDescent="0.25">
      <x:c r="O24" s="11" t="s">
        <x:v>30</x:v>
      </x:c>
      <x:c r="Z24" s="11" t="s">
        <x:v>30</x:v>
      </x:c>
    </x:row>
    <x:row r="25" spans="1:35" x14ac:dyDescent="0.25">
      <x:c r="O25" s="17" t="s">
        <x:v>31</x:v>
      </x:c>
      <x:c r="P25" s="64" t="s">
        <x:v>10</x:v>
      </x:c>
      <x:c r="Q25" s="64" t="s">
        <x:v>11</x:v>
      </x:c>
      <x:c r="S25" s="17" t="s">
        <x:v>31</x:v>
      </x:c>
      <x:c r="T25" s="17" t="s">
        <x:v>32</x:v>
      </x:c>
      <x:c r="U25" s="17" t="s">
        <x:v>33</x:v>
      </x:c>
      <x:c r="V25" s="17" t="s">
        <x:v>34</x:v>
      </x:c>
      <x:c r="W25" s="17" t="s">
        <x:v>35</x:v>
      </x:c>
      <x:c r="Z25" s="17" t="s">
        <x:v>31</x:v>
      </x:c>
      <x:c r="AA25" s="64" t="s">
        <x:v>10</x:v>
      </x:c>
      <x:c r="AB25" s="64" t="s">
        <x:v>11</x:v>
      </x:c>
      <x:c r="AD25" s="17" t="s">
        <x:v>31</x:v>
      </x:c>
      <x:c r="AE25" s="17" t="s">
        <x:v>32</x:v>
      </x:c>
      <x:c r="AF25" s="17" t="s">
        <x:v>33</x:v>
      </x:c>
      <x:c r="AG25" s="17" t="s">
        <x:v>34</x:v>
      </x:c>
      <x:c r="AH25" s="17" t="s">
        <x:v>35</x:v>
      </x:c>
    </x:row>
    <x:row r="26" spans="1:35" x14ac:dyDescent="0.25">
      <x:c r="O26" s="18" t="n">
        <x:v>0</x:v>
      </x:c>
      <x:c r="P26" s="60" t="n">
        <x:v>0</x:v>
      </x:c>
      <x:c r="Q26" s="60" t="n">
        <x:v>1</x:v>
      </x:c>
      <x:c r="S26" s="18" t="n">
        <x:v>0</x:v>
      </x:c>
      <x:c r="T26" s="18">
        <x:f>P27 - P26</x:f>
      </x:c>
      <x:c r="U26" s="18">
        <x:f>T26 + T27</x:f>
      </x:c>
      <x:c r="V26" s="18">
        <x:f>Q27 - Q26</x:f>
      </x:c>
      <x:c r="W26" s="18">
        <x:f>V26 / T26</x:f>
      </x:c>
      <x:c r="Z26" s="18" t="n">
        <x:v>0</x:v>
      </x:c>
      <x:c r="AA26" s="60" t="s"/>
      <x:c r="AB26" s="60" t="s"/>
      <x:c r="AD26" s="18" t="n">
        <x:v>0</x:v>
      </x:c>
      <x:c r="AE26" s="18">
        <x:f>AA27 - AA26</x:f>
      </x:c>
      <x:c r="AF26" s="18">
        <x:f>AE26 + AE27</x:f>
      </x:c>
      <x:c r="AG26" s="18">
        <x:f>AB27 - AB26</x:f>
      </x:c>
      <x:c r="AH26" s="18" t="e">
        <x:f>AG26 / AE26</x:f>
      </x:c>
    </x:row>
    <x:row r="27" spans="1:35" x14ac:dyDescent="0.25">
      <x:c r="O27" s="18" t="n">
        <x:v>1</x:v>
      </x:c>
      <x:c r="P27" s="60" t="n">
        <x:v>1</x:v>
      </x:c>
      <x:c r="Q27" s="60" t="n">
        <x:v>2</x:v>
      </x:c>
      <x:c r="S27" s="18" t="n">
        <x:v>1</x:v>
      </x:c>
      <x:c r="T27" s="18">
        <x:f>P28 - P27</x:f>
      </x:c>
      <x:c r="U27" s="18">
        <x:f>T27 + T28</x:f>
      </x:c>
      <x:c r="V27" s="18">
        <x:f>Q28 - Q27</x:f>
      </x:c>
      <x:c r="W27" s="18">
        <x:f>V27 / T27</x:f>
      </x:c>
      <x:c r="Z27" s="18" t="n">
        <x:v>1</x:v>
      </x:c>
      <x:c r="AA27" s="60" t="s"/>
      <x:c r="AB27" s="60" t="s"/>
      <x:c r="AD27" s="18" t="n">
        <x:v>1</x:v>
      </x:c>
      <x:c r="AE27" s="18">
        <x:f>AA28 - AA27</x:f>
      </x:c>
      <x:c r="AF27" s="18">
        <x:f>AE27 + AE28</x:f>
      </x:c>
      <x:c r="AG27" s="18">
        <x:f>AB28 - AB27</x:f>
      </x:c>
      <x:c r="AH27" s="18" t="e">
        <x:f>AG27 / AE27</x:f>
      </x:c>
    </x:row>
    <x:row r="28" spans="1:35" x14ac:dyDescent="0.25">
      <x:c r="O28" s="18" t="n">
        <x:v>2</x:v>
      </x:c>
      <x:c r="P28" s="60" t="n">
        <x:v>2</x:v>
      </x:c>
      <x:c r="Q28" s="60" t="n">
        <x:v>3</x:v>
      </x:c>
      <x:c r="S28" s="18" t="n">
        <x:v>2</x:v>
      </x:c>
      <x:c r="T28" s="18">
        <x:f>P29 - P28</x:f>
      </x:c>
      <x:c r="U28" s="18" t="s"/>
      <x:c r="V28" s="18">
        <x:f>Q29 - Q28</x:f>
      </x:c>
      <x:c r="W28" s="18">
        <x:f>V28 / T28</x:f>
      </x:c>
      <x:c r="Z28" s="18" t="n">
        <x:v>2</x:v>
      </x:c>
      <x:c r="AA28" s="60" t="s"/>
      <x:c r="AB28" s="60" t="s"/>
      <x:c r="AD28" s="18" t="n">
        <x:v>2</x:v>
      </x:c>
      <x:c r="AE28" s="18">
        <x:f>AA29 - AA28</x:f>
      </x:c>
      <x:c r="AF28" s="18" t="s"/>
      <x:c r="AG28" s="18">
        <x:f>AB29 - AB28</x:f>
      </x:c>
      <x:c r="AH28" s="18" t="e">
        <x:f>AG28 / AE28</x:f>
      </x:c>
    </x:row>
    <x:row r="29" spans="1:35" x14ac:dyDescent="0.25">
      <x:c r="O29" s="18" t="n">
        <x:v>3</x:v>
      </x:c>
      <x:c r="P29" s="60" t="n">
        <x:v>3</x:v>
      </x:c>
      <x:c r="Q29" s="60" t="n">
        <x:v>4</x:v>
      </x:c>
      <x:c r="Z29" s="18" t="n">
        <x:v>3</x:v>
      </x:c>
      <x:c r="AA29" s="60" t="s"/>
      <x:c r="AB29" s="60" t="s"/>
    </x:row>
    <x:row r="31" spans="1:35" x14ac:dyDescent="0.25">
      <x:c r="P31" s="5" t="s">
        <x:v>36</x:v>
      </x:c>
      <x:c r="Q31" s="4" t="s"/>
      <x:c r="R31" s="4" t="s"/>
      <x:c r="S31" s="3" t="s"/>
      <x:c r="U31" s="17" t="s">
        <x:v>37</x:v>
      </x:c>
      <x:c r="W31" s="17" t="s">
        <x:v>38</x:v>
      </x:c>
      <x:c r="AA31" s="5" t="s">
        <x:v>36</x:v>
      </x:c>
      <x:c r="AB31" s="4" t="s"/>
      <x:c r="AC31" s="4" t="s"/>
      <x:c r="AD31" s="3" t="s"/>
      <x:c r="AF31" s="17" t="s">
        <x:v>37</x:v>
      </x:c>
      <x:c r="AH31" s="17" t="s">
        <x:v>38</x:v>
      </x:c>
    </x:row>
    <x:row r="32" spans="1:35" x14ac:dyDescent="0.25">
      <x:c r="P32" s="18" t="n">
        <x:v>2</x:v>
      </x:c>
      <x:c r="Q32" s="18" t="n">
        <x:v>0</x:v>
      </x:c>
      <x:c r="R32" s="18" t="n">
        <x:v>0</x:v>
      </x:c>
      <x:c r="S32" s="18" t="n">
        <x:v>0</x:v>
      </x:c>
      <x:c r="U32" s="18" t="n">
        <x:v>0</x:v>
      </x:c>
      <x:c r="W32" s="18">
        <x:f t="array" ref="W32:W35">MMULT( MINVERSE(P32:S35), U32:U35 )</x:f>
      </x:c>
      <x:c r="AA32" s="18" t="n">
        <x:v>2</x:v>
      </x:c>
      <x:c r="AB32" s="18" t="n">
        <x:v>0</x:v>
      </x:c>
      <x:c r="AC32" s="18" t="n">
        <x:v>0</x:v>
      </x:c>
      <x:c r="AD32" s="18" t="n">
        <x:v>0</x:v>
      </x:c>
      <x:c r="AF32" s="18" t="n">
        <x:v>0</x:v>
      </x:c>
      <x:c r="AH32" s="18" t="e">
        <x:f t="array" ref="AH32:AH35">MMULT( MINVERSE(AA32:AD35), AF32:AF35 )</x:f>
      </x:c>
    </x:row>
    <x:row r="33" spans="1:35" x14ac:dyDescent="0.25">
      <x:c r="P33" s="18">
        <x:f>T26 / U26</x:f>
      </x:c>
      <x:c r="Q33" s="18" t="n">
        <x:v>2</x:v>
      </x:c>
      <x:c r="R33" s="18">
        <x:f>1 - P33</x:f>
      </x:c>
      <x:c r="S33" s="18" t="n">
        <x:v>0</x:v>
      </x:c>
      <x:c r="U33" s="18">
        <x:f>3 * (W27 - W26) / U26</x:f>
      </x:c>
      <x:c r="W33" s="18">
        <x:f t="array"/>
      </x:c>
      <x:c r="AA33" s="18" t="e">
        <x:f>AE26 / AF26</x:f>
      </x:c>
      <x:c r="AB33" s="18" t="n">
        <x:v>2</x:v>
      </x:c>
      <x:c r="AC33" s="18" t="e">
        <x:f>1 - AA33</x:f>
      </x:c>
      <x:c r="AD33" s="18" t="n">
        <x:v>0</x:v>
      </x:c>
      <x:c r="AF33" s="18" t="e">
        <x:f>3 * (AH27 - AH26) / AF26</x:f>
      </x:c>
      <x:c r="AH33" s="18" t="e">
        <x:f t="array"/>
      </x:c>
    </x:row>
    <x:row r="34" spans="1:35" x14ac:dyDescent="0.25">
      <x:c r="P34" s="18" t="n">
        <x:v>0</x:v>
      </x:c>
      <x:c r="Q34" s="18">
        <x:f>T27 / U27</x:f>
      </x:c>
      <x:c r="R34" s="18" t="n">
        <x:v>2</x:v>
      </x:c>
      <x:c r="S34" s="18">
        <x:f>1 - Q34</x:f>
      </x:c>
      <x:c r="U34" s="18">
        <x:f>3 * (W28 - W27) / U27</x:f>
      </x:c>
      <x:c r="W34" s="18">
        <x:f t="array"/>
      </x:c>
      <x:c r="AA34" s="18" t="n">
        <x:v>0</x:v>
      </x:c>
      <x:c r="AB34" s="18" t="e">
        <x:f>AE27 / AF27</x:f>
      </x:c>
      <x:c r="AC34" s="18" t="n">
        <x:v>2</x:v>
      </x:c>
      <x:c r="AD34" s="18" t="e">
        <x:f>1 - AB34</x:f>
      </x:c>
      <x:c r="AF34" s="18" t="e">
        <x:f>3 * (AH28 - AH27) / AF27</x:f>
      </x:c>
      <x:c r="AH34" s="18" t="e">
        <x:f t="array"/>
      </x:c>
    </x:row>
    <x:row r="35" spans="1:35" x14ac:dyDescent="0.25">
      <x:c r="P35" s="18" t="n">
        <x:v>0</x:v>
      </x:c>
      <x:c r="Q35" s="18" t="n">
        <x:v>0</x:v>
      </x:c>
      <x:c r="R35" s="18" t="n">
        <x:v>0</x:v>
      </x:c>
      <x:c r="S35" s="18" t="n">
        <x:v>2</x:v>
      </x:c>
      <x:c r="U35" s="18" t="n">
        <x:v>0</x:v>
      </x:c>
      <x:c r="W35" s="18">
        <x:f t="array"/>
      </x:c>
      <x:c r="AA35" s="18" t="n">
        <x:v>0</x:v>
      </x:c>
      <x:c r="AB35" s="18" t="n">
        <x:v>0</x:v>
      </x:c>
      <x:c r="AC35" s="18" t="n">
        <x:v>0</x:v>
      </x:c>
      <x:c r="AD35" s="18" t="n">
        <x:v>2</x:v>
      </x:c>
      <x:c r="AF35" s="18" t="n">
        <x:v>0</x:v>
      </x:c>
      <x:c r="AH35" s="18" t="e">
        <x:f t="array"/>
      </x:c>
    </x:row>
    <x:row r="37" spans="1:35" x14ac:dyDescent="0.25">
      <x:c r="O37" s="17" t="s">
        <x:v>31</x:v>
      </x:c>
      <x:c r="P37" s="17" t="s">
        <x:v>39</x:v>
      </x:c>
      <x:c r="Q37" s="17" t="s">
        <x:v>40</x:v>
      </x:c>
      <x:c r="R37" s="17" t="s">
        <x:v>41</x:v>
      </x:c>
      <x:c r="S37" s="17" t="s">
        <x:v>42</x:v>
      </x:c>
      <x:c r="Z37" s="17" t="s">
        <x:v>31</x:v>
      </x:c>
      <x:c r="AA37" s="17" t="s">
        <x:v>39</x:v>
      </x:c>
      <x:c r="AB37" s="17" t="s">
        <x:v>40</x:v>
      </x:c>
      <x:c r="AC37" s="17" t="s">
        <x:v>41</x:v>
      </x:c>
      <x:c r="AD37" s="17" t="s">
        <x:v>42</x:v>
      </x:c>
    </x:row>
    <x:row r="38" spans="1:35" x14ac:dyDescent="0.25">
      <x:c r="O38" s="18" t="n">
        <x:v>0</x:v>
      </x:c>
      <x:c r="P38" s="18">
        <x:f>(W33 - W32) / (3 * T26)</x:f>
      </x:c>
      <x:c r="Q38" s="18">
        <x:f>W32</x:f>
      </x:c>
      <x:c r="R38" s="18">
        <x:f>W26 - T26 * (W33 + 2 * W32) / 3</x:f>
      </x:c>
      <x:c r="S38" s="18">
        <x:f>Q26</x:f>
      </x:c>
      <x:c r="Z38" s="18" t="n">
        <x:v>0</x:v>
      </x:c>
      <x:c r="AA38" s="18" t="e">
        <x:f>(AH33 - AH32) / (3 * AE26)</x:f>
      </x:c>
      <x:c r="AB38" s="18" t="e">
        <x:f>AH32</x:f>
      </x:c>
      <x:c r="AC38" s="18" t="e">
        <x:f>AH26 - AE26 * (AH33 + 2 * AH32) / 3</x:f>
      </x:c>
      <x:c r="AD38" s="18">
        <x:f>AB26</x:f>
      </x:c>
    </x:row>
    <x:row r="39" spans="1:35" x14ac:dyDescent="0.25">
      <x:c r="O39" s="18" t="n">
        <x:v>1</x:v>
      </x:c>
      <x:c r="P39" s="18">
        <x:f>(W34 - W33) / (3 * T27)</x:f>
      </x:c>
      <x:c r="Q39" s="18">
        <x:f>W33</x:f>
      </x:c>
      <x:c r="R39" s="18">
        <x:f>W27 - T27 * (W34 + 2 * W33) / 3</x:f>
      </x:c>
      <x:c r="S39" s="18">
        <x:f>Q26</x:f>
      </x:c>
      <x:c r="Z39" s="18" t="n">
        <x:v>1</x:v>
      </x:c>
      <x:c r="AA39" s="18" t="e">
        <x:f>(AH34 - AH33) / (3 * AE27)</x:f>
      </x:c>
      <x:c r="AB39" s="18" t="e">
        <x:f>AH33</x:f>
      </x:c>
      <x:c r="AC39" s="18" t="e">
        <x:f>AH27 - AE27 * (AH34 + 2 * AH33) / 3</x:f>
      </x:c>
      <x:c r="AD39" s="18">
        <x:f>AB27</x:f>
      </x:c>
    </x:row>
    <x:row r="40" spans="1:35" x14ac:dyDescent="0.25">
      <x:c r="O40" s="18" t="n">
        <x:v>2</x:v>
      </x:c>
      <x:c r="P40" s="18">
        <x:f>(W35 - W34) / (3 * T28)</x:f>
      </x:c>
      <x:c r="Q40" s="18">
        <x:f>W34</x:f>
      </x:c>
      <x:c r="R40" s="18">
        <x:f>W28 - T28 * (W35 + 2 * W34) / 3</x:f>
      </x:c>
      <x:c r="S40" s="18">
        <x:f>Q26</x:f>
      </x:c>
      <x:c r="Z40" s="18" t="n">
        <x:v>2</x:v>
      </x:c>
      <x:c r="AA40" s="18" t="e">
        <x:f>(AH35 - AH34) / (3 * AE28)</x:f>
      </x:c>
      <x:c r="AB40" s="18" t="e">
        <x:f>AH34</x:f>
      </x:c>
      <x:c r="AC40" s="18" t="e">
        <x:f>AH28 - AE28 * (AH35 + 2 * AH34) / 3</x:f>
      </x:c>
      <x:c r="AD40" s="18">
        <x:f>AB28</x:f>
      </x:c>
    </x:row>
    <x:row r="42" spans="1:35" x14ac:dyDescent="0.25">
      <x:c r="O42" s="17" t="s">
        <x:v>71</x:v>
      </x:c>
      <x:c r="P42" s="17" t="s">
        <x:v>72</x:v>
      </x:c>
      <x:c r="R42" s="64" t="s">
        <x:v>10</x:v>
      </x:c>
      <x:c r="S42" s="65" t="s">
        <x:v>73</x:v>
      </x:c>
      <x:c r="Z42" s="17" t="s">
        <x:v>71</x:v>
      </x:c>
      <x:c r="AA42" s="17" t="s">
        <x:v>72</x:v>
      </x:c>
      <x:c r="AC42" s="64" t="s">
        <x:v>10</x:v>
      </x:c>
      <x:c r="AD42" s="65" t="s">
        <x:v>73</x:v>
      </x:c>
    </x:row>
    <x:row r="43" spans="1:35" x14ac:dyDescent="0.25">
      <x:c r="O43" s="18" t="n">
        <x:v>0</x:v>
      </x:c>
      <x:c r="P43" s="39" t="str">
        <x:f>"0:1"</x:f>
      </x:c>
      <x:c r="R43" s="60" t="n">
        <x:v>0</x:v>
      </x:c>
      <x:c r="S43" s="66">
        <x:f>IF(R43 = P26, Q26, IF(R43 = P27, Q27, IF(R43 = P28, Q28, IF(R43 = P29, Q29, IF(AND(R43 &gt; P26, R43 &lt; P27), (P38 * R43^3 + Q38 * R43^2 + R38 * R43 + S38), IF(AND(R43 &gt; P27, R43 &lt; P28), (P39 * R43^3 + Q39 * R43^2 + R39 * R43 + S39), IF(AND(R43 &gt; P28, R43 &lt; P29), (P40 * R43^3 + Q40 * R43^2 + R40 * R43 + S40))))))))</x:f>
      </x:c>
      <x:c r="Z43" s="18" t="n">
        <x:v>0</x:v>
      </x:c>
      <x:c r="AA43" s="39" t="str">
        <x:f>"0:1"</x:f>
      </x:c>
      <x:c r="AC43" s="60" t="s"/>
      <x:c r="AD43" s="66">
        <x:f>IF(AC43 = AA26, AB26, IF(AC43 = AA27, AB27, IF(AC43 = AA28, AB28, IF(AC43 = AA29, AB29, IF(AND(AC43 &gt; AA26, AC43 &lt; AA27), (AA38 * AC43^3 + AB38 * AC43^2 + AC38 * AC43 + AD38), IF(AND(AC43 &gt; AA27, AC43 &lt; AA28), (AA39 * AC43^3 + AB39 * AC43^2 + AC39 * AC43 + AD39), IF(AND(AC43 &gt; AA28, AC43 &lt; AA29), (AA40 * AC43^3 + AB40 * AC43^2 + AC40 * AC43 + AD40))))))))</x:f>
      </x:c>
    </x:row>
    <x:row r="44" spans="1:35" x14ac:dyDescent="0.25">
      <x:c r="O44" s="18" t="n">
        <x:v>1</x:v>
      </x:c>
      <x:c r="P44" s="18" t="str">
        <x:f>"1:2"</x:f>
      </x:c>
      <x:c r="R44" s="60" t="n">
        <x:v>0.25</x:v>
      </x:c>
      <x:c r="S44" s="66">
        <x:f>IF(R44 = P23, Q26, IF(R44 = P27, Q27, IF(R44 = P28, Q28, IF(R44 = P29, Q29, IF(AND(R44 &gt; P26, R44 &lt; P27), (P38 * R44^3 + Q38 * R44^2 + R38 * R44 + S38), IF(AND(R44 &gt; P27, R44 &lt; P28), (P39 * R44^3 + Q39 * R44^2 + R39 * R44 + S39), IF(AND(R44 &gt; P28, R44 &lt; P29), (P40 * R44^3 + Q40 * R44^2 + R40 * R44 + S40))))))))</x:f>
      </x:c>
      <x:c r="Z44" s="18" t="n">
        <x:v>1</x:v>
      </x:c>
      <x:c r="AA44" s="18" t="str">
        <x:f>"1:2"</x:f>
      </x:c>
      <x:c r="AC44" s="60" t="s"/>
      <x:c r="AD44" s="66">
        <x:f>IF(AC44 = AA23, AB26, IF(AC44 = AA27, AB27, IF(AC44 = AA28, AB28, IF(AC44 = AA29, AB29, IF(AND(AC44 &gt; AA26, AC44 &lt; AA27), (AA38 * AC44^3 + AB38 * AC44^2 + AC38 * AC44 + AD38), IF(AND(AC44 &gt; AA27, AC44 &lt; AA28), (AA39 * AC44^3 + AB39 * AC44^2 + AC39 * AC44 + AD39), IF(AND(AC44 &gt; AA28, AC44 &lt; AA29), (AA40 * AC44^3 + AB40 * AC44^2 + AC40 * AC44 + AD40))))))))</x:f>
      </x:c>
    </x:row>
    <x:row r="45" spans="1:35" x14ac:dyDescent="0.25">
      <x:c r="O45" s="18" t="n">
        <x:v>2</x:v>
      </x:c>
      <x:c r="P45" s="18" t="str">
        <x:f>"2:3"</x:f>
      </x:c>
      <x:c r="R45" s="60" t="n">
        <x:v>1</x:v>
      </x:c>
      <x:c r="S45" s="66">
        <x:f>IF(R45 = P26, Q26, IF(R45 = P27, Q27, IF(R45 = P28, Q28, IF(R45 = P29, Q29, IF(AND(R45 &gt; P26, R45 &lt; P27), (P38 * R45^3 + Q38 * R45^2 + R38 * R45 + S38), IF(AND(R45 &gt; P27, R45 &lt; P28), (P39 * R45^3 + Q39 * R45^2 + R39 * R45 + S39), IF(AND(R45 &gt; P28, R45 &lt; P29), (P40 * R45^3 + Q40 * R45^2 + R40 * R45 + S40))))))))</x:f>
      </x:c>
      <x:c r="Z45" s="18" t="n">
        <x:v>2</x:v>
      </x:c>
      <x:c r="AA45" s="18" t="str">
        <x:f>"2:3"</x:f>
      </x:c>
      <x:c r="AC45" s="60" t="s"/>
      <x:c r="AD45" s="66">
        <x:f>IF(AC45 = AA26, AB26, IF(AC45 = AA27, AB27, IF(AC45 = AA28, AB28, IF(AC45 = AA29, AB29, IF(AND(AC45 &gt; AA26, AC45 &lt; AA27), (AA38 * AC45^3 + AB38 * AC45^2 + AC38 * AC45 + AD38), IF(AND(AC45 &gt; AA27, AC45 &lt; AA28), (AA39 * AC45^3 + AB39 * AC45^2 + AC39 * AC45 + AD39), IF(AND(AC45 &gt; AA28, AC45 &lt; AA29), (AA40 * AC45^3 + AB40 * AC45^2 + AC40 * AC45 + AD40))))))))</x:f>
      </x:c>
    </x:row>
    <x:row r="46" spans="1:35" x14ac:dyDescent="0.25">
      <x:c r="R46" s="60" t="n">
        <x:v>1.72</x:v>
      </x:c>
      <x:c r="S46" s="66">
        <x:f>IF(R46 = P26, Q26, IF(R46 = P27, Q27, IF(R46 = P28, Q28, IF(R46 = P29, Q29, IF(AND(R46 &gt; P26, R46 &lt; P27), (P38 * R46^3 + Q38 * R46^2 + R38 * R46 + S38), IF(AND(R46 &gt; P27, R46 &lt; P28), (P39 * R46^3 + Q39 * R46^2 + R39 * R46 + S39), IF(AND(R46 &gt; P28, R46 &lt; P29), (P40 * R46^3 + Q40 * R46^2 + R40 * R46 + S40))))))))</x:f>
      </x:c>
      <x:c r="AC46" s="60" t="s"/>
      <x:c r="AD46" s="66">
        <x:f>IF(AC46 = AA26, AB26, IF(AC46 = AA27, AB27, IF(AC46 = AA28, AB28, IF(AC46 = AA29, AB29, IF(AND(AC46 &gt; AA26, AC46 &lt; AA27), (AA38 * AC46^3 + AB38 * AC46^2 + AC38 * AC46 + AD38), IF(AND(AC46 &gt; AA27, AC46 &lt; AA28), (AA39 * AC46^3 + AB39 * AC46^2 + AC39 * AC46 + AD39), IF(AND(AC46 &gt; AA28, AC46 &lt; AA29), (AA40 * AC46^3 + AB40 * AC46^2 + AC40 * AC46 + AD40))))))))</x:f>
      </x:c>
    </x:row>
    <x:row r="47" spans="1:35" x14ac:dyDescent="0.25">
      <x:c r="R47" s="60" t="n">
        <x:v>2</x:v>
      </x:c>
      <x:c r="S47" s="66">
        <x:f>IF(R47 = P26, Q26, IF(R47 = P27, Q27, IF(R47 = P28, Q28, IF(R47 = P29, Q29, IF(AND(R47 &gt; P26, R47 &lt; P27), (P38 * R47^3 + Q38 * R47^2 + R38 * R47 + S38), IF(AND(R47 &gt; P27, R47 &lt; P28), (P39 * R47^3 + Q39 * R47^2 + R39 * R47 + S39), IF(AND(R47 &gt; P28, R47 &lt; P29), (P40 * R47^3 + Q40 * R47^2 + R40 * R47 + S40))))))))</x:f>
      </x:c>
      <x:c r="AC47" s="60" t="s"/>
      <x:c r="AD47" s="66">
        <x:f>IF(AC47 = AA26, AB26, IF(AC47 = AA27, AB27, IF(AC47 = AA28, AB28, IF(AC47 = AA29, AB29, IF(AND(AC47 &gt; AA26, AC47 &lt; AA27), (AA38 * AC47^3 + AB38 * AC47^2 + AC38 * AC47 + AD38), IF(AND(AC47 &gt; AA27, AC47 &lt; AA28), (AA39 * AC47^3 + AB39 * AC47^2 + AC39 * AC47 + AD39), IF(AND(AC47 &gt; AA28, AC47 &lt; AA29), (AA40 * AC47^3 + AB40 * AC47^2 + AC40 * AC47 + AD40))))))))</x:f>
      </x:c>
    </x:row>
    <x:row r="48" spans="1:35" x14ac:dyDescent="0.25">
      <x:c r="R48" s="60" t="n">
        <x:v>2.5</x:v>
      </x:c>
      <x:c r="S48" s="66">
        <x:f>IF(R48 = P26, Q26, IF(R48 = P27, Q27, IF(R48 = P28, Q28, IF(R48 = P29, Q29, IF(AND(R48 &gt; P26, R48 &lt; P27), (P38 * R48^3 + Q38 * R48^2 + R38 * R48 + S38), IF(AND(R48 &gt; P27, R48 &lt; P28), (P39 * R48^3 + Q39 * R48^2 + R39 * R48 + S39), IF(AND(R48 &gt; P28, R48 &lt; P29), (P40 * R48^3 + Q40 * R48^2 + R40 * R48 + S40))))))))</x:f>
      </x:c>
      <x:c r="AC48" s="60" t="s"/>
      <x:c r="AD48" s="66">
        <x:f>IF(AC48 = AA26, AB26, IF(AC48 = AA27, AB27, IF(AC48 = AA28, AB28, IF(AC48 = AA29, AB29, IF(AND(AC48 &gt; AA26, AC48 &lt; AA27), (AA38 * AC48^3 + AB38 * AC48^2 + AC38 * AC48 + AD38), IF(AND(AC48 &gt; AA27, AC48 &lt; AA28), (AA39 * AC48^3 + AB39 * AC48^2 + AC39 * AC48 + AD39), IF(AND(AC48 &gt; AA28, AC48 &lt; AA29), (AA40 * AC48^3 + AB40 * AC48^2 + AC40 * AC48 + AD40))))))))</x:f>
      </x:c>
    </x:row>
    <x:row r="49" spans="1:35" x14ac:dyDescent="0.25">
      <x:c r="R49" s="60" t="n">
        <x:v>3</x:v>
      </x:c>
      <x:c r="S49" s="66">
        <x:f>IF(R49 = P26, Q26, IF(R49 = P27, Q27, IF(R49 = P28, Q28, IF(R49 = P29, Q29, IF(AND(R49 &gt; P26, R49 &lt; P27), (P38 * R49^3 + Q38 * R49^2 + R38 * R49 + S38), IF(AND(R49 &gt; P27, R49 &lt; P28), (P39 * R49^3 + Q39 * R49^2 + R39 * R49 + S39), IF(AND(R49 &gt; P28, R49 &lt; P29), (P40 * R49^3 + Q40 * R49^2 + R40 * R49 + S40))))))))</x:f>
      </x:c>
      <x:c r="AC49" s="60" t="s"/>
      <x:c r="AD49" s="66">
        <x:f>IF(AC49 = AA26, AB26, IF(AC49 = AA27, AB27, IF(AC49 = AA28, AB28, IF(AC49 = AA29, AB29, IF(AND(AC49 &gt; AA26, AC49 &lt; AA27), (AA38 * AC49^3 + AB38 * AC49^2 + AC38 * AC49 + AD38), IF(AND(AC49 &gt; AA27, AC49 &lt; AA28), (AA39 * AC49^3 + AB39 * AC49^2 + AC39 * AC49 + AD39), IF(AND(AC49 &gt; AA28, AC49 &lt; AA29), (AA40 * AC49^3 + AB40 * AC49^2 + AC40 * AC49 + AD40))))))))</x:f>
      </x:c>
    </x:row>
    <x:row r="51" spans="1:35" x14ac:dyDescent="0.25">
      <x:c r="O51" s="63" t="s"/>
      <x:c r="P51" s="63" t="s"/>
      <x:c r="Q51" s="63" t="s"/>
      <x:c r="R51" s="63" t="s"/>
      <x:c r="S51" s="63" t="s"/>
      <x:c r="T51" s="63" t="s"/>
      <x:c r="U51" s="63" t="s"/>
      <x:c r="V51" s="63" t="s"/>
      <x:c r="W51" s="63" t="s"/>
      <x:c r="X51" s="63" t="s"/>
      <x:c r="Z51" s="63" t="s"/>
      <x:c r="AA51" s="63" t="s"/>
      <x:c r="AB51" s="63" t="s"/>
      <x:c r="AC51" s="63" t="s"/>
      <x:c r="AD51" s="63" t="s"/>
      <x:c r="AE51" s="63" t="s"/>
      <x:c r="AF51" s="63" t="s"/>
      <x:c r="AG51" s="63" t="s"/>
      <x:c r="AH51" s="63" t="s"/>
      <x:c r="AI51" s="63" t="s"/>
    </x:row>
    <x:row r="53" spans="1:35" x14ac:dyDescent="0.25">
      <x:c r="O53" s="11" t="s">
        <x:v>74</x:v>
      </x:c>
    </x:row>
    <x:row r="54" spans="1:35" x14ac:dyDescent="0.25">
      <x:c r="O54" s="11" t="s">
        <x:v>30</x:v>
      </x:c>
    </x:row>
    <x:row r="55" spans="1:35" x14ac:dyDescent="0.25">
      <x:c r="O55" s="17" t="s">
        <x:v>31</x:v>
      </x:c>
      <x:c r="P55" s="64" t="s">
        <x:v>10</x:v>
      </x:c>
      <x:c r="Q55" s="64" t="s">
        <x:v>11</x:v>
      </x:c>
      <x:c r="S55" s="17" t="s">
        <x:v>31</x:v>
      </x:c>
      <x:c r="T55" s="17" t="s">
        <x:v>32</x:v>
      </x:c>
      <x:c r="U55" s="17" t="s">
        <x:v>33</x:v>
      </x:c>
      <x:c r="V55" s="17" t="s">
        <x:v>34</x:v>
      </x:c>
      <x:c r="W55" s="17" t="s">
        <x:v>35</x:v>
      </x:c>
    </x:row>
    <x:row r="56" spans="1:35" x14ac:dyDescent="0.25">
      <x:c r="O56" s="18" t="n">
        <x:v>0</x:v>
      </x:c>
      <x:c r="P56" s="60" t="n">
        <x:v>2</x:v>
      </x:c>
      <x:c r="Q56" s="60" t="n">
        <x:v>1.098612</x:v>
      </x:c>
      <x:c r="S56" s="18" t="n">
        <x:v>0</x:v>
      </x:c>
      <x:c r="T56" s="18">
        <x:f>P57 - P56</x:f>
      </x:c>
      <x:c r="U56" s="18">
        <x:f>T56 + T57</x:f>
      </x:c>
      <x:c r="V56" s="18">
        <x:f>Q57 - Q56</x:f>
      </x:c>
      <x:c r="W56" s="18">
        <x:f>V56 / T56</x:f>
      </x:c>
    </x:row>
    <x:row r="57" spans="1:35" x14ac:dyDescent="0.25">
      <x:c r="O57" s="18" t="n">
        <x:v>1</x:v>
      </x:c>
      <x:c r="P57" s="60" t="n">
        <x:v>5</x:v>
      </x:c>
      <x:c r="Q57" s="60" t="n">
        <x:v>1.791759</x:v>
      </x:c>
      <x:c r="S57" s="18" t="n">
        <x:v>1</x:v>
      </x:c>
      <x:c r="T57" s="18">
        <x:f>P58 - P57</x:f>
      </x:c>
      <x:c r="U57" s="18">
        <x:f>T57 + T58</x:f>
      </x:c>
      <x:c r="V57" s="18">
        <x:f>Q58 - Q57</x:f>
      </x:c>
      <x:c r="W57" s="18">
        <x:f>V57 / T57</x:f>
      </x:c>
    </x:row>
    <x:row r="58" spans="1:35" x14ac:dyDescent="0.25">
      <x:c r="O58" s="18" t="n">
        <x:v>2</x:v>
      </x:c>
      <x:c r="P58" s="60" t="n">
        <x:v>13</x:v>
      </x:c>
      <x:c r="Q58" s="60" t="n">
        <x:v>2.639057</x:v>
      </x:c>
      <x:c r="S58" s="18" t="n">
        <x:v>2</x:v>
      </x:c>
      <x:c r="T58" s="18">
        <x:f>P59 - P58</x:f>
      </x:c>
      <x:c r="U58" s="18" t="s"/>
      <x:c r="V58" s="18">
        <x:f>Q59 - Q58</x:f>
      </x:c>
      <x:c r="W58" s="18">
        <x:f>V58 / T58</x:f>
      </x:c>
    </x:row>
    <x:row r="59" spans="1:35" x14ac:dyDescent="0.25">
      <x:c r="O59" s="18" t="n">
        <x:v>3</x:v>
      </x:c>
      <x:c r="P59" s="60" t="n">
        <x:v>15</x:v>
      </x:c>
      <x:c r="Q59" s="60" t="n">
        <x:v>2.772589</x:v>
      </x:c>
    </x:row>
    <x:row r="61" spans="1:35" x14ac:dyDescent="0.25">
      <x:c r="P61" s="5" t="s">
        <x:v>36</x:v>
      </x:c>
      <x:c r="Q61" s="4" t="s"/>
      <x:c r="R61" s="4" t="s"/>
      <x:c r="S61" s="3" t="s"/>
      <x:c r="U61" s="17" t="s">
        <x:v>37</x:v>
      </x:c>
      <x:c r="W61" s="17" t="s">
        <x:v>38</x:v>
      </x:c>
    </x:row>
    <x:row r="62" spans="1:35" s="0" customFormat="1" x14ac:dyDescent="0.25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  <x:c r="K62" s="0" t="s"/>
      <x:c r="L62" s="0" t="s"/>
      <x:c r="M62" s="0" t="s"/>
      <x:c r="N62" s="0" t="s"/>
      <x:c r="O62" s="0" t="s"/>
      <x:c r="P62" s="18" t="n">
        <x:v>2</x:v>
      </x:c>
      <x:c r="Q62" s="18" t="n">
        <x:v>0</x:v>
      </x:c>
      <x:c r="R62" s="18" t="n">
        <x:v>0</x:v>
      </x:c>
      <x:c r="S62" s="18" t="n">
        <x:v>0</x:v>
      </x:c>
      <x:c r="T62" s="0" t="s"/>
      <x:c r="U62" s="18" t="n">
        <x:v>0</x:v>
      </x:c>
      <x:c r="V62" s="0" t="s"/>
      <x:c r="W62" s="18">
        <x:f t="array" ref="W62:W65">MMULT( MINVERSE(P62:S65), U62:U65 )</x:f>
      </x:c>
      <x:c r="X62" s="0" t="s"/>
      <x:c r="Y62" s="67" t="s"/>
      <x:c r="Z62" s="0" t="s"/>
      <x:c r="AA62" s="0" t="s"/>
      <x:c r="AB62" s="0" t="s"/>
      <x:c r="AC62" s="0" t="s"/>
    </x:row>
    <x:row r="63" spans="1:35" x14ac:dyDescent="0.25">
      <x:c r="P63" s="18">
        <x:f>T56 / U56</x:f>
      </x:c>
      <x:c r="Q63" s="18" t="n">
        <x:v>2</x:v>
      </x:c>
      <x:c r="R63" s="18">
        <x:f>1 - P63</x:f>
      </x:c>
      <x:c r="S63" s="18" t="n">
        <x:v>0</x:v>
      </x:c>
      <x:c r="U63" s="18">
        <x:f>3 * (W57 - W56) / U56</x:f>
      </x:c>
      <x:c r="W63" s="18">
        <x:f t="array"/>
      </x:c>
    </x:row>
    <x:row r="64" spans="1:35" x14ac:dyDescent="0.25">
      <x:c r="P64" s="18" t="n">
        <x:v>0</x:v>
      </x:c>
      <x:c r="Q64" s="18">
        <x:f>T57 / U57</x:f>
      </x:c>
      <x:c r="R64" s="18" t="n">
        <x:v>2</x:v>
      </x:c>
      <x:c r="S64" s="18">
        <x:f>1 - Q64</x:f>
      </x:c>
      <x:c r="U64" s="18">
        <x:f>3 * (W58 - W57) / U57</x:f>
      </x:c>
      <x:c r="W64" s="18">
        <x:f t="array"/>
      </x:c>
    </x:row>
    <x:row r="65" spans="1:35" x14ac:dyDescent="0.25">
      <x:c r="P65" s="18" t="n">
        <x:v>0</x:v>
      </x:c>
      <x:c r="Q65" s="18" t="n">
        <x:v>0</x:v>
      </x:c>
      <x:c r="R65" s="18" t="n">
        <x:v>0</x:v>
      </x:c>
      <x:c r="S65" s="18" t="n">
        <x:v>2</x:v>
      </x:c>
      <x:c r="U65" s="18" t="n">
        <x:v>0</x:v>
      </x:c>
      <x:c r="W65" s="18">
        <x:f t="array"/>
      </x:c>
    </x:row>
    <x:row r="67" spans="1:35" x14ac:dyDescent="0.25">
      <x:c r="O67" s="17" t="s">
        <x:v>31</x:v>
      </x:c>
      <x:c r="P67" s="17" t="s">
        <x:v>39</x:v>
      </x:c>
      <x:c r="Q67" s="17" t="s">
        <x:v>40</x:v>
      </x:c>
      <x:c r="R67" s="17" t="s">
        <x:v>41</x:v>
      </x:c>
      <x:c r="S67" s="17" t="s">
        <x:v>42</x:v>
      </x:c>
      <x:c r="T67" s="17" t="s">
        <x:v>75</x:v>
      </x:c>
      <x:c r="U67" s="17" t="s">
        <x:v>76</x:v>
      </x:c>
      <x:c r="V67" s="17" t="s">
        <x:v>77</x:v>
      </x:c>
      <x:c r="W67" s="17" t="s">
        <x:v>78</x:v>
      </x:c>
      <x:c r="X67" s="40" t="s">
        <x:v>79</x:v>
      </x:c>
    </x:row>
    <x:row r="68" spans="1:35" x14ac:dyDescent="0.25">
      <x:c r="O68" s="18" t="n">
        <x:v>0</x:v>
      </x:c>
      <x:c r="P68" s="18">
        <x:f>(W63 - W62) / (3 * T56)</x:f>
      </x:c>
      <x:c r="Q68" s="18">
        <x:f>W62</x:f>
      </x:c>
      <x:c r="R68" s="18">
        <x:f>W56 - T56 * (W63 + 2 * W62) / 3</x:f>
      </x:c>
      <x:c r="S68" s="18">
        <x:f>Q56</x:f>
      </x:c>
      <x:c r="T68" s="18">
        <x:f>Q68^2 - 3 * P68 * R68</x:f>
      </x:c>
      <x:c r="U68" s="18">
        <x:f>2 * Q68^3 - 9 * P68 * Q68 * R68+ 27 * P68^2 * S68</x:f>
      </x:c>
      <x:c r="V68" s="18">
        <x:f>( 1/2 * (U68 + SQRT(U68^2 - 4*T68^3)) )^(1/3)</x:f>
      </x:c>
      <x:c r="W68" s="41">
        <x:f>- (Q68 + V68 - T68 / V68) / (3 * P68)</x:f>
      </x:c>
      <x:c r="X68" s="36">
        <x:f>P68 * P56^3 + Q68 *P56^2 + R68 * P56 + S68</x:f>
      </x:c>
    </x:row>
    <x:row r="69" spans="1:35" x14ac:dyDescent="0.25">
      <x:c r="O69" s="18" t="n">
        <x:v>1</x:v>
      </x:c>
      <x:c r="P69" s="18">
        <x:f>(W64 - W63) / (3 * T57)</x:f>
      </x:c>
      <x:c r="Q69" s="18">
        <x:f>W63</x:f>
      </x:c>
      <x:c r="R69" s="18">
        <x:f>W57 - T57 * (W64 + 2 * W63) / 3</x:f>
      </x:c>
      <x:c r="S69" s="18">
        <x:f>Q57</x:f>
      </x:c>
      <x:c r="T69" s="18">
        <x:f>Q69^2 - 3 * P69 * R69</x:f>
      </x:c>
      <x:c r="U69" s="18">
        <x:f>2 * Q69^3 - 9 * P69 * Q69 * R69+ 27 * P69^2 * S69</x:f>
      </x:c>
      <x:c r="V69" s="18">
        <x:f>( 1/2 * (U69 + SQRT(U69^2 - 4*T69^3)) )^(1/3)</x:f>
      </x:c>
      <x:c r="W69" s="41">
        <x:f>- (Q69 + V69 - T69 / V69) / (3 * P69)</x:f>
      </x:c>
      <x:c r="X69" s="36">
        <x:f>P69 * W69^3 + Q69 * W69^2 + R69 * W69 + S69</x:f>
      </x:c>
    </x:row>
    <x:row r="70" spans="1:35" x14ac:dyDescent="0.25">
      <x:c r="O70" s="18" t="n">
        <x:v>2</x:v>
      </x:c>
      <x:c r="P70" s="18">
        <x:f>(W65 - W64) / (3 * T58)</x:f>
      </x:c>
      <x:c r="Q70" s="18">
        <x:f>W64</x:f>
      </x:c>
      <x:c r="R70" s="18">
        <x:f>W58 - T58 * (W65 + 2 * W64) / 3</x:f>
      </x:c>
      <x:c r="S70" s="18">
        <x:f>Q58</x:f>
      </x:c>
      <x:c r="T70" s="18">
        <x:f>Q70^2 - 3 * P70 * R70</x:f>
      </x:c>
      <x:c r="U70" s="18">
        <x:f>2 * Q70^3 - 9 * P70 * Q70 * R70+ 27 * P70^2 * S70</x:f>
      </x:c>
      <x:c r="V70" s="18">
        <x:f>( 1/2 * (U70 + SQRT(U70^2 - 4*T70^3)) )^(1/3)</x:f>
      </x:c>
      <x:c r="W70" s="41">
        <x:f>- (Q70 + V70 - T70 / V70) / (3 * P70)</x:f>
      </x:c>
      <x:c r="X70" s="36">
        <x:f>P70 * W70^3 + Q70 * W70^2 + R70 * W70 + S70</x:f>
      </x:c>
    </x:row>
    <x:row r="72" spans="1:35" x14ac:dyDescent="0.25">
      <x:c r="O72" s="17" t="s">
        <x:v>71</x:v>
      </x:c>
      <x:c r="P72" s="17" t="s">
        <x:v>72</x:v>
      </x:c>
      <x:c r="R72" s="68" t="s">
        <x:v>80</x:v>
      </x:c>
      <x:c r="S72" s="69" t="s">
        <x:v>11</x:v>
      </x:c>
    </x:row>
    <x:row r="73" spans="1:35" x14ac:dyDescent="0.25">
      <x:c r="O73" s="18" t="n">
        <x:v>0</x:v>
      </x:c>
      <x:c r="P73" s="39" t="str">
        <x:f>"0:1"</x:f>
      </x:c>
      <x:c r="R73" s="70" t="s"/>
      <x:c r="S73" s="71" t="n">
        <x:v>1.098612</x:v>
      </x:c>
    </x:row>
    <x:row r="74" spans="1:35" x14ac:dyDescent="0.25">
      <x:c r="O74" s="18" t="n">
        <x:v>1</x:v>
      </x:c>
      <x:c r="P74" s="18" t="str">
        <x:f>"1:2"</x:f>
      </x:c>
      <x:c r="R74" s="70" t="s"/>
      <x:c r="S74" s="71" t="n">
        <x:v>1.791759</x:v>
      </x:c>
    </x:row>
    <x:row r="75" spans="1:35" x14ac:dyDescent="0.25">
      <x:c r="O75" s="18" t="n">
        <x:v>2</x:v>
      </x:c>
      <x:c r="P75" s="18" t="str">
        <x:f>"2:3"</x:f>
      </x:c>
      <x:c r="R75" s="70" t="s"/>
      <x:c r="S75" s="71" t="n">
        <x:v>2.639057</x:v>
      </x:c>
    </x:row>
    <x:row r="76" spans="1:35" x14ac:dyDescent="0.25">
      <x:c r="R76" s="70" t="s"/>
      <x:c r="S76" s="71" t="n">
        <x:v>2.772589</x:v>
      </x:c>
    </x:row>
    <x:row r="79" spans="1:35" x14ac:dyDescent="0.25">
      <x:c r="Q79" s="11" t="s">
        <x:v>81</x:v>
      </x:c>
      <x:c r="R79" s="8" t="s">
        <x:v>10</x:v>
      </x:c>
      <x:c r="S79" s="42" t="s">
        <x:v>82</x:v>
      </x:c>
    </x:row>
    <x:row r="80" spans="1:35" x14ac:dyDescent="0.25">
      <x:c r="R80" s="8" t="s">
        <x:v>75</x:v>
      </x:c>
      <x:c r="S80" s="11" t="s">
        <x:v>83</x:v>
      </x:c>
    </x:row>
    <x:row r="81" spans="1:35" x14ac:dyDescent="0.25">
      <x:c r="R81" s="8" t="s">
        <x:v>76</x:v>
      </x:c>
      <x:c r="S81" s="11" t="s">
        <x:v>84</x:v>
      </x:c>
    </x:row>
    <x:row r="82" spans="1:35" x14ac:dyDescent="0.25">
      <x:c r="R82" s="8" t="s">
        <x:v>77</x:v>
      </x:c>
      <x:c r="S82" s="11" t="s">
        <x:v>85</x:v>
      </x:c>
    </x:row>
    <x:row r="84" spans="1:35" x14ac:dyDescent="0.25">
      <x:c r="R84" s="8" t="s">
        <x:v>10</x:v>
      </x:c>
      <x:c r="S84" s="1" t="s">
        <x:v>86</x:v>
      </x:c>
      <x:c r="T84" s="1" t="s"/>
      <x:c r="U84" s="1" t="s"/>
      <x:c r="V84" s="1" t="s"/>
      <x:c r="W84" s="1" t="s"/>
    </x:row>
    <x:row r="85" spans="1:35" x14ac:dyDescent="0.25">
      <x:c r="S85" s="1" t="s"/>
      <x:c r="T85" s="1" t="s"/>
      <x:c r="U85" s="1" t="s"/>
      <x:c r="V85" s="1" t="s"/>
      <x:c r="W85" s="1" t="s"/>
    </x:row>
    <x:row r="86" spans="1:35" x14ac:dyDescent="0.25">
      <x:c r="S86" s="1" t="s"/>
      <x:c r="T86" s="1" t="s"/>
      <x:c r="U86" s="1" t="s"/>
      <x:c r="V86" s="1" t="s"/>
      <x:c r="W86" s="1" t="s"/>
    </x:row>
    <x:row r="87" spans="1:35" x14ac:dyDescent="0.25">
      <x:c r="S87" s="1" t="s"/>
      <x:c r="T87" s="1" t="s"/>
      <x:c r="U87" s="1" t="s"/>
      <x:c r="V87" s="1" t="s"/>
      <x:c r="W87" s="1" t="s"/>
    </x:row>
    <x:row r="88" spans="1:35" x14ac:dyDescent="0.25">
      <x:c r="S88" s="1" t="s"/>
      <x:c r="T88" s="1" t="s"/>
      <x:c r="U88" s="1" t="s"/>
      <x:c r="V88" s="1" t="s"/>
      <x:c r="W88" s="1" t="s"/>
    </x:row>
    <x:row r="89" spans="1:35" x14ac:dyDescent="0.25">
      <x:c r="S89" s="1" t="s"/>
      <x:c r="T89" s="1" t="s"/>
      <x:c r="U89" s="1" t="s"/>
      <x:c r="V89" s="1" t="s"/>
      <x:c r="W89" s="1" t="s"/>
    </x:row>
    <x:row r="91" spans="1:35" x14ac:dyDescent="0.25">
      <x:c r="O91" s="2" t="s">
        <x:v>87</x:v>
      </x:c>
      <x:c r="P91" s="2" t="s"/>
      <x:c r="Q91" s="2" t="s"/>
      <x:c r="R91" s="2" t="s"/>
      <x:c r="S91" s="2" t="s"/>
      <x:c r="T91" s="2" t="s"/>
      <x:c r="U91" s="2" t="s"/>
      <x:c r="V91" s="2" t="s"/>
      <x:c r="W91" s="2" t="s"/>
    </x:row>
    <x:row r="92" spans="1:35" x14ac:dyDescent="0.25">
      <x:c r="O92" s="2" t="s"/>
      <x:c r="P92" s="2" t="s"/>
      <x:c r="Q92" s="2" t="s"/>
      <x:c r="R92" s="2" t="s"/>
      <x:c r="S92" s="2" t="s"/>
      <x:c r="T92" s="2" t="s"/>
      <x:c r="U92" s="2" t="s"/>
      <x:c r="V92" s="2" t="s"/>
      <x:c r="W92" s="2" t="s"/>
    </x:row>
    <x:row r="93" spans="1:35" x14ac:dyDescent="0.25">
      <x:c r="O93" s="2" t="s"/>
      <x:c r="P93" s="2" t="s"/>
      <x:c r="Q93" s="2" t="s"/>
      <x:c r="R93" s="2" t="s"/>
      <x:c r="S93" s="2" t="s"/>
      <x:c r="T93" s="2" t="s"/>
      <x:c r="U93" s="2" t="s"/>
      <x:c r="V93" s="2" t="s"/>
      <x:c r="W93" s="2" t="s"/>
    </x:row>
    <x:row r="140" spans="1:35" x14ac:dyDescent="0.25">
      <x:c r="B140" s="11" t="s">
        <x:v>88</x:v>
      </x:c>
    </x:row>
    <x:row r="162" spans="1:35" x14ac:dyDescent="0.25">
      <x:c r="B162" s="11" t="s">
        <x:v>89</x:v>
      </x:c>
    </x:row>
  </x:sheetData>
  <x:mergeCells count="6">
    <x:mergeCell ref="O91:W93"/>
    <x:mergeCell ref="P10:S10"/>
    <x:mergeCell ref="P31:S31"/>
    <x:mergeCell ref="AA31:AD31"/>
    <x:mergeCell ref="P61:S61"/>
    <x:mergeCell ref="S84:W8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Compose - Linear Interpolation</vt:lpstr>
      <vt:lpstr>Compose - Spline Interpolation</vt:lpstr>
      <vt:lpstr>Sheet1</vt:lpstr>
      <vt:lpstr>Cubic Spline - Aborted Sheet</vt:lpstr>
      <vt:lpstr>Compose - Linear Interpolation!Print_Area</vt:lpstr>
      <vt:lpstr>Compose - Linear Interpolation!Print_Titles</vt:lpstr>
      <vt:lpstr>Compose - Spline Interpolation!Print_Area</vt:lpstr>
      <vt:lpstr>Compose - Spline Interpolation!Print_Titles</vt:lpstr>
      <vt:lpstr>Sheet1!Print_Area</vt:lpstr>
      <vt:lpstr>Sheet1!Print_Titles</vt:lpstr>
      <vt:lpstr>Cubic Spline - Aborted Sheet!Print_Area</vt:lpstr>
      <vt:lpstr>Cubic Spline - Aborted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Cody McCoy</dc:creator>
  <lastModifiedBy>Cody McCoy</lastModifiedBy>
  <dcterms:created xsi:type="dcterms:W3CDTF">2020-01-23T20:48:08.0000000Z</dcterms:created>
  <dcterms:modified xsi:type="dcterms:W3CDTF">2020-04-29T21:32:49.3312652Z</dcterms:modified>
</coreProperties>
</file>