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2624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cody\source\Repos\flooddamageassessment\FunctionsTests\ExcelTesting\ExcelData\"/>
    </mc:Choice>
  </mc:AlternateContent>
  <xr:revisionPtr revIDLastSave="0" documentId="13_ncr:1_{07E6EA96-D353-4D9F-9AFA-ABEC60EAD736}" xr6:coauthVersionLast="45" xr6:coauthVersionMax="45" xr10:uidLastSave="{00000000-0000-0000-0000-000000000000}"/>
  <x:bookViews>
    <x:workbookView xWindow="28680" yWindow="-105" windowWidth="29040" windowHeight="15840" tabRatio="939" firstSheet="0" activeTab="1" xr2:uid="{00000000-000D-0000-FFFF-FFFF00000000}"/>
  </x:bookViews>
  <x:sheets>
    <x:sheet name="Order" sheetId="1" r:id="rId1"/>
    <x:sheet name="y = F(x)" sheetId="2" r:id="rId2"/>
    <x:sheet name="y = F(x) - More Mixed Interp." sheetId="18" r:id="rId3"/>
    <x:sheet name="x = F(y)" sheetId="14" r:id="rId4"/>
    <x:sheet name="x = F(y) - More Mixed Interp." sheetId="16" r:id="rId5"/>
    <x:sheet name="Reference - Cubic Spline" sheetId="13" r:id="rId6"/>
    <x:sheet name="Analysis of y = F(x)" sheetId="17" r:id="rId7"/>
  </x:sheets>
  <x:externalReferences>
    <x:externalReference r:id="rId8"/>
  </x:externalReferences>
  <x:definedNames/>
  <x:calcPr calcId="18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O70" i="2"/>
  <x:c r="O71" i="2"/>
  <x:c r="O72" i="2"/>
  <x:c r="O73" i="2"/>
  <x:c r="O77" i="2"/>
  <x:c r="O78" i="2"/>
  <x:c r="O79" i="2"/>
  <x:c r="O80" i="2"/>
  <x:c r="O84" i="2"/>
  <x:c r="O85" i="2"/>
  <x:c r="O86" i="2"/>
  <x:c r="O87" i="2"/>
  <x:c r="O91" i="2"/>
  <x:c r="O92" i="2"/>
  <x:c r="O93" i="2"/>
  <x:c r="O94" i="2"/>
  <x:c r="O98" i="2"/>
  <x:c r="O99" i="2"/>
  <x:c r="O100" i="2"/>
  <x:c r="O101" i="2"/>
  <x:c r="O105" i="2"/>
  <x:c r="O106" i="2"/>
  <x:c r="O107" i="2"/>
  <x:c r="O108" i="2"/>
  <x:c r="O114" i="2"/>
  <x:c r="O115" i="2"/>
  <x:c r="O116" i="2"/>
  <x:c r="O117" i="2"/>
  <x:c r="O121" i="2"/>
  <x:c r="O122" i="2"/>
  <x:c r="O123" i="2"/>
  <x:c r="O124" i="2"/>
  <x:c r="O128" i="2"/>
  <x:c r="O129" i="2"/>
  <x:c r="O130" i="2"/>
  <x:c r="O131" i="2"/>
  <x:c r="O135" i="2"/>
  <x:c r="O136" i="2"/>
  <x:c r="O137" i="2"/>
  <x:c r="O138" i="2"/>
  <x:c r="O142" i="2"/>
  <x:c r="O143" i="2"/>
  <x:c r="O144" i="2"/>
  <x:c r="O145" i="2"/>
  <x:c r="O149" i="2"/>
  <x:c r="O150" i="2"/>
  <x:c r="O151" i="2"/>
  <x:c r="O152" i="2"/>
  <x:c r="V9" i="18"/>
  <x:c r="W9" i="18"/>
  <x:c r="Z9" i="18"/>
  <x:c r="AA9" i="18"/>
  <x:c r="AD9" i="18"/>
  <x:c r="AE9" i="18"/>
  <x:c r="AF9" i="18"/>
  <x:c r="AG9" i="18"/>
  <x:c r="O10" i="18"/>
  <x:c r="V10" i="18"/>
  <x:c r="W10" i="18"/>
  <x:c r="Z10" i="18"/>
  <x:c r="AA10" i="18"/>
  <x:c r="AD10" i="18"/>
  <x:c r="AE10" i="18"/>
  <x:c r="AF10" i="18"/>
  <x:c r="AG10" i="18"/>
  <x:c r="O11" i="18"/>
  <x:c r="V11" i="18"/>
  <x:c r="W11" i="18"/>
  <x:c r="Z11" i="18"/>
  <x:c r="AA11" i="18"/>
  <x:c r="AD11" i="18"/>
  <x:c r="AF11" i="18"/>
  <x:c r="AG11" i="18"/>
  <x:c r="O12" i="18"/>
  <x:c r="V12" i="18"/>
  <x:c r="W12" i="18"/>
  <x:c r="Z12" i="18"/>
  <x:c r="AA12" i="18"/>
  <x:c r="V13" i="18"/>
  <x:c r="W13" i="18"/>
  <x:c r="V14" i="18"/>
  <x:c r="W14" i="18"/>
  <x:c r="V15" i="18"/>
  <x:c r="W15" i="18"/>
  <x:c r="AG15" i="18" a="1"/>
  <x:c r="AG15" i="18" s="1"/>
  <x:c r="AG16" i="18" s="1"/>
  <x:c r="AG17" i="18" s="1"/>
  <x:c r="AG18" i="18" s="1"/>
  <x:c r="V16" i="18"/>
  <x:c r="W16" i="18"/>
  <x:c r="Z16" i="18"/>
  <x:c r="AB16" i="18"/>
  <x:c r="AE16" i="18"/>
  <x:c r="V17" i="18"/>
  <x:c r="W17" i="18"/>
  <x:c r="AA17" i="18"/>
  <x:c r="AC17" i="18"/>
  <x:c r="AE17" i="18"/>
  <x:c r="V18" i="18"/>
  <x:c r="W18" i="18"/>
  <x:c r="V19" i="18"/>
  <x:c r="W19" i="18"/>
  <x:c r="V20" i="18"/>
  <x:c r="W20" i="18"/>
  <x:c r="V21" i="18"/>
  <x:c r="W21" i="18"/>
  <x:c r="Z21" i="18"/>
  <x:c r="AA21" i="18"/>
  <x:c r="AB21" i="18"/>
  <x:c r="AC21" i="18"/>
  <x:c r="Z22" i="18"/>
  <x:c r="AA22" i="18"/>
  <x:c r="AB22" i="18"/>
  <x:c r="AC22" i="18"/>
  <x:c r="Z23" i="18"/>
  <x:c r="AA23" i="18"/>
  <x:c r="AB23" i="18"/>
  <x:c r="AC23" i="18"/>
  <x:c r="O28" i="18"/>
  <x:c r="O29" i="18"/>
  <x:c r="O30" i="18"/>
  <x:c r="O31" i="18"/>
  <x:c r="O34" i="18"/>
  <x:c r="O35" i="18"/>
  <x:c r="O36" i="18"/>
  <x:c r="O37" i="18"/>
  <x:c r="O38" i="18"/>
  <x:c r="O39" i="18"/>
  <x:c r="O46" i="18"/>
  <x:c r="O47" i="18"/>
  <x:c r="O52" i="18"/>
  <x:c r="O53" i="18"/>
  <x:c r="O54" i="18"/>
  <x:c r="V60" i="18"/>
  <x:c r="W60" i="18"/>
  <x:c r="Z60" i="18"/>
  <x:c r="AA60" i="18"/>
  <x:c r="AD60" i="18"/>
  <x:c r="AE60" i="18"/>
  <x:c r="AF60" i="18"/>
  <x:c r="AG60" i="18"/>
  <x:c r="V61" i="18"/>
  <x:c r="W61" i="18"/>
  <x:c r="Z61" i="18"/>
  <x:c r="AA61" i="18"/>
  <x:c r="AD61" i="18"/>
  <x:c r="AE61" i="18"/>
  <x:c r="AF61" i="18"/>
  <x:c r="AG61" i="18"/>
  <x:c r="V62" i="18"/>
  <x:c r="W62" i="18"/>
  <x:c r="Z62" i="18"/>
  <x:c r="AA62" i="18"/>
  <x:c r="AD62" i="18"/>
  <x:c r="AF62" i="18"/>
  <x:c r="AG62" i="18"/>
  <x:c r="V63" i="18"/>
  <x:c r="W63" i="18"/>
  <x:c r="Z63" i="18"/>
  <x:c r="AA63" i="18"/>
  <x:c r="V64" i="18"/>
  <x:c r="W64" i="18"/>
  <x:c r="V65" i="18"/>
  <x:c r="W65" i="18"/>
  <x:c r="V66" i="18"/>
  <x:c r="W66" i="18"/>
  <x:c r="AG66" i="18" a="1"/>
  <x:c r="AG66" i="18" s="1"/>
  <x:c r="AG67" i="18" s="1"/>
  <x:c r="AG68" i="18" s="1"/>
  <x:c r="AG69" i="18" s="1"/>
  <x:c r="V67" i="18"/>
  <x:c r="W67" i="18"/>
  <x:c r="Z67" i="18"/>
  <x:c r="AB67" i="18"/>
  <x:c r="AE67" i="18"/>
  <x:c r="O68" i="18"/>
  <x:c r="V68" i="18"/>
  <x:c r="W68" i="18"/>
  <x:c r="AA68" i="18"/>
  <x:c r="AC68" i="18"/>
  <x:c r="AE68" i="18"/>
  <x:c r="V69" i="18"/>
  <x:c r="W69" i="18"/>
  <x:c r="V70" i="18"/>
  <x:c r="W70" i="18"/>
  <x:c r="V71" i="18"/>
  <x:c r="W71" i="18"/>
  <x:c r="V72" i="18"/>
  <x:c r="W72" i="18"/>
  <x:c r="Z72" i="18"/>
  <x:c r="AA72" i="18"/>
  <x:c r="AB72" i="18"/>
  <x:c r="AC72" i="18"/>
  <x:c r="Z73" i="18"/>
  <x:c r="AA73" i="18"/>
  <x:c r="AB73" i="18"/>
  <x:c r="AC73" i="18"/>
  <x:c r="Z74" i="18"/>
  <x:c r="AA74" i="18"/>
  <x:c r="AB74" i="18"/>
  <x:c r="AC74" i="18"/>
  <x:c r="O86" i="18"/>
  <x:c r="O87" i="18"/>
  <x:c r="O92" i="18"/>
  <x:c r="O93" i="18"/>
  <x:c r="O94" i="18"/>
  <x:c r="O102" i="18"/>
  <x:c r="O103" i="18"/>
  <x:c r="O108" i="18"/>
  <x:c r="V108" i="18"/>
  <x:c r="W108" i="18"/>
  <x:c r="Z108" i="18"/>
  <x:c r="AA108" i="18"/>
  <x:c r="AD108" i="18"/>
  <x:c r="AE108" i="18"/>
  <x:c r="AF108" i="18"/>
  <x:c r="AG108" i="18"/>
  <x:c r="O109" i="18"/>
  <x:c r="V109" i="18"/>
  <x:c r="W109" i="18"/>
  <x:c r="Z109" i="18"/>
  <x:c r="AA109" i="18"/>
  <x:c r="AD109" i="18"/>
  <x:c r="AE109" i="18"/>
  <x:c r="AF109" i="18"/>
  <x:c r="AG109" i="18"/>
  <x:c r="O110" i="18"/>
  <x:c r="V110" i="18"/>
  <x:c r="W110" i="18"/>
  <x:c r="Z110" i="18"/>
  <x:c r="AA110" i="18"/>
  <x:c r="AD110" i="18"/>
  <x:c r="AF110" i="18"/>
  <x:c r="AG110" i="18"/>
  <x:c r="O111" i="18"/>
  <x:c r="V111" i="18"/>
  <x:c r="W111" i="18"/>
  <x:c r="Z111" i="18"/>
  <x:c r="AA111" i="18"/>
  <x:c r="V112" i="18"/>
  <x:c r="W112" i="18"/>
  <x:c r="V113" i="18"/>
  <x:c r="W113" i="18"/>
  <x:c r="O114" i="18"/>
  <x:c r="V114" i="18"/>
  <x:c r="W114" i="18"/>
  <x:c r="AG114" i="18" a="1"/>
  <x:c r="AG114" i="18" s="1"/>
  <x:c r="AG115" i="18" s="1"/>
  <x:c r="AG116" i="18" s="1"/>
  <x:c r="AG117" i="18" s="1"/>
  <x:c r="O115" i="18"/>
  <x:c r="V115" i="18"/>
  <x:c r="W115" i="18"/>
  <x:c r="Z115" i="18"/>
  <x:c r="AB115" i="18"/>
  <x:c r="AE115" i="18"/>
  <x:c r="V116" i="18"/>
  <x:c r="W116" i="18"/>
  <x:c r="AA116" i="18"/>
  <x:c r="AC116" i="18"/>
  <x:c r="AE116" i="18"/>
  <x:c r="V117" i="18"/>
  <x:c r="W117" i="18"/>
  <x:c r="V118" i="18"/>
  <x:c r="W118" i="18"/>
  <x:c r="V119" i="18"/>
  <x:c r="W119" i="18"/>
  <x:c r="V120" i="18"/>
  <x:c r="W120" i="18"/>
  <x:c r="Z120" i="18"/>
  <x:c r="AA120" i="18"/>
  <x:c r="AB120" i="18"/>
  <x:c r="AC120" i="18"/>
  <x:c r="Z121" i="18"/>
  <x:c r="AA121" i="18"/>
  <x:c r="AB121" i="18"/>
  <x:c r="AC121" i="18"/>
  <x:c r="O122" i="18"/>
  <x:c r="Z122" i="18"/>
  <x:c r="AA122" i="18"/>
  <x:c r="AB122" i="18"/>
  <x:c r="AC122" i="18"/>
  <x:c r="O123" i="18"/>
  <x:c r="O124" i="18"/>
  <x:c r="O148" i="18"/>
  <x:c r="O149" i="18"/>
  <x:c r="O151" i="18"/>
  <x:c r="O154" i="18"/>
  <x:c r="O155" i="18"/>
  <x:c r="V156" i="18"/>
  <x:c r="W156" i="18"/>
  <x:c r="Z156" i="18"/>
  <x:c r="AA156" i="18"/>
  <x:c r="AD156" i="18"/>
  <x:c r="AE156" i="18"/>
  <x:c r="AF156" i="18"/>
  <x:c r="AG156" i="18"/>
  <x:c r="V157" i="18"/>
  <x:c r="W157" i="18"/>
  <x:c r="Z157" i="18"/>
  <x:c r="AA157" i="18"/>
  <x:c r="AD157" i="18"/>
  <x:c r="AE157" i="18"/>
  <x:c r="AF157" i="18"/>
  <x:c r="AG157" i="18"/>
  <x:c r="V158" i="18"/>
  <x:c r="W158" i="18"/>
  <x:c r="Z158" i="18"/>
  <x:c r="AA158" i="18"/>
  <x:c r="AD158" i="18"/>
  <x:c r="AF158" i="18"/>
  <x:c r="AG158" i="18"/>
  <x:c r="V159" i="18"/>
  <x:c r="W159" i="18"/>
  <x:c r="Z159" i="18"/>
  <x:c r="AA159" i="18"/>
  <x:c r="V160" i="18"/>
  <x:c r="W160" i="18"/>
  <x:c r="V161" i="18"/>
  <x:c r="W161" i="18"/>
  <x:c r="V162" i="18"/>
  <x:c r="W162" i="18"/>
  <x:c r="AG162" i="18" a="1"/>
  <x:c r="AG162" i="18" s="1"/>
  <x:c r="AG163" i="18" s="1"/>
  <x:c r="AG164" i="18" s="1"/>
  <x:c r="AG165" i="18" s="1"/>
  <x:c r="O163" i="18"/>
  <x:c r="V163" i="18"/>
  <x:c r="W163" i="18"/>
  <x:c r="Z163" i="18"/>
  <x:c r="AB163" i="18"/>
  <x:c r="AE163" i="18"/>
  <x:c r="O164" i="18"/>
  <x:c r="V164" i="18"/>
  <x:c r="W164" i="18"/>
  <x:c r="AA164" i="18"/>
  <x:c r="AC164" i="18"/>
  <x:c r="AE164" i="18"/>
  <x:c r="O165" i="18"/>
  <x:c r="V165" i="18"/>
  <x:c r="W165" i="18"/>
  <x:c r="O166" i="18"/>
  <x:c r="V166" i="18"/>
  <x:c r="W166" i="18"/>
  <x:c r="O167" i="18"/>
  <x:c r="V167" i="18"/>
  <x:c r="W167" i="18"/>
  <x:c r="V168" i="18"/>
  <x:c r="W168" i="18"/>
  <x:c r="Z168" i="18"/>
  <x:c r="AA168" i="18"/>
  <x:c r="AB168" i="18"/>
  <x:c r="AC168" i="18"/>
  <x:c r="Z169" i="18"/>
  <x:c r="AA169" i="18"/>
  <x:c r="AB169" i="18"/>
  <x:c r="AC169" i="18"/>
  <x:c r="Z170" i="18"/>
  <x:c r="AA170" i="18"/>
  <x:c r="AB170" i="18"/>
  <x:c r="AC170" i="18"/>
  <x:c r="O174" i="18"/>
  <x:c r="O175" i="18"/>
  <x:c r="O187" i="18"/>
  <x:c r="O188" i="18"/>
  <x:c r="O189" i="18"/>
  <x:c r="O202" i="18"/>
  <x:c r="O203" i="18"/>
  <x:c r="V204" i="18"/>
  <x:c r="W204" i="18"/>
  <x:c r="Z204" i="18"/>
  <x:c r="AA204" i="18"/>
  <x:c r="AD204" i="18"/>
  <x:c r="AE204" i="18"/>
  <x:c r="AF204" i="18"/>
  <x:c r="AG204" i="18"/>
  <x:c r="V205" i="18"/>
  <x:c r="W205" i="18"/>
  <x:c r="Z205" i="18"/>
  <x:c r="AA205" i="18"/>
  <x:c r="AD205" i="18"/>
  <x:c r="AE205" i="18"/>
  <x:c r="AF205" i="18"/>
  <x:c r="AG205" i="18"/>
  <x:c r="O206" i="18"/>
  <x:c r="V206" i="18"/>
  <x:c r="W206" i="18"/>
  <x:c r="Z206" i="18"/>
  <x:c r="AA206" i="18"/>
  <x:c r="AD206" i="18"/>
  <x:c r="AF206" i="18"/>
  <x:c r="AG206" i="18"/>
  <x:c r="O207" i="18"/>
  <x:c r="V207" i="18"/>
  <x:c r="W207" i="18"/>
  <x:c r="Z207" i="18"/>
  <x:c r="AA207" i="18"/>
  <x:c r="V208" i="18"/>
  <x:c r="W208" i="18"/>
  <x:c r="V209" i="18"/>
  <x:c r="W209" i="18"/>
  <x:c r="O210" i="18"/>
  <x:c r="V210" i="18"/>
  <x:c r="W210" i="18"/>
  <x:c r="AG210" i="18" a="1"/>
  <x:c r="AG210" i="18" s="1"/>
  <x:c r="AG211" i="18" s="1"/>
  <x:c r="AG212" i="18" s="1"/>
  <x:c r="AG213" i="18" s="1"/>
  <x:c r="O211" i="18"/>
  <x:c r="V211" i="18"/>
  <x:c r="W211" i="18"/>
  <x:c r="Z211" i="18"/>
  <x:c r="AB211" i="18"/>
  <x:c r="AE211" i="18"/>
  <x:c r="O212" i="18"/>
  <x:c r="V212" i="18"/>
  <x:c r="W212" i="18"/>
  <x:c r="AA212" i="18"/>
  <x:c r="AC212" i="18"/>
  <x:c r="AE212" i="18"/>
  <x:c r="O213" i="18"/>
  <x:c r="V213" i="18"/>
  <x:c r="W213" i="18"/>
  <x:c r="O214" i="18"/>
  <x:c r="V214" i="18"/>
  <x:c r="W214" i="18"/>
  <x:c r="O215" i="18"/>
  <x:c r="V215" i="18"/>
  <x:c r="W215" i="18"/>
  <x:c r="V216" i="18"/>
  <x:c r="W216" i="18"/>
  <x:c r="Z216" i="18"/>
  <x:c r="AA216" i="18"/>
  <x:c r="AB216" i="18"/>
  <x:c r="AC216" i="18"/>
  <x:c r="Z217" i="18"/>
  <x:c r="AA217" i="18"/>
  <x:c r="AB217" i="18"/>
  <x:c r="AC217" i="18"/>
  <x:c r="Z218" i="18"/>
  <x:c r="AA218" i="18"/>
  <x:c r="AB218" i="18"/>
  <x:c r="AC218" i="18"/>
  <x:c r="O220" i="18"/>
  <x:c r="O221" i="18"/>
  <x:c r="O222" i="18"/>
  <x:c r="O226" i="18"/>
  <x:c r="O227" i="18"/>
  <x:c r="O228" i="18"/>
  <x:c r="O234" i="18"/>
  <x:c r="O235" i="18"/>
  <x:c r="O236" i="18"/>
  <x:c r="O237" i="18"/>
  <x:c r="O246" i="18"/>
  <x:c r="O247" i="18"/>
  <x:c r="V252" i="18"/>
  <x:c r="W252" i="18"/>
  <x:c r="Z252" i="18"/>
  <x:c r="AA252" i="18"/>
  <x:c r="AD252" i="18"/>
  <x:c r="AE252" i="18"/>
  <x:c r="AF252" i="18"/>
  <x:c r="AG252" i="18"/>
  <x:c r="O253" i="18"/>
  <x:c r="V253" i="18"/>
  <x:c r="W253" i="18"/>
  <x:c r="Z253" i="18"/>
  <x:c r="AA253" i="18"/>
  <x:c r="AD253" i="18"/>
  <x:c r="AE253" i="18"/>
  <x:c r="AF253" i="18"/>
  <x:c r="AG253" i="18"/>
  <x:c r="O254" i="18"/>
  <x:c r="V254" i="18"/>
  <x:c r="W254" i="18"/>
  <x:c r="Z254" i="18"/>
  <x:c r="AA254" i="18"/>
  <x:c r="AD254" i="18"/>
  <x:c r="AF254" i="18"/>
  <x:c r="AG254" i="18"/>
  <x:c r="O255" i="18"/>
  <x:c r="V255" i="18"/>
  <x:c r="W255" i="18"/>
  <x:c r="Z255" i="18"/>
  <x:c r="AA255" i="18"/>
  <x:c r="V256" i="18"/>
  <x:c r="W256" i="18"/>
  <x:c r="V257" i="18"/>
  <x:c r="W257" i="18"/>
  <x:c r="V258" i="18"/>
  <x:c r="W258" i="18"/>
  <x:c r="AG258" i="18" a="1"/>
  <x:c r="AG258" i="18" s="1"/>
  <x:c r="AG259" i="18" s="1"/>
  <x:c r="AG260" i="18" s="1"/>
  <x:c r="AG261" i="18" s="1"/>
  <x:c r="V259" i="18"/>
  <x:c r="W259" i="18"/>
  <x:c r="Z259" i="18"/>
  <x:c r="AB259" i="18"/>
  <x:c r="AE259" i="18"/>
  <x:c r="V260" i="18"/>
  <x:c r="W260" i="18"/>
  <x:c r="AA260" i="18"/>
  <x:c r="AC260" i="18"/>
  <x:c r="AE260" i="18"/>
  <x:c r="V261" i="18"/>
  <x:c r="W261" i="18"/>
  <x:c r="V262" i="18"/>
  <x:c r="W262" i="18"/>
  <x:c r="O263" i="18"/>
  <x:c r="V263" i="18"/>
  <x:c r="W263" i="18"/>
  <x:c r="O264" i="18"/>
  <x:c r="V264" i="18"/>
  <x:c r="W264" i="18"/>
  <x:c r="Z264" i="18"/>
  <x:c r="AA264" i="18"/>
  <x:c r="AB264" i="18"/>
  <x:c r="AC264" i="18"/>
  <x:c r="Z265" i="18"/>
  <x:c r="AA265" i="18"/>
  <x:c r="AB265" i="18"/>
  <x:c r="AC265" i="18"/>
  <x:c r="Z266" i="18"/>
  <x:c r="AA266" i="18"/>
  <x:c r="AB266" i="18"/>
  <x:c r="AC266" i="18"/>
  <x:c r="O271" i="18"/>
  <x:c r="O272" i="18"/>
  <x:c r="O273" i="18"/>
  <x:c r="O279" i="18"/>
  <x:c r="O280" i="18"/>
  <x:c r="O281" i="18"/>
  <x:c r="O296" i="18"/>
  <x:c r="O297" i="18"/>
  <x:c r="V303" i="18"/>
  <x:c r="W303" i="18"/>
  <x:c r="Z303" i="18"/>
  <x:c r="AA303" i="18"/>
  <x:c r="AD303" i="18"/>
  <x:c r="AE303" i="18"/>
  <x:c r="AF303" i="18"/>
  <x:c r="AG303" i="18"/>
  <x:c r="V304" i="18"/>
  <x:c r="W304" i="18"/>
  <x:c r="Z304" i="18"/>
  <x:c r="AA304" i="18"/>
  <x:c r="AD304" i="18"/>
  <x:c r="AE304" i="18"/>
  <x:c r="AF304" i="18"/>
  <x:c r="AG304" i="18"/>
  <x:c r="O305" i="18"/>
  <x:c r="V305" i="18"/>
  <x:c r="W305" i="18"/>
  <x:c r="Z305" i="18"/>
  <x:c r="AA305" i="18"/>
  <x:c r="AD305" i="18"/>
  <x:c r="AF305" i="18"/>
  <x:c r="AG305" i="18"/>
  <x:c r="O306" i="18"/>
  <x:c r="V306" i="18"/>
  <x:c r="W306" i="18"/>
  <x:c r="Z306" i="18"/>
  <x:c r="AA306" i="18"/>
  <x:c r="V307" i="18"/>
  <x:c r="W307" i="18"/>
  <x:c r="V308" i="18"/>
  <x:c r="W308" i="18"/>
  <x:c r="V309" i="18"/>
  <x:c r="W309" i="18"/>
  <x:c r="AG309" i="18" a="1"/>
  <x:c r="AG309" i="18" s="1"/>
  <x:c r="AG310" i="18" s="1"/>
  <x:c r="AG311" i="18" s="1"/>
  <x:c r="AG312" i="18" s="1"/>
  <x:c r="V310" i="18"/>
  <x:c r="W310" i="18"/>
  <x:c r="Z310" i="18"/>
  <x:c r="AB310" i="18"/>
  <x:c r="AE310" i="18"/>
  <x:c r="V311" i="18"/>
  <x:c r="W311" i="18"/>
  <x:c r="AA311" i="18"/>
  <x:c r="AC311" i="18"/>
  <x:c r="AE311" i="18"/>
  <x:c r="V312" i="18"/>
  <x:c r="W312" i="18"/>
  <x:c r="V313" i="18"/>
  <x:c r="W313" i="18"/>
  <x:c r="V314" i="18"/>
  <x:c r="W314" i="18"/>
  <x:c r="O315" i="18"/>
  <x:c r="V315" i="18"/>
  <x:c r="W315" i="18"/>
  <x:c r="Z315" i="18"/>
  <x:c r="AA315" i="18"/>
  <x:c r="AB315" i="18"/>
  <x:c r="AC315" i="18"/>
  <x:c r="Z316" i="18"/>
  <x:c r="AA316" i="18"/>
  <x:c r="AB316" i="18"/>
  <x:c r="AC316" i="18"/>
  <x:c r="Z317" i="18"/>
  <x:c r="AA317" i="18"/>
  <x:c r="AB317" i="18"/>
  <x:c r="AC317" i="18"/>
  <x:c r="O322" i="18"/>
  <x:c r="O332" i="18"/>
  <x:c r="O333" i="18"/>
  <x:c r="O336" i="18"/>
  <x:c r="O337" i="18"/>
  <x:c r="O338" i="18"/>
  <x:c r="O344" i="18"/>
  <x:c r="O345" i="18"/>
  <x:c r="O347" i="18"/>
  <x:c r="O348" i="18"/>
  <x:c r="O349" i="18"/>
  <x:c r="M23" i="16"/>
  <x:c r="M6" i="13"/>
  <x:c r="N6" i="13"/>
  <x:c r="Q6" i="13"/>
  <x:c r="R6" i="13"/>
  <x:c r="S6" i="13"/>
  <x:c r="T6" i="13"/>
  <x:c r="AP6" i="13"/>
  <x:c r="AQ6" i="13"/>
  <x:c r="AR6" i="13"/>
  <x:c r="AS6" i="13"/>
  <x:c r="M7" i="13"/>
  <x:c r="N7" i="13"/>
  <x:c r="Q7" i="13"/>
  <x:c r="R7" i="13"/>
  <x:c r="S7" i="13"/>
  <x:c r="T7" i="13"/>
  <x:c r="AP7" i="13"/>
  <x:c r="AQ7" i="13"/>
  <x:c r="AR7" i="13"/>
  <x:c r="AS7" i="13"/>
  <x:c r="D8" i="13"/>
  <x:c r="E8" i="13"/>
  <x:c r="M8" i="13"/>
  <x:c r="N8" i="13"/>
  <x:c r="Q8" i="13"/>
  <x:c r="S8" i="13"/>
  <x:c r="T8" i="13"/>
  <x:c r="AP8" i="13"/>
  <x:c r="AR8" i="13"/>
  <x:c r="AS8" i="13"/>
  <x:c r="D9" i="13"/>
  <x:c r="E9" i="13"/>
  <x:c r="M9" i="13"/>
  <x:c r="N9" i="13"/>
  <x:c r="D10" i="13"/>
  <x:c r="E10" i="13"/>
  <x:c r="D11" i="13"/>
  <x:c r="E11" i="13"/>
  <x:c r="D12" i="13"/>
  <x:c r="E12" i="13"/>
  <x:c r="T12" i="13" a="1"/>
  <x:c r="T12" i="13" s="1"/>
  <x:c r="T13" i="13" s="1"/>
  <x:c r="T14" i="13" s="1"/>
  <x:c r="T15" i="13" s="1"/>
  <x:c r="AS12" i="13" a="1"/>
  <x:c r="AS12" i="13" s="1"/>
  <x:c r="AS13" i="13" s="1"/>
  <x:c r="AS14" i="13" s="1"/>
  <x:c r="AS15" i="13" s="1"/>
  <x:c r="D13" i="13"/>
  <x:c r="E13" i="13"/>
  <x:c r="M13" i="13"/>
  <x:c r="O13" i="13"/>
  <x:c r="R13" i="13"/>
  <x:c r="AL13" i="13"/>
  <x:c r="AN13" i="13"/>
  <x:c r="AQ13" i="13"/>
  <x:c r="D14" i="13"/>
  <x:c r="E14" i="13"/>
  <x:c r="N14" i="13"/>
  <x:c r="P14" i="13"/>
  <x:c r="R14" i="13"/>
  <x:c r="AM14" i="13"/>
  <x:c r="AO14" i="13"/>
  <x:c r="AQ14" i="13"/>
  <x:c r="D15" i="13"/>
  <x:c r="E15" i="13"/>
  <x:c r="D16" i="13"/>
  <x:c r="E16" i="13"/>
  <x:c r="D17" i="13"/>
  <x:c r="E17" i="13"/>
  <x:c r="D18" i="13"/>
  <x:c r="E18" i="13"/>
  <x:c r="M18" i="13"/>
  <x:c r="N18" i="13"/>
  <x:c r="O18" i="13"/>
  <x:c r="P18" i="13"/>
  <x:c r="AL18" i="13"/>
  <x:c r="AM18" i="13"/>
  <x:c r="AN18" i="13"/>
  <x:c r="AO18" i="13"/>
  <x:c r="D19" i="13"/>
  <x:c r="E19" i="13"/>
  <x:c r="M19" i="13"/>
  <x:c r="N19" i="13"/>
  <x:c r="O19" i="13"/>
  <x:c r="P19" i="13"/>
  <x:c r="AL19" i="13"/>
  <x:c r="AM19" i="13"/>
  <x:c r="AN19" i="13"/>
  <x:c r="AO19" i="13"/>
  <x:c r="D20" i="13"/>
  <x:c r="E20" i="13"/>
  <x:c r="M20" i="13"/>
  <x:c r="N20" i="13"/>
  <x:c r="O20" i="13"/>
  <x:c r="P20" i="13"/>
  <x:c r="AL20" i="13"/>
  <x:c r="AM20" i="13"/>
  <x:c r="AN20" i="13"/>
  <x:c r="AO20" i="13"/>
  <x:c r="D25" i="13"/>
  <x:c r="E25" i="13"/>
  <x:c r="M25" i="13"/>
  <x:c r="N25" i="13"/>
  <x:c r="Q25" i="13"/>
  <x:c r="R25" i="13"/>
  <x:c r="S25" i="13"/>
  <x:c r="T25" i="13"/>
  <x:c r="AP25" i="13"/>
  <x:c r="AQ25" i="13"/>
  <x:c r="AR25" i="13"/>
  <x:c r="AS25" i="13"/>
  <x:c r="D26" i="13"/>
  <x:c r="E26" i="13"/>
  <x:c r="M26" i="13"/>
  <x:c r="N26" i="13"/>
  <x:c r="Q26" i="13"/>
  <x:c r="R26" i="13"/>
  <x:c r="S26" i="13"/>
  <x:c r="T26" i="13"/>
  <x:c r="AP26" i="13"/>
  <x:c r="AQ26" i="13"/>
  <x:c r="AR26" i="13"/>
  <x:c r="AS26" i="13"/>
  <x:c r="D27" i="13"/>
  <x:c r="E27" i="13"/>
  <x:c r="M27" i="13"/>
  <x:c r="N27" i="13"/>
  <x:c r="Q27" i="13"/>
  <x:c r="S27" i="13"/>
  <x:c r="T27" i="13"/>
  <x:c r="AP27" i="13"/>
  <x:c r="AR27" i="13"/>
  <x:c r="AS27" i="13"/>
  <x:c r="D28" i="13"/>
  <x:c r="E28" i="13"/>
  <x:c r="M28" i="13"/>
  <x:c r="N28" i="13"/>
  <x:c r="D29" i="13"/>
  <x:c r="E29" i="13"/>
  <x:c r="D30" i="13"/>
  <x:c r="E30" i="13"/>
  <x:c r="D31" i="13"/>
  <x:c r="E31" i="13"/>
  <x:c r="T31" i="13" a="1"/>
  <x:c r="T31" i="13" s="1"/>
  <x:c r="T32" i="13" s="1"/>
  <x:c r="T33" i="13" s="1"/>
  <x:c r="T34" i="13" s="1"/>
  <x:c r="AS31" i="13" a="1"/>
  <x:c r="AS31" i="13" s="1"/>
  <x:c r="AS32" i="13" s="1"/>
  <x:c r="AS33" i="13" s="1"/>
  <x:c r="AS34" i="13" s="1"/>
  <x:c r="D32" i="13"/>
  <x:c r="E32" i="13"/>
  <x:c r="M32" i="13"/>
  <x:c r="O32" i="13"/>
  <x:c r="R32" i="13"/>
  <x:c r="AL32" i="13"/>
  <x:c r="AN32" i="13"/>
  <x:c r="AQ32" i="13"/>
  <x:c r="D33" i="13"/>
  <x:c r="E33" i="13"/>
  <x:c r="N33" i="13"/>
  <x:c r="P33" i="13"/>
  <x:c r="R33" i="13"/>
  <x:c r="AM33" i="13"/>
  <x:c r="AO33" i="13"/>
  <x:c r="AQ33" i="13"/>
  <x:c r="D34" i="13"/>
  <x:c r="E34" i="13"/>
  <x:c r="D35" i="13"/>
  <x:c r="E35" i="13"/>
  <x:c r="D36" i="13"/>
  <x:c r="E36" i="13"/>
  <x:c r="D37" i="13"/>
  <x:c r="E37" i="13"/>
  <x:c r="M37" i="13"/>
  <x:c r="N37" i="13"/>
  <x:c r="O37" i="13"/>
  <x:c r="P37" i="13"/>
  <x:c r="AL37" i="13"/>
  <x:c r="AM37" i="13"/>
  <x:c r="AN37" i="13"/>
  <x:c r="AO37" i="13"/>
  <x:c r="M38" i="13"/>
  <x:c r="N38" i="13"/>
  <x:c r="O38" i="13"/>
  <x:c r="P38" i="13"/>
  <x:c r="AL38" i="13"/>
  <x:c r="AM38" i="13"/>
  <x:c r="AN38" i="13"/>
  <x:c r="AO38" i="13"/>
  <x:c r="M39" i="13"/>
  <x:c r="N39" i="13"/>
  <x:c r="O39" i="13"/>
  <x:c r="P39" i="13"/>
  <x:c r="AL39" i="13"/>
  <x:c r="AM39" i="13"/>
  <x:c r="AN39" i="13"/>
  <x:c r="AO39" i="13"/>
  <x:c r="D44" i="13"/>
  <x:c r="E44" i="13"/>
  <x:c r="M44" i="13"/>
  <x:c r="N44" i="13"/>
  <x:c r="Q44" i="13"/>
  <x:c r="R44" i="13"/>
  <x:c r="S44" i="13"/>
  <x:c r="T44" i="13"/>
  <x:c r="D45" i="13"/>
  <x:c r="E45" i="13"/>
  <x:c r="M45" i="13"/>
  <x:c r="N45" i="13"/>
  <x:c r="Q45" i="13"/>
  <x:c r="R45" i="13"/>
  <x:c r="S45" i="13"/>
  <x:c r="T45" i="13"/>
  <x:c r="D46" i="13"/>
  <x:c r="E46" i="13"/>
  <x:c r="M46" i="13"/>
  <x:c r="N46" i="13"/>
  <x:c r="Q46" i="13"/>
  <x:c r="S46" i="13"/>
  <x:c r="T46" i="13"/>
  <x:c r="D47" i="13"/>
  <x:c r="E47" i="13"/>
  <x:c r="M47" i="13"/>
  <x:c r="N47" i="13"/>
  <x:c r="D48" i="13"/>
  <x:c r="E48" i="13"/>
  <x:c r="D49" i="13"/>
  <x:c r="E49" i="13"/>
  <x:c r="D50" i="13"/>
  <x:c r="E50" i="13"/>
  <x:c r="T50" i="13" a="1"/>
  <x:c r="T50" i="13" s="1"/>
  <x:c r="T51" i="13" s="1"/>
  <x:c r="T52" i="13" s="1"/>
  <x:c r="T53" i="13" s="1"/>
  <x:c r="D51" i="13"/>
  <x:c r="E51" i="13"/>
  <x:c r="M51" i="13"/>
  <x:c r="O51" i="13"/>
  <x:c r="R51" i="13"/>
  <x:c r="D52" i="13"/>
  <x:c r="E52" i="13"/>
  <x:c r="N52" i="13"/>
  <x:c r="P52" i="13"/>
  <x:c r="R52" i="13"/>
  <x:c r="D53" i="13"/>
  <x:c r="E53" i="13"/>
  <x:c r="D54" i="13"/>
  <x:c r="E54" i="13"/>
  <x:c r="D55" i="13"/>
  <x:c r="E55" i="13"/>
  <x:c r="D56" i="13"/>
  <x:c r="E56" i="13"/>
  <x:c r="M56" i="13"/>
  <x:c r="N56" i="13"/>
  <x:c r="O56" i="13"/>
  <x:c r="P56" i="13"/>
  <x:c r="M57" i="13"/>
  <x:c r="N57" i="13"/>
  <x:c r="O57" i="13"/>
  <x:c r="P57" i="13"/>
  <x:c r="M58" i="13"/>
  <x:c r="N58" i="13"/>
  <x:c r="O58" i="13"/>
  <x:c r="P58" i="13"/>
  <x:c r="D62" i="13"/>
  <x:c r="E62" i="13"/>
  <x:c r="D63" i="13"/>
  <x:c r="E63" i="13"/>
  <x:c r="M63" i="13"/>
  <x:c r="N63" i="13"/>
  <x:c r="Q63" i="13"/>
  <x:c r="R63" i="13"/>
  <x:c r="S63" i="13"/>
  <x:c r="T63" i="13"/>
  <x:c r="D64" i="13"/>
  <x:c r="E64" i="13"/>
  <x:c r="M64" i="13"/>
  <x:c r="N64" i="13"/>
  <x:c r="Q64" i="13"/>
  <x:c r="R64" i="13"/>
  <x:c r="S64" i="13"/>
  <x:c r="T64" i="13"/>
  <x:c r="D65" i="13"/>
  <x:c r="E65" i="13"/>
  <x:c r="M65" i="13"/>
  <x:c r="N65" i="13"/>
  <x:c r="Q65" i="13"/>
  <x:c r="S65" i="13"/>
  <x:c r="T65" i="13"/>
  <x:c r="D66" i="13"/>
  <x:c r="E66" i="13"/>
  <x:c r="M66" i="13"/>
  <x:c r="N66" i="13"/>
  <x:c r="D67" i="13"/>
  <x:c r="E67" i="13"/>
  <x:c r="D68" i="13"/>
  <x:c r="E68" i="13"/>
  <x:c r="D69" i="13"/>
  <x:c r="E69" i="13"/>
  <x:c r="T69" i="13" a="1"/>
  <x:c r="T69" i="13" s="1"/>
  <x:c r="T70" i="13" s="1"/>
  <x:c r="T71" i="13" s="1"/>
  <x:c r="T72" i="13" s="1"/>
  <x:c r="D70" i="13"/>
  <x:c r="E70" i="13"/>
  <x:c r="M70" i="13"/>
  <x:c r="O70" i="13"/>
  <x:c r="R70" i="13"/>
  <x:c r="D71" i="13"/>
  <x:c r="E71" i="13"/>
  <x:c r="N71" i="13"/>
  <x:c r="P71" i="13"/>
  <x:c r="R71" i="13"/>
  <x:c r="D72" i="13"/>
  <x:c r="E72" i="13"/>
  <x:c r="D73" i="13"/>
  <x:c r="E73" i="13"/>
  <x:c r="D74" i="13"/>
  <x:c r="E74" i="13"/>
  <x:c r="M75" i="13"/>
  <x:c r="N75" i="13"/>
  <x:c r="O75" i="13"/>
  <x:c r="P75" i="13"/>
  <x:c r="M76" i="13"/>
  <x:c r="N76" i="13"/>
  <x:c r="O76" i="13"/>
  <x:c r="P76" i="13"/>
  <x:c r="M77" i="13"/>
  <x:c r="N77" i="13"/>
  <x:c r="O77" i="13"/>
  <x:c r="P77" i="13"/>
  <x:c r="D82" i="13"/>
  <x:c r="E82" i="13"/>
  <x:c r="D83" i="13"/>
  <x:c r="E83" i="13"/>
  <x:c r="M83" i="13"/>
  <x:c r="N83" i="13"/>
  <x:c r="Q83" i="13"/>
  <x:c r="R83" i="13"/>
  <x:c r="S83" i="13"/>
  <x:c r="T83" i="13"/>
  <x:c r="D84" i="13"/>
  <x:c r="E84" i="13"/>
  <x:c r="M84" i="13"/>
  <x:c r="N84" i="13"/>
  <x:c r="Q84" i="13"/>
  <x:c r="R84" i="13"/>
  <x:c r="S84" i="13"/>
  <x:c r="T84" i="13"/>
  <x:c r="D85" i="13"/>
  <x:c r="E85" i="13"/>
  <x:c r="M85" i="13"/>
  <x:c r="N85" i="13"/>
  <x:c r="Q85" i="13"/>
  <x:c r="S85" i="13"/>
  <x:c r="T85" i="13"/>
  <x:c r="D86" i="13"/>
  <x:c r="E86" i="13"/>
  <x:c r="M86" i="13"/>
  <x:c r="N86" i="13"/>
  <x:c r="D87" i="13"/>
  <x:c r="E87" i="13"/>
  <x:c r="D88" i="13"/>
  <x:c r="E88" i="13"/>
  <x:c r="D89" i="13"/>
  <x:c r="E89" i="13"/>
  <x:c r="T89" i="13" a="1"/>
  <x:c r="T89" i="13" s="1"/>
  <x:c r="T90" i="13" s="1"/>
  <x:c r="T91" i="13" s="1"/>
  <x:c r="T92" i="13" s="1"/>
  <x:c r="D90" i="13"/>
  <x:c r="E90" i="13"/>
  <x:c r="M90" i="13"/>
  <x:c r="O90" i="13"/>
  <x:c r="R90" i="13"/>
  <x:c r="D91" i="13"/>
  <x:c r="E91" i="13"/>
  <x:c r="N91" i="13"/>
  <x:c r="P91" i="13"/>
  <x:c r="R91" i="13"/>
  <x:c r="D92" i="13"/>
  <x:c r="E92" i="13"/>
  <x:c r="D93" i="13"/>
  <x:c r="E93" i="13"/>
  <x:c r="D94" i="13"/>
  <x:c r="E94" i="13"/>
  <x:c r="M95" i="13"/>
  <x:c r="N95" i="13"/>
  <x:c r="O95" i="13"/>
  <x:c r="P95" i="13"/>
  <x:c r="M96" i="13"/>
  <x:c r="N96" i="13"/>
  <x:c r="O96" i="13"/>
  <x:c r="P96" i="13"/>
  <x:c r="M97" i="13"/>
  <x:c r="N97" i="13"/>
  <x:c r="O97" i="13"/>
  <x:c r="P97" i="13"/>
  <x:c r="D102" i="13"/>
  <x:c r="E102" i="13"/>
  <x:c r="D103" i="13"/>
  <x:c r="E103" i="13"/>
  <x:c r="M103" i="13"/>
  <x:c r="N103" i="13"/>
  <x:c r="Q103" i="13"/>
  <x:c r="R103" i="13"/>
  <x:c r="S103" i="13"/>
  <x:c r="T103" i="13"/>
  <x:c r="D104" i="13"/>
  <x:c r="E104" i="13"/>
  <x:c r="M104" i="13"/>
  <x:c r="N104" i="13"/>
  <x:c r="Q104" i="13"/>
  <x:c r="R104" i="13"/>
  <x:c r="S104" i="13"/>
  <x:c r="T104" i="13"/>
  <x:c r="D105" i="13"/>
  <x:c r="E105" i="13"/>
  <x:c r="M105" i="13"/>
  <x:c r="N105" i="13"/>
  <x:c r="Q105" i="13"/>
  <x:c r="S105" i="13"/>
  <x:c r="T105" i="13"/>
  <x:c r="D106" i="13"/>
  <x:c r="E106" i="13"/>
  <x:c r="M106" i="13"/>
  <x:c r="N106" i="13"/>
  <x:c r="D107" i="13"/>
  <x:c r="E107" i="13"/>
  <x:c r="D108" i="13"/>
  <x:c r="E108" i="13"/>
  <x:c r="D109" i="13"/>
  <x:c r="E109" i="13"/>
  <x:c r="T109" i="13" a="1"/>
  <x:c r="T109" i="13" s="1"/>
  <x:c r="T110" i="13" s="1"/>
  <x:c r="T111" i="13" s="1"/>
  <x:c r="T112" i="13" s="1"/>
  <x:c r="D110" i="13"/>
  <x:c r="E110" i="13"/>
  <x:c r="M110" i="13"/>
  <x:c r="O110" i="13"/>
  <x:c r="R110" i="13"/>
  <x:c r="D111" i="13"/>
  <x:c r="E111" i="13"/>
  <x:c r="N111" i="13"/>
  <x:c r="P111" i="13"/>
  <x:c r="R111" i="13"/>
  <x:c r="D112" i="13"/>
  <x:c r="E112" i="13"/>
  <x:c r="D113" i="13"/>
  <x:c r="E113" i="13"/>
  <x:c r="D114" i="13"/>
  <x:c r="E114" i="13"/>
  <x:c r="M115" i="13"/>
  <x:c r="N115" i="13"/>
  <x:c r="O115" i="13"/>
  <x:c r="P115" i="13"/>
  <x:c r="M116" i="13"/>
  <x:c r="N116" i="13"/>
  <x:c r="O116" i="13"/>
  <x:c r="P116" i="13"/>
  <x:c r="M117" i="13"/>
  <x:c r="N117" i="13"/>
  <x:c r="O117" i="13"/>
  <x:c r="P117" i="13"/>
  <x:c r="D122" i="13"/>
  <x:c r="E122" i="13"/>
  <x:c r="D123" i="13"/>
  <x:c r="E123" i="13"/>
  <x:c r="M123" i="13"/>
  <x:c r="N123" i="13"/>
  <x:c r="Q123" i="13"/>
  <x:c r="R123" i="13"/>
  <x:c r="S123" i="13"/>
  <x:c r="T123" i="13"/>
  <x:c r="D124" i="13"/>
  <x:c r="E124" i="13"/>
  <x:c r="M124" i="13"/>
  <x:c r="N124" i="13"/>
  <x:c r="Q124" i="13"/>
  <x:c r="R124" i="13"/>
  <x:c r="S124" i="13"/>
  <x:c r="T124" i="13"/>
  <x:c r="D125" i="13"/>
  <x:c r="E125" i="13"/>
  <x:c r="M125" i="13"/>
  <x:c r="N125" i="13"/>
  <x:c r="Q125" i="13"/>
  <x:c r="S125" i="13"/>
  <x:c r="T125" i="13"/>
  <x:c r="D126" i="13"/>
  <x:c r="E126" i="13"/>
  <x:c r="M126" i="13"/>
  <x:c r="N126" i="13"/>
  <x:c r="D127" i="13"/>
  <x:c r="E127" i="13"/>
  <x:c r="D128" i="13"/>
  <x:c r="E128" i="13"/>
  <x:c r="D129" i="13"/>
  <x:c r="E129" i="13"/>
  <x:c r="T129" i="13" a="1"/>
  <x:c r="T129" i="13" s="1"/>
  <x:c r="T130" i="13" s="1"/>
  <x:c r="T131" i="13" s="1"/>
  <x:c r="T132" i="13" s="1"/>
  <x:c r="D130" i="13"/>
  <x:c r="E130" i="13"/>
  <x:c r="M130" i="13"/>
  <x:c r="O130" i="13"/>
  <x:c r="R130" i="13"/>
  <x:c r="D131" i="13"/>
  <x:c r="E131" i="13"/>
  <x:c r="N131" i="13"/>
  <x:c r="P131" i="13"/>
  <x:c r="R131" i="13"/>
  <x:c r="D132" i="13"/>
  <x:c r="E132" i="13"/>
  <x:c r="D133" i="13"/>
  <x:c r="E133" i="13"/>
  <x:c r="D134" i="13"/>
  <x:c r="E134" i="13"/>
  <x:c r="M135" i="13"/>
  <x:c r="N135" i="13"/>
  <x:c r="O135" i="13"/>
  <x:c r="P135" i="13"/>
  <x:c r="M136" i="13"/>
  <x:c r="N136" i="13"/>
  <x:c r="O136" i="13"/>
  <x:c r="P136" i="13"/>
  <x:c r="M137" i="13"/>
  <x:c r="N137" i="13"/>
  <x:c r="O137" i="13"/>
  <x:c r="P137" i="13"/>
  <x:c r="D142" i="13"/>
  <x:c r="E142" i="13"/>
  <x:c r="D143" i="13"/>
  <x:c r="E143" i="13"/>
  <x:c r="M143" i="13"/>
  <x:c r="N143" i="13"/>
  <x:c r="Q143" i="13"/>
  <x:c r="R143" i="13"/>
  <x:c r="S143" i="13"/>
  <x:c r="T143" i="13"/>
  <x:c r="D144" i="13"/>
  <x:c r="E144" i="13"/>
  <x:c r="M144" i="13"/>
  <x:c r="N144" i="13"/>
  <x:c r="Q144" i="13"/>
  <x:c r="R144" i="13"/>
  <x:c r="S144" i="13"/>
  <x:c r="T144" i="13"/>
  <x:c r="D145" i="13"/>
  <x:c r="E145" i="13"/>
  <x:c r="M145" i="13"/>
  <x:c r="N145" i="13"/>
  <x:c r="Q145" i="13"/>
  <x:c r="S145" i="13"/>
  <x:c r="T145" i="13"/>
  <x:c r="D146" i="13"/>
  <x:c r="E146" i="13"/>
  <x:c r="M146" i="13"/>
  <x:c r="N146" i="13"/>
  <x:c r="D147" i="13"/>
  <x:c r="E147" i="13"/>
  <x:c r="D148" i="13"/>
  <x:c r="E148" i="13"/>
  <x:c r="D149" i="13"/>
  <x:c r="E149" i="13"/>
  <x:c r="T149" i="13" a="1"/>
  <x:c r="T149" i="13" s="1"/>
  <x:c r="T150" i="13" s="1"/>
  <x:c r="T151" i="13" s="1"/>
  <x:c r="T152" i="13" s="1"/>
  <x:c r="D150" i="13"/>
  <x:c r="E150" i="13"/>
  <x:c r="M150" i="13"/>
  <x:c r="O150" i="13"/>
  <x:c r="R150" i="13"/>
  <x:c r="D151" i="13"/>
  <x:c r="E151" i="13"/>
  <x:c r="N151" i="13"/>
  <x:c r="P151" i="13"/>
  <x:c r="R151" i="13"/>
  <x:c r="D152" i="13"/>
  <x:c r="E152" i="13"/>
  <x:c r="D153" i="13"/>
  <x:c r="E153" i="13"/>
  <x:c r="D154" i="13"/>
  <x:c r="E154" i="13"/>
  <x:c r="M155" i="13"/>
  <x:c r="N155" i="13"/>
  <x:c r="O155" i="13"/>
  <x:c r="P155" i="13"/>
  <x:c r="M156" i="13"/>
  <x:c r="N156" i="13"/>
  <x:c r="O156" i="13"/>
  <x:c r="P156" i="13"/>
  <x:c r="M157" i="13"/>
  <x:c r="N157" i="13"/>
  <x:c r="O157" i="13"/>
  <x:c r="P157" i="13"/>
  <x:c r="D162" i="13"/>
  <x:c r="E162" i="13"/>
  <x:c r="D163" i="13"/>
  <x:c r="E163" i="13"/>
  <x:c r="M163" i="13"/>
  <x:c r="N163" i="13"/>
  <x:c r="Q163" i="13"/>
  <x:c r="R163" i="13"/>
  <x:c r="S163" i="13"/>
  <x:c r="T163" i="13"/>
  <x:c r="D164" i="13"/>
  <x:c r="E164" i="13"/>
  <x:c r="M164" i="13"/>
  <x:c r="N164" i="13"/>
  <x:c r="Q164" i="13"/>
  <x:c r="R164" i="13"/>
  <x:c r="S164" i="13"/>
  <x:c r="T164" i="13"/>
  <x:c r="D165" i="13"/>
  <x:c r="E165" i="13"/>
  <x:c r="M165" i="13"/>
  <x:c r="N165" i="13"/>
  <x:c r="Q165" i="13"/>
  <x:c r="S165" i="13"/>
  <x:c r="T165" i="13"/>
  <x:c r="D166" i="13"/>
  <x:c r="E166" i="13"/>
  <x:c r="M166" i="13"/>
  <x:c r="N166" i="13"/>
  <x:c r="D167" i="13"/>
  <x:c r="E167" i="13"/>
  <x:c r="D168" i="13"/>
  <x:c r="E168" i="13"/>
  <x:c r="D169" i="13"/>
  <x:c r="E169" i="13"/>
  <x:c r="T169" i="13" a="1"/>
  <x:c r="T169" i="13" s="1"/>
  <x:c r="T170" i="13" s="1"/>
  <x:c r="T171" i="13" s="1"/>
  <x:c r="T172" i="13" s="1"/>
  <x:c r="D170" i="13"/>
  <x:c r="E170" i="13"/>
  <x:c r="M170" i="13"/>
  <x:c r="O170" i="13"/>
  <x:c r="R170" i="13"/>
  <x:c r="D171" i="13"/>
  <x:c r="E171" i="13"/>
  <x:c r="N171" i="13"/>
  <x:c r="P171" i="13"/>
  <x:c r="R171" i="13"/>
  <x:c r="D172" i="13"/>
  <x:c r="E172" i="13"/>
  <x:c r="D173" i="13"/>
  <x:c r="E173" i="13"/>
  <x:c r="D174" i="13"/>
  <x:c r="E174" i="13"/>
  <x:c r="M175" i="13"/>
  <x:c r="N175" i="13"/>
  <x:c r="O175" i="13"/>
  <x:c r="P175" i="13"/>
  <x:c r="M176" i="13"/>
  <x:c r="N176" i="13"/>
  <x:c r="O176" i="13"/>
  <x:c r="P176" i="13"/>
  <x:c r="M177" i="13"/>
  <x:c r="N177" i="13"/>
  <x:c r="O177" i="13"/>
  <x:c r="P177" i="13"/>
  <x:c r="D182" i="13"/>
  <x:c r="E182" i="13"/>
  <x:c r="D183" i="13"/>
  <x:c r="E183" i="13"/>
  <x:c r="M183" i="13"/>
  <x:c r="N183" i="13"/>
  <x:c r="Q183" i="13"/>
  <x:c r="R183" i="13"/>
  <x:c r="S183" i="13"/>
  <x:c r="T183" i="13"/>
  <x:c r="D184" i="13"/>
  <x:c r="E184" i="13"/>
  <x:c r="M184" i="13"/>
  <x:c r="N184" i="13"/>
  <x:c r="Q184" i="13"/>
  <x:c r="R184" i="13"/>
  <x:c r="S184" i="13"/>
  <x:c r="T184" i="13"/>
  <x:c r="D185" i="13"/>
  <x:c r="E185" i="13"/>
  <x:c r="M185" i="13"/>
  <x:c r="N185" i="13"/>
  <x:c r="Q185" i="13"/>
  <x:c r="S185" i="13"/>
  <x:c r="T185" i="13"/>
  <x:c r="D186" i="13"/>
  <x:c r="E186" i="13"/>
  <x:c r="M186" i="13"/>
  <x:c r="N186" i="13"/>
  <x:c r="D187" i="13"/>
  <x:c r="E187" i="13"/>
  <x:c r="D188" i="13"/>
  <x:c r="E188" i="13"/>
  <x:c r="D189" i="13"/>
  <x:c r="E189" i="13"/>
  <x:c r="T189" i="13" a="1"/>
  <x:c r="T189" i="13" s="1"/>
  <x:c r="T190" i="13" s="1"/>
  <x:c r="T191" i="13" s="1"/>
  <x:c r="T192" i="13" s="1"/>
  <x:c r="D190" i="13"/>
  <x:c r="E190" i="13"/>
  <x:c r="M190" i="13"/>
  <x:c r="O190" i="13"/>
  <x:c r="R190" i="13"/>
  <x:c r="D191" i="13"/>
  <x:c r="E191" i="13"/>
  <x:c r="N191" i="13"/>
  <x:c r="P191" i="13"/>
  <x:c r="R191" i="13"/>
  <x:c r="D192" i="13"/>
  <x:c r="E192" i="13"/>
  <x:c r="D193" i="13"/>
  <x:c r="E193" i="13"/>
  <x:c r="D194" i="13"/>
  <x:c r="E194" i="13"/>
  <x:c r="M195" i="13"/>
  <x:c r="N195" i="13"/>
  <x:c r="O195" i="13"/>
  <x:c r="P195" i="13"/>
  <x:c r="M196" i="13"/>
  <x:c r="N196" i="13"/>
  <x:c r="O196" i="13"/>
  <x:c r="P196" i="13"/>
  <x:c r="M197" i="13"/>
  <x:c r="N197" i="13"/>
  <x:c r="O197" i="13"/>
  <x:c r="P197" i="13"/>
  <x:c r="D202" i="13"/>
  <x:c r="E202" i="13"/>
  <x:c r="D203" i="13"/>
  <x:c r="E203" i="13"/>
  <x:c r="M203" i="13"/>
  <x:c r="N203" i="13"/>
  <x:c r="Q203" i="13"/>
  <x:c r="R203" i="13"/>
  <x:c r="S203" i="13"/>
  <x:c r="T203" i="13"/>
  <x:c r="D204" i="13"/>
  <x:c r="E204" i="13"/>
  <x:c r="M204" i="13"/>
  <x:c r="N204" i="13"/>
  <x:c r="Q204" i="13"/>
  <x:c r="R204" i="13"/>
  <x:c r="S204" i="13"/>
  <x:c r="T204" i="13"/>
  <x:c r="D205" i="13"/>
  <x:c r="E205" i="13"/>
  <x:c r="M205" i="13"/>
  <x:c r="N205" i="13"/>
  <x:c r="Q205" i="13"/>
  <x:c r="S205" i="13"/>
  <x:c r="T205" i="13"/>
  <x:c r="D206" i="13"/>
  <x:c r="E206" i="13"/>
  <x:c r="M206" i="13"/>
  <x:c r="N206" i="13"/>
  <x:c r="D207" i="13"/>
  <x:c r="E207" i="13"/>
  <x:c r="D208" i="13"/>
  <x:c r="E208" i="13"/>
  <x:c r="D209" i="13"/>
  <x:c r="E209" i="13"/>
  <x:c r="T209" i="13" a="1"/>
  <x:c r="T209" i="13" s="1"/>
  <x:c r="T210" i="13" s="1"/>
  <x:c r="T211" i="13" s="1"/>
  <x:c r="T212" i="13" s="1"/>
  <x:c r="D210" i="13"/>
  <x:c r="E210" i="13"/>
  <x:c r="M210" i="13"/>
  <x:c r="O210" i="13"/>
  <x:c r="R210" i="13"/>
  <x:c r="D211" i="13"/>
  <x:c r="E211" i="13"/>
  <x:c r="N211" i="13"/>
  <x:c r="P211" i="13"/>
  <x:c r="R211" i="13"/>
  <x:c r="D212" i="13"/>
  <x:c r="E212" i="13"/>
  <x:c r="D213" i="13"/>
  <x:c r="E213" i="13"/>
  <x:c r="D214" i="13"/>
  <x:c r="E214" i="13"/>
  <x:c r="M215" i="13"/>
  <x:c r="N215" i="13"/>
  <x:c r="O215" i="13"/>
  <x:c r="P215" i="13"/>
  <x:c r="M216" i="13"/>
  <x:c r="N216" i="13"/>
  <x:c r="O216" i="13"/>
  <x:c r="P216" i="13"/>
  <x:c r="M217" i="13"/>
  <x:c r="N217" i="13"/>
  <x:c r="O217" i="13"/>
  <x:c r="P217" i="13"/>
  <x:c r="D222" i="13"/>
  <x:c r="E222" i="13"/>
  <x:c r="D223" i="13"/>
  <x:c r="E223" i="13"/>
  <x:c r="M223" i="13"/>
  <x:c r="N223" i="13"/>
  <x:c r="Q223" i="13"/>
  <x:c r="R223" i="13"/>
  <x:c r="S223" i="13"/>
  <x:c r="T223" i="13"/>
  <x:c r="D224" i="13"/>
  <x:c r="E224" i="13"/>
  <x:c r="M224" i="13"/>
  <x:c r="N224" i="13"/>
  <x:c r="Q224" i="13"/>
  <x:c r="R224" i="13"/>
  <x:c r="S224" i="13"/>
  <x:c r="T224" i="13"/>
  <x:c r="D225" i="13"/>
  <x:c r="E225" i="13"/>
  <x:c r="M225" i="13"/>
  <x:c r="N225" i="13"/>
  <x:c r="Q225" i="13"/>
  <x:c r="S225" i="13"/>
  <x:c r="T225" i="13"/>
  <x:c r="D226" i="13"/>
  <x:c r="E226" i="13"/>
  <x:c r="M226" i="13"/>
  <x:c r="N226" i="13"/>
  <x:c r="D227" i="13"/>
  <x:c r="E227" i="13"/>
  <x:c r="D228" i="13"/>
  <x:c r="E228" i="13"/>
  <x:c r="D229" i="13"/>
  <x:c r="E229" i="13"/>
  <x:c r="T229" i="13" a="1"/>
  <x:c r="T229" i="13" s="1"/>
  <x:c r="T230" i="13" s="1"/>
  <x:c r="T231" i="13" s="1"/>
  <x:c r="T232" i="13" s="1"/>
  <x:c r="D230" i="13"/>
  <x:c r="E230" i="13"/>
  <x:c r="M230" i="13"/>
  <x:c r="O230" i="13"/>
  <x:c r="R230" i="13"/>
  <x:c r="D231" i="13"/>
  <x:c r="E231" i="13"/>
  <x:c r="N231" i="13"/>
  <x:c r="P231" i="13"/>
  <x:c r="R231" i="13"/>
  <x:c r="D232" i="13"/>
  <x:c r="E232" i="13"/>
  <x:c r="D233" i="13"/>
  <x:c r="E233" i="13"/>
  <x:c r="D234" i="13"/>
  <x:c r="E234" i="13"/>
  <x:c r="M235" i="13"/>
  <x:c r="N235" i="13"/>
  <x:c r="O235" i="13"/>
  <x:c r="P235" i="13"/>
  <x:c r="M236" i="13"/>
  <x:c r="N236" i="13"/>
  <x:c r="O236" i="13"/>
  <x:c r="P236" i="13"/>
  <x:c r="M237" i="13"/>
  <x:c r="N237" i="13"/>
  <x:c r="O237" i="13"/>
  <x:c r="P237" i="13"/>
  <x:c r="D242" i="13"/>
  <x:c r="E242" i="13"/>
  <x:c r="D243" i="13"/>
  <x:c r="E243" i="13"/>
  <x:c r="M243" i="13"/>
  <x:c r="N243" i="13"/>
  <x:c r="Q243" i="13"/>
  <x:c r="R243" i="13"/>
  <x:c r="S243" i="13"/>
  <x:c r="T243" i="13"/>
  <x:c r="D244" i="13"/>
  <x:c r="E244" i="13"/>
  <x:c r="M244" i="13"/>
  <x:c r="N244" i="13"/>
  <x:c r="Q244" i="13"/>
  <x:c r="R244" i="13"/>
  <x:c r="S244" i="13"/>
  <x:c r="T244" i="13"/>
  <x:c r="D245" i="13"/>
  <x:c r="E245" i="13"/>
  <x:c r="M245" i="13"/>
  <x:c r="N245" i="13"/>
  <x:c r="Q245" i="13"/>
  <x:c r="S245" i="13"/>
  <x:c r="T245" i="13"/>
  <x:c r="D246" i="13"/>
  <x:c r="E246" i="13"/>
  <x:c r="M246" i="13"/>
  <x:c r="N246" i="13"/>
  <x:c r="D247" i="13"/>
  <x:c r="E247" i="13"/>
  <x:c r="D248" i="13"/>
  <x:c r="E248" i="13"/>
  <x:c r="D249" i="13"/>
  <x:c r="E249" i="13"/>
  <x:c r="T249" i="13" a="1"/>
  <x:c r="T249" i="13" s="1"/>
  <x:c r="T250" i="13" s="1"/>
  <x:c r="T251" i="13" s="1"/>
  <x:c r="T252" i="13" s="1"/>
  <x:c r="D250" i="13"/>
  <x:c r="E250" i="13"/>
  <x:c r="M250" i="13"/>
  <x:c r="O250" i="13"/>
  <x:c r="R250" i="13"/>
  <x:c r="D251" i="13"/>
  <x:c r="E251" i="13"/>
  <x:c r="N251" i="13"/>
  <x:c r="P251" i="13"/>
  <x:c r="R251" i="13"/>
  <x:c r="D252" i="13"/>
  <x:c r="E252" i="13"/>
  <x:c r="D253" i="13"/>
  <x:c r="E253" i="13"/>
  <x:c r="D254" i="13"/>
  <x:c r="E254" i="13"/>
  <x:c r="M255" i="13"/>
  <x:c r="N255" i="13"/>
  <x:c r="O255" i="13"/>
  <x:c r="P255" i="13"/>
  <x:c r="M256" i="13"/>
  <x:c r="N256" i="13"/>
  <x:c r="O256" i="13"/>
  <x:c r="P256" i="13"/>
  <x:c r="M257" i="13"/>
  <x:c r="N257" i="13"/>
  <x:c r="O257" i="13"/>
  <x:c r="P257" i="13"/>
  <x:c r="D262" i="13"/>
  <x:c r="E262" i="13"/>
  <x:c r="D263" i="13"/>
  <x:c r="E263" i="13"/>
  <x:c r="M263" i="13"/>
  <x:c r="N263" i="13"/>
  <x:c r="Q263" i="13"/>
  <x:c r="R263" i="13"/>
  <x:c r="S263" i="13"/>
  <x:c r="T263" i="13"/>
  <x:c r="D264" i="13"/>
  <x:c r="E264" i="13"/>
  <x:c r="M264" i="13"/>
  <x:c r="N264" i="13"/>
  <x:c r="Q264" i="13"/>
  <x:c r="R264" i="13"/>
  <x:c r="S264" i="13"/>
  <x:c r="T264" i="13"/>
  <x:c r="D265" i="13"/>
  <x:c r="E265" i="13"/>
  <x:c r="M265" i="13"/>
  <x:c r="N265" i="13"/>
  <x:c r="Q265" i="13"/>
  <x:c r="S265" i="13"/>
  <x:c r="T265" i="13"/>
  <x:c r="D266" i="13"/>
  <x:c r="E266" i="13"/>
  <x:c r="M266" i="13"/>
  <x:c r="N266" i="13"/>
  <x:c r="D267" i="13"/>
  <x:c r="E267" i="13"/>
  <x:c r="D268" i="13"/>
  <x:c r="E268" i="13"/>
  <x:c r="D269" i="13"/>
  <x:c r="E269" i="13"/>
  <x:c r="T269" i="13" a="1"/>
  <x:c r="T269" i="13" s="1"/>
  <x:c r="T270" i="13" s="1"/>
  <x:c r="T271" i="13" s="1"/>
  <x:c r="T272" i="13" s="1"/>
  <x:c r="D270" i="13"/>
  <x:c r="E270" i="13"/>
  <x:c r="M270" i="13"/>
  <x:c r="O270" i="13"/>
  <x:c r="R270" i="13"/>
  <x:c r="D271" i="13"/>
  <x:c r="E271" i="13"/>
  <x:c r="N271" i="13"/>
  <x:c r="P271" i="13"/>
  <x:c r="R271" i="13"/>
  <x:c r="D272" i="13"/>
  <x:c r="E272" i="13"/>
  <x:c r="D273" i="13"/>
  <x:c r="E273" i="13"/>
  <x:c r="D274" i="13"/>
  <x:c r="E274" i="13"/>
  <x:c r="M275" i="13"/>
  <x:c r="N275" i="13"/>
  <x:c r="O275" i="13"/>
  <x:c r="P275" i="13"/>
  <x:c r="M276" i="13"/>
  <x:c r="N276" i="13"/>
  <x:c r="O276" i="13"/>
  <x:c r="P276" i="13"/>
  <x:c r="M277" i="13"/>
  <x:c r="N277" i="13"/>
  <x:c r="O277" i="13"/>
  <x:c r="P277" i="13"/>
  <x:c r="K10" i="17"/>
  <x:c r="M10" i="17"/>
  <x:c r="K11" i="17"/>
  <x:c r="M11" i="17"/>
  <x:c r="K12" i="17"/>
  <x:c r="M12" i="17"/>
  <x:c r="K13" i="17"/>
  <x:c r="M13" i="17"/>
  <x:c r="K16" i="17"/>
  <x:c r="M16" i="17"/>
  <x:c r="O16" i="17"/>
  <x:c r="K17" i="17"/>
  <x:c r="M17" i="17"/>
  <x:c r="O17" i="17"/>
  <x:c r="K18" i="17"/>
  <x:c r="M18" i="17"/>
  <x:c r="O18" i="17"/>
  <x:c r="K19" i="17"/>
  <x:c r="M19" i="17"/>
  <x:c r="O19" i="17"/>
  <x:c r="AI20" i="17"/>
  <x:c r="AJ20" i="17"/>
  <x:c r="AL20" i="17"/>
  <x:c r="AM20" i="17"/>
  <x:c r="AO20" i="17"/>
  <x:c r="AP20" i="17"/>
  <x:c r="AR20" i="17"/>
  <x:c r="AS20" i="17"/>
  <x:c r="AU20" i="17"/>
  <x:c r="AV20" i="17"/>
  <x:c r="AX20" i="17"/>
  <x:c r="AY20" i="17"/>
  <x:c r="AI21" i="17"/>
  <x:c r="AJ21" i="17"/>
  <x:c r="AL21" i="17"/>
  <x:c r="AM21" i="17"/>
  <x:c r="AO21" i="17"/>
  <x:c r="AP21" i="17"/>
  <x:c r="AR21" i="17"/>
  <x:c r="AS21" i="17"/>
  <x:c r="AU21" i="17"/>
  <x:c r="AV21" i="17"/>
  <x:c r="AX21" i="17"/>
  <x:c r="AY21" i="17"/>
  <x:c r="K22" i="17"/>
  <x:c r="M22" i="17"/>
  <x:c r="O22" i="17"/>
  <x:c r="AI22" i="17"/>
  <x:c r="AJ22" i="17"/>
  <x:c r="AL22" i="17"/>
  <x:c r="AM22" i="17"/>
  <x:c r="AO22" i="17"/>
  <x:c r="AP22" i="17"/>
  <x:c r="AR22" i="17"/>
  <x:c r="AS22" i="17"/>
  <x:c r="AU22" i="17"/>
  <x:c r="AV22" i="17"/>
  <x:c r="AX22" i="17"/>
  <x:c r="AY22" i="17"/>
  <x:c r="K23" i="17"/>
  <x:c r="M23" i="17"/>
  <x:c r="O23" i="17"/>
  <x:c r="AI23" i="17"/>
  <x:c r="AJ23" i="17"/>
  <x:c r="AL23" i="17"/>
  <x:c r="AM23" i="17"/>
  <x:c r="AO23" i="17"/>
  <x:c r="AP23" i="17"/>
  <x:c r="AR23" i="17"/>
  <x:c r="AS23" i="17"/>
  <x:c r="AU23" i="17"/>
  <x:c r="AV23" i="17"/>
  <x:c r="AX23" i="17"/>
  <x:c r="AY23" i="17"/>
  <x:c r="K24" i="17"/>
  <x:c r="M24" i="17"/>
  <x:c r="O24" i="17"/>
  <x:c r="AI24" i="17"/>
  <x:c r="AJ24" i="17"/>
  <x:c r="AL24" i="17"/>
  <x:c r="AM24" i="17"/>
  <x:c r="AO24" i="17"/>
  <x:c r="AP24" i="17"/>
  <x:c r="AR24" i="17"/>
  <x:c r="AS24" i="17"/>
  <x:c r="AU24" i="17"/>
  <x:c r="AV24" i="17"/>
  <x:c r="AX24" i="17"/>
  <x:c r="AY24" i="17"/>
  <x:c r="K25" i="17"/>
  <x:c r="M25" i="17"/>
  <x:c r="O25" i="17"/>
  <x:c r="AI25" i="17"/>
  <x:c r="AJ25" i="17"/>
  <x:c r="AL25" i="17"/>
  <x:c r="AM25" i="17"/>
  <x:c r="AO25" i="17"/>
  <x:c r="AP25" i="17"/>
  <x:c r="AR25" i="17"/>
  <x:c r="AS25" i="17"/>
  <x:c r="AU25" i="17"/>
  <x:c r="AV25" i="17"/>
  <x:c r="AX25" i="17"/>
  <x:c r="AY25" i="17"/>
  <x:c r="AI26" i="17"/>
  <x:c r="AJ26" i="17"/>
  <x:c r="AL26" i="17"/>
  <x:c r="AM26" i="17"/>
  <x:c r="AO26" i="17"/>
  <x:c r="AP26" i="17"/>
  <x:c r="AR26" i="17"/>
  <x:c r="AS26" i="17"/>
  <x:c r="AU26" i="17"/>
  <x:c r="AV26" i="17"/>
  <x:c r="AX26" i="17"/>
  <x:c r="AY26" i="17"/>
  <x:c r="AI27" i="17"/>
  <x:c r="AJ27" i="17"/>
  <x:c r="AL27" i="17"/>
  <x:c r="AM27" i="17"/>
  <x:c r="AO27" i="17"/>
  <x:c r="AP27" i="17"/>
  <x:c r="AR27" i="17"/>
  <x:c r="AS27" i="17"/>
  <x:c r="AU27" i="17"/>
  <x:c r="AV27" i="17"/>
  <x:c r="AX27" i="17"/>
  <x:c r="AY27" i="17"/>
  <x:c r="K28" i="17"/>
  <x:c r="M28" i="17"/>
  <x:c r="AI28" i="17"/>
  <x:c r="AJ28" i="17"/>
  <x:c r="AL28" i="17"/>
  <x:c r="AM28" i="17"/>
  <x:c r="AO28" i="17"/>
  <x:c r="AP28" i="17"/>
  <x:c r="AR28" i="17"/>
  <x:c r="AS28" i="17"/>
  <x:c r="AU28" i="17"/>
  <x:c r="AV28" i="17"/>
  <x:c r="AX28" i="17"/>
  <x:c r="AY28" i="17"/>
  <x:c r="K29" i="17"/>
  <x:c r="M29" i="17"/>
  <x:c r="AI29" i="17"/>
  <x:c r="AJ29" i="17"/>
  <x:c r="AL29" i="17"/>
  <x:c r="AM29" i="17"/>
  <x:c r="AO29" i="17"/>
  <x:c r="AP29" i="17"/>
  <x:c r="AR29" i="17"/>
  <x:c r="AS29" i="17"/>
  <x:c r="AU29" i="17"/>
  <x:c r="AV29" i="17"/>
  <x:c r="AX29" i="17"/>
  <x:c r="AY29" i="17"/>
  <x:c r="K30" i="17"/>
  <x:c r="M30" i="17"/>
  <x:c r="AI30" i="17"/>
  <x:c r="AJ30" i="17"/>
  <x:c r="AL30" i="17"/>
  <x:c r="AM30" i="17"/>
  <x:c r="AO30" i="17"/>
  <x:c r="AP30" i="17"/>
  <x:c r="AR30" i="17"/>
  <x:c r="AS30" i="17"/>
  <x:c r="AU30" i="17"/>
  <x:c r="AV30" i="17"/>
  <x:c r="AX30" i="17"/>
  <x:c r="AY30" i="17"/>
  <x:c r="K31" i="17"/>
  <x:c r="M31" i="17"/>
  <x:c r="AI31" i="17"/>
  <x:c r="AJ31" i="17"/>
  <x:c r="AL31" i="17"/>
  <x:c r="AM31" i="17"/>
  <x:c r="AO31" i="17"/>
  <x:c r="AP31" i="17"/>
  <x:c r="AR31" i="17"/>
  <x:c r="AS31" i="17"/>
  <x:c r="AU31" i="17"/>
  <x:c r="AV31" i="17"/>
  <x:c r="AX31" i="17"/>
  <x:c r="AY31" i="17"/>
  <x:c r="AI32" i="17"/>
  <x:c r="AJ32" i="17"/>
  <x:c r="AL32" i="17"/>
  <x:c r="AM32" i="17"/>
  <x:c r="AO32" i="17"/>
  <x:c r="AP32" i="17"/>
  <x:c r="AR32" i="17"/>
  <x:c r="AS32" i="17"/>
  <x:c r="AU32" i="17"/>
  <x:c r="AV32" i="17"/>
  <x:c r="AX32" i="17"/>
  <x:c r="AY32" i="17"/>
  <x:c r="K34" i="17"/>
  <x:c r="M34" i="17"/>
  <x:c r="K35" i="17"/>
  <x:c r="M35" i="17"/>
  <x:c r="K36" i="17"/>
  <x:c r="M36" i="17"/>
  <x:c r="O36" i="17"/>
  <x:c r="K37" i="17"/>
  <x:c r="M37" i="17"/>
  <x:c r="K40" i="17"/>
  <x:c r="M40" i="17"/>
  <x:c r="O40" i="17"/>
  <x:c r="K41" i="17"/>
  <x:c r="M41" i="17"/>
  <x:c r="O41" i="17"/>
  <x:c r="K42" i="17"/>
  <x:c r="M42" i="17"/>
  <x:c r="O42" i="17"/>
  <x:c r="K43" i="17"/>
  <x:c r="M43" i="17"/>
  <x:c r="K49" i="17"/>
  <x:c r="M49" i="17"/>
  <x:c r="K50" i="17"/>
  <x:c r="M50" i="17"/>
  <x:c r="K51" i="17"/>
  <x:c r="M51" i="17"/>
  <x:c r="K52" i="17"/>
  <x:c r="M52" i="17"/>
  <x:c r="K55" i="17"/>
  <x:c r="M55" i="17"/>
  <x:c r="O55" i="17"/>
  <x:c r="K56" i="17"/>
  <x:c r="M56" i="17"/>
  <x:c r="O56" i="17"/>
  <x:c r="K57" i="17"/>
  <x:c r="M57" i="17"/>
  <x:c r="O57" i="17"/>
  <x:c r="K58" i="17"/>
  <x:c r="M58" i="17"/>
  <x:c r="O58" i="17"/>
  <x:c r="AI59" i="17"/>
  <x:c r="AJ59" i="17"/>
  <x:c r="AL59" i="17"/>
  <x:c r="AM59" i="17"/>
  <x:c r="AO59" i="17"/>
  <x:c r="AP59" i="17"/>
  <x:c r="AR59" i="17"/>
  <x:c r="AS59" i="17"/>
  <x:c r="AU59" i="17"/>
  <x:c r="AV59" i="17"/>
  <x:c r="AX59" i="17"/>
  <x:c r="AY59" i="17"/>
  <x:c r="AI60" i="17"/>
  <x:c r="AJ60" i="17"/>
  <x:c r="AL60" i="17"/>
  <x:c r="AM60" i="17"/>
  <x:c r="AO60" i="17"/>
  <x:c r="AP60" i="17"/>
  <x:c r="AR60" i="17"/>
  <x:c r="AS60" i="17"/>
  <x:c r="AU60" i="17"/>
  <x:c r="AV60" i="17"/>
  <x:c r="AX60" i="17"/>
  <x:c r="AY60" i="17"/>
  <x:c r="K61" i="17"/>
  <x:c r="M61" i="17"/>
  <x:c r="O61" i="17"/>
  <x:c r="AI61" i="17"/>
  <x:c r="AJ61" i="17"/>
  <x:c r="AL61" i="17"/>
  <x:c r="AM61" i="17"/>
  <x:c r="AO61" i="17"/>
  <x:c r="AP61" i="17"/>
  <x:c r="AR61" i="17"/>
  <x:c r="AS61" i="17"/>
  <x:c r="AU61" i="17"/>
  <x:c r="AV61" i="17"/>
  <x:c r="AX61" i="17"/>
  <x:c r="AY61" i="17"/>
  <x:c r="K62" i="17"/>
  <x:c r="M62" i="17"/>
  <x:c r="O62" i="17"/>
  <x:c r="AI62" i="17"/>
  <x:c r="AJ62" i="17"/>
  <x:c r="AL62" i="17"/>
  <x:c r="AM62" i="17"/>
  <x:c r="AO62" i="17"/>
  <x:c r="AP62" i="17"/>
  <x:c r="AR62" i="17"/>
  <x:c r="AS62" i="17"/>
  <x:c r="AU62" i="17"/>
  <x:c r="AV62" i="17"/>
  <x:c r="AX62" i="17"/>
  <x:c r="AY62" i="17"/>
  <x:c r="K63" i="17"/>
  <x:c r="M63" i="17"/>
  <x:c r="O63" i="17"/>
  <x:c r="AI63" i="17"/>
  <x:c r="AJ63" i="17"/>
  <x:c r="AL63" i="17"/>
  <x:c r="AM63" i="17"/>
  <x:c r="AO63" i="17"/>
  <x:c r="AP63" i="17"/>
  <x:c r="AR63" i="17"/>
  <x:c r="AS63" i="17"/>
  <x:c r="AU63" i="17"/>
  <x:c r="AV63" i="17"/>
  <x:c r="AX63" i="17"/>
  <x:c r="AY63" i="17"/>
  <x:c r="K64" i="17"/>
  <x:c r="M64" i="17"/>
  <x:c r="O64" i="17"/>
  <x:c r="AI64" i="17"/>
  <x:c r="AJ64" i="17"/>
  <x:c r="AL64" i="17"/>
  <x:c r="AM64" i="17"/>
  <x:c r="AO64" i="17"/>
  <x:c r="AP64" i="17"/>
  <x:c r="AR64" i="17"/>
  <x:c r="AS64" i="17"/>
  <x:c r="AU64" i="17"/>
  <x:c r="AV64" i="17"/>
  <x:c r="AX64" i="17"/>
  <x:c r="AY64" i="17"/>
  <x:c r="AI65" i="17"/>
  <x:c r="AJ65" i="17"/>
  <x:c r="AL65" i="17"/>
  <x:c r="AM65" i="17"/>
  <x:c r="AO65" i="17"/>
  <x:c r="AP65" i="17"/>
  <x:c r="AR65" i="17"/>
  <x:c r="AS65" i="17"/>
  <x:c r="AU65" i="17"/>
  <x:c r="AV65" i="17"/>
  <x:c r="AX65" i="17"/>
  <x:c r="AY65" i="17"/>
  <x:c r="AI66" i="17"/>
  <x:c r="AJ66" i="17"/>
  <x:c r="AL66" i="17"/>
  <x:c r="AM66" i="17"/>
  <x:c r="AO66" i="17"/>
  <x:c r="AP66" i="17"/>
  <x:c r="AR66" i="17"/>
  <x:c r="AS66" i="17"/>
  <x:c r="AU66" i="17"/>
  <x:c r="AV66" i="17"/>
  <x:c r="AX66" i="17"/>
  <x:c r="AY66" i="17"/>
  <x:c r="K67" i="17"/>
  <x:c r="M67" i="17"/>
  <x:c r="AI67" i="17"/>
  <x:c r="AJ67" i="17"/>
  <x:c r="AL67" i="17"/>
  <x:c r="AM67" i="17"/>
  <x:c r="AO67" i="17"/>
  <x:c r="AP67" i="17"/>
  <x:c r="AR67" i="17"/>
  <x:c r="AS67" i="17"/>
  <x:c r="AU67" i="17"/>
  <x:c r="AV67" i="17"/>
  <x:c r="AX67" i="17"/>
  <x:c r="AY67" i="17"/>
  <x:c r="K68" i="17"/>
  <x:c r="M68" i="17"/>
  <x:c r="AI68" i="17"/>
  <x:c r="AJ68" i="17"/>
  <x:c r="AL68" i="17"/>
  <x:c r="AM68" i="17"/>
  <x:c r="AO68" i="17"/>
  <x:c r="AP68" i="17"/>
  <x:c r="AR68" i="17"/>
  <x:c r="AS68" i="17"/>
  <x:c r="AU68" i="17"/>
  <x:c r="AV68" i="17"/>
  <x:c r="AX68" i="17"/>
  <x:c r="AY68" i="17"/>
  <x:c r="K69" i="17"/>
  <x:c r="M69" i="17"/>
  <x:c r="AI69" i="17"/>
  <x:c r="AJ69" i="17"/>
  <x:c r="AL69" i="17"/>
  <x:c r="AM69" i="17"/>
  <x:c r="AO69" i="17"/>
  <x:c r="AP69" i="17"/>
  <x:c r="AR69" i="17"/>
  <x:c r="AS69" i="17"/>
  <x:c r="AU69" i="17"/>
  <x:c r="AV69" i="17"/>
  <x:c r="AX69" i="17"/>
  <x:c r="AY69" i="17"/>
  <x:c r="K70" i="17"/>
  <x:c r="M70" i="17"/>
  <x:c r="AI70" i="17"/>
  <x:c r="AJ70" i="17"/>
  <x:c r="AL70" i="17"/>
  <x:c r="AM70" i="17"/>
  <x:c r="AO70" i="17"/>
  <x:c r="AP70" i="17"/>
  <x:c r="AR70" i="17"/>
  <x:c r="AS70" i="17"/>
  <x:c r="AU70" i="17"/>
  <x:c r="AV70" i="17"/>
  <x:c r="AX70" i="17"/>
  <x:c r="AY70" i="17"/>
  <x:c r="AI71" i="17"/>
  <x:c r="AJ71" i="17"/>
  <x:c r="AL71" i="17"/>
  <x:c r="AM71" i="17"/>
  <x:c r="AO71" i="17"/>
  <x:c r="AP71" i="17"/>
  <x:c r="AR71" i="17"/>
  <x:c r="AS71" i="17"/>
  <x:c r="AU71" i="17"/>
  <x:c r="AV71" i="17"/>
  <x:c r="AX71" i="17"/>
  <x:c r="AY71" i="17"/>
  <x:c r="K73" i="17"/>
  <x:c r="M73" i="17"/>
  <x:c r="K74" i="17"/>
  <x:c r="M74" i="17"/>
  <x:c r="O74" i="17"/>
  <x:c r="K75" i="17"/>
  <x:c r="M75" i="17"/>
  <x:c r="K76" i="17"/>
  <x:c r="M76" i="17"/>
  <x:c r="K79" i="17"/>
  <x:c r="M79" i="17"/>
  <x:c r="K80" i="17"/>
  <x:c r="M80" i="17"/>
  <x:c r="K81" i="17"/>
  <x:c r="M81" i="17"/>
  <x:c r="K82" i="17"/>
  <x:c r="M82" i="17"/>
  <x:c r="K88" i="17"/>
  <x:c r="M88" i="17"/>
  <x:c r="K89" i="17"/>
  <x:c r="M89" i="17"/>
  <x:c r="K90" i="17"/>
  <x:c r="M90" i="17"/>
  <x:c r="K91" i="17"/>
  <x:c r="M91" i="17"/>
  <x:c r="K94" i="17"/>
  <x:c r="M94" i="17"/>
  <x:c r="O94" i="17"/>
  <x:c r="K95" i="17"/>
  <x:c r="M95" i="17"/>
  <x:c r="O95" i="17"/>
  <x:c r="K96" i="17"/>
  <x:c r="M96" i="17"/>
  <x:c r="O96" i="17"/>
  <x:c r="K97" i="17"/>
  <x:c r="M97" i="17"/>
  <x:c r="O97" i="17"/>
  <x:c r="AI98" i="17"/>
  <x:c r="AJ98" i="17"/>
  <x:c r="AL98" i="17"/>
  <x:c r="AM98" i="17"/>
  <x:c r="AO98" i="17"/>
  <x:c r="AP98" i="17"/>
  <x:c r="AR98" i="17"/>
  <x:c r="AS98" i="17"/>
  <x:c r="AU98" i="17"/>
  <x:c r="AV98" i="17"/>
  <x:c r="AX98" i="17"/>
  <x:c r="AY98" i="17"/>
  <x:c r="AI99" i="17"/>
  <x:c r="AJ99" i="17"/>
  <x:c r="AL99" i="17"/>
  <x:c r="AM99" i="17"/>
  <x:c r="AO99" i="17"/>
  <x:c r="AP99" i="17"/>
  <x:c r="AR99" i="17"/>
  <x:c r="AS99" i="17"/>
  <x:c r="AU99" i="17"/>
  <x:c r="AV99" i="17"/>
  <x:c r="AX99" i="17"/>
  <x:c r="AY99" i="17"/>
  <x:c r="K100" i="17"/>
  <x:c r="M100" i="17"/>
  <x:c r="O100" i="17"/>
  <x:c r="AI100" i="17"/>
  <x:c r="AJ100" i="17"/>
  <x:c r="AL100" i="17"/>
  <x:c r="AM100" i="17"/>
  <x:c r="AO100" i="17"/>
  <x:c r="AP100" i="17"/>
  <x:c r="AR100" i="17"/>
  <x:c r="AS100" i="17"/>
  <x:c r="AU100" i="17"/>
  <x:c r="AV100" i="17"/>
  <x:c r="AX100" i="17"/>
  <x:c r="AY100" i="17"/>
  <x:c r="K101" i="17"/>
  <x:c r="M101" i="17"/>
  <x:c r="O101" i="17"/>
  <x:c r="AI101" i="17"/>
  <x:c r="AJ101" i="17"/>
  <x:c r="AL101" i="17"/>
  <x:c r="AM101" i="17"/>
  <x:c r="AO101" i="17"/>
  <x:c r="AP101" i="17"/>
  <x:c r="AR101" i="17"/>
  <x:c r="AS101" i="17"/>
  <x:c r="AU101" i="17"/>
  <x:c r="AV101" i="17"/>
  <x:c r="AX101" i="17"/>
  <x:c r="AY101" i="17"/>
  <x:c r="K102" i="17"/>
  <x:c r="M102" i="17"/>
  <x:c r="O102" i="17"/>
  <x:c r="AI102" i="17"/>
  <x:c r="AJ102" i="17"/>
  <x:c r="AL102" i="17"/>
  <x:c r="AM102" i="17"/>
  <x:c r="AO102" i="17"/>
  <x:c r="AP102" i="17"/>
  <x:c r="AR102" i="17"/>
  <x:c r="AS102" i="17"/>
  <x:c r="AU102" i="17"/>
  <x:c r="AV102" i="17"/>
  <x:c r="AX102" i="17"/>
  <x:c r="AY102" i="17"/>
  <x:c r="K103" i="17"/>
  <x:c r="M103" i="17"/>
  <x:c r="O103" i="17"/>
  <x:c r="AI103" i="17"/>
  <x:c r="AJ103" i="17"/>
  <x:c r="AL103" i="17"/>
  <x:c r="AM103" i="17"/>
  <x:c r="AO103" i="17"/>
  <x:c r="AP103" i="17"/>
  <x:c r="AR103" i="17"/>
  <x:c r="AS103" i="17"/>
  <x:c r="AU103" i="17"/>
  <x:c r="AV103" i="17"/>
  <x:c r="AX103" i="17"/>
  <x:c r="AY103" i="17"/>
  <x:c r="AI104" i="17"/>
  <x:c r="AJ104" i="17"/>
  <x:c r="AL104" i="17"/>
  <x:c r="AM104" i="17"/>
  <x:c r="AO104" i="17"/>
  <x:c r="AP104" i="17"/>
  <x:c r="AR104" i="17"/>
  <x:c r="AS104" i="17"/>
  <x:c r="AU104" i="17"/>
  <x:c r="AV104" i="17"/>
  <x:c r="AX104" i="17"/>
  <x:c r="AY104" i="17"/>
  <x:c r="AI105" i="17"/>
  <x:c r="AJ105" i="17"/>
  <x:c r="AL105" i="17"/>
  <x:c r="AM105" i="17"/>
  <x:c r="AO105" i="17"/>
  <x:c r="AP105" i="17"/>
  <x:c r="AR105" i="17"/>
  <x:c r="AS105" i="17"/>
  <x:c r="AU105" i="17"/>
  <x:c r="AV105" i="17"/>
  <x:c r="AX105" i="17"/>
  <x:c r="AY105" i="17"/>
  <x:c r="K106" i="17"/>
  <x:c r="M106" i="17"/>
  <x:c r="AI106" i="17"/>
  <x:c r="AJ106" i="17"/>
  <x:c r="AL106" i="17"/>
  <x:c r="AM106" i="17"/>
  <x:c r="AO106" i="17"/>
  <x:c r="AP106" i="17"/>
  <x:c r="AR106" i="17"/>
  <x:c r="AS106" i="17"/>
  <x:c r="AU106" i="17"/>
  <x:c r="AV106" i="17"/>
  <x:c r="AX106" i="17"/>
  <x:c r="AY106" i="17"/>
  <x:c r="K107" i="17"/>
  <x:c r="M107" i="17"/>
  <x:c r="AI107" i="17"/>
  <x:c r="AJ107" i="17"/>
  <x:c r="AL107" i="17"/>
  <x:c r="AM107" i="17"/>
  <x:c r="AO107" i="17"/>
  <x:c r="AP107" i="17"/>
  <x:c r="AR107" i="17"/>
  <x:c r="AS107" i="17"/>
  <x:c r="AU107" i="17"/>
  <x:c r="AV107" i="17"/>
  <x:c r="AX107" i="17"/>
  <x:c r="AY107" i="17"/>
  <x:c r="K108" i="17"/>
  <x:c r="M108" i="17"/>
  <x:c r="AI108" i="17"/>
  <x:c r="AJ108" i="17"/>
  <x:c r="AL108" i="17"/>
  <x:c r="AM108" i="17"/>
  <x:c r="AO108" i="17"/>
  <x:c r="AP108" i="17"/>
  <x:c r="AR108" i="17"/>
  <x:c r="AS108" i="17"/>
  <x:c r="AU108" i="17"/>
  <x:c r="AV108" i="17"/>
  <x:c r="AX108" i="17"/>
  <x:c r="AY108" i="17"/>
  <x:c r="K109" i="17"/>
  <x:c r="M109" i="17"/>
  <x:c r="AI109" i="17"/>
  <x:c r="AJ109" i="17"/>
  <x:c r="AL109" i="17"/>
  <x:c r="AM109" i="17"/>
  <x:c r="AO109" i="17"/>
  <x:c r="AP109" i="17"/>
  <x:c r="AR109" i="17"/>
  <x:c r="AS109" i="17"/>
  <x:c r="AU109" i="17"/>
  <x:c r="AV109" i="17"/>
  <x:c r="AX109" i="17"/>
  <x:c r="AY109" i="17"/>
  <x:c r="AI110" i="17"/>
  <x:c r="AJ110" i="17"/>
  <x:c r="AL110" i="17"/>
  <x:c r="AM110" i="17"/>
  <x:c r="AO110" i="17"/>
  <x:c r="AP110" i="17"/>
  <x:c r="AR110" i="17"/>
  <x:c r="AS110" i="17"/>
  <x:c r="AU110" i="17"/>
  <x:c r="AV110" i="17"/>
  <x:c r="AX110" i="17"/>
  <x:c r="AY110" i="17"/>
  <x:c r="K112" i="17"/>
  <x:c r="M112" i="17"/>
  <x:c r="K113" i="17"/>
  <x:c r="M113" i="17"/>
  <x:c r="K114" i="17"/>
  <x:c r="M114" i="17"/>
  <x:c r="O114" i="17"/>
  <x:c r="K115" i="17"/>
  <x:c r="M115" i="17"/>
  <x:c r="K118" i="17"/>
  <x:c r="M118" i="17"/>
  <x:c r="K119" i="17"/>
  <x:c r="M119" i="17"/>
  <x:c r="K120" i="17"/>
  <x:c r="M120" i="17"/>
  <x:c r="K121" i="17"/>
  <x:c r="M121" i="17"/>
  <x:c r="K127" i="17"/>
  <x:c r="M127" i="17"/>
  <x:c r="K128" i="17"/>
  <x:c r="M128" i="17"/>
  <x:c r="K129" i="17"/>
  <x:c r="M129" i="17"/>
  <x:c r="K130" i="17"/>
  <x:c r="M130" i="17"/>
  <x:c r="K133" i="17"/>
  <x:c r="M133" i="17"/>
  <x:c r="O133" i="17"/>
  <x:c r="K134" i="17"/>
  <x:c r="M134" i="17"/>
  <x:c r="O134" i="17"/>
  <x:c r="K135" i="17"/>
  <x:c r="M135" i="17"/>
  <x:c r="O135" i="17"/>
  <x:c r="K136" i="17"/>
  <x:c r="M136" i="17"/>
  <x:c r="O136" i="17"/>
  <x:c r="AI137" i="17"/>
  <x:c r="AJ137" i="17"/>
  <x:c r="AL137" i="17"/>
  <x:c r="AM137" i="17"/>
  <x:c r="AO137" i="17"/>
  <x:c r="AP137" i="17"/>
  <x:c r="AR137" i="17"/>
  <x:c r="AS137" i="17"/>
  <x:c r="AU137" i="17"/>
  <x:c r="AV137" i="17"/>
  <x:c r="AX137" i="17"/>
  <x:c r="AY137" i="17"/>
  <x:c r="AI138" i="17"/>
  <x:c r="AJ138" i="17"/>
  <x:c r="AL138" i="17"/>
  <x:c r="AM138" i="17"/>
  <x:c r="AO138" i="17"/>
  <x:c r="AP138" i="17"/>
  <x:c r="AR138" i="17"/>
  <x:c r="AS138" i="17"/>
  <x:c r="AU138" i="17"/>
  <x:c r="AV138" i="17"/>
  <x:c r="AX138" i="17"/>
  <x:c r="AY138" i="17"/>
  <x:c r="K139" i="17"/>
  <x:c r="M139" i="17"/>
  <x:c r="O139" i="17"/>
  <x:c r="AI139" i="17"/>
  <x:c r="AJ139" i="17"/>
  <x:c r="AL139" i="17"/>
  <x:c r="AM139" i="17"/>
  <x:c r="AO139" i="17"/>
  <x:c r="AP139" i="17"/>
  <x:c r="AR139" i="17"/>
  <x:c r="AS139" i="17"/>
  <x:c r="AU139" i="17"/>
  <x:c r="AV139" i="17"/>
  <x:c r="AX139" i="17"/>
  <x:c r="AY139" i="17"/>
  <x:c r="K140" i="17"/>
  <x:c r="M140" i="17"/>
  <x:c r="O140" i="17"/>
  <x:c r="AI140" i="17"/>
  <x:c r="AJ140" i="17"/>
  <x:c r="AL140" i="17"/>
  <x:c r="AM140" i="17"/>
  <x:c r="AO140" i="17"/>
  <x:c r="AP140" i="17"/>
  <x:c r="AR140" i="17"/>
  <x:c r="AS140" i="17"/>
  <x:c r="AU140" i="17"/>
  <x:c r="AV140" i="17"/>
  <x:c r="AX140" i="17"/>
  <x:c r="AY140" i="17"/>
  <x:c r="K141" i="17"/>
  <x:c r="M141" i="17"/>
  <x:c r="O141" i="17"/>
  <x:c r="AI141" i="17"/>
  <x:c r="AJ141" i="17"/>
  <x:c r="AL141" i="17"/>
  <x:c r="AM141" i="17"/>
  <x:c r="AO141" i="17"/>
  <x:c r="AP141" i="17"/>
  <x:c r="AR141" i="17"/>
  <x:c r="AS141" i="17"/>
  <x:c r="AU141" i="17"/>
  <x:c r="AV141" i="17"/>
  <x:c r="AX141" i="17"/>
  <x:c r="AY141" i="17"/>
  <x:c r="K142" i="17"/>
  <x:c r="M142" i="17"/>
  <x:c r="O142" i="17"/>
  <x:c r="AI142" i="17"/>
  <x:c r="AJ142" i="17"/>
  <x:c r="AL142" i="17"/>
  <x:c r="AM142" i="17"/>
  <x:c r="AO142" i="17"/>
  <x:c r="AP142" i="17"/>
  <x:c r="AR142" i="17"/>
  <x:c r="AS142" i="17"/>
  <x:c r="AU142" i="17"/>
  <x:c r="AV142" i="17"/>
  <x:c r="AX142" i="17"/>
  <x:c r="AY142" i="17"/>
  <x:c r="AI143" i="17"/>
  <x:c r="AJ143" i="17"/>
  <x:c r="AL143" i="17"/>
  <x:c r="AM143" i="17"/>
  <x:c r="AO143" i="17"/>
  <x:c r="AP143" i="17"/>
  <x:c r="AR143" i="17"/>
  <x:c r="AS143" i="17"/>
  <x:c r="AU143" i="17"/>
  <x:c r="AV143" i="17"/>
  <x:c r="AX143" i="17"/>
  <x:c r="AY143" i="17"/>
  <x:c r="AI144" i="17"/>
  <x:c r="AJ144" i="17"/>
  <x:c r="AL144" i="17"/>
  <x:c r="AM144" i="17"/>
  <x:c r="AO144" i="17"/>
  <x:c r="AP144" i="17"/>
  <x:c r="AR144" i="17"/>
  <x:c r="AS144" i="17"/>
  <x:c r="AU144" i="17"/>
  <x:c r="AV144" i="17"/>
  <x:c r="AX144" i="17"/>
  <x:c r="AY144" i="17"/>
  <x:c r="K145" i="17"/>
  <x:c r="M145" i="17"/>
  <x:c r="AI145" i="17"/>
  <x:c r="AJ145" i="17"/>
  <x:c r="AL145" i="17"/>
  <x:c r="AM145" i="17"/>
  <x:c r="AO145" i="17"/>
  <x:c r="AP145" i="17"/>
  <x:c r="AR145" i="17"/>
  <x:c r="AS145" i="17"/>
  <x:c r="AU145" i="17"/>
  <x:c r="AV145" i="17"/>
  <x:c r="AX145" i="17"/>
  <x:c r="AY145" i="17"/>
  <x:c r="K146" i="17"/>
  <x:c r="M146" i="17"/>
  <x:c r="AI146" i="17"/>
  <x:c r="AJ146" i="17"/>
  <x:c r="AL146" i="17"/>
  <x:c r="AM146" i="17"/>
  <x:c r="AO146" i="17"/>
  <x:c r="AP146" i="17"/>
  <x:c r="AR146" i="17"/>
  <x:c r="AS146" i="17"/>
  <x:c r="AU146" i="17"/>
  <x:c r="AV146" i="17"/>
  <x:c r="AX146" i="17"/>
  <x:c r="AY146" i="17"/>
  <x:c r="K147" i="17"/>
  <x:c r="M147" i="17"/>
  <x:c r="AI147" i="17"/>
  <x:c r="AJ147" i="17"/>
  <x:c r="AL147" i="17"/>
  <x:c r="AM147" i="17"/>
  <x:c r="AO147" i="17"/>
  <x:c r="AP147" i="17"/>
  <x:c r="AR147" i="17"/>
  <x:c r="AS147" i="17"/>
  <x:c r="AU147" i="17"/>
  <x:c r="AV147" i="17"/>
  <x:c r="AX147" i="17"/>
  <x:c r="AY147" i="17"/>
  <x:c r="K148" i="17"/>
  <x:c r="M148" i="17"/>
  <x:c r="AI148" i="17"/>
  <x:c r="AJ148" i="17"/>
  <x:c r="AL148" i="17"/>
  <x:c r="AM148" i="17"/>
  <x:c r="AO148" i="17"/>
  <x:c r="AP148" i="17"/>
  <x:c r="AR148" i="17"/>
  <x:c r="AS148" i="17"/>
  <x:c r="AU148" i="17"/>
  <x:c r="AV148" i="17"/>
  <x:c r="AX148" i="17"/>
  <x:c r="AY148" i="17"/>
  <x:c r="AI149" i="17"/>
  <x:c r="AJ149" i="17"/>
  <x:c r="AL149" i="17"/>
  <x:c r="AM149" i="17"/>
  <x:c r="AO149" i="17"/>
  <x:c r="AP149" i="17"/>
  <x:c r="AR149" i="17"/>
  <x:c r="AS149" i="17"/>
  <x:c r="AU149" i="17"/>
  <x:c r="AV149" i="17"/>
  <x:c r="AX149" i="17"/>
  <x:c r="AY149" i="17"/>
  <x:c r="K151" i="17"/>
  <x:c r="M151" i="17"/>
  <x:c r="K152" i="17"/>
  <x:c r="M152" i="17"/>
  <x:c r="K153" i="17"/>
  <x:c r="M153" i="17"/>
  <x:c r="O153" i="17"/>
  <x:c r="K154" i="17"/>
  <x:c r="M154" i="17"/>
  <x:c r="O154" i="17"/>
  <x:c r="K157" i="17"/>
  <x:c r="M157" i="17"/>
  <x:c r="K158" i="17"/>
  <x:c r="M158" i="17"/>
  <x:c r="K159" i="17"/>
  <x:c r="M159" i="17"/>
  <x:c r="K160" i="17"/>
  <x:c r="M160" i="17"/>
  <x:c r="K166" i="17"/>
  <x:c r="M166" i="17"/>
  <x:c r="K167" i="17"/>
  <x:c r="M167" i="17"/>
  <x:c r="K168" i="17"/>
  <x:c r="M168" i="17"/>
  <x:c r="K169" i="17"/>
  <x:c r="M169" i="17"/>
  <x:c r="K172" i="17"/>
  <x:c r="M172" i="17"/>
  <x:c r="O172" i="17"/>
  <x:c r="K173" i="17"/>
  <x:c r="M173" i="17"/>
  <x:c r="O173" i="17"/>
  <x:c r="K174" i="17"/>
  <x:c r="M174" i="17"/>
  <x:c r="O174" i="17"/>
  <x:c r="K175" i="17"/>
  <x:c r="M175" i="17"/>
  <x:c r="O175" i="17"/>
  <x:c r="AI176" i="17"/>
  <x:c r="AJ176" i="17"/>
  <x:c r="AL176" i="17"/>
  <x:c r="AM176" i="17"/>
  <x:c r="AO176" i="17"/>
  <x:c r="AP176" i="17"/>
  <x:c r="AR176" i="17"/>
  <x:c r="AS176" i="17"/>
  <x:c r="AU176" i="17"/>
  <x:c r="AV176" i="17"/>
  <x:c r="AX176" i="17"/>
  <x:c r="AY176" i="17"/>
  <x:c r="AI177" i="17"/>
  <x:c r="AJ177" i="17"/>
  <x:c r="AL177" i="17"/>
  <x:c r="AM177" i="17"/>
  <x:c r="AO177" i="17"/>
  <x:c r="AP177" i="17"/>
  <x:c r="AR177" i="17"/>
  <x:c r="AS177" i="17"/>
  <x:c r="AU177" i="17"/>
  <x:c r="AV177" i="17"/>
  <x:c r="AX177" i="17"/>
  <x:c r="AY177" i="17"/>
  <x:c r="K178" i="17"/>
  <x:c r="M178" i="17"/>
  <x:c r="O178" i="17"/>
  <x:c r="AI178" i="17"/>
  <x:c r="AJ178" i="17"/>
  <x:c r="AL178" i="17"/>
  <x:c r="AM178" i="17"/>
  <x:c r="AO178" i="17"/>
  <x:c r="AP178" i="17"/>
  <x:c r="AR178" i="17"/>
  <x:c r="AS178" i="17"/>
  <x:c r="AU178" i="17"/>
  <x:c r="AV178" i="17"/>
  <x:c r="AX178" i="17"/>
  <x:c r="AY178" i="17"/>
  <x:c r="K179" i="17"/>
  <x:c r="M179" i="17"/>
  <x:c r="O179" i="17"/>
  <x:c r="AI179" i="17"/>
  <x:c r="AJ179" i="17"/>
  <x:c r="AL179" i="17"/>
  <x:c r="AM179" i="17"/>
  <x:c r="AO179" i="17"/>
  <x:c r="AP179" i="17"/>
  <x:c r="AR179" i="17"/>
  <x:c r="AS179" i="17"/>
  <x:c r="AU179" i="17"/>
  <x:c r="AV179" i="17"/>
  <x:c r="AX179" i="17"/>
  <x:c r="AY179" i="17"/>
  <x:c r="K180" i="17"/>
  <x:c r="M180" i="17"/>
  <x:c r="O180" i="17"/>
  <x:c r="AI180" i="17"/>
  <x:c r="AJ180" i="17"/>
  <x:c r="AL180" i="17"/>
  <x:c r="AM180" i="17"/>
  <x:c r="AO180" i="17"/>
  <x:c r="AP180" i="17"/>
  <x:c r="AR180" i="17"/>
  <x:c r="AS180" i="17"/>
  <x:c r="AU180" i="17"/>
  <x:c r="AV180" i="17"/>
  <x:c r="AX180" i="17"/>
  <x:c r="AY180" i="17"/>
  <x:c r="K181" i="17"/>
  <x:c r="M181" i="17"/>
  <x:c r="O181" i="17"/>
  <x:c r="AI181" i="17"/>
  <x:c r="AJ181" i="17"/>
  <x:c r="AL181" i="17"/>
  <x:c r="AM181" i="17"/>
  <x:c r="AO181" i="17"/>
  <x:c r="AP181" i="17"/>
  <x:c r="AR181" i="17"/>
  <x:c r="AS181" i="17"/>
  <x:c r="AU181" i="17"/>
  <x:c r="AV181" i="17"/>
  <x:c r="AX181" i="17"/>
  <x:c r="AY181" i="17"/>
  <x:c r="AI182" i="17"/>
  <x:c r="AJ182" i="17"/>
  <x:c r="AL182" i="17"/>
  <x:c r="AM182" i="17"/>
  <x:c r="AO182" i="17"/>
  <x:c r="AP182" i="17"/>
  <x:c r="AR182" i="17"/>
  <x:c r="AS182" i="17"/>
  <x:c r="AU182" i="17"/>
  <x:c r="AV182" i="17"/>
  <x:c r="AX182" i="17"/>
  <x:c r="AY182" i="17"/>
  <x:c r="AI183" i="17"/>
  <x:c r="AJ183" i="17"/>
  <x:c r="AL183" i="17"/>
  <x:c r="AM183" i="17"/>
  <x:c r="AO183" i="17"/>
  <x:c r="AP183" i="17"/>
  <x:c r="AR183" i="17"/>
  <x:c r="AS183" i="17"/>
  <x:c r="AU183" i="17"/>
  <x:c r="AV183" i="17"/>
  <x:c r="AX183" i="17"/>
  <x:c r="AY183" i="17"/>
  <x:c r="K184" i="17"/>
  <x:c r="M184" i="17"/>
  <x:c r="AI184" i="17"/>
  <x:c r="AJ184" i="17"/>
  <x:c r="AL184" i="17"/>
  <x:c r="AM184" i="17"/>
  <x:c r="AO184" i="17"/>
  <x:c r="AP184" i="17"/>
  <x:c r="AR184" i="17"/>
  <x:c r="AS184" i="17"/>
  <x:c r="AU184" i="17"/>
  <x:c r="AV184" i="17"/>
  <x:c r="AX184" i="17"/>
  <x:c r="AY184" i="17"/>
  <x:c r="K185" i="17"/>
  <x:c r="M185" i="17"/>
  <x:c r="AI185" i="17"/>
  <x:c r="AJ185" i="17"/>
  <x:c r="AL185" i="17"/>
  <x:c r="AM185" i="17"/>
  <x:c r="AO185" i="17"/>
  <x:c r="AP185" i="17"/>
  <x:c r="AR185" i="17"/>
  <x:c r="AS185" i="17"/>
  <x:c r="AU185" i="17"/>
  <x:c r="AV185" i="17"/>
  <x:c r="AX185" i="17"/>
  <x:c r="AY185" i="17"/>
  <x:c r="K186" i="17"/>
  <x:c r="M186" i="17"/>
  <x:c r="AI186" i="17"/>
  <x:c r="AJ186" i="17"/>
  <x:c r="AL186" i="17"/>
  <x:c r="AM186" i="17"/>
  <x:c r="AO186" i="17"/>
  <x:c r="AP186" i="17"/>
  <x:c r="AR186" i="17"/>
  <x:c r="AS186" i="17"/>
  <x:c r="AU186" i="17"/>
  <x:c r="AV186" i="17"/>
  <x:c r="AX186" i="17"/>
  <x:c r="AY186" i="17"/>
  <x:c r="K187" i="17"/>
  <x:c r="M187" i="17"/>
  <x:c r="AI187" i="17"/>
  <x:c r="AJ187" i="17"/>
  <x:c r="AL187" i="17"/>
  <x:c r="AM187" i="17"/>
  <x:c r="AO187" i="17"/>
  <x:c r="AP187" i="17"/>
  <x:c r="AR187" i="17"/>
  <x:c r="AS187" i="17"/>
  <x:c r="AU187" i="17"/>
  <x:c r="AV187" i="17"/>
  <x:c r="AX187" i="17"/>
  <x:c r="AY187" i="17"/>
  <x:c r="AI188" i="17"/>
  <x:c r="AJ188" i="17"/>
  <x:c r="AL188" i="17"/>
  <x:c r="AM188" i="17"/>
  <x:c r="AO188" i="17"/>
  <x:c r="AP188" i="17"/>
  <x:c r="AR188" i="17"/>
  <x:c r="AS188" i="17"/>
  <x:c r="AU188" i="17"/>
  <x:c r="AV188" i="17"/>
  <x:c r="AX188" i="17"/>
  <x:c r="AY188" i="17"/>
  <x:c r="K190" i="17"/>
  <x:c r="M190" i="17"/>
  <x:c r="K191" i="17"/>
  <x:c r="M191" i="17"/>
  <x:c r="O191" i="17"/>
  <x:c r="K192" i="17"/>
  <x:c r="M192" i="17"/>
  <x:c r="K193" i="17"/>
  <x:c r="M193" i="17"/>
  <x:c r="K196" i="17"/>
  <x:c r="M196" i="17"/>
  <x:c r="K197" i="17"/>
  <x:c r="M197" i="17"/>
  <x:c r="K198" i="17"/>
  <x:c r="M198" i="17"/>
  <x:c r="K199" i="17"/>
  <x:c r="M199" i="17"/>
  <x:c r="K205" i="17"/>
  <x:c r="M205" i="17"/>
  <x:c r="K206" i="17"/>
  <x:c r="M206" i="17"/>
  <x:c r="K207" i="17"/>
  <x:c r="M207" i="17"/>
  <x:c r="K208" i="17"/>
  <x:c r="M208" i="17"/>
  <x:c r="K211" i="17"/>
  <x:c r="M211" i="17"/>
  <x:c r="O211" i="17"/>
  <x:c r="K212" i="17"/>
  <x:c r="M212" i="17"/>
  <x:c r="O212" i="17"/>
  <x:c r="K213" i="17"/>
  <x:c r="M213" i="17"/>
  <x:c r="O213" i="17"/>
  <x:c r="K214" i="17"/>
  <x:c r="M214" i="17"/>
  <x:c r="O214" i="17"/>
  <x:c r="AI215" i="17"/>
  <x:c r="AJ215" i="17"/>
  <x:c r="AL215" i="17"/>
  <x:c r="AM215" i="17"/>
  <x:c r="AO215" i="17"/>
  <x:c r="AP215" i="17"/>
  <x:c r="AR215" i="17"/>
  <x:c r="AS215" i="17"/>
  <x:c r="AU215" i="17"/>
  <x:c r="AV215" i="17"/>
  <x:c r="AX215" i="17"/>
  <x:c r="AY215" i="17"/>
  <x:c r="AI216" i="17"/>
  <x:c r="AJ216" i="17"/>
  <x:c r="AL216" i="17"/>
  <x:c r="AM216" i="17"/>
  <x:c r="AO216" i="17"/>
  <x:c r="AP216" i="17"/>
  <x:c r="AR216" i="17"/>
  <x:c r="AS216" i="17"/>
  <x:c r="AU216" i="17"/>
  <x:c r="AV216" i="17"/>
  <x:c r="AX216" i="17"/>
  <x:c r="AY216" i="17"/>
  <x:c r="K217" i="17"/>
  <x:c r="M217" i="17"/>
  <x:c r="O217" i="17"/>
  <x:c r="AI217" i="17"/>
  <x:c r="AJ217" i="17"/>
  <x:c r="AL217" i="17"/>
  <x:c r="AM217" i="17"/>
  <x:c r="AO217" i="17"/>
  <x:c r="AP217" i="17"/>
  <x:c r="AR217" i="17"/>
  <x:c r="AS217" i="17"/>
  <x:c r="AU217" i="17"/>
  <x:c r="AV217" i="17"/>
  <x:c r="AX217" i="17"/>
  <x:c r="AY217" i="17"/>
  <x:c r="K218" i="17"/>
  <x:c r="M218" i="17"/>
  <x:c r="O218" i="17"/>
  <x:c r="AI218" i="17"/>
  <x:c r="AJ218" i="17"/>
  <x:c r="AL218" i="17"/>
  <x:c r="AM218" i="17"/>
  <x:c r="AO218" i="17"/>
  <x:c r="AP218" i="17"/>
  <x:c r="AR218" i="17"/>
  <x:c r="AS218" i="17"/>
  <x:c r="AU218" i="17"/>
  <x:c r="AV218" i="17"/>
  <x:c r="AX218" i="17"/>
  <x:c r="AY218" i="17"/>
  <x:c r="K219" i="17"/>
  <x:c r="M219" i="17"/>
  <x:c r="O219" i="17"/>
  <x:c r="AI219" i="17"/>
  <x:c r="AJ219" i="17"/>
  <x:c r="AL219" i="17"/>
  <x:c r="AM219" i="17"/>
  <x:c r="AO219" i="17"/>
  <x:c r="AP219" i="17"/>
  <x:c r="AR219" i="17"/>
  <x:c r="AS219" i="17"/>
  <x:c r="AU219" i="17"/>
  <x:c r="AV219" i="17"/>
  <x:c r="AX219" i="17"/>
  <x:c r="AY219" i="17"/>
  <x:c r="K220" i="17"/>
  <x:c r="M220" i="17"/>
  <x:c r="O220" i="17"/>
  <x:c r="AI220" i="17"/>
  <x:c r="AJ220" i="17"/>
  <x:c r="AL220" i="17"/>
  <x:c r="AM220" i="17"/>
  <x:c r="AO220" i="17"/>
  <x:c r="AP220" i="17"/>
  <x:c r="AR220" i="17"/>
  <x:c r="AS220" i="17"/>
  <x:c r="AU220" i="17"/>
  <x:c r="AV220" i="17"/>
  <x:c r="AX220" i="17"/>
  <x:c r="AY220" i="17"/>
  <x:c r="AI221" i="17"/>
  <x:c r="AJ221" i="17"/>
  <x:c r="AL221" i="17"/>
  <x:c r="AM221" i="17"/>
  <x:c r="AO221" i="17"/>
  <x:c r="AP221" i="17"/>
  <x:c r="AR221" i="17"/>
  <x:c r="AS221" i="17"/>
  <x:c r="AU221" i="17"/>
  <x:c r="AV221" i="17"/>
  <x:c r="AX221" i="17"/>
  <x:c r="AY221" i="17"/>
  <x:c r="AI222" i="17"/>
  <x:c r="AJ222" i="17"/>
  <x:c r="AL222" i="17"/>
  <x:c r="AM222" i="17"/>
  <x:c r="AO222" i="17"/>
  <x:c r="AP222" i="17"/>
  <x:c r="AR222" i="17"/>
  <x:c r="AS222" i="17"/>
  <x:c r="AU222" i="17"/>
  <x:c r="AV222" i="17"/>
  <x:c r="AX222" i="17"/>
  <x:c r="AY222" i="17"/>
  <x:c r="K223" i="17"/>
  <x:c r="M223" i="17"/>
  <x:c r="AI223" i="17"/>
  <x:c r="AJ223" i="17"/>
  <x:c r="AL223" i="17"/>
  <x:c r="AM223" i="17"/>
  <x:c r="AO223" i="17"/>
  <x:c r="AP223" i="17"/>
  <x:c r="AR223" i="17"/>
  <x:c r="AS223" i="17"/>
  <x:c r="AU223" i="17"/>
  <x:c r="AV223" i="17"/>
  <x:c r="AX223" i="17"/>
  <x:c r="AY223" i="17"/>
  <x:c r="K224" i="17"/>
  <x:c r="M224" i="17"/>
  <x:c r="AI224" i="17"/>
  <x:c r="AJ224" i="17"/>
  <x:c r="AL224" i="17"/>
  <x:c r="AM224" i="17"/>
  <x:c r="AO224" i="17"/>
  <x:c r="AP224" i="17"/>
  <x:c r="AR224" i="17"/>
  <x:c r="AS224" i="17"/>
  <x:c r="AU224" i="17"/>
  <x:c r="AV224" i="17"/>
  <x:c r="AX224" i="17"/>
  <x:c r="AY224" i="17"/>
  <x:c r="K225" i="17"/>
  <x:c r="M225" i="17"/>
  <x:c r="AI225" i="17"/>
  <x:c r="AJ225" i="17"/>
  <x:c r="AL225" i="17"/>
  <x:c r="AM225" i="17"/>
  <x:c r="AO225" i="17"/>
  <x:c r="AP225" i="17"/>
  <x:c r="AR225" i="17"/>
  <x:c r="AS225" i="17"/>
  <x:c r="AU225" i="17"/>
  <x:c r="AV225" i="17"/>
  <x:c r="AX225" i="17"/>
  <x:c r="AY225" i="17"/>
  <x:c r="K226" i="17"/>
  <x:c r="M226" i="17"/>
  <x:c r="AI226" i="17"/>
  <x:c r="AJ226" i="17"/>
  <x:c r="AL226" i="17"/>
  <x:c r="AM226" i="17"/>
  <x:c r="AO226" i="17"/>
  <x:c r="AP226" i="17"/>
  <x:c r="AR226" i="17"/>
  <x:c r="AS226" i="17"/>
  <x:c r="AU226" i="17"/>
  <x:c r="AV226" i="17"/>
  <x:c r="AX226" i="17"/>
  <x:c r="AY226" i="17"/>
  <x:c r="AI227" i="17"/>
  <x:c r="AJ227" i="17"/>
  <x:c r="AL227" i="17"/>
  <x:c r="AM227" i="17"/>
  <x:c r="AO227" i="17"/>
  <x:c r="AP227" i="17"/>
  <x:c r="AR227" i="17"/>
  <x:c r="AS227" i="17"/>
  <x:c r="AU227" i="17"/>
  <x:c r="AV227" i="17"/>
  <x:c r="AX227" i="17"/>
  <x:c r="AY227" i="17"/>
  <x:c r="K229" i="17"/>
  <x:c r="M229" i="17"/>
  <x:c r="K230" i="17"/>
  <x:c r="M230" i="17"/>
  <x:c r="O230" i="17"/>
  <x:c r="K231" i="17"/>
  <x:c r="M231" i="17"/>
  <x:c r="O231" i="17"/>
  <x:c r="K232" i="17"/>
  <x:c r="M232" i="17"/>
  <x:c r="K235" i="17"/>
  <x:c r="M235" i="17"/>
  <x:c r="K236" i="17"/>
  <x:c r="M236" i="17"/>
  <x:c r="K237" i="17"/>
  <x:c r="M237" i="17"/>
  <x:c r="K238" i="17"/>
  <x:c r="M238" i="17"/>
</x:calcChain>
</file>

<file path=xl/sharedStrings.xml><?xml version="1.0" encoding="utf-8"?>
<x:sst xmlns:x="http://schemas.openxmlformats.org/spreadsheetml/2006/main" count="454" uniqueCount="454">
  <x:si>
    <x:r>
      <x:rPr>
        <x:b/>
        <x:vertAlign val="baseline"/>
        <x:sz val="11"/>
        <x:color theme="1"/>
        <x:rFont val="Calibri Light"/>
        <x:family val="2"/>
      </x:rPr>
      <x:t>Test Target</x:t>
    </x:r>
    <x:r>
      <x:rPr>
        <x:vertAlign val="baseline"/>
        <x:sz val="11"/>
        <x:color theme="1"/>
        <x:rFont val="Calibri Light"/>
        <x:family val="2"/>
      </x:rPr>
      <x:t>:</x:t>
    </x:r>
  </x:si>
  <x:si>
    <x:t>Constant Linked Functions Order</x:t>
  </x:si>
  <x:si>
    <x:t>Description:</x:t>
  </x:si>
  <x:si>
    <x:t>Testin the order of interpolated functions</x:t>
  </x:si>
  <x:si>
    <x:t xml:space="preserve">Precision: </x:t>
  </x:si>
  <x:si>
    <x:t>Exact Match</x:t>
  </x:si>
  <x:si>
    <x:t>Notes:</x:t>
  </x:si>
  <x:si>
    <x:t>Orders: NotSet, NonMonotonic, StrictlyIncreasing, WeaklyIncreasing, Strictly Decreasing, WeaklyDeacreasing</x:t>
  </x:si>
  <x:si>
    <x:t>1. 3 Strictly Increasing - None, None, None - Non Overlapping</x:t>
  </x:si>
  <x:si>
    <x:t>xs1</x:t>
  </x:si>
  <x:si>
    <x:t>ys1</x:t>
  </x:si>
  <x:si>
    <x:t>Interpolation1</x:t>
  </x:si>
  <x:si>
    <x:t>xs2</x:t>
  </x:si>
  <x:si>
    <x:t>ys2</x:t>
  </x:si>
  <x:si>
    <x:t>Interpolation2</x:t>
  </x:si>
  <x:si>
    <x:t>xs3</x:t>
  </x:si>
  <x:si>
    <x:t>ys3</x:t>
  </x:si>
  <x:si>
    <x:t>Interpolation3</x:t>
  </x:si>
  <x:si>
    <x:t>Expected Order</x:t>
  </x:si>
  <x:si>
    <x:t>Actual</x:t>
  </x:si>
  <x:si>
    <x:t>Passed</x:t>
  </x:si>
  <x:si>
    <x:t>None</x:t>
  </x:si>
  <x:si>
    <x:t>StrictlyIncreasing</x:t>
  </x:si>
  <x:si>
    <x:t>2. 3 Strictly Increasing - None, None, None - Overlapping Range</x:t>
  </x:si>
  <x:si>
    <x:t>NonMonotonic</x:t>
  </x:si>
  <x:si>
    <x:t>3. 3 Strictly Increasing - None, None, None - Some Equal y-values</x:t>
  </x:si>
  <x:si>
    <x:t>WeaklyIncreasing</x:t>
  </x:si>
  <x:si>
    <x:t>4. 3 Strictly Decreasing - None, None, None - Non Overlapping</x:t>
  </x:si>
  <x:si>
    <x:t>StrictlyDecreasing</x:t>
  </x:si>
  <x:si>
    <x:t>5. 3 Strictly Decreasing - None, None, None - Overlapping Range</x:t>
  </x:si>
  <x:si>
    <x:t>6. 3 Strictly Decreasing - None, None, None - Some Equal y-values</x:t>
  </x:si>
  <x:si>
    <x:t>WeaklyDecreasing</x:t>
  </x:si>
  <x:si>
    <x:t>7. 3 Strictly Increasing - Linear, Linear, Linear - Non Overlapping</x:t>
  </x:si>
  <x:si>
    <x:t>Linear</x:t>
  </x:si>
  <x:si>
    <x:t>8. 3 Strictly Increasing - Linear, Linear, Linear - Overlapping Range</x:t>
  </x:si>
  <x:si>
    <x:t>9. 3 Strictly Increasing - Linear, Linear, Linear - Some Equal y-values</x:t>
  </x:si>
  <x:si>
    <x:t>10. 3 Strictly Decreasing - Linear, Linear, Linear - Non Overlapping</x:t>
  </x:si>
  <x:si>
    <x:t>11. 3 Strictly Decreasing - Linear, Linear, Linear - Overlapping Range</x:t>
  </x:si>
  <x:si>
    <x:t>12. 3 Strictly Decreasing - Linear, Linear, Linear - Some Equal y-values</x:t>
  </x:si>
  <x:si>
    <x:t>13. 3 Strictly Increasing - Piecewise, Piecewise, Piecewise - Non Overlapping</x:t>
  </x:si>
  <x:si>
    <x:t>Piecewise</x:t>
  </x:si>
  <x:si>
    <x:t>14. 3 Strictly Increasing - Piecewise, Piecewise, Piecewise - Overlapping Range</x:t>
  </x:si>
  <x:si>
    <x:t>15. 3 Strictly Increasing - Piecewise, Piecewise, Piecewise - Some Equal y-values</x:t>
  </x:si>
  <x:si>
    <x:t>16. 3 Strictly Decreasing - Piecewise, Piecewise, Piecewise - Non Overlapping</x:t>
  </x:si>
  <x:si>
    <x:t>17. 3 Strictly Decreasing - Piecewise, Piecewise, Piecewise - Overlapping Range</x:t>
  </x:si>
  <x:si>
    <x:t>18. 3 Strictly Decreasing - Piecewise, Piecewise, Piecewise - Some Equal y-values</x:t>
  </x:si>
  <x:si>
    <x:t>19. 3 Strictly Increasing - Statistical, Statistical, Statistical - Non Overlapping</x:t>
  </x:si>
  <x:si>
    <x:t>Statistical</x:t>
  </x:si>
  <x:si>
    <x:t>20. 3 Strictly Increasing - Statistical, Statistical, Statistical - Overlapping Range</x:t>
  </x:si>
  <x:si>
    <x:t>21. 3 Strictly Increasing - Statistical, Statistical, Statistical - Some Equal y-values</x:t>
  </x:si>
  <x:si>
    <x:t>22. 3 Strictly Decreasing - Statistical, Statistical, Statistical - Non Overlapping</x:t>
  </x:si>
  <x:si>
    <x:t>23. 3 Strictly Decreasing - Statistical, Statistical, Statistical - Overlapping Range</x:t>
  </x:si>
  <x:si>
    <x:t>24. 3 Strictly Decreasing - Statistical, Statistical, Statistical - Some Equal y-values</x:t>
  </x:si>
  <x:si>
    <x:t>25. 3 Strictly Increasing - NaturalCubicSpline, NaturalCubicSpline, NaturalCubicSpline - Non Overlapping</x:t>
  </x:si>
  <x:si>
    <x:t>NaturalCubicSpline</x:t>
  </x:si>
  <x:si>
    <x:t>26. 3 Strictly Increasing - NaturalCubicSpline, NaturalCubicSpline, NaturalCubicSpline - Overlapping Range</x:t>
  </x:si>
  <x:si>
    <x:t>27. 3 Strictly Increasing - NaturalCubicSpline, NaturalCubicSpline, NaturalCubicSpline - Some Equal y-values</x:t>
  </x:si>
  <x:si>
    <x:t>28. 3 Strictly Decreasing - NaturalCubicSpline, NaturalCubicSpline, NaturalCubicSpline - Non Overlapping</x:t>
  </x:si>
  <x:si>
    <x:t>29. 3 Strictly Decreasing - NaturalCubicSpline, NaturalCubicSpline, NaturalCubicSpline - Overlapping Range</x:t>
  </x:si>
  <x:si>
    <x:t>30. 3 Strictly Decreasing - NaturalCubicSpline, NaturalCubicSpline, NaturalCubicSpline - Some Equal y-values</x:t>
  </x:si>
  <x:si>
    <x:t>31. 3 Strictly Increasing - Linera, Linear, NaturalCubicSpline - Non Overlapping</x:t>
  </x:si>
  <x:si>
    <x:t>32. 3 Strictly Increasing - NaturalCubicSpline, Linear, NaturalCubicSpline - Overlapping Range</x:t>
  </x:si>
  <x:si>
    <x:t>33. 3 Strictly Increasing - Piecewise, NaturalCubicSpline, NaturalCubicSpline - Some Equal y-values</x:t>
  </x:si>
  <x:si>
    <x:t>Failed</x:t>
  </x:si>
  <x:si>
    <x:t>[Error]</x:t>
  </x:si>
  <x:si>
    <x:t>34. 3 Strictly Decreasing - Piecewise,Piecewise, Linear - Non Overlapping</x:t>
  </x:si>
  <x:si>
    <x:t>35. 3 Strictly Decreasing - Linear, Piecewise, NaturalCubicSpline - Overlapping Range</x:t>
  </x:si>
  <x:si>
    <x:t>36. 3 Strictly Decreasing - Linear, NaturalCubicSpline, Piecewise - Some Equal y-values</x:t>
  </x:si>
  <x:si>
    <x:r>
      <x:rPr>
        <x:b/>
        <x:vertAlign val="baseline"/>
        <x:sz val="11"/>
        <x:color theme="1"/>
        <x:rFont val="Calibri Light"/>
        <x:family val="2"/>
      </x:rPr>
      <x:t>Test Target</x:t>
    </x:r>
    <x:r>
      <x:rPr>
        <x:vertAlign val="baseline"/>
        <x:sz val="11"/>
        <x:color theme="1"/>
        <x:rFont val="Calibri Light"/>
        <x:family val="2"/>
      </x:rPr>
      <x:t>:</x:t>
    </x:r>
  </x:si>
  <x:si>
    <x:t>Recommended precision for equality between expected and actual range is a less than one percent absolute deviation in the expected value (e.g. |actual value - expected value| &lt; expected value * 0.01)</x:t>
  </x:si>
  <x:si>
    <x:t>Interpolators: None, Linear, Piecewise, NaturalCubicSpline</x:t>
  </x:si>
  <x:si>
    <x:t>InvalidOperationException = -9999, ArgumentOutOfRangeException = -8888</x:t>
  </x:si>
  <x:si>
    <x:t>LinkedFunctionOrder</x:t>
  </x:si>
  <x:si>
    <x:t>15.5</x:t>
  </x:si>
  <x:si>
    <x:t>x</x:t>
  </x:si>
  <x:si>
    <x:t>Expected y (Value)</x:t>
  </x:si>
  <x:si>
    <x:t>-9999</x:t>
  </x:si>
  <x:si>
    <x:t>-8888</x:t>
  </x:si>
  <x:si>
    <x:t>14</x:t>
  </x:si>
  <x:si>
    <x:t>40</x:t>
  </x:si>
  <x:si>
    <x:t>55</x:t>
  </x:si>
  <x:si>
    <x:t>17</x:t>
  </x:si>
  <x:si>
    <x:t>15.2</x:t>
  </x:si>
  <x:si>
    <x:t>18.8</x:t>
  </x:si>
  <x:si>
    <x:t>37</x:t>
  </x:si>
  <x:si>
    <x:t>2.5</x:t>
  </x:si>
  <x:si>
    <x:t>45</x:t>
  </x:si>
  <x:si>
    <x:t>52.8095238095238</x:t>
  </x:si>
  <x:si>
    <x:t>52.3333333333333</x:t>
  </x:si>
  <x:si>
    <x:t>16.5</x:t>
  </x:si>
  <x:si>
    <x:t>30.5</x:t>
  </x:si>
  <x:si>
    <x:t>16</x:t>
  </x:si>
  <x:si>
    <x:t>12</x:t>
  </x:si>
  <x:si>
    <x:t>6.5</x:t>
  </x:si>
  <x:si>
    <x:t>13</x:t>
  </x:si>
  <x:si>
    <x:t>15</x:t>
  </x:si>
  <x:si>
    <x:t>18</x:t>
  </x:si>
  <x:si>
    <x:t>35</x:t>
  </x:si>
  <x:si>
    <x:t>2</x:t>
  </x:si>
  <x:si>
    <x:t>53</x:t>
  </x:si>
  <x:si>
    <x:t>36</x:t>
  </x:si>
  <x:si>
    <x:t>8</x:t>
  </x:si>
  <x:si>
    <x:t>Date of Run</x:t>
  </x:si>
  <x:si>
    <x:t>Expected y (Equation)</x:t>
  </x:si>
  <x:si>
    <x:t>14.0857142857143</x:t>
  </x:si>
  <x:si>
    <x:t>15.6114285714286</x:t>
  </x:si>
  <x:si>
    <x:t>15.58</x:t>
  </x:si>
  <x:si>
    <x:t>50.0216277841547</x:t>
  </x:si>
  <x:si>
    <x:t>49.3728121670745</x:t>
  </x:si>
  <x:si>
    <x:t>16.59375</x:t>
  </x:si>
  <x:si>
    <x:t>14.5903151778844</x:t>
  </x:si>
  <x:si>
    <x:t>30.3125</x:t>
  </x:si>
  <x:si>
    <x:t>12.8398675498121</x:t>
  </x:si>
  <x:si>
    <x:t>12.0338026268273</x:t>
  </x:si>
  <x:si>
    <x:t>6.578125</x:t>
  </x:si>
  <x:si>
    <x:r>
      <x:rPr>
        <x:b/>
        <x:vertAlign val="baseline"/>
        <x:sz val="11"/>
        <x:color theme="1"/>
        <x:rFont val="Calibri Light"/>
        <x:family val="2"/>
      </x:rPr>
      <x:t>Test Target</x:t>
    </x:r>
    <x:r>
      <x:rPr>
        <x:vertAlign val="baseline"/>
        <x:sz val="11"/>
        <x:color theme="1"/>
        <x:rFont val="Calibri Light"/>
        <x:family val="2"/>
      </x:rPr>
      <x:t>:</x:t>
    </x:r>
  </x:si>
  <x:si>
    <x:t>Interpolate y (F(x)) from x given points for three functions</x:t>
  </x:si>
  <x:si>
    <x:t xml:space="preserve">Test: NaturalCubicSpline Interpolation </x:t>
  </x:si>
  <x:si>
    <x:r>
      <x:rPr>
        <x:b/>
        <x:vertAlign val="baseline"/>
        <x:sz val="11"/>
        <x:color theme="1"/>
        <x:rFont val="Calibri"/>
        <x:family val="2"/>
      </x:rPr>
      <x:t>Test: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</x:si>
  <x:si>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Known Values</x:t>
  </x:si>
  <x:si>
    <x:t>Expected</x:t>
  </x:si>
  <x:si>
    <x:t>The coefficients for the three cubic polynomials p0, p1 and p2 are shown</x:t>
  </x:si>
  <x:si>
    <x:t xml:space="preserve">A1. 3 Strictly Increasing - Non Overlapping - Linear, Linear, NaturalCubicSpline </x:t>
  </x:si>
  <x:si>
    <x:t>y</x:t>
  </x:si>
  <x:si>
    <x:t>i</x:t>
  </x:si>
  <x:si>
    <x:t>h</x:t>
  </x:si>
  <x:si>
    <x:t>sum h</x:t>
  </x:si>
  <x:si>
    <x:t>k</x:t>
  </x:si>
  <x:si>
    <x:t>k/h</x:t>
  </x:si>
  <x:si>
    <x:t>41</x:t>
  </x:si>
  <x:si>
    <x:t>U</x:t>
  </x:si>
  <x:si>
    <x:t>V</x:t>
  </x:si>
  <x:si>
    <x:t>B</x:t>
  </x:si>
  <x:si>
    <x:t>A2. 3 Strictly Increasing - Non Overlapping - None, NaturalCubicSpline, Piecewise</x:t>
  </x:si>
  <x:si>
    <x:t>Unknown or 18.9985422740525</x:t>
  </x:si>
  <x:si>
    <x:t>a</x:t>
  </x:si>
  <x:si>
    <x:t>b</x:t>
  </x:si>
  <x:si>
    <x:t>c</x:t>
  </x:si>
  <x:si>
    <x:t>d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</x:si>
  <x:si>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</x:si>
  <x:si>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>26</x:t>
  </x:si>
  <x:si>
    <x:t>A3. 3 Strictly Increasing - Non Overlapping - Piecewise, Linear, Linear</x:t>
  </x:si>
  <x:si>
    <x:t>30</x:t>
  </x:si>
  <x:si>
    <x:t>32</x:t>
  </x:si>
  <x:si>
    <x:t>44</x:t>
  </x:si>
  <x:si>
    <x:t>62.5</x:t>
  </x:si>
  <x:si>
    <x:t>67.7</x:t>
  </x:si>
  <x:si>
    <x:t>A4. 3 Strictly Decreasing - Non Overlapping - Linear, Linear, Linear</x:t>
  </x:si>
  <x:si>
    <x:t>29.1666666666667</x:t>
  </x:si>
  <x:si>
    <x:t>28.6111111111111</x:t>
  </x:si>
  <x:si>
    <x:t>21.5</x:t>
  </x:si>
  <x:si>
    <x:t>14.6666666666667</x:t>
  </x:si>
  <x:si>
    <x:t>7.2</x:t>
  </x:si>
  <x:si>
    <x:t>A5. 3 Strictly Decreasing - Non Overlapping - Piecewise, None, Piecewise</x:t>
  </x:si>
  <x:si>
    <x:t>5</x:t>
  </x:si>
  <x:si>
    <x:t>4</x:t>
  </x:si>
  <x:si>
    <x:t>-12</x:t>
  </x:si>
  <x:si>
    <x:t>-20</x:t>
  </x:si>
  <x:si>
    <x:t>A6. 3 Strictly Decreasing - Non Overlapping - NaturalCubicSpline, Linear, Piecewise</x:t>
  </x:si>
  <x:si>
    <x:t>85</x:t>
  </x:si>
  <x:si>
    <x:t>76.0783078983465</x:t>
  </x:si>
  <x:si>
    <x:t>53.3333333333333</x:t>
  </x:si>
  <x:si>
    <x:t>A7. 3 Strictly Increasing - Non Overlapping - None, Piecewise, Piecewise</x:t>
  </x:si>
  <x:si>
    <x:r>
      <x:rPr>
        <x:b/>
        <x:vertAlign val="baseline"/>
        <x:sz val="11"/>
        <x:color theme="1"/>
        <x:rFont val="Calibri"/>
        <x:family val="2"/>
      </x:rPr>
      <x:t>Test: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</x:si>
  <x:si>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A8. 3 Strictly Increasing - Non Overlapping - NaturalCubicSpline, Linear, NaturalCubicSpline</x:t>
  </x:si>
  <x:si>
    <x:t>20.202962962963</x:t>
  </x:si>
  <x:si>
    <x:t>24.442962962963</x:t>
  </x:si>
  <x:si>
    <x:t>39.7272727272727</x:t>
  </x:si>
  <x:si>
    <x:t>62.875</x:t>
  </x:si>
  <x:si>
    <x:t>62.875 or 62.095</x:t>
  </x:si>
  <x:si>
    <x:t>71.5357142857143</x:t>
  </x:si>
  <x:si>
    <x:t>72.8348214285714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</x:si>
  <x:si>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</x:si>
  <x:si>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>A9. 3 Strictly Increasing - Non Overlapping - Piecewise, None, NaturalCubicSpline</x:t>
  </x:si>
  <x:si>
    <x:t>57</x:t>
  </x:si>
  <x:si>
    <x:t>73</x:t>
  </x:si>
  <x:si>
    <x:t>97</x:t>
  </x:si>
  <x:si>
    <x:t>120.454545454545</x:t>
  </x:si>
  <x:si>
    <x:t>138.04132231405</x:t>
  </x:si>
  <x:si>
    <x:t>A10. 3 Strictly Decreasing - Non Overlapping - Piecewise, NaturalCubicSpline, Linear</x:t>
  </x:si>
  <x:si>
    <x:t>2000</x:t>
  </x:si>
  <x:si>
    <x:t>1800</x:t>
  </x:si>
  <x:si>
    <x:t>1650</x:t>
  </x:si>
  <x:si>
    <x:t>1440</x:t>
  </x:si>
  <x:si>
    <x:t>1250</x:t>
  </x:si>
  <x:si>
    <x:t>1225</x:t>
  </x:si>
  <x:si>
    <x:t>A11. 3 Strictly Decreasing - Non Overlapping - None, Linear, Piecewise</x:t>
  </x:si>
  <x:si>
    <x:t>33.2</x:t>
  </x:si>
  <x:si>
    <x:t>A12. 3 Strictly Decreasing - Non Overlapping - NaturalCubicSpline, None, Linear</x:t>
  </x:si>
  <x:si>
    <x:t>-0.4375</x:t>
  </x:si>
  <x:si>
    <x:t>-16.1622190546328</x:t>
  </x:si>
  <x:si>
    <x:t>-52.85</x:t>
  </x:si>
  <x:si>
    <x:t>A13. 3 Strictly Increasing - Non Overlapping - None, Linear, Linear</x:t>
  </x:si>
  <x:si>
    <x:r>
      <x:rPr>
        <x:b/>
        <x:vertAlign val="baseline"/>
        <x:sz val="11"/>
        <x:color theme="1"/>
        <x:rFont val="Calibri"/>
        <x:family val="2"/>
      </x:rPr>
      <x:t>Test: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</x:si>
  <x:si>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-3</x:t>
  </x:si>
  <x:si>
    <x:t>10</x:t>
  </x:si>
  <x:si>
    <x:t>21.3333333333333</x:t>
  </x:si>
  <x:si>
    <x:t>35.3333333333333</x:t>
  </x:si>
  <x:si>
    <x:t>A14. 3 Strictly Increasing - Non Overlapping - Linear, None, Piecewise</x:t>
  </x:si>
  <x:si>
    <x:t>115</x:t>
  </x:si>
  <x:si>
    <x:t>133.266666666667</x:t>
  </x:si>
  <x:si>
    <x:t>183</x:t>
  </x:si>
  <x:si>
    <x:t>190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</x:si>
  <x:si>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</x:si>
  <x:si>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>A15. 3 Strictly Increasing - Non Overlapping - Linear, NaturalCubicSpline, None</x:t>
  </x:si>
  <x:si>
    <x:t>0.08</x:t>
  </x:si>
  <x:si>
    <x:t>0.28</x:t>
  </x:si>
  <x:si>
    <x:t>4.6</x:t>
  </x:si>
  <x:si>
    <x:t>382.24</x:t>
  </x:si>
  <x:si>
    <x:t>1751.81835440507</x:t>
  </x:si>
  <x:si>
    <x:t>A16. 3 Strictly Decreasing - Non Overlapping - NaturalCubicSpline, Piecewise, Piecewise</x:t>
  </x:si>
  <x:si>
    <x:t>28.2539682539683</x:t>
  </x:si>
  <x:si>
    <x:t>22.3214285714286</x:t>
  </x:si>
  <x:si>
    <x:t>18.9572476059153</x:t>
  </x:si>
  <x:si>
    <x:t>11</x:t>
  </x:si>
  <x:si>
    <x:t>A17. 3 Strictly Decreasing - Non Overlapping - Piecewise, None, None</x:t>
  </x:si>
  <x:si>
    <x:t>-5</x:t>
  </x:si>
  <x:si>
    <x:t xml:space="preserve">A18. 3 Strictly Decreasing - Non Overlapping - NaturalCubicSpline, NaturalCubicSpline, Linear </x:t>
  </x:si>
  <x:si>
    <x:t>14.356</x:t>
  </x:si>
  <x:si>
    <x:t>7.648</x:t>
  </x:si>
  <x:si>
    <x:t>-9.75776928880026</x:t>
  </x:si>
  <x:si>
    <x:t>-17.584</x:t>
  </x:si>
  <x:si>
    <x:t>-34.8889509549187</x:t>
  </x:si>
  <x:si>
    <x:t>-43</x:t>
  </x:si>
  <x:si>
    <x:t>A19. 3 Strictly Increasing - Non Overlapping - Linear, Piecewise, None</x:t>
  </x:si>
  <x:si>
    <x:r>
      <x:rPr>
        <x:b/>
        <x:vertAlign val="baseline"/>
        <x:sz val="11"/>
        <x:color theme="1"/>
        <x:rFont val="Calibri"/>
        <x:family val="2"/>
      </x:rPr>
      <x:t>Test: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</x:si>
  <x:si>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3.5</x:t>
  </x:si>
  <x:si>
    <x:t>8.4</x:t>
  </x:si>
  <x:si>
    <x:t>19</x:t>
  </x:si>
  <x:si>
    <x:t>A20. 3 Strictly Increasing - Non Overlapping - Linear, Linear, Piecewise</x:t>
  </x:si>
  <x:si>
    <x:t>-554.545454545455</x:t>
  </x:si>
  <x:si>
    <x:t>-490</x:t>
  </x:si>
  <x:si>
    <x:t>-330.923076923077</x:t>
  </x:si>
  <x:si>
    <x:t>-14.2222222222222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</x:si>
  <x:si>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</x:si>
  <x:si>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>A21. 3 Strictly Increasing - Non Overlapping - NaturalCubicSpline, Piecewise, Linear</x:t>
  </x:si>
  <x:si>
    <x:t>84.016</x:t>
  </x:si>
  <x:si>
    <x:t>89.488</x:t>
  </x:si>
  <x:si>
    <x:t>99.1284395659362</x:t>
  </x:si>
  <x:si>
    <x:t>103</x:t>
  </x:si>
  <x:si>
    <x:t>119</x:t>
  </x:si>
  <x:si>
    <x:t>129.4</x:t>
  </x:si>
  <x:si>
    <x:t>A22. 3 Strictly Decreasing - Non Overlapping - Piecewise, Piecewise, NaturalCubicSpline</x:t>
  </x:si>
  <x:si>
    <x:t>7</x:t>
  </x:si>
  <x:si>
    <x:t>0</x:t>
  </x:si>
  <x:si>
    <x:t>0 or -4.297</x:t>
  </x:si>
  <x:si>
    <x:t>-13.865012244898</x:t>
  </x:si>
  <x:si>
    <x:t>A23. 3 Strictly Decreasing - Non Overlapping - Piecewise, Linear, NaturalCubicSpline</x:t>
  </x:si>
  <x:si>
    <x:t>800</x:t>
  </x:si>
  <x:si>
    <x:t>600</x:t>
  </x:si>
  <x:si>
    <x:t>529.166666666667</x:t>
  </x:si>
  <x:si>
    <x:t>495</x:t>
  </x:si>
  <x:si>
    <x:t>460.296296296296</x:t>
  </x:si>
  <x:si>
    <x:t>455.224537037037</x:t>
  </x:si>
  <x:si>
    <x:t>A24. 3 Strictly Decreasing - Non Overlapping - None, Piecewise, None</x:t>
  </x:si>
  <x:si>
    <x:t>6</x:t>
  </x:si>
  <x:si>
    <x:t>A25. 3 Strictly Increasing - Non Overlapping - Linear, NaturalCubicSpline, Linear</x:t>
  </x:si>
  <x:si>
    <x:r>
      <x:rPr>
        <x:b/>
        <x:vertAlign val="baseline"/>
        <x:sz val="11"/>
        <x:color theme="1"/>
        <x:rFont val="Calibri"/>
        <x:family val="2"/>
      </x:rPr>
      <x:t>Test: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</x:si>
  <x:si>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2600</x:t>
  </x:si>
  <x:si>
    <x:t>9875</x:t>
  </x:si>
  <x:si>
    <x:t>15936</x:t>
  </x:si>
  <x:si>
    <x:t>17283.4921182564</x:t>
  </x:si>
  <x:si>
    <x:t>20125</x:t>
  </x:si>
  <x:si>
    <x:t>23580</x:t>
  </x:si>
  <x:si>
    <x:t>A26. 3 Strictly Increasing - Non Overlapping - Linear, Linear, NaturalCubicSpline</x:t>
  </x:si>
  <x:si>
    <x:t>118</x:t>
  </x:si>
  <x:si>
    <x:t>139.545454545455</x:t>
  </x:si>
  <x:si>
    <x:t>167.857142857143</x:t>
  </x:si>
  <x:si>
    <x:t>169.304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</x:si>
  <x:si>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</x:si>
  <x:si>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>A27. 3 Strictly Increasing - Non Overlapping - Piecewise, Linear, Piecewise</x:t>
  </x:si>
  <x:si>
    <x:t>20</x:t>
  </x:si>
  <x:si>
    <x:t>58</x:t>
  </x:si>
  <x:si>
    <x:t>60.3333333333333</x:t>
  </x:si>
  <x:si>
    <x:t>69</x:t>
  </x:si>
  <x:si>
    <x:t>A28. 3 Strictly Decreasing - Non Overlapping - Linear, NaturalCubicSpline, Piecewise</x:t>
  </x:si>
  <x:si>
    <x:t>64.8</x:t>
  </x:si>
  <x:si>
    <x:t>56</x:t>
  </x:si>
  <x:si>
    <x:t>48.5</x:t>
  </x:si>
  <x:si>
    <x:t>A29. 3 Strictly Decreasing - Non Overlapping - Linear, Linear, None</x:t>
  </x:si>
  <x:si>
    <x:t>766.666666666667</x:t>
  </x:si>
  <x:si>
    <x:t>97.6</x:t>
  </x:si>
  <x:si>
    <x:t>59</x:t>
  </x:si>
  <x:si>
    <x:t>A30. 3 Strictly Decreasing - Non Overlapping - Piecewise, Piecewise, Linear</x:t>
  </x:si>
  <x:si>
    <x:t>-40.5</x:t>
  </x:si>
  <x:si>
    <x:r>
      <x:rPr>
        <x:b/>
        <x:vertAlign val="baseline"/>
        <x:sz val="11"/>
        <x:color theme="1"/>
        <x:rFont val="Calibri"/>
        <x:family val="2"/>
      </x:rPr>
      <x:t>Test: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</x:si>
  <x:si>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B1. 3 Strictly Increasing - Overlapping Range - Linear, None, Piecewise</x:t>
  </x:si>
  <x:si>
    <x:t>24</x:t>
  </x:si>
  <x:si>
    <x:t xml:space="preserve">B2. 3 Strictly Increasing - Overlapping Range - NaturalCubicSpline, Linear, NaturalCubicSpline 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</x:si>
  <x:si>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</x:si>
  <x:si>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>3.2</x:t>
  </x:si>
  <x:si>
    <x:t>B3. 3 Strictly Increasing - Overlapping Range - None, Linear, Linear</x:t>
  </x:si>
  <x:si>
    <x:t>68</x:t>
  </x:si>
  <x:si>
    <x:t>80</x:t>
  </x:si>
  <x:si>
    <x:t>90</x:t>
  </x:si>
  <x:si>
    <x:t>B4. 3 Strictly Decreasing - Overlapping Range - Piecewise, NaturalCubicSpline, NaturalCubicSpline</x:t>
  </x:si>
  <x:si>
    <x:t>20.03125</x:t>
  </x:si>
  <x:si>
    <x:t>3.85610829801483</x:t>
  </x:si>
  <x:si>
    <x:t>20.124</x:t>
  </x:si>
  <x:si>
    <x:t>13.856</x:t>
  </x:si>
  <x:si>
    <x:t>B5. 3 Strictly Decreasing - Overlapping Range - NaturalCubicSpline, Piecewise, None</x:t>
  </x:si>
  <x:si>
    <x:t>22.5988055555556</x:t>
  </x:si>
  <x:si>
    <x:t>12.296</x:t>
  </x:si>
  <x:si>
    <x:t>25</x:t>
  </x:si>
  <x:si>
    <x:t>B6. 3 Strictly Decreasing - Overlapping Range - Piecewise, Linear, NaturalCubicSpline</x:t>
  </x:si>
  <x:si>
    <x:t>1</x:t>
  </x:si>
  <x:si>
    <x:t>3</x:t>
  </x:si>
  <x:si>
    <x:t>4.5</x:t>
  </x:si>
  <x:si>
    <x:t>6.7</x:t>
  </x:si>
  <x:si>
    <x:t>8.2</x:t>
  </x:si>
  <x:si>
    <x:r>
      <x:rPr>
        <x:b/>
        <x:vertAlign val="baseline"/>
        <x:sz val="11"/>
        <x:color theme="1"/>
        <x:rFont val="Calibri"/>
        <x:family val="2"/>
      </x:rPr>
      <x:t>Test: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</x:si>
  <x:si>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C1. 3 Strictly Increasing - Some Equal y-values - Linear, Piecewise, None</x:t>
  </x:si>
  <x:si>
    <x:t>22.2</x:t>
  </x:si>
  <x:si>
    <x:t>C2. 3 Strictly Increasing - Some Equal y-values - NaturalCubicSpline, Linear, Piecewise</x:t>
  </x:si>
  <x:si>
    <x:t>10.716049382716</x:t>
  </x:si>
  <x:si>
    <x:t>13.8724279835391</x:t>
  </x:si>
  <x:si>
    <x:t>14.0211155444974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</x:si>
  <x:si>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</x:si>
  <x:si>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>23</x:t>
  </x:si>
  <x:si>
    <x:t>C3. 3 Strictly Increasing - Some Equal y-values - Piecewise, NaturalCubicSpline, NaturalCubicSpline</x:t>
  </x:si>
  <x:si>
    <x:t>52.734375</x:t>
  </x:si>
  <x:si>
    <x:t>57.5</x:t>
  </x:si>
  <x:si>
    <x:t>C4. 3 Strictly Decreasing - Some Equal y-values - NaturalCubicSpline, None, Linear</x:t>
  </x:si>
  <x:si>
    <x:t>189.140625</x:t>
  </x:si>
  <x:si>
    <x:t>169.765625</x:t>
  </x:si>
  <x:si>
    <x:t>175.348107816143</x:t>
  </x:si>
  <x:si>
    <x:t>140</x:t>
  </x:si>
  <x:si>
    <x:t>138</x:t>
  </x:si>
  <x:si>
    <x:t>C5. 3 Strictly Decreasing - Some Equal y-values - Linear, NaturalCubicSpline, Piecewise</x:t>
  </x:si>
  <x:si>
    <x:t>29.25</x:t>
  </x:si>
  <x:si>
    <x:t>24.90475</x:t>
  </x:si>
  <x:si>
    <x:t>19.6126056026505</x:t>
  </x:si>
  <x:si>
    <x:t>C6. 3 Strictly Decreasing - Some Equal y-values - Linear, None, Linear</x:t>
  </x:si>
  <x:si>
    <x:t>116.8</x:t>
  </x:si>
  <x:si>
    <x:t>88</x:t>
  </x:si>
  <x:si>
    <x:t>31.4285714285714</x:t>
  </x:si>
  <x:si>
    <x:r>
      <x:rPr>
        <x:b/>
        <x:vertAlign val="baseline"/>
        <x:sz val="11"/>
        <x:color theme="1"/>
        <x:rFont val="Calibri Light"/>
        <x:family val="2"/>
      </x:rPr>
      <x:t>Test Target</x:t>
    </x:r>
    <x:r>
      <x:rPr>
        <x:vertAlign val="baseline"/>
        <x:sz val="11"/>
        <x:color theme="1"/>
        <x:rFont val="Calibri Light"/>
        <x:family val="2"/>
      </x:rPr>
      <x:t>:</x:t>
    </x:r>
  </x:si>
  <x:si>
    <x:t>If the linked function is not "strictly increasing" or "strictly decreasing" it will not even attempt to find a value. It will throw an invalidOperationException (-9999)</x:t>
  </x:si>
  <x:si>
    <x:t>None, None, None Tests</x:t>
  </x:si>
  <x:si>
    <x:t>1. F1: Strictly Increasing - None; F2: Strictly Increasing - None; F3: Strictly Increasing - None;  LinkedFunction - StrictlyIncreasing</x:t>
  </x:si>
  <x:si>
    <x:t>Testing yValues directly on coordinates</x:t>
  </x:si>
  <x:si>
    <x:t>LinkedFunction Order</x:t>
  </x:si>
  <x:si>
    <x:t>Expected x (Value)</x:t>
  </x:si>
  <x:si>
    <x:t>2a. F1: Strictly Increasing - None; F2: Strictly Increasing - None; F3: Strictly Increasing - None;  LinkedFunction - StrictlyIncreasing</x:t>
  </x:si>
  <x:si>
    <x:t>Testing yValues between coordinates</x:t>
  </x:si>
  <x:si>
    <x:t>Testing y values right on the coordinates</x:t>
  </x:si>
  <x:si>
    <x:t>9</x:t>
  </x:si>
  <x:si>
    <x:t>Testing y values between the coordinates</x:t>
  </x:si>
  <x:si>
    <x:t>LinkedFunction - StrictlyIncreasing</x:t>
  </x:si>
  <x:si>
    <x:t>Testing values between coordinates</x:t>
  </x:si>
  <x:si>
    <x:t>20.5</x:t>
  </x:si>
  <x:si>
    <x:t>9.5</x:t>
  </x:si>
  <x:si>
    <x:t>12.5</x:t>
  </x:si>
  <x:si>
    <x:t>Testing vales right on the coordinates</x:t>
  </x:si>
  <x:si>
    <x:t>22</x:t>
  </x:si>
  <x:si>
    <x:t>8.5</x:t>
  </x:si>
  <x:si>
    <x:t>20.0000000000001</x:t>
  </x:si>
  <x:si>
    <x:t>30.0000000000007</x:t>
  </x:si>
  <x:si>
    <x:t>Testing values right on coordinates</x:t>
  </x:si>
  <x:si>
    <x:r>
      <x:rPr>
        <x:b/>
        <x:vertAlign val="baseline"/>
        <x:sz val="11"/>
        <x:color theme="1"/>
        <x:rFont val="Calibri Light"/>
        <x:family val="2"/>
      </x:rPr>
      <x:t>Test Target</x:t>
    </x:r>
    <x:r>
      <x:rPr>
        <x:vertAlign val="baseline"/>
        <x:sz val="11"/>
        <x:color theme="1"/>
        <x:rFont val="Calibri Light"/>
        <x:family val="2"/>
      </x:rPr>
      <x:t>:</x:t>
    </x:r>
  </x:si>
  <x:si>
    <x:t>47.7150997150997</x:t>
  </x:si>
  <x:si>
    <x:t>-2.00000000000012</x:t>
  </x:si>
  <x:si>
    <x:t>3.99680288865056E-14</x:t>
  </x:si>
  <x:si>
    <x:t>47</x:t>
  </x:si>
  <x:si>
    <x:t>60</x:t>
  </x:si>
  <x:si>
    <x:t>49.8890688062131</x:t>
  </x:si>
  <x:si>
    <x:t>52.4806506955508</x:t>
  </x:si>
  <x:si>
    <x:t>-4.88498130835069E-14</x:t>
  </x:si>
  <x:si>
    <x:t>16.7600228658536</x:t>
  </x:si>
  <x:si>
    <x:t>76.9664115606382</x:t>
  </x:si>
  <x:si>
    <x:t>77.3478666371797</x:t>
  </x:si>
  <x:si>
    <x:t>0.112</x:t>
  </x:si>
  <x:si>
    <x:t>NaN</x:t>
  </x:si>
  <x:si>
    <x:t>15.9</x:t>
  </x:si>
  <x:si>
    <x:t>49</x:t>
  </x:si>
  <x:si>
    <x:t>72.8</x:t>
  </x:si>
  <x:si>
    <x:t>86</x:t>
  </x:si>
  <x:si>
    <x:t>-200494.486296593</x:t>
  </x:si>
  <x:si>
    <x:t>175</x:t>
  </x:si>
  <x:si>
    <x:t>3.91421600958054</x:t>
  </x:si>
  <x:si>
    <x:t>12.419443675264</x:t>
  </x:si>
  <x:si>
    <x:t>-52.6860729110271</x:t>
  </x:si>
  <x:si>
    <x:t>65</x:t>
  </x:si>
  <x:si>
    <x:t>12600</x:t>
  </x:si>
  <x:si>
    <x:t>17750</x:t>
  </x:si>
  <x:si>
    <x:t>4703.036928</x:t>
  </x:si>
  <x:si>
    <x:t>26050</x:t>
  </x:si>
  <x:si>
    <x:t>27432</x:t>
  </x:si>
  <x:si>
    <x:t>-45</x:t>
  </x:si>
  <x:si>
    <x:t>-30</x:t>
  </x:si>
  <x:si>
    <x:t>15.0000000000007</x:t>
  </x:si>
  <x:si>
    <x:t>50.0000000000002</x:t>
  </x:si>
  <x:si>
    <x:t>52.5809230769226</x:t>
  </x:si>
  <x:si>
    <x:t>6.2</x:t>
  </x:si>
  <x:si>
    <x:t>-18</x:t>
  </x:si>
  <x:si>
    <x:t>Compose testing. Function1's y axis is the same type as Function2's x axis. The interpolation method for these tests is linear interpolation.</x:t>
  </x:si>
  <x:si>
    <x:t>Use -9999 in the first row of the expected columns to indicate an InvalidOperationException. This occurs when there is no overlap between the two functions.</x:t>
  </x:si>
  <x:si>
    <x:t>References:</x:t>
  </x:si>
  <x:si>
    <x:t>Example:</x:t>
  </x:si>
  <x:si>
    <x:t>Note: Expected x-axis from Function 1 x-axis, and Expected y-axis from Function2 x-axis</x:t>
  </x:si>
  <x:si>
    <x:r>
      <x:rPr>
        <x:b/>
        <x:vertAlign val="baseline"/>
        <x:sz val="11"/>
        <x:color theme="1"/>
        <x:rFont val="Calibri"/>
        <x:family val="2"/>
      </x:rPr>
      <x:t>Test 1: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</x:si>
  <x:si>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r>
      <x:rPr>
        <x:b/>
        <x:vertAlign val="baseline"/>
        <x:sz val="11"/>
        <x:color theme="1"/>
        <x:rFont val="Calibri"/>
        <x:family val="2"/>
      </x:rPr>
      <x:t>Template: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</x:si>
  <x:si>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Test 1:</x:t>
  </x:si>
  <x:si>
    <x:t>Pass/Fail</x:t>
  </x:si>
  <x:si>
    <x:t>XValues</x:t>
  </x:si>
  <x:si>
    <x:t>YValues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</x:si>
  <x:si>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</x:si>
  <x:si>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</x:si>
  <x:si>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 xml:space="preserve">Test 2: </x:t>
  </x:si>
  <x:si>
    <x:r>
      <x:rPr>
        <x:b/>
        <x:vertAlign val="baseline"/>
        <x:sz val="11"/>
        <x:color theme="1"/>
        <x:rFont val="Calibri"/>
        <x:family val="2"/>
      </x:rPr>
      <x:t>Test 2: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</x:si>
  <x:si>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r>
      <x:rPr>
        <x:b/>
        <x:vertAlign val="baseline"/>
        <x:sz val="11"/>
        <x:color theme="1"/>
        <x:rFont val="Calibri"/>
        <x:family val="2"/>
      </x:rPr>
      <x:t>Example 1: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</x:si>
  <x:si>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</x:si>
  <x:si>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</x:si>
  <x:si>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 xml:space="preserve">Test 3: </x:t>
  </x:si>
  <x:si>
    <x:r>
      <x:rPr>
        <x:b/>
        <x:vertAlign val="baseline"/>
        <x:sz val="11"/>
        <x:color theme="1"/>
        <x:rFont val="Calibri"/>
        <x:family val="2"/>
      </x:rPr>
      <x:t>Test 3: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</x:si>
  <x:si>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</x:si>
  <x:si>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>Test 4:</x:t>
  </x:si>
  <x:si>
    <x:r>
      <x:rPr>
        <x:b/>
        <x:vertAlign val="baseline"/>
        <x:sz val="11"/>
        <x:color theme="1"/>
        <x:rFont val="Calibri"/>
        <x:family val="2"/>
      </x:rPr>
      <x:t>Test 4: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</x:si>
  <x:si>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</x:si>
  <x:si>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 xml:space="preserve">Test 5: </x:t>
  </x:si>
  <x:si>
    <x:r>
      <x:rPr>
        <x:b/>
        <x:vertAlign val="baseline"/>
        <x:sz val="11"/>
        <x:color theme="1"/>
        <x:rFont val="Calibri"/>
        <x:family val="2"/>
      </x:rPr>
      <x:t>Test 5: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</x:si>
  <x:si>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</x:si>
  <x:si>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 xml:space="preserve">Test 6: </x:t>
  </x:si>
  <x:si>
    <x:r>
      <x:rPr>
        <x:b/>
        <x:vertAlign val="baseline"/>
        <x:sz val="11"/>
        <x:color theme="1"/>
        <x:rFont val="Calibri"/>
        <x:family val="2"/>
      </x:rPr>
      <x:t>Test 6: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</x:si>
  <x:si>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</x:si>
  <x:si>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 xml:space="preserve">Test 7: </x:t>
  </x:si>
  <x:si>
    <x:r>
      <x:rPr>
        <x:b/>
        <x:vertAlign val="baseline"/>
        <x:sz val="11"/>
        <x:color theme="1"/>
        <x:rFont val="Calibri"/>
        <x:family val="2"/>
      </x:rPr>
      <x:t>Test 7: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</x:si>
  <x:si>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r>
      <x:rPr>
        <x:b/>
        <x:u val="single"/>
        <x:vertAlign val="baseline"/>
        <x:sz val="11"/>
        <x:color theme="1"/>
        <x:rFont val="Calibri"/>
        <x:family val="2"/>
      </x:rPr>
      <x:t>Source:</x:t>
    </x:r>
    <x:r>
      <x:rPr>
        <x:vertAlign val="baseline"/>
        <x:sz val="11"/>
        <x:color theme="1"/>
        <x:rFont val="Calibri"/>
        <x:family val="2"/>
      </x:rPr>
      <x:t xml:space="preserve"> </x:t>
    </x:r>
    <x:r>
      <x:rPr>
        <x:i/>
        <x:vertAlign val="baseline"/>
        <x:sz val="11"/>
        <x:color theme="1"/>
        <x:rFont val="Calibri"/>
        <x:family val="2"/>
      </x:rPr>
      <x:t>https://www.real-statistics.com/other-mathematical-topics/spline-fitting-interpolation/</x:t>
    </x:r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</x:si>
  <x:si>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</x:si>
  <x:si>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 xml:space="preserve">Test 8: </x:t>
  </x:si>
  <x:si>
    <x:r>
      <x:rPr>
        <x:b/>
        <x:vertAlign val="baseline"/>
        <x:sz val="11"/>
        <x:color theme="1"/>
        <x:rFont val="Calibri"/>
        <x:family val="2"/>
      </x:rPr>
      <x:t>Test 8: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</x:si>
  <x:si>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r>
      <x:rPr>
        <x:b/>
        <x:u val="single"/>
        <x:vertAlign val="baseline"/>
        <x:sz val="11"/>
        <x:color theme="1"/>
        <x:rFont val="Calibri"/>
        <x:family val="2"/>
      </x:rPr>
      <x:t>Source:</x:t>
    </x:r>
    <x:r>
      <x:rPr>
        <x:vertAlign val="baseline"/>
        <x:sz val="11"/>
        <x:color theme="1"/>
        <x:rFont val="Calibri"/>
        <x:family val="2"/>
      </x:rPr>
      <x:t xml:space="preserve"> </x:t>
    </x:r>
    <x:r>
      <x:rPr>
        <x:i/>
        <x:vertAlign val="baseline"/>
        <x:sz val="11"/>
        <x:color theme="1"/>
        <x:rFont val="Calibri"/>
        <x:family val="2"/>
      </x:rPr>
      <x:t>https://math.stackexchange.com/questions/1483839/find-the-inverse-of-the-cubic-function/3106397</x:t>
    </x:r>
    <x:r>
      <x:rPr>
        <x:vertAlign val="baseline"/>
        <x:sz val="11"/>
        <x:color theme="1"/>
        <x:rFont val="Calibri"/>
        <x:family val="2"/>
      </x:rPr>
      <x:t xml:space="preserve">  </x:t>
    </x:r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</x:si>
  <x:si>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</x:si>
  <x:si>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 xml:space="preserve">Test 9: </x:t>
  </x:si>
  <x:si>
    <x:r>
      <x:rPr>
        <x:b/>
        <x:vertAlign val="baseline"/>
        <x:sz val="11"/>
        <x:color theme="1"/>
        <x:rFont val="Calibri"/>
        <x:family val="2"/>
      </x:rPr>
      <x:t>Test 9: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</x:si>
  <x:si>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</x:si>
  <x:si>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 xml:space="preserve">Test 10: </x:t>
  </x:si>
  <x:si>
    <x:r>
      <x:rPr>
        <x:b/>
        <x:vertAlign val="baseline"/>
        <x:sz val="11"/>
        <x:color theme="1"/>
        <x:rFont val="Calibri"/>
        <x:family val="2"/>
      </x:rPr>
      <x:t>Test 10: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</x:si>
  <x:si>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</x:si>
  <x:si>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 xml:space="preserve">Test 11: </x:t>
  </x:si>
  <x:si>
    <x:r>
      <x:rPr>
        <x:b/>
        <x:vertAlign val="baseline"/>
        <x:sz val="11"/>
        <x:color theme="1"/>
        <x:rFont val="Calibri"/>
        <x:family val="2"/>
      </x:rPr>
      <x:t>Test 10: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</x:si>
  <x:si>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</x:si>
  <x:si>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 xml:space="preserve">Test 12: </x:t>
  </x:si>
  <x:si>
    <x:r>
      <x:rPr>
        <x:b/>
        <x:vertAlign val="baseline"/>
        <x:sz val="11"/>
        <x:color theme="1"/>
        <x:rFont val="Calibri"/>
        <x:family val="2"/>
      </x:rPr>
      <x:t>Test 10: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</x:si>
  <x:si>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</x:si>
  <x:si>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 xml:space="preserve">Test 13: </x:t>
  </x:si>
  <x:si>
    <x:r>
      <x:rPr>
        <x:b/>
        <x:vertAlign val="baseline"/>
        <x:sz val="11"/>
        <x:color theme="1"/>
        <x:rFont val="Calibri"/>
        <x:family val="2"/>
      </x:rPr>
      <x:t>Test 13: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</x:si>
  <x:si>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</x:si>
  <x:si>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 xml:space="preserve">Test 14: </x:t>
  </x:si>
  <x:si>
    <x:r>
      <x:rPr>
        <x:b/>
        <x:vertAlign val="baseline"/>
        <x:sz val="11"/>
        <x:color theme="1"/>
        <x:rFont val="Calibri"/>
        <x:family val="2"/>
      </x:rPr>
      <x:t>Test 14: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</x:si>
  <x:si>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</x:si>
  <x:si>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b/>
        <x:vertAlign val="baseline"/>
        <x:sz val="11"/>
        <x:color theme="1"/>
        <x:rFont val="Calibri Light"/>
        <x:family val="2"/>
      </x:rPr>
      <x:t>Test Target</x:t>
    </x:r>
    <x:r>
      <x:rPr>
        <x:vertAlign val="baseline"/>
        <x:sz val="11"/>
        <x:color theme="1"/>
        <x:rFont val="Calibri Light"/>
        <x:family val="2"/>
      </x:rPr>
      <x:t>:</x:t>
    </x:r>
  </x:si>
  <x:si>
    <x:t>NatCubicSpline</x:t>
  </x:si>
  <x:si>
    <x:t>Mixed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</x:si>
</x:sst>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5" x14ac:knownFonts="1">
    <x:font>
      <x:sz val="11"/>
      <x:color theme="1"/>
      <x:name val="Calibri"/>
      <x:family val="2"/>
      <x:scheme val="minor"/>
    </x:font>
    <x:font>
      <x:sz val="11"/>
      <x:color theme="1"/>
      <x:name val="Calibri Light"/>
      <x:family val="2"/>
      <x:scheme val="major"/>
    </x:font>
    <x:font>
      <x:b/>
      <x:sz val="11"/>
      <x:color theme="1"/>
      <x:name val="Calibri Light"/>
      <x:family val="2"/>
      <x:scheme val="major"/>
    </x:font>
    <x:font>
      <x:b/>
      <x:u/>
      <x:sz val="11"/>
      <x:color theme="1"/>
      <x:name val="Calibri Light"/>
      <x:family val="2"/>
      <x:scheme val="major"/>
    </x:font>
    <x:font>
      <x:b/>
      <x:sz val="11"/>
      <x:color theme="1"/>
      <x:name val="Calibri"/>
      <x:family val="2"/>
      <x:scheme val="minor"/>
    </x:font>
    <x:font>
      <x:b/>
      <x:u/>
      <x:sz val="11"/>
      <x:color theme="1"/>
      <x:name val="Calibri"/>
      <x:family val="2"/>
      <x:scheme val="minor"/>
    </x:font>
    <x:font>
      <x:i/>
      <x:sz val="11"/>
      <x:color theme="1"/>
      <x:name val="Calibri"/>
      <x:family val="2"/>
      <x:scheme val="minor"/>
    </x:font>
    <x:font>
      <x:sz val="11"/>
      <x:color theme="1"/>
      <x:name val="Calibri"/>
      <x:family val="2"/>
    </x:font>
    <x:font>
      <x:b/>
      <x:u/>
      <x:sz val="12"/>
      <x:color theme="1"/>
      <x:name val="Times New Roman"/>
      <x:family val="1"/>
    </x:font>
    <x:font>
      <x:u/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  <x:font>
      <x:sz val="11"/>
      <x:color theme="1"/>
      <x:name val="Times New Roman"/>
      <x:family val="1"/>
    </x:font>
    <x:font>
      <x:b/>
      <x:sz val="11"/>
      <x:color rgb="FF000000"/>
      <x:name val="Calibri"/>
      <x:family val="2"/>
    </x:font>
    <x:font>
      <x:b/>
      <x:sz val="11"/>
      <x:color theme="4"/>
      <x:name val="Calibri Light"/>
      <x:family val="2"/>
      <x:scheme val="major"/>
    </x:font>
    <x:font>
      <x:b/>
      <x:sz val="11"/>
      <x:color theme="5"/>
      <x:name val="Calibri Light"/>
      <x:family val="2"/>
      <x:scheme val="major"/>
    </x:font>
    <x:font>
      <x:b/>
      <x:sz val="11"/>
      <x:color theme="9"/>
      <x:name val="Calibri Light"/>
      <x:family val="2"/>
      <x:scheme val="major"/>
    </x:font>
    <x:font>
      <x:b/>
      <x:sz val="11"/>
      <x:name val="Calibri Light"/>
      <x:family val="2"/>
      <x:scheme val="major"/>
    </x:font>
    <x:font>
      <x:b/>
      <x:sz val="11"/>
      <x:color theme="1"/>
      <x:name val="Calibri Light"/>
      <x:family val="2"/>
    </x:font>
    <x:font>
      <x:sz val="11"/>
      <x:color theme="1"/>
      <x:name val="Calibri Light"/>
      <x:family val="2"/>
    </x:font>
    <x:font>
      <x:b/>
      <x:sz val="11"/>
      <x:color theme="1"/>
      <x:name val="Calibri"/>
      <x:family val="2"/>
    </x:font>
    <x:font>
      <x:b/>
      <x:u/>
      <x:sz val="11"/>
      <x:color theme="1"/>
      <x:name val="Calibri"/>
      <x:family val="2"/>
    </x:font>
    <x:font>
      <x:i/>
      <x:sz val="11"/>
      <x:color theme="1"/>
      <x:name val="Calibri"/>
      <x:family val="2"/>
    </x:font>
    <x:font>
      <x:sz val="11"/>
      <x:name val="Calibri Light"/>
      <x:family val="2"/>
      <x:scheme val="major"/>
    </x:font>
    <x:font>
      <x:sz val="11"/>
      <x:color rgb="FFFF0000"/>
      <x:name val="Calibri Light"/>
      <x:family val="2"/>
      <x:scheme val="major"/>
    </x:font>
    <x:font>
      <x:sz val="11"/>
      <x:color rgb="FF9C0006"/>
      <x:name val="Calibri"/>
      <x:family val="2"/>
      <x:scheme val="minor"/>
    </x:font>
  </x:fonts>
  <x:fills count="10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00FF00"/>
        <x:bgColor indexed="64"/>
      </x:patternFill>
    </x:fill>
    <x:fill>
      <x:patternFill patternType="solid">
        <x:fgColor theme="0" tint="-0.249977111117893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  <x:fill>
      <x:patternFill patternType="solid">
        <x:fgColor rgb="FFFF0000"/>
      </x:patternFill>
    </x:fill>
    <x:fill>
      <x:patternFill patternType="solid">
        <x:fgColor theme="0" tint="-0.499984740745262"/>
        <x:bgColor indexed="64"/>
      </x:patternFill>
    </x:fill>
    <x:fill>
      <x:patternFill patternType="solid">
        <x:fgColor rgb="FFFFC7CE"/>
      </x:patternFill>
    </x:fill>
  </x:fills>
  <x:borders count="19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thin">
        <x:color rgb="FF000000"/>
      </x:left>
      <x:right/>
      <x:top style="thin">
        <x:color rgb="FF000000"/>
      </x:top>
      <x:bottom style="thin">
        <x:color rgb="FF000000"/>
      </x:bottom>
      <x:diagonal/>
    </x:border>
    <x:border>
      <x:left/>
      <x:right/>
      <x:top style="thin">
        <x:color rgb="FF000000"/>
      </x:top>
      <x:bottom style="thin">
        <x:color rgb="FF000000"/>
      </x:bottom>
      <x:diagonal/>
    </x:border>
    <x:border>
      <x:left/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67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2" fillId="0" borderId="0" applyNumberFormat="1" applyFill="1" applyBorder="0" applyAlignment="1" applyProtection="1">
      <x:protection locked="1" hidden="0"/>
    </x:xf>
    <x:xf numFmtId="22" fontId="1" fillId="0" borderId="0" applyNumberFormat="1" applyFill="1" applyBorder="0" applyAlignment="1" applyProtection="1">
      <x:protection locked="1" hidden="0"/>
    </x:xf>
    <x:xf numFmtId="0" fontId="10" fillId="6" borderId="0" applyNumberFormat="1" applyFill="0" applyBorder="0" applyAlignment="1" applyProtection="1">
      <x:protection locked="1" hidden="0"/>
    </x:xf>
    <x:xf numFmtId="22" fontId="10" fillId="0" borderId="0" applyNumberFormat="1" applyFill="1" applyBorder="0" applyAlignment="1" applyProtection="1">
      <x:protection locked="1" hidden="0"/>
    </x:xf>
    <x:xf numFmtId="22" fontId="1" fillId="5" borderId="0" applyNumberFormat="1" applyFill="0" applyBorder="0" applyAlignment="1" applyProtection="1">
      <x:protection locked="1" hidden="0"/>
    </x:xf>
    <x:xf numFmtId="0" fontId="10" fillId="7" borderId="0" applyNumberFormat="1" applyFill="0" applyBorder="0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22" fontId="2" fillId="6" borderId="0" applyNumberFormat="1" applyFill="0" applyBorder="0" applyAlignment="1" applyProtection="1">
      <x:protection locked="1" hidden="0"/>
    </x:xf>
    <x:xf numFmtId="22" fontId="2" fillId="7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0" fontId="22" fillId="8" borderId="0" applyNumberFormat="1" applyFill="0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2" fillId="7" borderId="0" applyNumberFormat="1" applyFill="0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4" fillId="9" borderId="0" applyNumberFormat="1" applyFill="0" applyBorder="0" applyAlignment="1" applyProtection="1">
      <x:protection locked="1" hidden="0"/>
    </x:xf>
    <x:xf numFmtId="0" fontId="4" fillId="0" borderId="16" applyNumberFormat="1" applyFill="1" applyBorder="1" applyAlignment="1" applyProtection="1">
      <x:protection locked="1" hidden="0"/>
    </x:xf>
    <x:xf numFmtId="0" fontId="4" fillId="0" borderId="17" applyNumberFormat="1" applyFill="1" applyBorder="1" applyAlignment="1" applyProtection="1">
      <x:protection locked="1" hidden="0"/>
    </x:xf>
    <x:xf numFmtId="0" fontId="4" fillId="0" borderId="18" applyNumberFormat="1" applyFill="1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0" fontId="0" fillId="0" borderId="10" quotePrefix="1" applyNumberFormat="1" applyFill="1" applyBorder="1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quotePrefix="1" applyNumberFormat="1" applyFill="1" applyBorder="1" applyAlignment="1" applyProtection="1">
      <x:protection locked="1" hidden="0"/>
    </x:xf>
    <x:xf numFmtId="0" fontId="0" fillId="0" borderId="14" quotePrefix="1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22" fillId="2" borderId="0" applyNumberFormat="1" applyFill="0" applyBorder="0" applyAlignment="1" applyProtection="1">
      <x:protection locked="1" hidden="0"/>
    </x:xf>
    <x:xf numFmtId="22" fontId="22" fillId="0" borderId="0" applyNumberFormat="1" applyFill="1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4" borderId="2" applyNumberFormat="1" applyFill="0" applyBorder="1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0" fillId="3" borderId="12" applyNumberFormat="1" applyFill="0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22" fontId="12" fillId="0" borderId="0" applyNumberFormat="1" applyFill="1" applyBorder="0" applyAlignment="1" applyProtection="1">
      <x:protection locked="1" hidden="0"/>
    </x:xf>
    <x:xf numFmtId="0" fontId="22" fillId="5" borderId="0" applyNumberFormat="1" applyFill="0" applyBorder="0" applyAlignment="1" applyProtection="1">
      <x:protection locked="1" hidden="0"/>
    </x:xf>
    <x:xf numFmtId="0" fontId="16" fillId="8" borderId="0" applyNumberFormat="1" applyFill="0" applyBorder="0" applyAlignment="1" applyProtection="1">
      <x:protection locked="1" hidden="0"/>
    </x:xf>
    <x:xf numFmtId="0" fontId="23" fillId="0" borderId="0" applyNumberFormat="1" applyFill="1" applyBorder="0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0" fontId="16" fillId="0" borderId="18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0" fontId="23" fillId="0" borderId="1" applyNumberFormat="1" applyFill="1" applyBorder="1" applyAlignment="1" applyProtection="1">
      <x:protection locked="1" hidden="0"/>
    </x:xf>
  </x:cellStyleXfs>
  <x:cellXfs count="111">
    <x:xf numFmtId="0" fontId="0" fillId="0" borderId="0" xfId="0"/>
    <x:xf numFmtId="0" fontId="16" fillId="0" borderId="18" xfId="0" applyNumberFormat="1" applyFont="1" applyFill="1" applyBorder="1" applyAlignment="1" applyProtection="1">
      <x:alignment horizontal="center" vertical="center"/>
    </x:xf>
    <x:xf numFmtId="0" fontId="16" fillId="0" borderId="16" xfId="0" applyNumberFormat="1" applyFont="1" applyFill="1" applyBorder="1" applyAlignment="1" applyProtection="1">
      <x:alignment horizontal="center" vertical="center"/>
    </x:xf>
    <x:xf numFmtId="0" fontId="4" fillId="0" borderId="18" xfId="0" applyNumberFormat="1" applyFont="1" applyFill="1" applyBorder="1" applyAlignment="1" applyProtection="1">
      <x:alignment horizontal="center" vertical="center"/>
    </x:xf>
    <x:xf numFmtId="0" fontId="4" fillId="0" borderId="17" xfId="0" applyNumberFormat="1" applyFont="1" applyFill="1" applyBorder="1" applyAlignment="1" applyProtection="1">
      <x:alignment horizontal="center" vertical="center"/>
    </x:xf>
    <x:xf numFmtId="0" fontId="4" fillId="0" borderId="16" xfId="0" applyNumberFormat="1" applyFont="1" applyFill="1" applyBorder="1" applyAlignment="1" applyProtection="1">
      <x:alignment horizontal="center" vertical="center"/>
    </x:xf>
    <x:xf numFmtId="0" fontId="9" fillId="0" borderId="0" xfId="0" applyFont="1" applyAlignment="1">
      <x:alignment horizontal="center" vertical="center"/>
    </x:xf>
    <x:xf numFmtId="0" fontId="9" fillId="0" borderId="0" xfId="0" applyFont="1" applyAlignment="1">
      <x:alignment horizontal="center" vertical="center"/>
    </x:xf>
    <x:xf numFmtId="0" fontId="0" fillId="0" borderId="0" xfId="0" applyAlignment="1">
      <x:alignment horizontal="center"/>
    </x:xf>
    <x:xf numFmtId="0" fontId="1" fillId="0" borderId="0" xfId="0" applyFont="1" applyAlignment="1">
      <x:alignment horizontal="left" vertical="center"/>
    </x:xf>
    <x:xf numFmtId="0" fontId="2" fillId="0" borderId="0" xfId="0" applyFont="1" applyAlignment="1">
      <x:alignment horizontal="left" vertical="center"/>
    </x:xf>
    <x:xf numFmtId="0" fontId="1" fillId="0" borderId="0" xfId="0" applyFont="1" applyAlignment="1">
      <x:alignment horizontal="center" vertical="center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left" vertical="center"/>
    </x:xf>
    <x:xf numFmtId="0" fontId="2" fillId="0" borderId="0" xfId="0" applyFont="1" applyAlignment="1">
      <x:alignment horizontal="center"/>
    </x:xf>
    <x:xf numFmtId="0" fontId="0" fillId="0" borderId="0" xfId="0" applyAlignment="1">
      <x:alignment horizontal="center" vertical="center"/>
    </x:xf>
    <x:xf numFmtId="0" fontId="0" fillId="0" borderId="0" xfId="0" applyAlignment="1">
      <x:alignment horizontal="left" vertical="center"/>
    </x:xf>
    <x:xf numFmtId="0" fontId="0" fillId="0" borderId="1" xfId="0" applyBorder="1" applyAlignment="1">
      <x:alignment horizontal="center" vertical="center"/>
    </x:xf>
    <x:xf numFmtId="0" fontId="4" fillId="0" borderId="1" xfId="0" applyFont="1" applyBorder="1" applyAlignment="1">
      <x:alignment horizontal="center" vertical="center"/>
    </x:xf>
    <x:xf numFmtId="0" fontId="8" fillId="0" borderId="0" xfId="0" applyFont="1" applyAlignment="1">
      <x:alignment horizontal="left" vertical="center"/>
    </x:xf>
    <x:xf numFmtId="0" fontId="6" fillId="0" borderId="0" xfId="0" applyFont="1" applyAlignment="1">
      <x:alignment horizontal="left" vertical="center"/>
    </x:xf>
    <x:xf numFmtId="0" fontId="0" fillId="0" borderId="3" xfId="0" applyBorder="1" applyAlignment="1">
      <x:alignment horizontal="left" vertical="center"/>
    </x:xf>
    <x:xf numFmtId="0" fontId="0" fillId="0" borderId="4" xfId="0" applyBorder="1" applyAlignment="1">
      <x:alignment horizontal="center" vertical="center"/>
    </x:xf>
    <x:xf numFmtId="0" fontId="0" fillId="0" borderId="5" xfId="0" applyBorder="1" applyAlignment="1">
      <x:alignment horizontal="center" vertical="center"/>
    </x:xf>
    <x:xf numFmtId="0" fontId="0" fillId="0" borderId="6" xfId="0" applyBorder="1" applyAlignment="1">
      <x:alignment horizontal="left" vertical="center"/>
    </x:xf>
    <x:xf numFmtId="0" fontId="0" fillId="0" borderId="7" xfId="0" applyBorder="1" applyAlignment="1">
      <x:alignment horizontal="center" vertical="center"/>
    </x:xf>
    <x:xf numFmtId="0" fontId="5" fillId="0" borderId="0" xfId="0" applyFont="1" applyAlignment="1">
      <x:alignment horizontal="left" vertical="center"/>
    </x:xf>
    <x:xf numFmtId="0" fontId="4" fillId="0" borderId="8" xfId="0" applyFont="1" applyBorder="1" applyAlignment="1">
      <x:alignment horizontal="center" vertical="center"/>
    </x:xf>
    <x:xf numFmtId="0" fontId="4" fillId="0" borderId="9" xfId="0" applyFont="1" applyBorder="1" applyAlignment="1">
      <x:alignment horizontal="center" vertical="center"/>
    </x:xf>
    <x:xf numFmtId="0" fontId="0" fillId="0" borderId="8" xfId="0" applyBorder="1" applyAlignment="1">
      <x:alignment horizontal="center" vertical="center"/>
    </x:xf>
    <x:xf numFmtId="0" fontId="0" fillId="0" borderId="9" xfId="0" applyBorder="1" applyAlignment="1">
      <x:alignment horizontal="center" vertical="center"/>
    </x:xf>
    <x:xf numFmtId="0" fontId="4" fillId="0" borderId="0" xfId="0" applyFont="1" applyAlignment="1">
      <x:alignment horizontal="center" vertical="center"/>
    </x:xf>
    <x:xf numFmtId="22" fontId="4" fillId="0" borderId="0" xfId="0" applyNumberFormat="1" applyFont="1" applyAlignment="1">
      <x:alignment horizontal="center" vertical="center"/>
    </x:xf>
    <x:xf numFmtId="22" fontId="0" fillId="0" borderId="0" xfId="0" applyNumberFormat="1" applyAlignment="1">
      <x:alignment horizontal="center" vertical="center"/>
    </x:xf>
    <x:xf numFmtId="22" fontId="10" fillId="0" borderId="0" xfId="0" applyNumberFormat="1" applyFont="1" applyAlignment="1">
      <x:alignment horizontal="center" vertical="center"/>
    </x:xf>
    <x:xf numFmtId="0" fontId="0" fillId="0" borderId="6" xfId="0" applyBorder="1" applyAlignment="1">
      <x:alignment horizontal="center" vertical="center"/>
    </x:xf>
    <x:xf numFmtId="0" fontId="0" fillId="0" borderId="10" xfId="0" quotePrefix="1" applyBorder="1" applyAlignment="1">
      <x:alignment vertical="center"/>
    </x:xf>
    <x:xf numFmtId="0" fontId="0" fillId="0" borderId="0" xfId="0" quotePrefix="1" applyAlignment="1">
      <x:alignment vertical="center"/>
    </x:xf>
    <x:xf numFmtId="0" fontId="0" fillId="0" borderId="11" xfId="0" applyBorder="1" applyAlignment="1">
      <x:alignment horizontal="center" vertical="center"/>
    </x:xf>
    <x:xf numFmtId="0" fontId="0" fillId="0" borderId="12" xfId="0" applyBorder="1" applyAlignment="1">
      <x:alignment horizontal="center" vertical="center"/>
    </x:xf>
    <x:xf numFmtId="0" fontId="0" fillId="0" borderId="13" xfId="0" quotePrefix="1" applyBorder="1" applyAlignment="1">
      <x:alignment vertical="center"/>
    </x:xf>
    <x:xf numFmtId="0" fontId="0" fillId="0" borderId="14" xfId="0" quotePrefix="1" applyBorder="1" applyAlignment="1">
      <x:alignment vertical="center"/>
    </x:xf>
    <x:xf numFmtId="0" fontId="0" fillId="0" borderId="15" xfId="0" applyBorder="1" applyAlignment="1">
      <x:alignment horizontal="center" vertical="center"/>
    </x:xf>
    <x:xf numFmtId="0" fontId="0" fillId="0" borderId="14" xfId="0" applyBorder="1" applyAlignment="1">
      <x:alignment horizontal="center" vertical="center"/>
    </x:xf>
    <x:xf numFmtId="22" fontId="12" fillId="0" borderId="0" xfId="0" applyNumberFormat="1" applyFont="1" applyAlignment="1">
      <x:alignment horizontal="center" vertical="center"/>
    </x:xf>
    <x:xf numFmtId="0" fontId="13" fillId="0" borderId="0" xfId="0" applyFont="1" applyAlignment="1">
      <x:alignment horizontal="center" vertical="center"/>
    </x:xf>
    <x:xf numFmtId="0" fontId="13" fillId="0" borderId="0" xfId="0" applyFont="1" applyAlignment="1">
      <x:alignment horizontal="center"/>
    </x:xf>
    <x:xf numFmtId="0" fontId="14" fillId="0" borderId="0" xfId="0" applyFont="1" applyAlignment="1">
      <x:alignment horizontal="center" vertical="center"/>
    </x:xf>
    <x:xf numFmtId="0" fontId="14" fillId="0" borderId="0" xfId="0" applyFont="1" applyAlignment="1">
      <x:alignment horizontal="center"/>
    </x:xf>
    <x:xf numFmtId="0" fontId="15" fillId="0" borderId="0" xfId="0" applyFont="1" applyAlignment="1">
      <x:alignment horizontal="center" vertical="center"/>
    </x:xf>
    <x:xf numFmtId="0" fontId="15" fillId="0" borderId="0" xfId="0" applyFont="1" applyAlignment="1">
      <x:alignment horizontal="center"/>
    </x:xf>
    <x:xf numFmtId="0" fontId="16" fillId="0" borderId="0" xfId="0" applyFont="1" applyAlignment="1">
      <x:alignment horizontal="center"/>
    </x:xf>
    <x:xf numFmtId="0" fontId="1" fillId="0" borderId="0" xfId="0" applyFont="1" applyAlignment="1">
      <x:alignment horizontal="left"/>
    </x:xf>
    <x:xf numFmtId="22" fontId="2" fillId="0" borderId="0" xfId="0" applyNumberFormat="1" applyFont="1" applyFill="1" applyAlignment="1" applyProtection="1">
      <x:alignment horizontal="center"/>
    </x:xf>
    <x:xf numFmtId="22" fontId="1" fillId="0" borderId="0" xfId="0" applyNumberFormat="1" applyFont="1" applyFill="1" applyAlignment="1" applyProtection="1">
      <x:alignment horizontal="center"/>
    </x:xf>
    <x:xf numFmtId="22" fontId="0" fillId="0" borderId="0" xfId="0" applyNumberFormat="1" applyFill="1" applyAlignment="1" applyProtection="1"/>
    <x:xf numFmtId="22" fontId="10" fillId="0" borderId="0" xfId="0" applyNumberFormat="1" applyFont="1" applyFill="1" applyAlignment="1" applyProtection="1"/>
    <x:xf numFmtId="0" fontId="22" fillId="0" borderId="0" xfId="0" applyFont="1" applyAlignment="1">
      <x:alignment horizontal="center" vertical="center"/>
    </x:xf>
    <x:xf numFmtId="0" fontId="16" fillId="0" borderId="0" xfId="0" applyFont="1" applyAlignment="1">
      <x:alignment horizontal="center" vertical="center"/>
    </x:xf>
    <x:xf numFmtId="0" fontId="2" fillId="0" borderId="0" xfId="0" applyFont="1" applyAlignment="1">
      <x:alignment horizontal="center" vertical="center"/>
    </x:xf>
    <x:xf numFmtId="0" fontId="16" fillId="0" borderId="0" xfId="0" applyFont="1" applyAlignment="1">
      <x:alignment vertical="center"/>
    </x:xf>
    <x:xf numFmtId="0" fontId="23" fillId="0" borderId="0" xfId="0" applyFont="1" applyAlignment="1">
      <x:alignment horizontal="center" vertical="center"/>
    </x:xf>
    <x:xf numFmtId="0" fontId="22" fillId="0" borderId="1" xfId="0" applyFont="1" applyBorder="1" applyAlignment="1">
      <x:alignment horizontal="center" vertical="center"/>
    </x:xf>
    <x:xf numFmtId="0" fontId="23" fillId="0" borderId="1" xfId="0" applyFont="1" applyBorder="1" applyAlignment="1">
      <x:alignment horizontal="center" vertical="center"/>
    </x:xf>
    <x:xf numFmtId="22" fontId="1" fillId="0" borderId="0" xfId="0" applyNumberFormat="1" applyFont="1" applyFill="1" applyAlignment="1" applyProtection="1">
      <x:alignment horizontal="center" vertical="center"/>
    </x:xf>
    <x:xf numFmtId="22" fontId="22" fillId="0" borderId="0" xfId="0" applyNumberFormat="1" applyFont="1" applyFill="1" applyAlignment="1" applyProtection="1">
      <x:alignment horizontal="center" vertical="center"/>
    </x:xf>
    <x:xf numFmtId="22" fontId="2" fillId="0" borderId="0" xfId="0" applyNumberFormat="1" applyFont="1" applyFill="1" applyAlignment="1" applyProtection="1">
      <x:alignment horizontal="center" vertical="center"/>
    </x:xf>
    <x:xf numFmtId="0" fontId="1" fillId="5" borderId="0" xfId="0" applyNumberFormat="1" applyFont="1" applyFill="1" applyAlignment="1" applyProtection="1">
      <x:alignment horizontal="center"/>
    </x:xf>
    <x:xf numFmtId="0" fontId="0" fillId="6" borderId="0" xfId="0" applyNumberFormat="1" applyFill="1" applyAlignment="1" applyProtection="1"/>
    <x:xf numFmtId="0" fontId="10" fillId="6" borderId="0" xfId="0" applyNumberFormat="1" applyFont="1" applyFill="1" applyAlignment="1" applyProtection="1"/>
    <x:xf numFmtId="22" fontId="1" fillId="5" borderId="0" xfId="0" applyNumberFormat="1" applyFont="1" applyFill="1" applyAlignment="1" applyProtection="1">
      <x:alignment horizontal="center"/>
    </x:xf>
    <x:xf numFmtId="0" fontId="10" fillId="7" borderId="0" xfId="0" applyNumberFormat="1" applyFont="1" applyFill="1" applyAlignment="1" applyProtection="1"/>
    <x:xf numFmtId="22" fontId="2" fillId="6" borderId="0" xfId="0" applyNumberFormat="1" applyFont="1" applyFill="1" applyAlignment="1" applyProtection="1">
      <x:alignment horizontal="center"/>
    </x:xf>
    <x:xf numFmtId="22" fontId="2" fillId="7" borderId="0" xfId="0" applyNumberFormat="1" applyFont="1" applyFill="1" applyAlignment="1" applyProtection="1">
      <x:alignment horizontal="center"/>
    </x:xf>
    <x:xf numFmtId="0" fontId="22" fillId="8" borderId="0" xfId="0" applyNumberFormat="1" applyFont="1" applyFill="1" applyAlignment="1" applyProtection="1">
      <x:alignment horizontal="center" vertical="center"/>
    </x:xf>
    <x:xf numFmtId="0" fontId="1" fillId="5" borderId="0" xfId="0" applyNumberFormat="1" applyFont="1" applyFill="1" applyAlignment="1" applyProtection="1">
      <x:alignment horizontal="center" vertical="center"/>
    </x:xf>
    <x:xf numFmtId="0" fontId="2" fillId="7" borderId="0" xfId="0" applyNumberFormat="1" applyFont="1" applyFill="1" applyAlignment="1" applyProtection="1">
      <x:alignment horizontal="center" vertical="center"/>
    </x:xf>
    <x:xf numFmtId="0" fontId="0" fillId="2" borderId="1" xfId="0" applyNumberFormat="1" applyFill="1" applyBorder="1" applyAlignment="1" applyProtection="1">
      <x:alignment horizontal="center" vertical="center"/>
    </x:xf>
    <x:xf numFmtId="0" fontId="0" fillId="3" borderId="1" xfId="0" applyNumberFormat="1" applyFill="1" applyBorder="1" applyAlignment="1" applyProtection="1">
      <x:alignment horizontal="center" vertical="center"/>
    </x:xf>
    <x:xf numFmtId="0" fontId="24" fillId="9" borderId="0" xfId="0" applyNumberFormat="1" applyFont="1" applyFill="1" applyAlignment="1" applyProtection="1">
      <x:alignment horizontal="center" vertical="center"/>
    </x:xf>
    <x:xf numFmtId="0" fontId="24" fillId="9" borderId="0" xfId="0" applyNumberFormat="1" applyFont="1" applyFill="1" applyAlignment="1" applyProtection="1">
      <x:alignment horizontal="center"/>
    </x:xf>
    <x:xf numFmtId="0" fontId="2" fillId="6" borderId="0" xfId="0" applyNumberFormat="1" applyFont="1" applyFill="1" applyAlignment="1" applyProtection="1">
      <x:alignment horizontal="center" vertical="center"/>
    </x:xf>
    <x:xf numFmtId="0" fontId="22" fillId="2" borderId="0" xfId="0" applyNumberFormat="1" applyFont="1" applyFill="1" applyAlignment="1" applyProtection="1">
      <x:alignment horizontal="center" vertical="center"/>
    </x:xf>
    <x:xf numFmtId="0" fontId="0" fillId="4" borderId="0" xfId="0" applyNumberFormat="1" applyFill="1" applyAlignment="1" applyProtection="1">
      <x:alignment horizontal="center" vertical="center"/>
    </x:xf>
    <x:xf numFmtId="0" fontId="0" fillId="4" borderId="2" xfId="0" applyNumberFormat="1" applyFill="1" applyBorder="1" applyAlignment="1" applyProtection="1">
      <x:alignment horizontal="center" vertical="center"/>
    </x:xf>
    <x:xf numFmtId="0" fontId="0" fillId="4" borderId="0" xfId="0" applyNumberFormat="1" applyFill="1" applyAlignment="1" applyProtection="1"/>
    <x:xf numFmtId="0" fontId="0" fillId="3" borderId="12" xfId="0" applyNumberFormat="1" applyFill="1" applyBorder="1" applyAlignment="1" applyProtection="1">
      <x:alignment horizontal="center" vertical="center"/>
    </x:xf>
    <x:xf numFmtId="0" fontId="22" fillId="5" borderId="0" xfId="0" applyNumberFormat="1" applyFont="1" applyFill="1" applyAlignment="1" applyProtection="1">
      <x:alignment horizontal="center" vertical="center"/>
    </x:xf>
    <x:xf numFmtId="0" fontId="16" fillId="8" borderId="0" xfId="0" applyNumberFormat="1" applyFont="1" applyFill="1" applyAlignment="1" applyProtection="1">
      <x:alignment horizontal="center" vertical="center"/>
    </x:xf>
    <x:xf numFmtId="0" fontId="1" fillId="5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1" fillId="5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2" fillId="6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2" fontId="2" fillId="7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2" fillId="8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7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4" fillId="9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4" fillId="9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6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4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5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8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fill>
        <x:patternFill patternType="solid">
          <x:fgColor auto="1"/>
          <x:bgColor rgb="FFFF0000"/>
        </x:patternFill>
      </x:fill>
    </x:dxf>
    <x:dxf>
      <x:fill>
        <x:patternFill patternType="solid">
          <x:fgColor auto="1"/>
          <x:bgColor rgb="FF00B050"/>
        </x:patternFill>
      </x:fill>
    </x:dxf>
  </x:dxfs>
  <x:tableStyles count="0" defaultTableStyle="TableStyleMedium2" defaultPivotStyle="PivotStyleLight16"/>
  <x:colors>
    <x:mruColors>
      <x:color rgb="FF00FF00"/>
      <x:color rgb="FFFFFF00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u="sng">
                <a:solidFill>
                  <a:sysClr val="windowText" lastClr="000000"/>
                </a:solidFill>
              </a:rPr>
              <a:t>Interpolation</a:t>
            </a:r>
            <a:r>
              <a:rPr lang="en-US" sz="1600" b="1" u="sng" baseline="0">
                <a:solidFill>
                  <a:sysClr val="windowText" lastClr="000000"/>
                </a:solidFill>
              </a:rPr>
              <a:t>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None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'Analysis of y = F(x)'!$AI$20:$AI$32</c:f>
              <c:numCache>
                <c:formatCode>General</c:formatCode>
                <c:ptCount val="13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12</c:v>
                </c:pt>
                <c:pt idx="5">
                  <c:v>13</c:v>
                </c:pt>
                <c:pt idx="6">
                  <c:v>15</c:v>
                </c:pt>
                <c:pt idx="7">
                  <c:v>18</c:v>
                </c:pt>
                <c:pt idx="8">
                  <c:v>19</c:v>
                </c:pt>
                <c:pt idx="9">
                  <c:v>22</c:v>
                </c:pt>
                <c:pt idx="10">
                  <c:v>24</c:v>
                </c:pt>
                <c:pt idx="11">
                  <c:v>26</c:v>
                </c:pt>
                <c:pt idx="12">
                  <c:v>30</c:v>
                </c:pt>
              </c:numCache>
            </c:numRef>
          </c:xVal>
          <c:yVal>
            <c:numRef>
              <c:f>'Analysis of y = F(x)'!$AJ$20:$AJ$32</c:f>
              <c:numCache>
                <c:formatCode>General</c:formatCode>
                <c:ptCount val="13"/>
                <c:pt idx="0">
                  <c:v>13</c:v>
                </c:pt>
                <c:pt idx="1">
                  <c:v>-9999</c:v>
                </c:pt>
                <c:pt idx="2">
                  <c:v>15</c:v>
                </c:pt>
                <c:pt idx="3">
                  <c:v>-9999</c:v>
                </c:pt>
                <c:pt idx="4">
                  <c:v>16</c:v>
                </c:pt>
                <c:pt idx="5">
                  <c:v>18</c:v>
                </c:pt>
                <c:pt idx="6">
                  <c:v>-9999</c:v>
                </c:pt>
                <c:pt idx="7">
                  <c:v>20</c:v>
                </c:pt>
                <c:pt idx="8">
                  <c:v>25</c:v>
                </c:pt>
                <c:pt idx="9">
                  <c:v>33</c:v>
                </c:pt>
                <c:pt idx="10">
                  <c:v>35</c:v>
                </c:pt>
                <c:pt idx="11">
                  <c:v>-9999</c:v>
                </c:pt>
                <c:pt idx="12">
                  <c:v>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18-4C45-B953-954C80B0A168}"/>
            </c:ext>
          </c:extLst>
        </c:ser>
        <c:ser>
          <c:idx val="1"/>
          <c:order val="1"/>
          <c:tx>
            <c:v>Linear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'Analysis of y = F(x)'!$AL$20:$AL$32</c:f>
              <c:numCache>
                <c:formatCode>General</c:formatCode>
                <c:ptCount val="13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12</c:v>
                </c:pt>
                <c:pt idx="5">
                  <c:v>13</c:v>
                </c:pt>
                <c:pt idx="6">
                  <c:v>15</c:v>
                </c:pt>
                <c:pt idx="7">
                  <c:v>18</c:v>
                </c:pt>
                <c:pt idx="8">
                  <c:v>19</c:v>
                </c:pt>
                <c:pt idx="9">
                  <c:v>22</c:v>
                </c:pt>
                <c:pt idx="10">
                  <c:v>24</c:v>
                </c:pt>
                <c:pt idx="11">
                  <c:v>26</c:v>
                </c:pt>
                <c:pt idx="12">
                  <c:v>30</c:v>
                </c:pt>
              </c:numCache>
            </c:numRef>
          </c:xVal>
          <c:yVal>
            <c:numRef>
              <c:f>'Analysis of y = F(x)'!$AM$20:$AM$32</c:f>
              <c:numCache>
                <c:formatCode>General</c:formatCode>
                <c:ptCount val="13"/>
                <c:pt idx="0">
                  <c:v>13</c:v>
                </c:pt>
                <c:pt idx="1">
                  <c:v>14</c:v>
                </c:pt>
                <c:pt idx="2">
                  <c:v>15</c:v>
                </c:pt>
                <c:pt idx="3">
                  <c:v>15.2</c:v>
                </c:pt>
                <c:pt idx="4">
                  <c:v>16</c:v>
                </c:pt>
                <c:pt idx="5">
                  <c:v>18</c:v>
                </c:pt>
                <c:pt idx="6">
                  <c:v>18.8</c:v>
                </c:pt>
                <c:pt idx="7">
                  <c:v>20</c:v>
                </c:pt>
                <c:pt idx="8">
                  <c:v>25</c:v>
                </c:pt>
                <c:pt idx="9">
                  <c:v>33</c:v>
                </c:pt>
                <c:pt idx="10">
                  <c:v>35</c:v>
                </c:pt>
                <c:pt idx="11">
                  <c:v>37</c:v>
                </c:pt>
                <c:pt idx="12">
                  <c:v>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718-4C45-B953-954C80B0A168}"/>
            </c:ext>
          </c:extLst>
        </c:ser>
        <c:ser>
          <c:idx val="2"/>
          <c:order val="2"/>
          <c:tx>
            <c:v>Piecewise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'Analysis of y = F(x)'!$AO$20:$AO$32</c:f>
              <c:numCache>
                <c:formatCode>General</c:formatCode>
                <c:ptCount val="13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12</c:v>
                </c:pt>
                <c:pt idx="5">
                  <c:v>13</c:v>
                </c:pt>
                <c:pt idx="6">
                  <c:v>15</c:v>
                </c:pt>
                <c:pt idx="7">
                  <c:v>18</c:v>
                </c:pt>
                <c:pt idx="8">
                  <c:v>19</c:v>
                </c:pt>
                <c:pt idx="9">
                  <c:v>22</c:v>
                </c:pt>
                <c:pt idx="10">
                  <c:v>24</c:v>
                </c:pt>
                <c:pt idx="11">
                  <c:v>26</c:v>
                </c:pt>
                <c:pt idx="12">
                  <c:v>30</c:v>
                </c:pt>
              </c:numCache>
            </c:numRef>
          </c:xVal>
          <c:yVal>
            <c:numRef>
              <c:f>'Analysis of y = F(x)'!$AP$20:$AP$32</c:f>
              <c:numCache>
                <c:formatCode>General</c:formatCode>
                <c:ptCount val="13"/>
                <c:pt idx="0">
                  <c:v>13</c:v>
                </c:pt>
                <c:pt idx="1">
                  <c:v>13</c:v>
                </c:pt>
                <c:pt idx="2">
                  <c:v>15</c:v>
                </c:pt>
                <c:pt idx="3">
                  <c:v>15</c:v>
                </c:pt>
                <c:pt idx="4">
                  <c:v>16</c:v>
                </c:pt>
                <c:pt idx="5">
                  <c:v>18</c:v>
                </c:pt>
                <c:pt idx="6">
                  <c:v>18</c:v>
                </c:pt>
                <c:pt idx="7">
                  <c:v>20</c:v>
                </c:pt>
                <c:pt idx="8">
                  <c:v>25</c:v>
                </c:pt>
                <c:pt idx="9">
                  <c:v>33</c:v>
                </c:pt>
                <c:pt idx="10">
                  <c:v>35</c:v>
                </c:pt>
                <c:pt idx="11">
                  <c:v>35</c:v>
                </c:pt>
                <c:pt idx="12">
                  <c:v>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718-4C45-B953-954C80B0A168}"/>
            </c:ext>
          </c:extLst>
        </c:ser>
        <c:ser>
          <c:idx val="3"/>
          <c:order val="3"/>
          <c:tx>
            <c:v>Statistical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'Analysis of y = F(x)'!$AR$20:$AR$32</c:f>
              <c:numCache>
                <c:formatCode>General</c:formatCode>
                <c:ptCount val="13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12</c:v>
                </c:pt>
                <c:pt idx="5">
                  <c:v>13</c:v>
                </c:pt>
                <c:pt idx="6">
                  <c:v>15</c:v>
                </c:pt>
                <c:pt idx="7">
                  <c:v>18</c:v>
                </c:pt>
                <c:pt idx="8">
                  <c:v>19</c:v>
                </c:pt>
                <c:pt idx="9">
                  <c:v>22</c:v>
                </c:pt>
                <c:pt idx="10">
                  <c:v>24</c:v>
                </c:pt>
                <c:pt idx="11">
                  <c:v>26</c:v>
                </c:pt>
                <c:pt idx="12">
                  <c:v>30</c:v>
                </c:pt>
              </c:numCache>
            </c:numRef>
          </c:xVal>
          <c:yVal>
            <c:numRef>
              <c:f>'Analysis of y = F(x)'!$AS$20:$AS$32</c:f>
              <c:numCache>
                <c:formatCode>General</c:formatCode>
                <c:ptCount val="13"/>
                <c:pt idx="0">
                  <c:v>13</c:v>
                </c:pt>
                <c:pt idx="1">
                  <c:v>0</c:v>
                </c:pt>
                <c:pt idx="2">
                  <c:v>15</c:v>
                </c:pt>
                <c:pt idx="3">
                  <c:v>0</c:v>
                </c:pt>
                <c:pt idx="4">
                  <c:v>16</c:v>
                </c:pt>
                <c:pt idx="5">
                  <c:v>18</c:v>
                </c:pt>
                <c:pt idx="6">
                  <c:v>0</c:v>
                </c:pt>
                <c:pt idx="7">
                  <c:v>20</c:v>
                </c:pt>
                <c:pt idx="8">
                  <c:v>25</c:v>
                </c:pt>
                <c:pt idx="9">
                  <c:v>33</c:v>
                </c:pt>
                <c:pt idx="10">
                  <c:v>35</c:v>
                </c:pt>
                <c:pt idx="11">
                  <c:v>0</c:v>
                </c:pt>
                <c:pt idx="12">
                  <c:v>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718-4C45-B953-954C80B0A168}"/>
            </c:ext>
          </c:extLst>
        </c:ser>
        <c:ser>
          <c:idx val="5"/>
          <c:order val="5"/>
          <c:tx>
            <c:v>Mixed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'Analysis of y = F(x)'!$AX$20:$AX$32</c:f>
              <c:numCache>
                <c:formatCode>General</c:formatCode>
                <c:ptCount val="13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12</c:v>
                </c:pt>
                <c:pt idx="5">
                  <c:v>13</c:v>
                </c:pt>
                <c:pt idx="6">
                  <c:v>15</c:v>
                </c:pt>
                <c:pt idx="7">
                  <c:v>18</c:v>
                </c:pt>
                <c:pt idx="8">
                  <c:v>19</c:v>
                </c:pt>
                <c:pt idx="9">
                  <c:v>22</c:v>
                </c:pt>
                <c:pt idx="10">
                  <c:v>24</c:v>
                </c:pt>
                <c:pt idx="11">
                  <c:v>26</c:v>
                </c:pt>
                <c:pt idx="12">
                  <c:v>30</c:v>
                </c:pt>
              </c:numCache>
            </c:numRef>
          </c:xVal>
          <c:yVal>
            <c:numRef>
              <c:f>'Analysis of y = F(x)'!$AY$20:$AY$32</c:f>
              <c:numCache>
                <c:formatCode>General</c:formatCode>
                <c:ptCount val="13"/>
                <c:pt idx="0">
                  <c:v>13</c:v>
                </c:pt>
                <c:pt idx="1">
                  <c:v>14</c:v>
                </c:pt>
                <c:pt idx="2">
                  <c:v>15</c:v>
                </c:pt>
                <c:pt idx="3">
                  <c:v>15.2</c:v>
                </c:pt>
                <c:pt idx="4">
                  <c:v>16</c:v>
                </c:pt>
                <c:pt idx="5">
                  <c:v>18</c:v>
                </c:pt>
                <c:pt idx="6">
                  <c:v>18.8</c:v>
                </c:pt>
                <c:pt idx="7">
                  <c:v>20</c:v>
                </c:pt>
                <c:pt idx="8">
                  <c:v>25</c:v>
                </c:pt>
                <c:pt idx="9">
                  <c:v>33</c:v>
                </c:pt>
                <c:pt idx="10">
                  <c:v>35</c:v>
                </c:pt>
                <c:pt idx="11">
                  <c:v>36.715099715099718</c:v>
                </c:pt>
                <c:pt idx="12">
                  <c:v>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718-4C45-B953-954C80B0A1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0292824"/>
        <c:axId val="850293480"/>
      </c:scatterChart>
      <c:scatterChart>
        <c:scatterStyle val="smoothMarker"/>
        <c:varyColors val="0"/>
        <c:ser>
          <c:idx val="4"/>
          <c:order val="4"/>
          <c:tx>
            <c:v>NaturalCubicSpline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'Analysis of y = F(x)'!$AU$20:$AU$32</c:f>
              <c:numCache>
                <c:formatCode>General</c:formatCode>
                <c:ptCount val="13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12</c:v>
                </c:pt>
                <c:pt idx="5">
                  <c:v>13</c:v>
                </c:pt>
                <c:pt idx="6">
                  <c:v>15</c:v>
                </c:pt>
                <c:pt idx="7">
                  <c:v>18</c:v>
                </c:pt>
                <c:pt idx="8">
                  <c:v>19</c:v>
                </c:pt>
                <c:pt idx="9">
                  <c:v>22</c:v>
                </c:pt>
                <c:pt idx="10">
                  <c:v>24</c:v>
                </c:pt>
                <c:pt idx="11">
                  <c:v>26</c:v>
                </c:pt>
                <c:pt idx="12">
                  <c:v>30</c:v>
                </c:pt>
              </c:numCache>
            </c:numRef>
          </c:xVal>
          <c:yVal>
            <c:numRef>
              <c:f>'Analysis of y = F(x)'!$AV$20:$AV$32</c:f>
              <c:numCache>
                <c:formatCode>General</c:formatCode>
                <c:ptCount val="13"/>
                <c:pt idx="0">
                  <c:v>13</c:v>
                </c:pt>
                <c:pt idx="1">
                  <c:v>14.195104895104896</c:v>
                </c:pt>
                <c:pt idx="2">
                  <c:v>15</c:v>
                </c:pt>
                <c:pt idx="3">
                  <c:v>15.156363636363636</c:v>
                </c:pt>
                <c:pt idx="4">
                  <c:v>16</c:v>
                </c:pt>
                <c:pt idx="5">
                  <c:v>18</c:v>
                </c:pt>
                <c:pt idx="6">
                  <c:v>18.97649174355055</c:v>
                </c:pt>
                <c:pt idx="7">
                  <c:v>20</c:v>
                </c:pt>
                <c:pt idx="8">
                  <c:v>25</c:v>
                </c:pt>
                <c:pt idx="9">
                  <c:v>33</c:v>
                </c:pt>
                <c:pt idx="10">
                  <c:v>35</c:v>
                </c:pt>
                <c:pt idx="11">
                  <c:v>36.715099715099718</c:v>
                </c:pt>
                <c:pt idx="12">
                  <c:v>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A718-4C45-B953-954C80B0A1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0292824"/>
        <c:axId val="850293480"/>
      </c:scatterChart>
      <c:valAx>
        <c:axId val="850292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</a:rPr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293480"/>
        <c:crosses val="autoZero"/>
        <c:crossBetween val="midCat"/>
      </c:valAx>
      <c:valAx>
        <c:axId val="85029348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</a:rPr>
                  <a:t>y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292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u="sng">
                <a:solidFill>
                  <a:sysClr val="windowText" lastClr="000000"/>
                </a:solidFill>
              </a:rPr>
              <a:t>Interpolation</a:t>
            </a:r>
            <a:r>
              <a:rPr lang="en-US" sz="1600" b="1" u="sng" baseline="0">
                <a:solidFill>
                  <a:sysClr val="windowText" lastClr="000000"/>
                </a:solidFill>
              </a:rPr>
              <a:t>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4"/>
          <c:order val="4"/>
          <c:tx>
            <c:v>NaturalCubicSpline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'Analysis of y = F(x)'!$AU$59:$AU$71</c:f>
              <c:numCache>
                <c:formatCode>General</c:formatCode>
                <c:ptCount val="13"/>
                <c:pt idx="0">
                  <c:v>14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50</c:v>
                </c:pt>
                <c:pt idx="8">
                  <c:v>55</c:v>
                </c:pt>
                <c:pt idx="9">
                  <c:v>56</c:v>
                </c:pt>
                <c:pt idx="10">
                  <c:v>57</c:v>
                </c:pt>
                <c:pt idx="11">
                  <c:v>59</c:v>
                </c:pt>
                <c:pt idx="12">
                  <c:v>60</c:v>
                </c:pt>
              </c:numCache>
            </c:numRef>
          </c:xVal>
          <c:yVal>
            <c:numRef>
              <c:f>'Analysis of y = F(x)'!$AV$59:$AV$71</c:f>
              <c:numCache>
                <c:formatCode>General</c:formatCode>
                <c:ptCount val="13"/>
                <c:pt idx="0">
                  <c:v>-9999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2</c:v>
                </c:pt>
                <c:pt idx="5">
                  <c:v>2.121274187659727</c:v>
                </c:pt>
                <c:pt idx="6">
                  <c:v>3</c:v>
                </c:pt>
                <c:pt idx="7">
                  <c:v>4</c:v>
                </c:pt>
                <c:pt idx="8">
                  <c:v>2</c:v>
                </c:pt>
                <c:pt idx="9">
                  <c:v>2.4249999999999998</c:v>
                </c:pt>
                <c:pt idx="10">
                  <c:v>3</c:v>
                </c:pt>
                <c:pt idx="11">
                  <c:v>4</c:v>
                </c:pt>
                <c:pt idx="12">
                  <c:v>-9999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2F-45EA-B4D9-79E30B0E4E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0292824"/>
        <c:axId val="850293480"/>
      </c:scatterChart>
      <c:scatterChart>
        <c:scatterStyle val="lineMarker"/>
        <c:varyColors val="0"/>
        <c:ser>
          <c:idx val="0"/>
          <c:order val="0"/>
          <c:tx>
            <c:v>None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'Analysis of y = F(x)'!$AI$59:$AI$71</c:f>
              <c:numCache>
                <c:formatCode>General</c:formatCode>
                <c:ptCount val="13"/>
                <c:pt idx="0">
                  <c:v>14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50</c:v>
                </c:pt>
                <c:pt idx="8">
                  <c:v>55</c:v>
                </c:pt>
                <c:pt idx="9">
                  <c:v>56</c:v>
                </c:pt>
                <c:pt idx="10">
                  <c:v>57</c:v>
                </c:pt>
                <c:pt idx="11">
                  <c:v>59</c:v>
                </c:pt>
                <c:pt idx="12">
                  <c:v>60</c:v>
                </c:pt>
              </c:numCache>
            </c:numRef>
          </c:xVal>
          <c:yVal>
            <c:numRef>
              <c:f>'Analysis of y = F(x)'!$AJ$59:$AJ$71</c:f>
              <c:numCache>
                <c:formatCode>General</c:formatCode>
                <c:ptCount val="13"/>
                <c:pt idx="0">
                  <c:v>-9999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2</c:v>
                </c:pt>
                <c:pt idx="5">
                  <c:v>-9999</c:v>
                </c:pt>
                <c:pt idx="6">
                  <c:v>3</c:v>
                </c:pt>
                <c:pt idx="7">
                  <c:v>4</c:v>
                </c:pt>
                <c:pt idx="8">
                  <c:v>2</c:v>
                </c:pt>
                <c:pt idx="9">
                  <c:v>-9999</c:v>
                </c:pt>
                <c:pt idx="10">
                  <c:v>3</c:v>
                </c:pt>
                <c:pt idx="11">
                  <c:v>4</c:v>
                </c:pt>
                <c:pt idx="12">
                  <c:v>-9999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2F-45EA-B4D9-79E30B0E4E57}"/>
            </c:ext>
          </c:extLst>
        </c:ser>
        <c:ser>
          <c:idx val="1"/>
          <c:order val="1"/>
          <c:tx>
            <c:v>Linear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'Analysis of y = F(x)'!$AL$59:$AL$71</c:f>
              <c:numCache>
                <c:formatCode>General</c:formatCode>
                <c:ptCount val="13"/>
                <c:pt idx="0">
                  <c:v>14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50</c:v>
                </c:pt>
                <c:pt idx="8">
                  <c:v>55</c:v>
                </c:pt>
                <c:pt idx="9">
                  <c:v>56</c:v>
                </c:pt>
                <c:pt idx="10">
                  <c:v>57</c:v>
                </c:pt>
                <c:pt idx="11">
                  <c:v>59</c:v>
                </c:pt>
                <c:pt idx="12">
                  <c:v>60</c:v>
                </c:pt>
              </c:numCache>
            </c:numRef>
          </c:xVal>
          <c:yVal>
            <c:numRef>
              <c:f>'Analysis of y = F(x)'!$AM$59:$AM$71</c:f>
              <c:numCache>
                <c:formatCode>General</c:formatCode>
                <c:ptCount val="13"/>
                <c:pt idx="0">
                  <c:v>-9999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4</c:v>
                </c:pt>
                <c:pt idx="8">
                  <c:v>2</c:v>
                </c:pt>
                <c:pt idx="9">
                  <c:v>2.5</c:v>
                </c:pt>
                <c:pt idx="10">
                  <c:v>3</c:v>
                </c:pt>
                <c:pt idx="11">
                  <c:v>4</c:v>
                </c:pt>
                <c:pt idx="12">
                  <c:v>-9999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2F-45EA-B4D9-79E30B0E4E57}"/>
            </c:ext>
          </c:extLst>
        </c:ser>
        <c:ser>
          <c:idx val="2"/>
          <c:order val="2"/>
          <c:tx>
            <c:v>Piecewise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'Analysis of y = F(x)'!$AO$59:$AO$71</c:f>
              <c:numCache>
                <c:formatCode>General</c:formatCode>
                <c:ptCount val="13"/>
                <c:pt idx="0">
                  <c:v>14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50</c:v>
                </c:pt>
                <c:pt idx="8">
                  <c:v>55</c:v>
                </c:pt>
                <c:pt idx="9">
                  <c:v>56</c:v>
                </c:pt>
                <c:pt idx="10">
                  <c:v>57</c:v>
                </c:pt>
                <c:pt idx="11">
                  <c:v>59</c:v>
                </c:pt>
                <c:pt idx="12">
                  <c:v>60</c:v>
                </c:pt>
              </c:numCache>
            </c:numRef>
          </c:xVal>
          <c:yVal>
            <c:numRef>
              <c:f>'Analysis of y = F(x)'!$AP$59:$AP$71</c:f>
              <c:numCache>
                <c:formatCode>General</c:formatCode>
                <c:ptCount val="13"/>
                <c:pt idx="0">
                  <c:v>-9999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-9999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2F-45EA-B4D9-79E30B0E4E57}"/>
            </c:ext>
          </c:extLst>
        </c:ser>
        <c:ser>
          <c:idx val="3"/>
          <c:order val="3"/>
          <c:tx>
            <c:v>Statistical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'Analysis of y = F(x)'!$AR$59:$AR$71</c:f>
              <c:numCache>
                <c:formatCode>General</c:formatCode>
                <c:ptCount val="13"/>
                <c:pt idx="0">
                  <c:v>14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50</c:v>
                </c:pt>
                <c:pt idx="8">
                  <c:v>55</c:v>
                </c:pt>
                <c:pt idx="9">
                  <c:v>56</c:v>
                </c:pt>
                <c:pt idx="10">
                  <c:v>57</c:v>
                </c:pt>
                <c:pt idx="11">
                  <c:v>59</c:v>
                </c:pt>
                <c:pt idx="12">
                  <c:v>60</c:v>
                </c:pt>
              </c:numCache>
            </c:numRef>
          </c:xVal>
          <c:yVal>
            <c:numRef>
              <c:f>'Analysis of y = F(x)'!$AS$59:$AS$71</c:f>
              <c:numCache>
                <c:formatCode>General</c:formatCode>
                <c:ptCount val="13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2</c:v>
                </c:pt>
                <c:pt idx="5">
                  <c:v>0</c:v>
                </c:pt>
                <c:pt idx="6">
                  <c:v>3</c:v>
                </c:pt>
                <c:pt idx="7">
                  <c:v>4</c:v>
                </c:pt>
                <c:pt idx="8">
                  <c:v>2</c:v>
                </c:pt>
                <c:pt idx="9">
                  <c:v>0</c:v>
                </c:pt>
                <c:pt idx="10">
                  <c:v>3</c:v>
                </c:pt>
                <c:pt idx="11">
                  <c:v>4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72F-45EA-B4D9-79E30B0E4E57}"/>
            </c:ext>
          </c:extLst>
        </c:ser>
        <c:ser>
          <c:idx val="5"/>
          <c:order val="5"/>
          <c:tx>
            <c:v>Mixed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'Analysis of y = F(x)'!$AX$59:$AX$71</c:f>
              <c:numCache>
                <c:formatCode>General</c:formatCode>
                <c:ptCount val="13"/>
                <c:pt idx="0">
                  <c:v>14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50</c:v>
                </c:pt>
                <c:pt idx="8">
                  <c:v>55</c:v>
                </c:pt>
                <c:pt idx="9">
                  <c:v>56</c:v>
                </c:pt>
                <c:pt idx="10">
                  <c:v>57</c:v>
                </c:pt>
                <c:pt idx="11">
                  <c:v>59</c:v>
                </c:pt>
                <c:pt idx="12">
                  <c:v>60</c:v>
                </c:pt>
              </c:numCache>
            </c:numRef>
          </c:xVal>
          <c:yVal>
            <c:numRef>
              <c:f>'Analysis of y = F(x)'!$AY$59:$AY$71</c:f>
              <c:numCache>
                <c:formatCode>General</c:formatCode>
                <c:ptCount val="13"/>
                <c:pt idx="0">
                  <c:v>-9999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4</c:v>
                </c:pt>
                <c:pt idx="8">
                  <c:v>2</c:v>
                </c:pt>
                <c:pt idx="9">
                  <c:v>2.4249999999999998</c:v>
                </c:pt>
                <c:pt idx="10">
                  <c:v>3</c:v>
                </c:pt>
                <c:pt idx="11">
                  <c:v>4</c:v>
                </c:pt>
                <c:pt idx="12">
                  <c:v>-9999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72F-45EA-B4D9-79E30B0E4E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0292824"/>
        <c:axId val="850293480"/>
      </c:scatterChart>
      <c:valAx>
        <c:axId val="850292824"/>
        <c:scaling>
          <c:orientation val="minMax"/>
          <c:max val="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</a:rPr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293480"/>
        <c:crosses val="autoZero"/>
        <c:crossBetween val="midCat"/>
      </c:valAx>
      <c:valAx>
        <c:axId val="850293480"/>
        <c:scaling>
          <c:orientation val="minMax"/>
          <c:max val="4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</a:rPr>
                  <a:t>y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292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u="sng">
                <a:solidFill>
                  <a:sysClr val="windowText" lastClr="000000"/>
                </a:solidFill>
              </a:rPr>
              <a:t>Interpolation</a:t>
            </a:r>
            <a:r>
              <a:rPr lang="en-US" sz="1600" b="1" u="sng" baseline="0">
                <a:solidFill>
                  <a:sysClr val="windowText" lastClr="000000"/>
                </a:solidFill>
              </a:rPr>
              <a:t>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4"/>
          <c:order val="4"/>
          <c:tx>
            <c:v>NaturalCubicSpline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'Analysis of y = F(x)'!$AU$98:$AU$110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</c:numCache>
            </c:numRef>
          </c:xVal>
          <c:yVal>
            <c:numRef>
              <c:f>'Analysis of y = F(x)'!$AV$98:$AV$110</c:f>
              <c:numCache>
                <c:formatCode>General</c:formatCode>
                <c:ptCount val="13"/>
                <c:pt idx="0">
                  <c:v>14</c:v>
                </c:pt>
                <c:pt idx="1">
                  <c:v>14</c:v>
                </c:pt>
                <c:pt idx="2">
                  <c:v>20</c:v>
                </c:pt>
                <c:pt idx="3">
                  <c:v>30</c:v>
                </c:pt>
                <c:pt idx="4">
                  <c:v>30</c:v>
                </c:pt>
                <c:pt idx="5">
                  <c:v>40</c:v>
                </c:pt>
                <c:pt idx="6">
                  <c:v>40</c:v>
                </c:pt>
                <c:pt idx="7">
                  <c:v>45.679347826086968</c:v>
                </c:pt>
                <c:pt idx="8">
                  <c:v>50</c:v>
                </c:pt>
                <c:pt idx="9">
                  <c:v>50</c:v>
                </c:pt>
                <c:pt idx="10">
                  <c:v>55</c:v>
                </c:pt>
                <c:pt idx="11">
                  <c:v>57.5</c:v>
                </c:pt>
                <c:pt idx="12">
                  <c:v>-9999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A9D-49A6-96F1-A66ED0538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0292824"/>
        <c:axId val="850293480"/>
      </c:scatterChart>
      <c:scatterChart>
        <c:scatterStyle val="lineMarker"/>
        <c:varyColors val="0"/>
        <c:ser>
          <c:idx val="0"/>
          <c:order val="0"/>
          <c:tx>
            <c:v>None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'Analysis of y = F(x)'!$AI$98:$AI$110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</c:numCache>
            </c:numRef>
          </c:xVal>
          <c:yVal>
            <c:numRef>
              <c:f>'Analysis of y = F(x)'!$AJ$98:$AJ$110</c:f>
              <c:numCache>
                <c:formatCode>General</c:formatCode>
                <c:ptCount val="13"/>
                <c:pt idx="0">
                  <c:v>14</c:v>
                </c:pt>
                <c:pt idx="1">
                  <c:v>14</c:v>
                </c:pt>
                <c:pt idx="2">
                  <c:v>20</c:v>
                </c:pt>
                <c:pt idx="3">
                  <c:v>30</c:v>
                </c:pt>
                <c:pt idx="4">
                  <c:v>30</c:v>
                </c:pt>
                <c:pt idx="5">
                  <c:v>40</c:v>
                </c:pt>
                <c:pt idx="6">
                  <c:v>40</c:v>
                </c:pt>
                <c:pt idx="7">
                  <c:v>-9999</c:v>
                </c:pt>
                <c:pt idx="8">
                  <c:v>50</c:v>
                </c:pt>
                <c:pt idx="9">
                  <c:v>50</c:v>
                </c:pt>
                <c:pt idx="10">
                  <c:v>55</c:v>
                </c:pt>
                <c:pt idx="11">
                  <c:v>57.5</c:v>
                </c:pt>
                <c:pt idx="12">
                  <c:v>-9999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9D-49A6-96F1-A66ED05387C7}"/>
            </c:ext>
          </c:extLst>
        </c:ser>
        <c:ser>
          <c:idx val="1"/>
          <c:order val="1"/>
          <c:tx>
            <c:v>Linear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'Analysis of y = F(x)'!$AL$98:$AL$110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</c:numCache>
            </c:numRef>
          </c:xVal>
          <c:yVal>
            <c:numRef>
              <c:f>'Analysis of y = F(x)'!$AM$98:$AM$110</c:f>
              <c:numCache>
                <c:formatCode>General</c:formatCode>
                <c:ptCount val="13"/>
                <c:pt idx="0">
                  <c:v>14</c:v>
                </c:pt>
                <c:pt idx="1">
                  <c:v>14</c:v>
                </c:pt>
                <c:pt idx="2">
                  <c:v>20</c:v>
                </c:pt>
                <c:pt idx="3">
                  <c:v>30</c:v>
                </c:pt>
                <c:pt idx="4">
                  <c:v>30</c:v>
                </c:pt>
                <c:pt idx="5">
                  <c:v>40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50</c:v>
                </c:pt>
                <c:pt idx="10">
                  <c:v>55</c:v>
                </c:pt>
                <c:pt idx="11">
                  <c:v>57.5</c:v>
                </c:pt>
                <c:pt idx="12">
                  <c:v>-9999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A9D-49A6-96F1-A66ED05387C7}"/>
            </c:ext>
          </c:extLst>
        </c:ser>
        <c:ser>
          <c:idx val="2"/>
          <c:order val="2"/>
          <c:tx>
            <c:v>Piecewise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'Analysis of y = F(x)'!$AO$98:$AO$110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</c:numCache>
            </c:numRef>
          </c:xVal>
          <c:yVal>
            <c:numRef>
              <c:f>'Analysis of y = F(x)'!$AP$98:$AP$110</c:f>
              <c:numCache>
                <c:formatCode>General</c:formatCode>
                <c:ptCount val="13"/>
                <c:pt idx="0">
                  <c:v>14</c:v>
                </c:pt>
                <c:pt idx="1">
                  <c:v>14</c:v>
                </c:pt>
                <c:pt idx="2">
                  <c:v>20</c:v>
                </c:pt>
                <c:pt idx="3">
                  <c:v>30</c:v>
                </c:pt>
                <c:pt idx="4">
                  <c:v>30</c:v>
                </c:pt>
                <c:pt idx="5">
                  <c:v>40</c:v>
                </c:pt>
                <c:pt idx="6">
                  <c:v>40</c:v>
                </c:pt>
                <c:pt idx="7">
                  <c:v>40</c:v>
                </c:pt>
                <c:pt idx="8">
                  <c:v>50</c:v>
                </c:pt>
                <c:pt idx="9">
                  <c:v>50</c:v>
                </c:pt>
                <c:pt idx="10">
                  <c:v>55</c:v>
                </c:pt>
                <c:pt idx="11">
                  <c:v>57.5</c:v>
                </c:pt>
                <c:pt idx="12">
                  <c:v>-9999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A9D-49A6-96F1-A66ED05387C7}"/>
            </c:ext>
          </c:extLst>
        </c:ser>
        <c:ser>
          <c:idx val="3"/>
          <c:order val="3"/>
          <c:tx>
            <c:v>Statistical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'Analysis of y = F(x)'!$AR$98:$AR$110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</c:numCache>
            </c:numRef>
          </c:xVal>
          <c:yVal>
            <c:numRef>
              <c:f>'Analysis of y = F(x)'!$AS$98:$AS$110</c:f>
              <c:numCache>
                <c:formatCode>General</c:formatCode>
                <c:ptCount val="13"/>
                <c:pt idx="0">
                  <c:v>14</c:v>
                </c:pt>
                <c:pt idx="1">
                  <c:v>0</c:v>
                </c:pt>
                <c:pt idx="2">
                  <c:v>20</c:v>
                </c:pt>
                <c:pt idx="3">
                  <c:v>30</c:v>
                </c:pt>
                <c:pt idx="4">
                  <c:v>30</c:v>
                </c:pt>
                <c:pt idx="5">
                  <c:v>40</c:v>
                </c:pt>
                <c:pt idx="6">
                  <c:v>0</c:v>
                </c:pt>
                <c:pt idx="7">
                  <c:v>0</c:v>
                </c:pt>
                <c:pt idx="8">
                  <c:v>50</c:v>
                </c:pt>
                <c:pt idx="9">
                  <c:v>50</c:v>
                </c:pt>
                <c:pt idx="10">
                  <c:v>55</c:v>
                </c:pt>
                <c:pt idx="11">
                  <c:v>57.5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A9D-49A6-96F1-A66ED05387C7}"/>
            </c:ext>
          </c:extLst>
        </c:ser>
        <c:ser>
          <c:idx val="5"/>
          <c:order val="5"/>
          <c:tx>
            <c:v>Mixed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'Analysis of y = F(x)'!$AX$98:$AX$110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</c:numCache>
            </c:numRef>
          </c:xVal>
          <c:yVal>
            <c:numRef>
              <c:f>'Analysis of y = F(x)'!$AY$98:$AY$110</c:f>
              <c:numCache>
                <c:formatCode>General</c:formatCode>
                <c:ptCount val="13"/>
                <c:pt idx="0">
                  <c:v>14</c:v>
                </c:pt>
                <c:pt idx="1">
                  <c:v>14</c:v>
                </c:pt>
                <c:pt idx="2">
                  <c:v>20</c:v>
                </c:pt>
                <c:pt idx="3">
                  <c:v>30</c:v>
                </c:pt>
                <c:pt idx="4">
                  <c:v>30</c:v>
                </c:pt>
                <c:pt idx="5">
                  <c:v>40</c:v>
                </c:pt>
                <c:pt idx="6">
                  <c:v>40</c:v>
                </c:pt>
                <c:pt idx="7">
                  <c:v>45.679347826086968</c:v>
                </c:pt>
                <c:pt idx="8">
                  <c:v>50</c:v>
                </c:pt>
                <c:pt idx="9">
                  <c:v>50</c:v>
                </c:pt>
                <c:pt idx="10">
                  <c:v>55</c:v>
                </c:pt>
                <c:pt idx="11">
                  <c:v>57.5</c:v>
                </c:pt>
                <c:pt idx="12">
                  <c:v>-9999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A9D-49A6-96F1-A66ED0538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0292824"/>
        <c:axId val="850293480"/>
      </c:scatterChart>
      <c:valAx>
        <c:axId val="850292824"/>
        <c:scaling>
          <c:orientation val="minMax"/>
          <c:max val="1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</a:rPr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293480"/>
        <c:crosses val="autoZero"/>
        <c:crossBetween val="midCat"/>
      </c:valAx>
      <c:valAx>
        <c:axId val="850293480"/>
        <c:scaling>
          <c:orientation val="minMax"/>
          <c:max val="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</a:rPr>
                  <a:t>y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292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u="sng">
                <a:solidFill>
                  <a:sysClr val="windowText" lastClr="000000"/>
                </a:solidFill>
              </a:rPr>
              <a:t>Interpolation</a:t>
            </a:r>
            <a:r>
              <a:rPr lang="en-US" sz="1600" b="1" u="sng" baseline="0">
                <a:solidFill>
                  <a:sysClr val="windowText" lastClr="000000"/>
                </a:solidFill>
              </a:rPr>
              <a:t>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4"/>
          <c:order val="4"/>
          <c:tx>
            <c:v>NaturalCubicSpline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'Analysis of y = F(x)'!$AU$176:$AU$188</c:f>
              <c:numCache>
                <c:formatCode>General</c:formatCode>
                <c:ptCount val="13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3</c:v>
                </c:pt>
                <c:pt idx="4">
                  <c:v>3.5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</c:numCache>
            </c:numRef>
          </c:xVal>
          <c:yVal>
            <c:numRef>
              <c:f>'Analysis of y = F(x)'!$AV$176:$AV$188</c:f>
              <c:numCache>
                <c:formatCode>General</c:formatCode>
                <c:ptCount val="13"/>
                <c:pt idx="0">
                  <c:v>17</c:v>
                </c:pt>
                <c:pt idx="1">
                  <c:v>16.725000000000001</c:v>
                </c:pt>
                <c:pt idx="2">
                  <c:v>16</c:v>
                </c:pt>
                <c:pt idx="3">
                  <c:v>14</c:v>
                </c:pt>
                <c:pt idx="4">
                  <c:v>15.424999999999999</c:v>
                </c:pt>
                <c:pt idx="5">
                  <c:v>17</c:v>
                </c:pt>
                <c:pt idx="6">
                  <c:v>17</c:v>
                </c:pt>
                <c:pt idx="7">
                  <c:v>16</c:v>
                </c:pt>
                <c:pt idx="8">
                  <c:v>14</c:v>
                </c:pt>
                <c:pt idx="9">
                  <c:v>17</c:v>
                </c:pt>
                <c:pt idx="10">
                  <c:v>16</c:v>
                </c:pt>
                <c:pt idx="11">
                  <c:v>14</c:v>
                </c:pt>
                <c:pt idx="12">
                  <c:v>-9999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89B-4CCB-A14A-23D12E7169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0292824"/>
        <c:axId val="850293480"/>
      </c:scatterChart>
      <c:scatterChart>
        <c:scatterStyle val="lineMarker"/>
        <c:varyColors val="0"/>
        <c:ser>
          <c:idx val="0"/>
          <c:order val="0"/>
          <c:tx>
            <c:v>None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'Analysis of y = F(x)'!$AI$176:$AI$188</c:f>
              <c:numCache>
                <c:formatCode>General</c:formatCode>
                <c:ptCount val="13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3</c:v>
                </c:pt>
                <c:pt idx="4">
                  <c:v>3.5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</c:numCache>
            </c:numRef>
          </c:xVal>
          <c:yVal>
            <c:numRef>
              <c:f>'Analysis of y = F(x)'!$AJ$176:$AJ$188</c:f>
              <c:numCache>
                <c:formatCode>General</c:formatCode>
                <c:ptCount val="13"/>
                <c:pt idx="0">
                  <c:v>17</c:v>
                </c:pt>
                <c:pt idx="1">
                  <c:v>-9999</c:v>
                </c:pt>
                <c:pt idx="2">
                  <c:v>16</c:v>
                </c:pt>
                <c:pt idx="3">
                  <c:v>14</c:v>
                </c:pt>
                <c:pt idx="4">
                  <c:v>-9999</c:v>
                </c:pt>
                <c:pt idx="5">
                  <c:v>17</c:v>
                </c:pt>
                <c:pt idx="6">
                  <c:v>17</c:v>
                </c:pt>
                <c:pt idx="7">
                  <c:v>16</c:v>
                </c:pt>
                <c:pt idx="8">
                  <c:v>14</c:v>
                </c:pt>
                <c:pt idx="9">
                  <c:v>17</c:v>
                </c:pt>
                <c:pt idx="10">
                  <c:v>16</c:v>
                </c:pt>
                <c:pt idx="11">
                  <c:v>14</c:v>
                </c:pt>
                <c:pt idx="12">
                  <c:v>-9999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9B-4CCB-A14A-23D12E7169BD}"/>
            </c:ext>
          </c:extLst>
        </c:ser>
        <c:ser>
          <c:idx val="1"/>
          <c:order val="1"/>
          <c:tx>
            <c:v>Linear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'Analysis of y = F(x)'!$AL$176:$AL$188</c:f>
              <c:numCache>
                <c:formatCode>General</c:formatCode>
                <c:ptCount val="13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3</c:v>
                </c:pt>
                <c:pt idx="4">
                  <c:v>3.5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</c:numCache>
            </c:numRef>
          </c:xVal>
          <c:yVal>
            <c:numRef>
              <c:f>'Analysis of y = F(x)'!$AM$176:$AM$188</c:f>
              <c:numCache>
                <c:formatCode>General</c:formatCode>
                <c:ptCount val="13"/>
                <c:pt idx="0">
                  <c:v>17</c:v>
                </c:pt>
                <c:pt idx="1">
                  <c:v>16.5</c:v>
                </c:pt>
                <c:pt idx="2">
                  <c:v>16</c:v>
                </c:pt>
                <c:pt idx="3">
                  <c:v>14</c:v>
                </c:pt>
                <c:pt idx="4">
                  <c:v>15.5</c:v>
                </c:pt>
                <c:pt idx="5">
                  <c:v>17</c:v>
                </c:pt>
                <c:pt idx="6">
                  <c:v>17</c:v>
                </c:pt>
                <c:pt idx="7">
                  <c:v>16</c:v>
                </c:pt>
                <c:pt idx="8">
                  <c:v>14</c:v>
                </c:pt>
                <c:pt idx="9">
                  <c:v>17</c:v>
                </c:pt>
                <c:pt idx="10">
                  <c:v>16</c:v>
                </c:pt>
                <c:pt idx="11">
                  <c:v>14</c:v>
                </c:pt>
                <c:pt idx="12">
                  <c:v>-9999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89B-4CCB-A14A-23D12E7169BD}"/>
            </c:ext>
          </c:extLst>
        </c:ser>
        <c:ser>
          <c:idx val="2"/>
          <c:order val="2"/>
          <c:tx>
            <c:v>Piecewise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'Analysis of y = F(x)'!$AO$176:$AO$188</c:f>
              <c:numCache>
                <c:formatCode>General</c:formatCode>
                <c:ptCount val="13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3</c:v>
                </c:pt>
                <c:pt idx="4">
                  <c:v>3.5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</c:numCache>
            </c:numRef>
          </c:xVal>
          <c:yVal>
            <c:numRef>
              <c:f>'Analysis of y = F(x)'!$AP$176:$AP$188</c:f>
              <c:numCache>
                <c:formatCode>General</c:formatCode>
                <c:ptCount val="13"/>
                <c:pt idx="0">
                  <c:v>17</c:v>
                </c:pt>
                <c:pt idx="1">
                  <c:v>17</c:v>
                </c:pt>
                <c:pt idx="2">
                  <c:v>16</c:v>
                </c:pt>
                <c:pt idx="3">
                  <c:v>14</c:v>
                </c:pt>
                <c:pt idx="4">
                  <c:v>14</c:v>
                </c:pt>
                <c:pt idx="5">
                  <c:v>17</c:v>
                </c:pt>
                <c:pt idx="6">
                  <c:v>17</c:v>
                </c:pt>
                <c:pt idx="7">
                  <c:v>16</c:v>
                </c:pt>
                <c:pt idx="8">
                  <c:v>14</c:v>
                </c:pt>
                <c:pt idx="9">
                  <c:v>17</c:v>
                </c:pt>
                <c:pt idx="10">
                  <c:v>16</c:v>
                </c:pt>
                <c:pt idx="11">
                  <c:v>14</c:v>
                </c:pt>
                <c:pt idx="12">
                  <c:v>-9999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89B-4CCB-A14A-23D12E7169BD}"/>
            </c:ext>
          </c:extLst>
        </c:ser>
        <c:ser>
          <c:idx val="3"/>
          <c:order val="3"/>
          <c:tx>
            <c:v>Statistical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'Analysis of y = F(x)'!$AR$176:$AR$188</c:f>
              <c:numCache>
                <c:formatCode>General</c:formatCode>
                <c:ptCount val="13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3</c:v>
                </c:pt>
                <c:pt idx="4">
                  <c:v>3.5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</c:numCache>
            </c:numRef>
          </c:xVal>
          <c:yVal>
            <c:numRef>
              <c:f>'Analysis of y = F(x)'!$AS$176:$AS$188</c:f>
              <c:numCache>
                <c:formatCode>General</c:formatCode>
                <c:ptCount val="13"/>
                <c:pt idx="0">
                  <c:v>17</c:v>
                </c:pt>
                <c:pt idx="1">
                  <c:v>0</c:v>
                </c:pt>
                <c:pt idx="2">
                  <c:v>16</c:v>
                </c:pt>
                <c:pt idx="3">
                  <c:v>14</c:v>
                </c:pt>
                <c:pt idx="4">
                  <c:v>0</c:v>
                </c:pt>
                <c:pt idx="5">
                  <c:v>17</c:v>
                </c:pt>
                <c:pt idx="6">
                  <c:v>0</c:v>
                </c:pt>
                <c:pt idx="7">
                  <c:v>16</c:v>
                </c:pt>
                <c:pt idx="8">
                  <c:v>14</c:v>
                </c:pt>
                <c:pt idx="9">
                  <c:v>17</c:v>
                </c:pt>
                <c:pt idx="10">
                  <c:v>16</c:v>
                </c:pt>
                <c:pt idx="11">
                  <c:v>14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89B-4CCB-A14A-23D12E7169BD}"/>
            </c:ext>
          </c:extLst>
        </c:ser>
        <c:ser>
          <c:idx val="5"/>
          <c:order val="5"/>
          <c:tx>
            <c:v>Mixed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'Analysis of y = F(x)'!$AX$176:$AX$188</c:f>
              <c:numCache>
                <c:formatCode>General</c:formatCode>
                <c:ptCount val="13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3</c:v>
                </c:pt>
                <c:pt idx="4">
                  <c:v>3.5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</c:numCache>
            </c:numRef>
          </c:xVal>
          <c:yVal>
            <c:numRef>
              <c:f>'Analysis of y = F(x)'!$AY$176:$AY$188</c:f>
              <c:numCache>
                <c:formatCode>General</c:formatCode>
                <c:ptCount val="13"/>
                <c:pt idx="0">
                  <c:v>17</c:v>
                </c:pt>
                <c:pt idx="1">
                  <c:v>16.5</c:v>
                </c:pt>
                <c:pt idx="2">
                  <c:v>16</c:v>
                </c:pt>
                <c:pt idx="3">
                  <c:v>14</c:v>
                </c:pt>
                <c:pt idx="4">
                  <c:v>15.5</c:v>
                </c:pt>
                <c:pt idx="5">
                  <c:v>17</c:v>
                </c:pt>
                <c:pt idx="6">
                  <c:v>17</c:v>
                </c:pt>
                <c:pt idx="7">
                  <c:v>16</c:v>
                </c:pt>
                <c:pt idx="8">
                  <c:v>14</c:v>
                </c:pt>
                <c:pt idx="9">
                  <c:v>17</c:v>
                </c:pt>
                <c:pt idx="10">
                  <c:v>16</c:v>
                </c:pt>
                <c:pt idx="11">
                  <c:v>14</c:v>
                </c:pt>
                <c:pt idx="12">
                  <c:v>-9999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89B-4CCB-A14A-23D12E7169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0292824"/>
        <c:axId val="850293480"/>
      </c:scatterChart>
      <c:valAx>
        <c:axId val="850292824"/>
        <c:scaling>
          <c:orientation val="minMax"/>
          <c:max val="1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</a:rPr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293480"/>
        <c:crosses val="autoZero"/>
        <c:crossBetween val="midCat"/>
      </c:valAx>
      <c:valAx>
        <c:axId val="850293480"/>
        <c:scaling>
          <c:orientation val="minMax"/>
          <c:max val="20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</a:rPr>
                  <a:t>y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292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u="sng">
                <a:solidFill>
                  <a:sysClr val="windowText" lastClr="000000"/>
                </a:solidFill>
              </a:rPr>
              <a:t>Interpolation</a:t>
            </a:r>
            <a:r>
              <a:rPr lang="en-US" sz="1600" b="1" u="sng" baseline="0">
                <a:solidFill>
                  <a:sysClr val="windowText" lastClr="000000"/>
                </a:solidFill>
              </a:rPr>
              <a:t>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4"/>
          <c:order val="4"/>
          <c:tx>
            <c:v>NaturalCubicSpline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'Analysis of y = F(x)'!$AU$137:$AU$149</c:f>
              <c:numCache>
                <c:formatCode>General</c:formatCode>
                <c:ptCount val="13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14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20</c:v>
                </c:pt>
                <c:pt idx="9">
                  <c:v>30</c:v>
                </c:pt>
                <c:pt idx="10">
                  <c:v>37</c:v>
                </c:pt>
                <c:pt idx="11">
                  <c:v>48</c:v>
                </c:pt>
                <c:pt idx="12">
                  <c:v>59</c:v>
                </c:pt>
              </c:numCache>
            </c:numRef>
          </c:xVal>
          <c:yVal>
            <c:numRef>
              <c:f>'Analysis of y = F(x)'!$AV$137:$AV$149</c:f>
              <c:numCache>
                <c:formatCode>General</c:formatCode>
                <c:ptCount val="13"/>
                <c:pt idx="0">
                  <c:v>-9999</c:v>
                </c:pt>
                <c:pt idx="1">
                  <c:v>58</c:v>
                </c:pt>
                <c:pt idx="2">
                  <c:v>57</c:v>
                </c:pt>
                <c:pt idx="3">
                  <c:v>56</c:v>
                </c:pt>
                <c:pt idx="4">
                  <c:v>55</c:v>
                </c:pt>
                <c:pt idx="5">
                  <c:v>55</c:v>
                </c:pt>
                <c:pt idx="6">
                  <c:v>54</c:v>
                </c:pt>
                <c:pt idx="7">
                  <c:v>53</c:v>
                </c:pt>
                <c:pt idx="8">
                  <c:v>51.116271365754265</c:v>
                </c:pt>
                <c:pt idx="9">
                  <c:v>50.791320726057599</c:v>
                </c:pt>
                <c:pt idx="10">
                  <c:v>52</c:v>
                </c:pt>
                <c:pt idx="11">
                  <c:v>51</c:v>
                </c:pt>
                <c:pt idx="12">
                  <c:v>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9F-45D5-9DF9-2BE930B970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0292824"/>
        <c:axId val="850293480"/>
      </c:scatterChart>
      <c:scatterChart>
        <c:scatterStyle val="lineMarker"/>
        <c:varyColors val="0"/>
        <c:ser>
          <c:idx val="0"/>
          <c:order val="0"/>
          <c:tx>
            <c:v>None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'Analysis of y = F(x)'!$AI$137:$AI$149</c:f>
              <c:numCache>
                <c:formatCode>General</c:formatCode>
                <c:ptCount val="13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14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20</c:v>
                </c:pt>
                <c:pt idx="9">
                  <c:v>30</c:v>
                </c:pt>
                <c:pt idx="10">
                  <c:v>37</c:v>
                </c:pt>
                <c:pt idx="11">
                  <c:v>48</c:v>
                </c:pt>
                <c:pt idx="12">
                  <c:v>59</c:v>
                </c:pt>
              </c:numCache>
            </c:numRef>
          </c:xVal>
          <c:yVal>
            <c:numRef>
              <c:f>'Analysis of y = F(x)'!$AJ$137:$AJ$149</c:f>
              <c:numCache>
                <c:formatCode>General</c:formatCode>
                <c:ptCount val="13"/>
                <c:pt idx="0">
                  <c:v>-9999</c:v>
                </c:pt>
                <c:pt idx="1">
                  <c:v>58</c:v>
                </c:pt>
                <c:pt idx="2">
                  <c:v>57</c:v>
                </c:pt>
                <c:pt idx="3">
                  <c:v>56</c:v>
                </c:pt>
                <c:pt idx="4">
                  <c:v>55</c:v>
                </c:pt>
                <c:pt idx="5">
                  <c:v>55</c:v>
                </c:pt>
                <c:pt idx="6">
                  <c:v>54</c:v>
                </c:pt>
                <c:pt idx="7">
                  <c:v>53</c:v>
                </c:pt>
                <c:pt idx="8">
                  <c:v>-9999</c:v>
                </c:pt>
                <c:pt idx="9">
                  <c:v>-9999</c:v>
                </c:pt>
                <c:pt idx="10">
                  <c:v>52</c:v>
                </c:pt>
                <c:pt idx="11">
                  <c:v>51</c:v>
                </c:pt>
                <c:pt idx="12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9F-45D5-9DF9-2BE930B970F4}"/>
            </c:ext>
          </c:extLst>
        </c:ser>
        <c:ser>
          <c:idx val="1"/>
          <c:order val="1"/>
          <c:tx>
            <c:v>Linear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'Analysis of y = F(x)'!$AL$137:$AL$149</c:f>
              <c:numCache>
                <c:formatCode>General</c:formatCode>
                <c:ptCount val="13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14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20</c:v>
                </c:pt>
                <c:pt idx="9">
                  <c:v>30</c:v>
                </c:pt>
                <c:pt idx="10">
                  <c:v>37</c:v>
                </c:pt>
                <c:pt idx="11">
                  <c:v>48</c:v>
                </c:pt>
                <c:pt idx="12">
                  <c:v>59</c:v>
                </c:pt>
              </c:numCache>
            </c:numRef>
          </c:xVal>
          <c:yVal>
            <c:numRef>
              <c:f>'Analysis of y = F(x)'!$AM$137:$AM$149</c:f>
              <c:numCache>
                <c:formatCode>General</c:formatCode>
                <c:ptCount val="13"/>
                <c:pt idx="0">
                  <c:v>-9999</c:v>
                </c:pt>
                <c:pt idx="1">
                  <c:v>58</c:v>
                </c:pt>
                <c:pt idx="2">
                  <c:v>57</c:v>
                </c:pt>
                <c:pt idx="3">
                  <c:v>56</c:v>
                </c:pt>
                <c:pt idx="4">
                  <c:v>55</c:v>
                </c:pt>
                <c:pt idx="5">
                  <c:v>55</c:v>
                </c:pt>
                <c:pt idx="6">
                  <c:v>54</c:v>
                </c:pt>
                <c:pt idx="7">
                  <c:v>53</c:v>
                </c:pt>
                <c:pt idx="8">
                  <c:v>52.80952380952381</c:v>
                </c:pt>
                <c:pt idx="9">
                  <c:v>52.333333333333329</c:v>
                </c:pt>
                <c:pt idx="10">
                  <c:v>52</c:v>
                </c:pt>
                <c:pt idx="11">
                  <c:v>51</c:v>
                </c:pt>
                <c:pt idx="12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49F-45D5-9DF9-2BE930B970F4}"/>
            </c:ext>
          </c:extLst>
        </c:ser>
        <c:ser>
          <c:idx val="2"/>
          <c:order val="2"/>
          <c:tx>
            <c:v>Piecewise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'Analysis of y = F(x)'!$AO$137:$AO$149</c:f>
              <c:numCache>
                <c:formatCode>General</c:formatCode>
                <c:ptCount val="13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14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20</c:v>
                </c:pt>
                <c:pt idx="9">
                  <c:v>30</c:v>
                </c:pt>
                <c:pt idx="10">
                  <c:v>37</c:v>
                </c:pt>
                <c:pt idx="11">
                  <c:v>48</c:v>
                </c:pt>
                <c:pt idx="12">
                  <c:v>59</c:v>
                </c:pt>
              </c:numCache>
            </c:numRef>
          </c:xVal>
          <c:yVal>
            <c:numRef>
              <c:f>'Analysis of y = F(x)'!$AP$137:$AP$149</c:f>
              <c:numCache>
                <c:formatCode>General</c:formatCode>
                <c:ptCount val="13"/>
                <c:pt idx="0">
                  <c:v>-9999</c:v>
                </c:pt>
                <c:pt idx="1">
                  <c:v>58</c:v>
                </c:pt>
                <c:pt idx="2">
                  <c:v>57</c:v>
                </c:pt>
                <c:pt idx="3">
                  <c:v>56</c:v>
                </c:pt>
                <c:pt idx="4">
                  <c:v>55</c:v>
                </c:pt>
                <c:pt idx="5">
                  <c:v>55</c:v>
                </c:pt>
                <c:pt idx="6">
                  <c:v>54</c:v>
                </c:pt>
                <c:pt idx="7">
                  <c:v>53</c:v>
                </c:pt>
                <c:pt idx="8">
                  <c:v>53</c:v>
                </c:pt>
                <c:pt idx="9">
                  <c:v>53</c:v>
                </c:pt>
                <c:pt idx="10">
                  <c:v>52</c:v>
                </c:pt>
                <c:pt idx="11">
                  <c:v>51</c:v>
                </c:pt>
                <c:pt idx="12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49F-45D5-9DF9-2BE930B970F4}"/>
            </c:ext>
          </c:extLst>
        </c:ser>
        <c:ser>
          <c:idx val="3"/>
          <c:order val="3"/>
          <c:tx>
            <c:v>Statistical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'Analysis of y = F(x)'!$AR$137:$AR$149</c:f>
              <c:numCache>
                <c:formatCode>General</c:formatCode>
                <c:ptCount val="13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14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20</c:v>
                </c:pt>
                <c:pt idx="9">
                  <c:v>30</c:v>
                </c:pt>
                <c:pt idx="10">
                  <c:v>37</c:v>
                </c:pt>
                <c:pt idx="11">
                  <c:v>48</c:v>
                </c:pt>
                <c:pt idx="12">
                  <c:v>59</c:v>
                </c:pt>
              </c:numCache>
            </c:numRef>
          </c:xVal>
          <c:yVal>
            <c:numRef>
              <c:f>'Analysis of y = F(x)'!$AS$137:$AS$149</c:f>
              <c:numCache>
                <c:formatCode>General</c:formatCode>
                <c:ptCount val="13"/>
                <c:pt idx="0">
                  <c:v>0</c:v>
                </c:pt>
                <c:pt idx="1">
                  <c:v>58</c:v>
                </c:pt>
                <c:pt idx="2">
                  <c:v>57</c:v>
                </c:pt>
                <c:pt idx="3">
                  <c:v>56</c:v>
                </c:pt>
                <c:pt idx="4">
                  <c:v>55</c:v>
                </c:pt>
                <c:pt idx="5">
                  <c:v>0</c:v>
                </c:pt>
                <c:pt idx="6">
                  <c:v>54</c:v>
                </c:pt>
                <c:pt idx="7">
                  <c:v>53</c:v>
                </c:pt>
                <c:pt idx="8">
                  <c:v>0</c:v>
                </c:pt>
                <c:pt idx="9">
                  <c:v>0</c:v>
                </c:pt>
                <c:pt idx="10">
                  <c:v>52</c:v>
                </c:pt>
                <c:pt idx="11">
                  <c:v>51</c:v>
                </c:pt>
                <c:pt idx="12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49F-45D5-9DF9-2BE930B970F4}"/>
            </c:ext>
          </c:extLst>
        </c:ser>
        <c:ser>
          <c:idx val="5"/>
          <c:order val="5"/>
          <c:tx>
            <c:v>Mixed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'Analysis of y = F(x)'!$AX$137:$AX$149</c:f>
              <c:numCache>
                <c:formatCode>General</c:formatCode>
                <c:ptCount val="13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14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20</c:v>
                </c:pt>
                <c:pt idx="9">
                  <c:v>30</c:v>
                </c:pt>
                <c:pt idx="10">
                  <c:v>37</c:v>
                </c:pt>
                <c:pt idx="11">
                  <c:v>48</c:v>
                </c:pt>
                <c:pt idx="12">
                  <c:v>59</c:v>
                </c:pt>
              </c:numCache>
            </c:numRef>
          </c:xVal>
          <c:yVal>
            <c:numRef>
              <c:f>'Analysis of y = F(x)'!$AY$137:$AY$149</c:f>
              <c:numCache>
                <c:formatCode>General</c:formatCode>
                <c:ptCount val="13"/>
                <c:pt idx="0">
                  <c:v>-9999</c:v>
                </c:pt>
                <c:pt idx="1">
                  <c:v>58</c:v>
                </c:pt>
                <c:pt idx="2">
                  <c:v>57</c:v>
                </c:pt>
                <c:pt idx="3">
                  <c:v>56</c:v>
                </c:pt>
                <c:pt idx="4">
                  <c:v>55</c:v>
                </c:pt>
                <c:pt idx="5">
                  <c:v>55</c:v>
                </c:pt>
                <c:pt idx="6">
                  <c:v>54</c:v>
                </c:pt>
                <c:pt idx="7">
                  <c:v>53</c:v>
                </c:pt>
                <c:pt idx="8">
                  <c:v>53</c:v>
                </c:pt>
                <c:pt idx="9">
                  <c:v>53</c:v>
                </c:pt>
                <c:pt idx="10">
                  <c:v>52</c:v>
                </c:pt>
                <c:pt idx="11">
                  <c:v>51</c:v>
                </c:pt>
                <c:pt idx="12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49F-45D5-9DF9-2BE930B970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0292824"/>
        <c:axId val="850293480"/>
      </c:scatterChart>
      <c:valAx>
        <c:axId val="850292824"/>
        <c:scaling>
          <c:orientation val="minMax"/>
          <c:max val="6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</a:rPr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293480"/>
        <c:crosses val="autoZero"/>
        <c:crossBetween val="midCat"/>
      </c:valAx>
      <c:valAx>
        <c:axId val="850293480"/>
        <c:scaling>
          <c:orientation val="minMax"/>
          <c:max val="60"/>
          <c:min val="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</a:rPr>
                  <a:t>y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292824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u="sng">
                <a:solidFill>
                  <a:sysClr val="windowText" lastClr="000000"/>
                </a:solidFill>
              </a:rPr>
              <a:t>Interpolation</a:t>
            </a:r>
            <a:r>
              <a:rPr lang="en-US" sz="1600" b="1" u="sng" baseline="0">
                <a:solidFill>
                  <a:sysClr val="windowText" lastClr="000000"/>
                </a:solidFill>
              </a:rPr>
              <a:t>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4"/>
          <c:order val="4"/>
          <c:tx>
            <c:v>NaturalCubicSpline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'Analysis of y = F(x)'!$AU$215:$AU$227</c:f>
              <c:numCache>
                <c:formatCode>General</c:formatCode>
                <c:ptCount val="13"/>
                <c:pt idx="0">
                  <c:v>11</c:v>
                </c:pt>
                <c:pt idx="1">
                  <c:v>11.5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20</c:v>
                </c:pt>
                <c:pt idx="8">
                  <c:v>21</c:v>
                </c:pt>
                <c:pt idx="9">
                  <c:v>22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</c:numCache>
            </c:numRef>
          </c:xVal>
          <c:yVal>
            <c:numRef>
              <c:f>'Analysis of y = F(x)'!$AV$215:$AV$227</c:f>
              <c:numCache>
                <c:formatCode>General</c:formatCode>
                <c:ptCount val="13"/>
                <c:pt idx="0">
                  <c:v>36</c:v>
                </c:pt>
                <c:pt idx="1">
                  <c:v>30.451086956521738</c:v>
                </c:pt>
                <c:pt idx="2">
                  <c:v>25</c:v>
                </c:pt>
                <c:pt idx="3">
                  <c:v>16</c:v>
                </c:pt>
                <c:pt idx="4">
                  <c:v>15.005572955047901</c:v>
                </c:pt>
                <c:pt idx="5">
                  <c:v>16</c:v>
                </c:pt>
                <c:pt idx="6">
                  <c:v>14</c:v>
                </c:pt>
                <c:pt idx="7">
                  <c:v>12</c:v>
                </c:pt>
                <c:pt idx="8">
                  <c:v>12.016799955363799</c:v>
                </c:pt>
                <c:pt idx="9">
                  <c:v>12</c:v>
                </c:pt>
                <c:pt idx="10">
                  <c:v>8</c:v>
                </c:pt>
                <c:pt idx="11">
                  <c:v>6.5636363636363635</c:v>
                </c:pt>
                <c:pt idx="12">
                  <c:v>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41F-4FA7-BAA1-AC7C587B12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0292824"/>
        <c:axId val="850293480"/>
      </c:scatterChart>
      <c:scatterChart>
        <c:scatterStyle val="lineMarker"/>
        <c:varyColors val="0"/>
        <c:ser>
          <c:idx val="0"/>
          <c:order val="0"/>
          <c:tx>
            <c:v>None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'Analysis of y = F(x)'!$AI$215:$AI$227</c:f>
              <c:numCache>
                <c:formatCode>General</c:formatCode>
                <c:ptCount val="13"/>
                <c:pt idx="0">
                  <c:v>11</c:v>
                </c:pt>
                <c:pt idx="1">
                  <c:v>11.5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20</c:v>
                </c:pt>
                <c:pt idx="8">
                  <c:v>21</c:v>
                </c:pt>
                <c:pt idx="9">
                  <c:v>22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</c:numCache>
            </c:numRef>
          </c:xVal>
          <c:yVal>
            <c:numRef>
              <c:f>'Analysis of y = F(x)'!$AJ$215:$AJ$227</c:f>
              <c:numCache>
                <c:formatCode>General</c:formatCode>
                <c:ptCount val="13"/>
                <c:pt idx="0">
                  <c:v>36</c:v>
                </c:pt>
                <c:pt idx="1">
                  <c:v>-9999</c:v>
                </c:pt>
                <c:pt idx="2">
                  <c:v>25</c:v>
                </c:pt>
                <c:pt idx="3">
                  <c:v>16</c:v>
                </c:pt>
                <c:pt idx="4">
                  <c:v>-9999</c:v>
                </c:pt>
                <c:pt idx="5">
                  <c:v>16</c:v>
                </c:pt>
                <c:pt idx="6">
                  <c:v>14</c:v>
                </c:pt>
                <c:pt idx="7">
                  <c:v>12</c:v>
                </c:pt>
                <c:pt idx="8">
                  <c:v>-9999</c:v>
                </c:pt>
                <c:pt idx="9">
                  <c:v>12</c:v>
                </c:pt>
                <c:pt idx="10">
                  <c:v>8</c:v>
                </c:pt>
                <c:pt idx="11">
                  <c:v>-9999</c:v>
                </c:pt>
                <c:pt idx="12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41F-4FA7-BAA1-AC7C587B1268}"/>
            </c:ext>
          </c:extLst>
        </c:ser>
        <c:ser>
          <c:idx val="1"/>
          <c:order val="1"/>
          <c:tx>
            <c:v>Linear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'Analysis of y = F(x)'!$AL$215:$AL$227</c:f>
              <c:numCache>
                <c:formatCode>General</c:formatCode>
                <c:ptCount val="13"/>
                <c:pt idx="0">
                  <c:v>11</c:v>
                </c:pt>
                <c:pt idx="1">
                  <c:v>11.5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20</c:v>
                </c:pt>
                <c:pt idx="8">
                  <c:v>21</c:v>
                </c:pt>
                <c:pt idx="9">
                  <c:v>22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</c:numCache>
            </c:numRef>
          </c:xVal>
          <c:yVal>
            <c:numRef>
              <c:f>'Analysis of y = F(x)'!$AM$215:$AM$227</c:f>
              <c:numCache>
                <c:formatCode>General</c:formatCode>
                <c:ptCount val="13"/>
                <c:pt idx="0">
                  <c:v>36</c:v>
                </c:pt>
                <c:pt idx="1">
                  <c:v>30.5</c:v>
                </c:pt>
                <c:pt idx="2">
                  <c:v>25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14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8</c:v>
                </c:pt>
                <c:pt idx="11">
                  <c:v>6.5</c:v>
                </c:pt>
                <c:pt idx="12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41F-4FA7-BAA1-AC7C587B1268}"/>
            </c:ext>
          </c:extLst>
        </c:ser>
        <c:ser>
          <c:idx val="2"/>
          <c:order val="2"/>
          <c:tx>
            <c:v>Piecewise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'Analysis of y = F(x)'!$AO$215:$AO$227</c:f>
              <c:numCache>
                <c:formatCode>General</c:formatCode>
                <c:ptCount val="13"/>
                <c:pt idx="0">
                  <c:v>11</c:v>
                </c:pt>
                <c:pt idx="1">
                  <c:v>11.5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20</c:v>
                </c:pt>
                <c:pt idx="8">
                  <c:v>21</c:v>
                </c:pt>
                <c:pt idx="9">
                  <c:v>22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</c:numCache>
            </c:numRef>
          </c:xVal>
          <c:yVal>
            <c:numRef>
              <c:f>'Analysis of y = F(x)'!$AP$215:$AP$227</c:f>
              <c:numCache>
                <c:formatCode>General</c:formatCode>
                <c:ptCount val="13"/>
                <c:pt idx="0">
                  <c:v>36</c:v>
                </c:pt>
                <c:pt idx="1">
                  <c:v>36</c:v>
                </c:pt>
                <c:pt idx="2">
                  <c:v>25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14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8</c:v>
                </c:pt>
                <c:pt idx="11">
                  <c:v>8</c:v>
                </c:pt>
                <c:pt idx="12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41F-4FA7-BAA1-AC7C587B1268}"/>
            </c:ext>
          </c:extLst>
        </c:ser>
        <c:ser>
          <c:idx val="3"/>
          <c:order val="3"/>
          <c:tx>
            <c:v>Statistical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'Analysis of y = F(x)'!$AR$215:$AR$227</c:f>
              <c:numCache>
                <c:formatCode>General</c:formatCode>
                <c:ptCount val="13"/>
                <c:pt idx="0">
                  <c:v>11</c:v>
                </c:pt>
                <c:pt idx="1">
                  <c:v>11.5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20</c:v>
                </c:pt>
                <c:pt idx="8">
                  <c:v>21</c:v>
                </c:pt>
                <c:pt idx="9">
                  <c:v>22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</c:numCache>
            </c:numRef>
          </c:xVal>
          <c:yVal>
            <c:numRef>
              <c:f>'Analysis of y = F(x)'!$AS$215:$AS$227</c:f>
              <c:numCache>
                <c:formatCode>General</c:formatCode>
                <c:ptCount val="13"/>
                <c:pt idx="0">
                  <c:v>36</c:v>
                </c:pt>
                <c:pt idx="1">
                  <c:v>0</c:v>
                </c:pt>
                <c:pt idx="2">
                  <c:v>25</c:v>
                </c:pt>
                <c:pt idx="3">
                  <c:v>16</c:v>
                </c:pt>
                <c:pt idx="4">
                  <c:v>0</c:v>
                </c:pt>
                <c:pt idx="5">
                  <c:v>16</c:v>
                </c:pt>
                <c:pt idx="6">
                  <c:v>14</c:v>
                </c:pt>
                <c:pt idx="7">
                  <c:v>12</c:v>
                </c:pt>
                <c:pt idx="8">
                  <c:v>0</c:v>
                </c:pt>
                <c:pt idx="9">
                  <c:v>12</c:v>
                </c:pt>
                <c:pt idx="10">
                  <c:v>8</c:v>
                </c:pt>
                <c:pt idx="11">
                  <c:v>0</c:v>
                </c:pt>
                <c:pt idx="12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41F-4FA7-BAA1-AC7C587B1268}"/>
            </c:ext>
          </c:extLst>
        </c:ser>
        <c:ser>
          <c:idx val="5"/>
          <c:order val="5"/>
          <c:tx>
            <c:v>Mixed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'Analysis of y = F(x)'!$AX$215:$AX$227</c:f>
              <c:numCache>
                <c:formatCode>General</c:formatCode>
                <c:ptCount val="13"/>
                <c:pt idx="0">
                  <c:v>11</c:v>
                </c:pt>
                <c:pt idx="1">
                  <c:v>11.5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20</c:v>
                </c:pt>
                <c:pt idx="8">
                  <c:v>21</c:v>
                </c:pt>
                <c:pt idx="9">
                  <c:v>22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</c:numCache>
            </c:numRef>
          </c:xVal>
          <c:yVal>
            <c:numRef>
              <c:f>'Analysis of y = F(x)'!$AY$215:$AY$227</c:f>
              <c:numCache>
                <c:formatCode>General</c:formatCode>
                <c:ptCount val="13"/>
                <c:pt idx="0">
                  <c:v>36</c:v>
                </c:pt>
                <c:pt idx="1">
                  <c:v>30.5</c:v>
                </c:pt>
                <c:pt idx="2">
                  <c:v>25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14</c:v>
                </c:pt>
                <c:pt idx="7">
                  <c:v>12</c:v>
                </c:pt>
                <c:pt idx="8">
                  <c:v>12.014423076923077</c:v>
                </c:pt>
                <c:pt idx="9">
                  <c:v>12</c:v>
                </c:pt>
                <c:pt idx="10">
                  <c:v>8</c:v>
                </c:pt>
                <c:pt idx="11">
                  <c:v>6.5636363636363635</c:v>
                </c:pt>
                <c:pt idx="12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41F-4FA7-BAA1-AC7C587B12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0292824"/>
        <c:axId val="850293480"/>
      </c:scatterChart>
      <c:valAx>
        <c:axId val="850292824"/>
        <c:scaling>
          <c:orientation val="minMax"/>
          <c:max val="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</a:rPr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293480"/>
        <c:crosses val="autoZero"/>
        <c:crossBetween val="midCat"/>
      </c:valAx>
      <c:valAx>
        <c:axId val="850293480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</a:rPr>
                  <a:t>y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292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23</xdr:col>
      <xdr:colOff>0</xdr:colOff>
      <xdr:row>2</xdr:row>
      <xdr:rowOff>0</xdr:rowOff>
    </xdr:from>
    <xdr:ext cx="7543800" cy="8153400"/>
    <xdr:pic>
      <xdr:nvPicPr>
        <xdr:cNvPr id="1" name="Picture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7543800" cy="8153400"/>
        </a:xfrm>
        <a:prstGeom prst="rect"/>
      </xdr:spPr>
    </xdr:pic>
    <xdr:clientData/>
  </xdr:oneCellAnchor>
  <xdr:oneCellAnchor>
    <xdr:from>
      <xdr:col>23</xdr:col>
      <xdr:colOff>0</xdr:colOff>
      <xdr:row>43</xdr:row>
      <xdr:rowOff>0</xdr:rowOff>
    </xdr:from>
    <xdr:ext cx="7543800" cy="8334375"/>
    <xdr:pic>
      <xdr:nvPicPr>
        <xdr:cNvPr id="2" name="Picture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7543800" cy="8334375"/>
        </a:xfrm>
        <a:prstGeom prst="rect"/>
      </xdr:spPr>
    </xdr:pic>
    <xdr:clientData/>
  </xdr:oneCellAnchor>
  <xdr:oneCellAnchor>
    <xdr:from>
      <xdr:col>23</xdr:col>
      <xdr:colOff>0</xdr:colOff>
      <xdr:row>85</xdr:row>
      <xdr:rowOff>0</xdr:rowOff>
    </xdr:from>
    <xdr:ext cx="7553325" cy="8620125"/>
    <xdr:pic>
      <xdr:nvPicPr>
        <xdr:cNvPr id="3" name="Picture 3"/>
        <xdr:cNvPicPr>
          <a:picLocks noChangeAspect="1"/>
        </xdr:cNvPicPr>
      </xdr:nvPicPr>
      <xdr:blipFill>
        <a:blip r:embed="rId3" cstate="print"/>
        <a:stretch>
          <a:fillRect/>
        </a:stretch>
      </xdr:blipFill>
      <xdr:spPr>
        <a:xfrm>
          <a:off x="0" y="0"/>
          <a:ext cx="7553325" cy="8620125"/>
        </a:xfrm>
        <a:prstGeom prst="rect"/>
      </xdr:spPr>
    </xdr:pic>
    <xdr:clientData/>
  </xdr:oneCellAnchor>
  <xdr:oneCellAnchor>
    <xdr:from>
      <xdr:col>23</xdr:col>
      <xdr:colOff>0</xdr:colOff>
      <xdr:row>131</xdr:row>
      <xdr:rowOff>0</xdr:rowOff>
    </xdr:from>
    <xdr:ext cx="6505575" cy="3829050"/>
    <xdr:pic>
      <xdr:nvPicPr>
        <xdr:cNvPr id="4" name="Picture 4"/>
        <xdr:cNvPicPr>
          <a:picLocks noChangeAspect="1"/>
        </xdr:cNvPicPr>
      </xdr:nvPicPr>
      <xdr:blipFill>
        <a:blip r:embed="rId4" cstate="print"/>
        <a:stretch>
          <a:fillRect/>
        </a:stretch>
      </xdr:blipFill>
      <xdr:spPr>
        <a:xfrm>
          <a:off x="0" y="0"/>
          <a:ext cx="6505575" cy="3829050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585106</xdr:colOff>
      <xdr:row>7</xdr:row>
      <xdr:rowOff>0</xdr:rowOff>
    </xdr:from>
    <xdr:to>
      <xdr:col>31</xdr:col>
      <xdr:colOff>585106</xdr:colOff>
      <xdr:row>43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7AB6C4-5221-4DBB-A9A7-7EFA5BD24E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46</xdr:row>
      <xdr:rowOff>0</xdr:rowOff>
    </xdr:from>
    <xdr:to>
      <xdr:col>32</xdr:col>
      <xdr:colOff>0</xdr:colOff>
      <xdr:row>82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BF50A64-39FF-4BDE-B9B6-09511C153B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85</xdr:row>
      <xdr:rowOff>0</xdr:rowOff>
    </xdr:from>
    <xdr:to>
      <xdr:col>32</xdr:col>
      <xdr:colOff>0</xdr:colOff>
      <xdr:row>121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051EB93-EA72-4A2A-A8F7-CDD0AE8F9B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163</xdr:row>
      <xdr:rowOff>0</xdr:rowOff>
    </xdr:from>
    <xdr:to>
      <xdr:col>32</xdr:col>
      <xdr:colOff>0</xdr:colOff>
      <xdr:row>199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4DE0346-E7FE-41FD-AFF5-1DC0A28520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0</xdr:colOff>
      <xdr:row>124</xdr:row>
      <xdr:rowOff>0</xdr:rowOff>
    </xdr:from>
    <xdr:to>
      <xdr:col>32</xdr:col>
      <xdr:colOff>0</xdr:colOff>
      <xdr:row>160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353EEFC-F40D-4EF9-B8BD-355C83661A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0</xdr:colOff>
      <xdr:row>202</xdr:row>
      <xdr:rowOff>0</xdr:rowOff>
    </xdr:from>
    <xdr:to>
      <xdr:col>32</xdr:col>
      <xdr:colOff>0</xdr:colOff>
      <xdr:row>238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5BD5E54-3D6A-4A11-8621-1830AA67CA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ody/Documents/HEC/HEC-FDA/Testing/LinkedFunctions_ceh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y = F(x)"/>
      <sheetName val="y = F(x) - More Mixed Interp."/>
      <sheetName val="x = F(y)"/>
      <sheetName val="x = F(y) - More Mixed Interp."/>
      <sheetName val="Reference - Cubic Spline"/>
      <sheetName val="Analysis of y = F(x)"/>
    </sheetNames>
    <sheetDataSet>
      <sheetData sheetId="0" refreshError="1"/>
      <sheetData sheetId="1">
        <row r="10">
          <cell r="K10">
            <v>-9999</v>
          </cell>
        </row>
        <row r="11">
          <cell r="K11">
            <v>-9999</v>
          </cell>
        </row>
        <row r="12">
          <cell r="K12">
            <v>-9999</v>
          </cell>
        </row>
        <row r="13">
          <cell r="K13">
            <v>-9999</v>
          </cell>
        </row>
        <row r="17">
          <cell r="K17">
            <v>-9999</v>
          </cell>
        </row>
        <row r="18">
          <cell r="K18">
            <v>-9999</v>
          </cell>
        </row>
        <row r="19">
          <cell r="K19">
            <v>-9999</v>
          </cell>
        </row>
        <row r="20">
          <cell r="K20">
            <v>-9999</v>
          </cell>
        </row>
        <row r="24">
          <cell r="K24">
            <v>14</v>
          </cell>
        </row>
        <row r="25">
          <cell r="K25">
            <v>40</v>
          </cell>
        </row>
        <row r="26">
          <cell r="K26">
            <v>-9999</v>
          </cell>
        </row>
        <row r="27">
          <cell r="K27">
            <v>-9999</v>
          </cell>
        </row>
        <row r="31">
          <cell r="K31">
            <v>-9999</v>
          </cell>
        </row>
        <row r="32">
          <cell r="K32">
            <v>55</v>
          </cell>
        </row>
        <row r="33">
          <cell r="K33">
            <v>-9999</v>
          </cell>
        </row>
        <row r="34">
          <cell r="K34">
            <v>-9999</v>
          </cell>
        </row>
        <row r="38">
          <cell r="K38">
            <v>-9999</v>
          </cell>
        </row>
        <row r="39">
          <cell r="K39">
            <v>-9999</v>
          </cell>
        </row>
        <row r="40">
          <cell r="K40">
            <v>17</v>
          </cell>
        </row>
        <row r="41">
          <cell r="K41">
            <v>-9999</v>
          </cell>
        </row>
        <row r="45">
          <cell r="K45">
            <v>-9999</v>
          </cell>
        </row>
        <row r="46">
          <cell r="K46">
            <v>-9999</v>
          </cell>
        </row>
        <row r="47">
          <cell r="K47">
            <v>-9999</v>
          </cell>
        </row>
        <row r="48">
          <cell r="K48">
            <v>-9999</v>
          </cell>
        </row>
        <row r="54">
          <cell r="K54">
            <v>14</v>
          </cell>
        </row>
        <row r="55">
          <cell r="K55">
            <v>15.2</v>
          </cell>
        </row>
        <row r="56">
          <cell r="K56">
            <v>18.8</v>
          </cell>
        </row>
        <row r="57">
          <cell r="K57">
            <v>37</v>
          </cell>
        </row>
        <row r="61">
          <cell r="K61">
            <v>-9999</v>
          </cell>
        </row>
        <row r="62">
          <cell r="K62">
            <v>2.5</v>
          </cell>
        </row>
        <row r="63">
          <cell r="K63">
            <v>2.5</v>
          </cell>
        </row>
        <row r="64">
          <cell r="K64">
            <v>-9999</v>
          </cell>
        </row>
        <row r="68">
          <cell r="K68">
            <v>14</v>
          </cell>
        </row>
        <row r="69">
          <cell r="K69">
            <v>40</v>
          </cell>
        </row>
        <row r="70">
          <cell r="K70">
            <v>45</v>
          </cell>
        </row>
        <row r="71">
          <cell r="K71">
            <v>-9999</v>
          </cell>
        </row>
        <row r="75">
          <cell r="K75">
            <v>-9999</v>
          </cell>
        </row>
        <row r="76">
          <cell r="K76">
            <v>55</v>
          </cell>
        </row>
        <row r="77">
          <cell r="K77">
            <v>52.80952380952381</v>
          </cell>
        </row>
        <row r="78">
          <cell r="K78">
            <v>52.333333333333329</v>
          </cell>
        </row>
        <row r="82">
          <cell r="K82">
            <v>16.5</v>
          </cell>
        </row>
        <row r="83">
          <cell r="K83">
            <v>15.5</v>
          </cell>
        </row>
        <row r="84">
          <cell r="K84">
            <v>17</v>
          </cell>
        </row>
        <row r="85">
          <cell r="K85">
            <v>-9999</v>
          </cell>
        </row>
        <row r="89">
          <cell r="K89">
            <v>30.5</v>
          </cell>
        </row>
        <row r="90">
          <cell r="K90">
            <v>16</v>
          </cell>
        </row>
        <row r="91">
          <cell r="K91">
            <v>12</v>
          </cell>
        </row>
        <row r="92">
          <cell r="K92">
            <v>6.5</v>
          </cell>
        </row>
        <row r="98">
          <cell r="K98">
            <v>13</v>
          </cell>
        </row>
        <row r="99">
          <cell r="K99">
            <v>15</v>
          </cell>
        </row>
        <row r="100">
          <cell r="K100">
            <v>18</v>
          </cell>
        </row>
        <row r="101">
          <cell r="K101">
            <v>35</v>
          </cell>
        </row>
        <row r="105">
          <cell r="K105">
            <v>-9999</v>
          </cell>
        </row>
        <row r="106">
          <cell r="K106">
            <v>2</v>
          </cell>
        </row>
        <row r="107">
          <cell r="K107">
            <v>2</v>
          </cell>
        </row>
        <row r="108">
          <cell r="K108">
            <v>-9999</v>
          </cell>
        </row>
        <row r="112">
          <cell r="K112">
            <v>14</v>
          </cell>
        </row>
        <row r="113">
          <cell r="K113">
            <v>40</v>
          </cell>
        </row>
        <row r="114">
          <cell r="K114">
            <v>40</v>
          </cell>
        </row>
        <row r="115">
          <cell r="K115">
            <v>-9999</v>
          </cell>
        </row>
        <row r="119">
          <cell r="K119">
            <v>-9999</v>
          </cell>
        </row>
        <row r="120">
          <cell r="K120">
            <v>55</v>
          </cell>
        </row>
        <row r="121">
          <cell r="K121">
            <v>53</v>
          </cell>
        </row>
        <row r="122">
          <cell r="K122">
            <v>53</v>
          </cell>
        </row>
        <row r="126">
          <cell r="K126">
            <v>17</v>
          </cell>
        </row>
        <row r="127">
          <cell r="K127">
            <v>14</v>
          </cell>
        </row>
        <row r="128">
          <cell r="K128">
            <v>17</v>
          </cell>
        </row>
        <row r="129">
          <cell r="K129">
            <v>-9999</v>
          </cell>
        </row>
        <row r="133">
          <cell r="K133">
            <v>36</v>
          </cell>
        </row>
        <row r="134">
          <cell r="K134">
            <v>16</v>
          </cell>
        </row>
        <row r="135">
          <cell r="K135">
            <v>12</v>
          </cell>
        </row>
        <row r="136">
          <cell r="K136">
            <v>8</v>
          </cell>
        </row>
        <row r="186">
          <cell r="K186">
            <v>14.195104895104896</v>
          </cell>
        </row>
        <row r="187">
          <cell r="K187">
            <v>15.156363636363636</v>
          </cell>
        </row>
        <row r="188">
          <cell r="K188">
            <v>18.97649174355055</v>
          </cell>
        </row>
        <row r="189">
          <cell r="K189">
            <v>36.715099715099718</v>
          </cell>
        </row>
        <row r="193">
          <cell r="K193">
            <v>-9999</v>
          </cell>
        </row>
        <row r="194">
          <cell r="K194">
            <v>2.121274187659727</v>
          </cell>
        </row>
        <row r="195">
          <cell r="K195">
            <v>2.4249999999999998</v>
          </cell>
        </row>
        <row r="196">
          <cell r="K196">
            <v>-9999</v>
          </cell>
        </row>
        <row r="200">
          <cell r="K200">
            <v>14</v>
          </cell>
        </row>
        <row r="201">
          <cell r="K201">
            <v>40</v>
          </cell>
        </row>
        <row r="202">
          <cell r="K202">
            <v>45.679347826086968</v>
          </cell>
        </row>
        <row r="203">
          <cell r="K203">
            <v>-9999</v>
          </cell>
        </row>
        <row r="207">
          <cell r="K207">
            <v>-9999</v>
          </cell>
        </row>
        <row r="208">
          <cell r="K208">
            <v>55</v>
          </cell>
        </row>
        <row r="209">
          <cell r="K209">
            <v>51.116271365754265</v>
          </cell>
        </row>
        <row r="210">
          <cell r="K210">
            <v>50.791320726057599</v>
          </cell>
        </row>
        <row r="214">
          <cell r="K214">
            <v>16.725000000000001</v>
          </cell>
        </row>
        <row r="215">
          <cell r="K215">
            <v>15.424999999999999</v>
          </cell>
        </row>
        <row r="216">
          <cell r="K216">
            <v>17</v>
          </cell>
        </row>
        <row r="217">
          <cell r="K217">
            <v>-9999</v>
          </cell>
        </row>
        <row r="221">
          <cell r="K221">
            <v>30.451086956521738</v>
          </cell>
        </row>
        <row r="222">
          <cell r="K222">
            <v>15.005572955047901</v>
          </cell>
        </row>
        <row r="223">
          <cell r="K223">
            <v>12.016799955363799</v>
          </cell>
        </row>
        <row r="224">
          <cell r="K224">
            <v>6.5636363636363635</v>
          </cell>
        </row>
        <row r="230">
          <cell r="K230">
            <v>14</v>
          </cell>
        </row>
        <row r="231">
          <cell r="K231">
            <v>15.2</v>
          </cell>
        </row>
        <row r="232">
          <cell r="K232">
            <v>18.8</v>
          </cell>
        </row>
        <row r="233">
          <cell r="K233">
            <v>36.715099715099718</v>
          </cell>
        </row>
        <row r="237">
          <cell r="K237">
            <v>-9999</v>
          </cell>
        </row>
        <row r="238">
          <cell r="K238">
            <v>2.5</v>
          </cell>
        </row>
        <row r="239">
          <cell r="K239">
            <v>2.4249999999999998</v>
          </cell>
        </row>
        <row r="240">
          <cell r="K240">
            <v>-9999</v>
          </cell>
        </row>
        <row r="244">
          <cell r="K244">
            <v>14</v>
          </cell>
        </row>
        <row r="245">
          <cell r="K245">
            <v>40</v>
          </cell>
        </row>
        <row r="246">
          <cell r="K246">
            <v>45.679347826086968</v>
          </cell>
        </row>
        <row r="247">
          <cell r="K247">
            <v>-9999</v>
          </cell>
        </row>
        <row r="251">
          <cell r="K251">
            <v>-9999</v>
          </cell>
        </row>
        <row r="252">
          <cell r="K252">
            <v>55</v>
          </cell>
        </row>
        <row r="253">
          <cell r="K253">
            <v>53</v>
          </cell>
        </row>
        <row r="254">
          <cell r="K254">
            <v>53</v>
          </cell>
        </row>
        <row r="258">
          <cell r="K258">
            <v>16.5</v>
          </cell>
        </row>
        <row r="259">
          <cell r="K259">
            <v>15.5</v>
          </cell>
        </row>
        <row r="260">
          <cell r="K260">
            <v>17</v>
          </cell>
        </row>
        <row r="261">
          <cell r="K261">
            <v>-9999</v>
          </cell>
        </row>
        <row r="265">
          <cell r="K265">
            <v>30.5</v>
          </cell>
        </row>
        <row r="266">
          <cell r="K266">
            <v>16</v>
          </cell>
        </row>
        <row r="267">
          <cell r="K267">
            <v>12.014423076923077</v>
          </cell>
        </row>
        <row r="268">
          <cell r="K268">
            <v>6.5636363636363635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U264"/>
  <x:sheetViews>
    <x:sheetView topLeftCell="A181" zoomScale="85" zoomScaleNormal="85" workbookViewId="0">
      <x:selection activeCell="O130" sqref="O130"/>
    </x:sheetView>
  </x:sheetViews>
  <x:sheetFormatPr defaultColWidth="8.855469" defaultRowHeight="15" x14ac:dyDescent="0.25"/>
  <x:cols>
    <x:col min="1" max="1" width="13.710938" style="12" customWidth="1"/>
    <x:col min="2" max="2" width="8.855469" style="12" customWidth="1"/>
    <x:col min="3" max="3" width="20.710938" style="12" customWidth="1"/>
    <x:col min="4" max="4" width="13.710938" style="12" customWidth="1"/>
    <x:col min="5" max="5" width="8.855469" style="12" customWidth="1"/>
    <x:col min="6" max="6" width="20.710938" style="12" customWidth="1"/>
    <x:col min="7" max="7" width="13.710938" style="12" customWidth="1"/>
    <x:col min="8" max="8" width="8.855469" style="12" customWidth="1"/>
    <x:col min="9" max="9" width="20.710938" style="12" customWidth="1"/>
    <x:col min="10" max="10" width="20.710938" style="0" customWidth="1"/>
    <x:col min="11" max="11" width="20.710938" style="12" customWidth="1"/>
    <x:col min="12" max="12" width="10.710938" style="0" customWidth="1"/>
    <x:col min="13" max="13" width="25" style="0" customWidth="1"/>
    <x:col min="14" max="14" width="16.855469" style="0" customWidth="1"/>
    <x:col min="15" max="15" width="8.855469" style="0" customWidth="1"/>
    <x:col min="16" max="19" width="8.855469" style="12" customWidth="1"/>
    <x:col min="20" max="20" width="8.855469" style="0" customWidth="1"/>
    <x:col min="21" max="16384" width="8.855469" style="12" customWidth="1"/>
  </x:cols>
  <x:sheetData>
    <x:row r="1" spans="1:21" x14ac:dyDescent="0.25">
      <x:c r="A1" s="9" t="s">
        <x:v>0</x:v>
      </x:c>
      <x:c r="B1" s="9" t="s">
        <x:v>1</x:v>
      </x:c>
      <x:c r="L1" s="0" t="s"/>
    </x:row>
    <x:row r="2" spans="1:21" s="0" customFormat="1" x14ac:dyDescent="0.25">
      <x:c r="A2" s="10" t="s">
        <x:v>2</x:v>
      </x:c>
      <x:c r="B2" s="52" t="s">
        <x:v>3</x:v>
      </x:c>
    </x:row>
    <x:row r="3" spans="1:21" x14ac:dyDescent="0.25">
      <x:c r="A3" s="10" t="s">
        <x:v>4</x:v>
      </x:c>
      <x:c r="B3" s="9" t="s">
        <x:v>5</x:v>
      </x:c>
    </x:row>
    <x:row r="4" spans="1:21" x14ac:dyDescent="0.25">
      <x:c r="A4" s="10" t="s">
        <x:v>6</x:v>
      </x:c>
      <x:c r="B4" s="9" t="s">
        <x:v>7</x:v>
      </x:c>
    </x:row>
    <x:row r="5" spans="1:21" x14ac:dyDescent="0.25">
      <x:c r="A5" s="11" t="s"/>
      <x:c r="B5" s="11" t="s"/>
    </x:row>
    <x:row r="6" spans="1:21" x14ac:dyDescent="0.25">
      <x:c r="A6" s="89" t="s"/>
      <x:c r="B6" s="89" t="s"/>
      <x:c r="C6" s="89" t="s"/>
      <x:c r="D6" s="89" t="s"/>
      <x:c r="E6" s="89" t="s"/>
      <x:c r="F6" s="89" t="s"/>
      <x:c r="G6" s="89" t="s"/>
      <x:c r="H6" s="89" t="s"/>
      <x:c r="I6" s="89" t="s"/>
      <x:c r="J6" s="89" t="s"/>
      <x:c r="K6" s="89" t="s"/>
      <x:c r="N6" s="89" t="s"/>
    </x:row>
    <x:row r="8" spans="1:21" x14ac:dyDescent="0.25">
      <x:c r="A8" s="13" t="s">
        <x:v>8</x:v>
      </x:c>
    </x:row>
    <x:row r="9" spans="1:21" s="14" customFormat="1" x14ac:dyDescent="0.25">
      <x:c r="A9" s="45" t="s">
        <x:v>9</x:v>
      </x:c>
      <x:c r="B9" s="46" t="s">
        <x:v>10</x:v>
      </x:c>
      <x:c r="C9" s="46" t="s">
        <x:v>11</x:v>
      </x:c>
      <x:c r="D9" s="47" t="s">
        <x:v>12</x:v>
      </x:c>
      <x:c r="E9" s="48" t="s">
        <x:v>13</x:v>
      </x:c>
      <x:c r="F9" s="48" t="s">
        <x:v>14</x:v>
      </x:c>
      <x:c r="G9" s="49" t="s">
        <x:v>15</x:v>
      </x:c>
      <x:c r="H9" s="50" t="s">
        <x:v>16</x:v>
      </x:c>
      <x:c r="I9" s="50" t="s">
        <x:v>17</x:v>
      </x:c>
      <x:c r="J9" s="14" t="s">
        <x:v>18</x:v>
      </x:c>
      <x:c r="K9" s="14" t="s">
        <x:v>19</x:v>
      </x:c>
      <x:c r="L9" s="90" t="s">
        <x:v>20</x:v>
      </x:c>
      <x:c r="M9" s="55">
        <x:v>43952.6333333333</x:v>
      </x:c>
      <x:c r="N9" s="53" t="s"/>
      <x:c r="O9" s="0" t="s"/>
      <x:c r="P9" s="0" t="s"/>
      <x:c r="Q9" s="0" t="s"/>
      <x:c r="R9" s="0" t="s"/>
      <x:c r="S9" s="0" t="s"/>
      <x:c r="T9" s="0" t="s"/>
      <x:c r="U9" s="0" t="s"/>
    </x:row>
    <x:row r="10" spans="1:21" x14ac:dyDescent="0.25">
      <x:c r="A10" s="12" t="n">
        <x:v>5</x:v>
      </x:c>
      <x:c r="B10" s="12" t="n">
        <x:v>13</x:v>
      </x:c>
      <x:c r="C10" s="12" t="s">
        <x:v>21</x:v>
      </x:c>
      <x:c r="D10" s="12" t="n">
        <x:v>13</x:v>
      </x:c>
      <x:c r="E10" s="12" t="n">
        <x:v>18</x:v>
      </x:c>
      <x:c r="F10" s="12" t="s">
        <x:v>21</x:v>
      </x:c>
      <x:c r="G10" s="12" t="n">
        <x:v>22</x:v>
      </x:c>
      <x:c r="H10" s="12" t="n">
        <x:v>33</x:v>
      </x:c>
      <x:c r="I10" s="12" t="s">
        <x:v>21</x:v>
      </x:c>
      <x:c r="J10" s="12" t="s">
        <x:v>22</x:v>
      </x:c>
      <x:c r="K10" s="12" t="s">
        <x:v>22</x:v>
      </x:c>
    </x:row>
    <x:row r="11" spans="1:21" x14ac:dyDescent="0.25">
      <x:c r="A11" s="12" t="n">
        <x:v>7</x:v>
      </x:c>
      <x:c r="B11" s="12" t="n">
        <x:v>15</x:v>
      </x:c>
      <x:c r="D11" s="12" t="n">
        <x:v>18</x:v>
      </x:c>
      <x:c r="E11" s="12" t="n">
        <x:v>20</x:v>
      </x:c>
      <x:c r="G11" s="12" t="n">
        <x:v>24</x:v>
      </x:c>
      <x:c r="H11" s="12" t="n">
        <x:v>35</x:v>
      </x:c>
    </x:row>
    <x:row r="12" spans="1:21" x14ac:dyDescent="0.25">
      <x:c r="A12" s="12" t="n">
        <x:v>12</x:v>
      </x:c>
      <x:c r="B12" s="12" t="n">
        <x:v>16</x:v>
      </x:c>
      <x:c r="D12" s="12" t="n">
        <x:v>19</x:v>
      </x:c>
      <x:c r="E12" s="12" t="n">
        <x:v>25</x:v>
      </x:c>
      <x:c r="G12" s="12" t="n">
        <x:v>30</x:v>
      </x:c>
      <x:c r="H12" s="12" t="n">
        <x:v>41</x:v>
      </x:c>
    </x:row>
    <x:row r="14" spans="1:21" x14ac:dyDescent="0.25">
      <x:c r="A14" s="13" t="s">
        <x:v>23</x:v>
      </x:c>
    </x:row>
    <x:row r="15" spans="1:21" s="14" customFormat="1" x14ac:dyDescent="0.25">
      <x:c r="A15" s="45" t="s">
        <x:v>9</x:v>
      </x:c>
      <x:c r="B15" s="46" t="s">
        <x:v>10</x:v>
      </x:c>
      <x:c r="C15" s="46" t="s">
        <x:v>11</x:v>
      </x:c>
      <x:c r="D15" s="47" t="s">
        <x:v>12</x:v>
      </x:c>
      <x:c r="E15" s="48" t="s">
        <x:v>13</x:v>
      </x:c>
      <x:c r="F15" s="48" t="s">
        <x:v>14</x:v>
      </x:c>
      <x:c r="G15" s="49" t="s">
        <x:v>15</x:v>
      </x:c>
      <x:c r="H15" s="50" t="s">
        <x:v>16</x:v>
      </x:c>
      <x:c r="I15" s="50" t="s">
        <x:v>17</x:v>
      </x:c>
      <x:c r="J15" s="14" t="s">
        <x:v>18</x:v>
      </x:c>
      <x:c r="K15" s="14" t="s">
        <x:v>19</x:v>
      </x:c>
      <x:c r="L15" s="90" t="s">
        <x:v>20</x:v>
      </x:c>
      <x:c r="M15" s="55">
        <x:v>43952.6333333333</x:v>
      </x:c>
    </x:row>
    <x:row r="16" spans="1:21" x14ac:dyDescent="0.25">
      <x:c r="A16" s="12" t="n">
        <x:v>16</x:v>
      </x:c>
      <x:c r="B16" s="12" t="n">
        <x:v>2</x:v>
      </x:c>
      <x:c r="C16" s="12" t="s">
        <x:v>21</x:v>
      </x:c>
      <x:c r="D16" s="12" t="n">
        <x:v>30</x:v>
      </x:c>
      <x:c r="E16" s="12" t="n">
        <x:v>2</x:v>
      </x:c>
      <x:c r="F16" s="12" t="s">
        <x:v>21</x:v>
      </x:c>
      <x:c r="G16" s="12" t="n">
        <x:v>55</x:v>
      </x:c>
      <x:c r="H16" s="12" t="n">
        <x:v>2</x:v>
      </x:c>
      <x:c r="I16" s="12" t="s">
        <x:v>21</x:v>
      </x:c>
      <x:c r="J16" s="12" t="s">
        <x:v>24</x:v>
      </x:c>
      <x:c r="K16" s="12" t="s">
        <x:v>24</x:v>
      </x:c>
      <x:c r="N16" s="54" t="s"/>
    </x:row>
    <x:row r="17" spans="1:21" x14ac:dyDescent="0.25">
      <x:c r="A17" s="12" t="n">
        <x:v>17</x:v>
      </x:c>
      <x:c r="B17" s="12" t="n">
        <x:v>3</x:v>
      </x:c>
      <x:c r="D17" s="12" t="n">
        <x:v>40</x:v>
      </x:c>
      <x:c r="E17" s="12" t="n">
        <x:v>3</x:v>
      </x:c>
      <x:c r="G17" s="12" t="n">
        <x:v>57</x:v>
      </x:c>
      <x:c r="H17" s="12" t="n">
        <x:v>3</x:v>
      </x:c>
    </x:row>
    <x:row r="18" spans="1:21" x14ac:dyDescent="0.25">
      <x:c r="A18" s="12" t="n">
        <x:v>18</x:v>
      </x:c>
      <x:c r="B18" s="12" t="n">
        <x:v>4</x:v>
      </x:c>
      <x:c r="D18" s="12" t="n">
        <x:v>50</x:v>
      </x:c>
      <x:c r="E18" s="12" t="n">
        <x:v>4</x:v>
      </x:c>
      <x:c r="G18" s="12" t="n">
        <x:v>59</x:v>
      </x:c>
      <x:c r="H18" s="12" t="n">
        <x:v>4</x:v>
      </x:c>
    </x:row>
    <x:row r="20" spans="1:21" x14ac:dyDescent="0.25">
      <x:c r="A20" s="13" t="s">
        <x:v>25</x:v>
      </x:c>
    </x:row>
    <x:row r="21" spans="1:21" s="14" customFormat="1" x14ac:dyDescent="0.25">
      <x:c r="A21" s="45" t="s">
        <x:v>9</x:v>
      </x:c>
      <x:c r="B21" s="46" t="s">
        <x:v>10</x:v>
      </x:c>
      <x:c r="C21" s="46" t="s">
        <x:v>11</x:v>
      </x:c>
      <x:c r="D21" s="47" t="s">
        <x:v>12</x:v>
      </x:c>
      <x:c r="E21" s="48" t="s">
        <x:v>13</x:v>
      </x:c>
      <x:c r="F21" s="48" t="s">
        <x:v>14</x:v>
      </x:c>
      <x:c r="G21" s="49" t="s">
        <x:v>15</x:v>
      </x:c>
      <x:c r="H21" s="50" t="s">
        <x:v>16</x:v>
      </x:c>
      <x:c r="I21" s="50" t="s">
        <x:v>17</x:v>
      </x:c>
      <x:c r="J21" s="14" t="s">
        <x:v>18</x:v>
      </x:c>
      <x:c r="K21" s="14" t="s">
        <x:v>19</x:v>
      </x:c>
      <x:c r="L21" s="90" t="s">
        <x:v>20</x:v>
      </x:c>
      <x:c r="M21" s="55">
        <x:v>43952.6333333333</x:v>
      </x:c>
    </x:row>
    <x:row r="22" spans="1:21" x14ac:dyDescent="0.25">
      <x:c r="A22" s="12" t="n">
        <x:v>0</x:v>
      </x:c>
      <x:c r="B22" s="12" t="n">
        <x:v>14</x:v>
      </x:c>
      <x:c r="C22" s="12" t="s">
        <x:v>21</x:v>
      </x:c>
      <x:c r="D22" s="12" t="n">
        <x:v>4</x:v>
      </x:c>
      <x:c r="E22" s="12" t="n">
        <x:v>30</x:v>
      </x:c>
      <x:c r="F22" s="12" t="s">
        <x:v>21</x:v>
      </x:c>
      <x:c r="G22" s="12" t="n">
        <x:v>7</x:v>
      </x:c>
      <x:c r="H22" s="12" t="n">
        <x:v>50</x:v>
      </x:c>
      <x:c r="I22" s="12" t="s">
        <x:v>21</x:v>
      </x:c>
      <x:c r="J22" s="12" t="s">
        <x:v>26</x:v>
      </x:c>
      <x:c r="K22" s="12" t="s">
        <x:v>26</x:v>
      </x:c>
    </x:row>
    <x:row r="23" spans="1:21" x14ac:dyDescent="0.25">
      <x:c r="A23" s="12" t="n">
        <x:v>1</x:v>
      </x:c>
      <x:c r="B23" s="12" t="n">
        <x:v>20</x:v>
      </x:c>
      <x:c r="D23" s="12" t="n">
        <x:v>5</x:v>
      </x:c>
      <x:c r="E23" s="12" t="n">
        <x:v>40</x:v>
      </x:c>
      <x:c r="G23" s="12" t="n">
        <x:v>8</x:v>
      </x:c>
      <x:c r="H23" s="12" t="n">
        <x:v>55</x:v>
      </x:c>
      <x:c r="N23" s="54" t="s"/>
    </x:row>
    <x:row r="24" spans="1:21" x14ac:dyDescent="0.25">
      <x:c r="A24" s="12" t="n">
        <x:v>2</x:v>
      </x:c>
      <x:c r="B24" s="12" t="n">
        <x:v>30</x:v>
      </x:c>
      <x:c r="D24" s="12" t="n">
        <x:v>6</x:v>
      </x:c>
      <x:c r="E24" s="12" t="n">
        <x:v>50</x:v>
      </x:c>
      <x:c r="G24" s="12" t="n">
        <x:v>9</x:v>
      </x:c>
      <x:c r="H24" s="12" t="n">
        <x:v>57.5</x:v>
      </x:c>
    </x:row>
    <x:row r="26" spans="1:21" x14ac:dyDescent="0.25">
      <x:c r="A26" s="13" t="s">
        <x:v>27</x:v>
      </x:c>
    </x:row>
    <x:row r="27" spans="1:21" x14ac:dyDescent="0.25">
      <x:c r="A27" s="45" t="s">
        <x:v>9</x:v>
      </x:c>
      <x:c r="B27" s="46" t="s">
        <x:v>10</x:v>
      </x:c>
      <x:c r="C27" s="46" t="s">
        <x:v>11</x:v>
      </x:c>
      <x:c r="D27" s="47" t="s">
        <x:v>12</x:v>
      </x:c>
      <x:c r="E27" s="48" t="s">
        <x:v>13</x:v>
      </x:c>
      <x:c r="F27" s="48" t="s">
        <x:v>14</x:v>
      </x:c>
      <x:c r="G27" s="49" t="s">
        <x:v>15</x:v>
      </x:c>
      <x:c r="H27" s="50" t="s">
        <x:v>16</x:v>
      </x:c>
      <x:c r="I27" s="50" t="s">
        <x:v>17</x:v>
      </x:c>
      <x:c r="J27" s="14" t="s">
        <x:v>18</x:v>
      </x:c>
      <x:c r="K27" s="14" t="s">
        <x:v>19</x:v>
      </x:c>
      <x:c r="L27" s="91" t="s">
        <x:v>20</x:v>
      </x:c>
      <x:c r="M27" s="56">
        <x:v>43952.6333333333</x:v>
      </x:c>
    </x:row>
    <x:row r="28" spans="1:21" x14ac:dyDescent="0.25">
      <x:c r="A28" s="12" t="n">
        <x:v>8</x:v>
      </x:c>
      <x:c r="B28" s="12" t="n">
        <x:v>58</x:v>
      </x:c>
      <x:c r="C28" s="12" t="s">
        <x:v>21</x:v>
      </x:c>
      <x:c r="D28" s="12" t="n">
        <x:v>14</x:v>
      </x:c>
      <x:c r="E28" s="12" t="n">
        <x:v>55</x:v>
      </x:c>
      <x:c r="F28" s="12" t="s">
        <x:v>21</x:v>
      </x:c>
      <x:c r="G28" s="12" t="n">
        <x:v>37</x:v>
      </x:c>
      <x:c r="H28" s="12" t="n">
        <x:v>52</x:v>
      </x:c>
      <x:c r="I28" s="12" t="s">
        <x:v>21</x:v>
      </x:c>
      <x:c r="J28" s="12" t="s">
        <x:v>28</x:v>
      </x:c>
      <x:c r="K28" s="12" t="s">
        <x:v>28</x:v>
      </x:c>
    </x:row>
    <x:row r="29" spans="1:21" x14ac:dyDescent="0.25">
      <x:c r="A29" s="12" t="n">
        <x:v>9</x:v>
      </x:c>
      <x:c r="B29" s="12" t="n">
        <x:v>57</x:v>
      </x:c>
      <x:c r="D29" s="12" t="n">
        <x:v>15</x:v>
      </x:c>
      <x:c r="E29" s="12" t="n">
        <x:v>54</x:v>
      </x:c>
      <x:c r="G29" s="12" t="n">
        <x:v>48</x:v>
      </x:c>
      <x:c r="H29" s="12" t="n">
        <x:v>51</x:v>
      </x:c>
    </x:row>
    <x:row r="30" spans="1:21" x14ac:dyDescent="0.25">
      <x:c r="A30" s="12" t="n">
        <x:v>10</x:v>
      </x:c>
      <x:c r="B30" s="12" t="n">
        <x:v>56</x:v>
      </x:c>
      <x:c r="D30" s="12" t="n">
        <x:v>16</x:v>
      </x:c>
      <x:c r="E30" s="12" t="n">
        <x:v>53</x:v>
      </x:c>
      <x:c r="G30" s="12" t="n">
        <x:v>59</x:v>
      </x:c>
      <x:c r="H30" s="12" t="n">
        <x:v>50</x:v>
      </x:c>
      <x:c r="N30" s="54" t="s"/>
    </x:row>
    <x:row r="31" spans="1:21" s="0" customFormat="1" x14ac:dyDescent="0.25"/>
    <x:row r="32" spans="1:21" x14ac:dyDescent="0.25">
      <x:c r="A32" s="13" t="s">
        <x:v>29</x:v>
      </x:c>
    </x:row>
    <x:row r="33" spans="1:21" x14ac:dyDescent="0.25">
      <x:c r="A33" s="45" t="s">
        <x:v>9</x:v>
      </x:c>
      <x:c r="B33" s="46" t="s">
        <x:v>10</x:v>
      </x:c>
      <x:c r="C33" s="46" t="s">
        <x:v>11</x:v>
      </x:c>
      <x:c r="D33" s="47" t="s">
        <x:v>12</x:v>
      </x:c>
      <x:c r="E33" s="48" t="s">
        <x:v>13</x:v>
      </x:c>
      <x:c r="F33" s="48" t="s">
        <x:v>14</x:v>
      </x:c>
      <x:c r="G33" s="49" t="s">
        <x:v>15</x:v>
      </x:c>
      <x:c r="H33" s="50" t="s">
        <x:v>16</x:v>
      </x:c>
      <x:c r="I33" s="50" t="s">
        <x:v>17</x:v>
      </x:c>
      <x:c r="J33" s="14" t="s">
        <x:v>18</x:v>
      </x:c>
      <x:c r="K33" s="14" t="s">
        <x:v>19</x:v>
      </x:c>
      <x:c r="L33" s="91" t="s">
        <x:v>20</x:v>
      </x:c>
      <x:c r="M33" s="56">
        <x:v>43952.6333333333</x:v>
      </x:c>
    </x:row>
    <x:row r="34" spans="1:21" s="0" customFormat="1" x14ac:dyDescent="0.25">
      <x:c r="A34" s="12" t="n">
        <x:v>1</x:v>
      </x:c>
      <x:c r="B34" s="12" t="n">
        <x:v>17</x:v>
      </x:c>
      <x:c r="C34" s="12" t="s">
        <x:v>21</x:v>
      </x:c>
      <x:c r="D34" s="12" t="n">
        <x:v>4</x:v>
      </x:c>
      <x:c r="E34" s="12" t="n">
        <x:v>17</x:v>
      </x:c>
      <x:c r="F34" s="12" t="s">
        <x:v>21</x:v>
      </x:c>
      <x:c r="G34" s="12" t="n">
        <x:v>7</x:v>
      </x:c>
      <x:c r="H34" s="12" t="n">
        <x:v>17</x:v>
      </x:c>
      <x:c r="I34" s="12" t="s">
        <x:v>21</x:v>
      </x:c>
      <x:c r="J34" s="12" t="s">
        <x:v>24</x:v>
      </x:c>
      <x:c r="K34" s="12" t="s">
        <x:v>24</x:v>
      </x:c>
    </x:row>
    <x:row r="35" spans="1:21" x14ac:dyDescent="0.25">
      <x:c r="A35" s="12" t="n">
        <x:v>2</x:v>
      </x:c>
      <x:c r="B35" s="12" t="n">
        <x:v>16</x:v>
      </x:c>
      <x:c r="D35" s="12" t="n">
        <x:v>5</x:v>
      </x:c>
      <x:c r="E35" s="12" t="n">
        <x:v>16</x:v>
      </x:c>
      <x:c r="G35" s="12" t="n">
        <x:v>8</x:v>
      </x:c>
      <x:c r="H35" s="12" t="n">
        <x:v>16</x:v>
      </x:c>
    </x:row>
    <x:row r="36" spans="1:21" x14ac:dyDescent="0.25">
      <x:c r="A36" s="12" t="n">
        <x:v>3</x:v>
      </x:c>
      <x:c r="B36" s="12" t="n">
        <x:v>14</x:v>
      </x:c>
      <x:c r="D36" s="12" t="n">
        <x:v>6</x:v>
      </x:c>
      <x:c r="E36" s="12" t="n">
        <x:v>14</x:v>
      </x:c>
      <x:c r="G36" s="12" t="n">
        <x:v>9</x:v>
      </x:c>
      <x:c r="H36" s="12" t="n">
        <x:v>14</x:v>
      </x:c>
    </x:row>
    <x:row r="37" spans="1:21" x14ac:dyDescent="0.25">
      <x:c r="N37" s="54" t="s"/>
    </x:row>
    <x:row r="38" spans="1:21" x14ac:dyDescent="0.25">
      <x:c r="A38" s="13" t="s">
        <x:v>30</x:v>
      </x:c>
    </x:row>
    <x:row r="39" spans="1:21" x14ac:dyDescent="0.25">
      <x:c r="A39" s="45" t="s">
        <x:v>9</x:v>
      </x:c>
      <x:c r="B39" s="46" t="s">
        <x:v>10</x:v>
      </x:c>
      <x:c r="C39" s="46" t="s">
        <x:v>11</x:v>
      </x:c>
      <x:c r="D39" s="47" t="s">
        <x:v>12</x:v>
      </x:c>
      <x:c r="E39" s="48" t="s">
        <x:v>13</x:v>
      </x:c>
      <x:c r="F39" s="48" t="s">
        <x:v>14</x:v>
      </x:c>
      <x:c r="G39" s="49" t="s">
        <x:v>15</x:v>
      </x:c>
      <x:c r="H39" s="50" t="s">
        <x:v>16</x:v>
      </x:c>
      <x:c r="I39" s="50" t="s">
        <x:v>17</x:v>
      </x:c>
      <x:c r="J39" s="14" t="s">
        <x:v>18</x:v>
      </x:c>
      <x:c r="K39" s="14" t="s">
        <x:v>19</x:v>
      </x:c>
      <x:c r="L39" s="91" t="s">
        <x:v>20</x:v>
      </x:c>
      <x:c r="M39" s="56">
        <x:v>43952.6333333333</x:v>
      </x:c>
    </x:row>
    <x:row r="40" spans="1:21" x14ac:dyDescent="0.25">
      <x:c r="A40" s="12" t="n">
        <x:v>11</x:v>
      </x:c>
      <x:c r="B40" s="12" t="n">
        <x:v>36</x:v>
      </x:c>
      <x:c r="C40" s="12" t="s">
        <x:v>21</x:v>
      </x:c>
      <x:c r="D40" s="12" t="n">
        <x:v>15</x:v>
      </x:c>
      <x:c r="E40" s="12" t="n">
        <x:v>16</x:v>
      </x:c>
      <x:c r="F40" s="12" t="s">
        <x:v>21</x:v>
      </x:c>
      <x:c r="G40" s="12" t="n">
        <x:v>22</x:v>
      </x:c>
      <x:c r="H40" s="12" t="n">
        <x:v>12</x:v>
      </x:c>
      <x:c r="I40" s="12" t="s">
        <x:v>21</x:v>
      </x:c>
      <x:c r="J40" s="12" t="s">
        <x:v>31</x:v>
      </x:c>
      <x:c r="K40" s="12" t="s">
        <x:v>31</x:v>
      </x:c>
    </x:row>
    <x:row r="41" spans="1:21" x14ac:dyDescent="0.25">
      <x:c r="A41" s="12" t="n">
        <x:v>12</x:v>
      </x:c>
      <x:c r="B41" s="12" t="n">
        <x:v>25</x:v>
      </x:c>
      <x:c r="D41" s="12" t="n">
        <x:v>16</x:v>
      </x:c>
      <x:c r="E41" s="12" t="n">
        <x:v>14</x:v>
      </x:c>
      <x:c r="G41" s="12" t="n">
        <x:v>28</x:v>
      </x:c>
      <x:c r="H41" s="12" t="n">
        <x:v>8</x:v>
      </x:c>
    </x:row>
    <x:row r="42" spans="1:21" x14ac:dyDescent="0.25">
      <x:c r="A42" s="12" t="n">
        <x:v>13</x:v>
      </x:c>
      <x:c r="B42" s="12" t="n">
        <x:v>16</x:v>
      </x:c>
      <x:c r="D42" s="12" t="n">
        <x:v>20</x:v>
      </x:c>
      <x:c r="E42" s="12" t="n">
        <x:v>12</x:v>
      </x:c>
      <x:c r="G42" s="12" t="n">
        <x:v>30</x:v>
      </x:c>
      <x:c r="H42" s="12" t="n">
        <x:v>5</x:v>
      </x:c>
    </x:row>
    <x:row r="44" spans="1:21" x14ac:dyDescent="0.25">
      <x:c r="A44" s="89" t="s"/>
      <x:c r="B44" s="89" t="s"/>
      <x:c r="C44" s="89" t="s"/>
      <x:c r="D44" s="89" t="s"/>
      <x:c r="E44" s="89" t="s"/>
      <x:c r="F44" s="89" t="s"/>
      <x:c r="G44" s="89" t="s"/>
      <x:c r="H44" s="89" t="s"/>
      <x:c r="I44" s="89" t="s"/>
      <x:c r="J44" s="89" t="s"/>
      <x:c r="K44" s="89" t="s"/>
      <x:c r="N44" s="92" t="s"/>
    </x:row>
    <x:row r="46" spans="1:21" x14ac:dyDescent="0.25">
      <x:c r="A46" s="13" t="s">
        <x:v>32</x:v>
      </x:c>
    </x:row>
    <x:row r="47" spans="1:21" x14ac:dyDescent="0.25">
      <x:c r="A47" s="45" t="s">
        <x:v>9</x:v>
      </x:c>
      <x:c r="B47" s="46" t="s">
        <x:v>10</x:v>
      </x:c>
      <x:c r="C47" s="46" t="s">
        <x:v>11</x:v>
      </x:c>
      <x:c r="D47" s="47" t="s">
        <x:v>12</x:v>
      </x:c>
      <x:c r="E47" s="48" t="s">
        <x:v>13</x:v>
      </x:c>
      <x:c r="F47" s="48" t="s">
        <x:v>14</x:v>
      </x:c>
      <x:c r="G47" s="49" t="s">
        <x:v>15</x:v>
      </x:c>
      <x:c r="H47" s="50" t="s">
        <x:v>16</x:v>
      </x:c>
      <x:c r="I47" s="50" t="s">
        <x:v>17</x:v>
      </x:c>
      <x:c r="J47" s="14" t="s">
        <x:v>18</x:v>
      </x:c>
      <x:c r="K47" s="14" t="s">
        <x:v>19</x:v>
      </x:c>
      <x:c r="L47" s="91" t="s">
        <x:v>20</x:v>
      </x:c>
      <x:c r="M47" s="56">
        <x:v>43952.6333333333</x:v>
      </x:c>
    </x:row>
    <x:row r="48" spans="1:21" s="0" customFormat="1" x14ac:dyDescent="0.25">
      <x:c r="A48" s="12" t="n">
        <x:v>5</x:v>
      </x:c>
      <x:c r="B48" s="12" t="n">
        <x:v>13</x:v>
      </x:c>
      <x:c r="C48" s="12" t="s">
        <x:v>33</x:v>
      </x:c>
      <x:c r="D48" s="12" t="n">
        <x:v>13</x:v>
      </x:c>
      <x:c r="E48" s="12" t="n">
        <x:v>18</x:v>
      </x:c>
      <x:c r="F48" s="12" t="s">
        <x:v>33</x:v>
      </x:c>
      <x:c r="G48" s="12" t="n">
        <x:v>22</x:v>
      </x:c>
      <x:c r="H48" s="12" t="n">
        <x:v>33</x:v>
      </x:c>
      <x:c r="I48" s="12" t="s">
        <x:v>33</x:v>
      </x:c>
      <x:c r="J48" s="12" t="s">
        <x:v>22</x:v>
      </x:c>
      <x:c r="K48" s="12" t="s">
        <x:v>22</x:v>
      </x:c>
    </x:row>
    <x:row r="49" spans="1:21" x14ac:dyDescent="0.25">
      <x:c r="A49" s="12" t="n">
        <x:v>7</x:v>
      </x:c>
      <x:c r="B49" s="12" t="n">
        <x:v>15</x:v>
      </x:c>
      <x:c r="D49" s="12" t="n">
        <x:v>18</x:v>
      </x:c>
      <x:c r="E49" s="12" t="n">
        <x:v>20</x:v>
      </x:c>
      <x:c r="G49" s="12" t="n">
        <x:v>24</x:v>
      </x:c>
      <x:c r="H49" s="12" t="n">
        <x:v>35</x:v>
      </x:c>
    </x:row>
    <x:row r="50" spans="1:21" x14ac:dyDescent="0.25">
      <x:c r="A50" s="12" t="n">
        <x:v>12</x:v>
      </x:c>
      <x:c r="B50" s="12" t="n">
        <x:v>16</x:v>
      </x:c>
      <x:c r="D50" s="12" t="n">
        <x:v>19</x:v>
      </x:c>
      <x:c r="E50" s="12" t="n">
        <x:v>25</x:v>
      </x:c>
      <x:c r="G50" s="12" t="n">
        <x:v>30</x:v>
      </x:c>
      <x:c r="H50" s="12" t="n">
        <x:v>41</x:v>
      </x:c>
    </x:row>
    <x:row r="52" spans="1:21" x14ac:dyDescent="0.25">
      <x:c r="A52" s="13" t="s">
        <x:v>34</x:v>
      </x:c>
    </x:row>
    <x:row r="53" spans="1:21" x14ac:dyDescent="0.25">
      <x:c r="A53" s="45" t="s">
        <x:v>9</x:v>
      </x:c>
      <x:c r="B53" s="46" t="s">
        <x:v>10</x:v>
      </x:c>
      <x:c r="C53" s="46" t="s">
        <x:v>11</x:v>
      </x:c>
      <x:c r="D53" s="47" t="s">
        <x:v>12</x:v>
      </x:c>
      <x:c r="E53" s="48" t="s">
        <x:v>13</x:v>
      </x:c>
      <x:c r="F53" s="48" t="s">
        <x:v>14</x:v>
      </x:c>
      <x:c r="G53" s="49" t="s">
        <x:v>15</x:v>
      </x:c>
      <x:c r="H53" s="50" t="s">
        <x:v>16</x:v>
      </x:c>
      <x:c r="I53" s="50" t="s">
        <x:v>17</x:v>
      </x:c>
      <x:c r="J53" s="14" t="s">
        <x:v>18</x:v>
      </x:c>
      <x:c r="K53" s="14" t="s">
        <x:v>19</x:v>
      </x:c>
      <x:c r="L53" s="91" t="s">
        <x:v>20</x:v>
      </x:c>
      <x:c r="M53" s="56">
        <x:v>43952.6333333333</x:v>
      </x:c>
      <x:c r="N53" s="54" t="s"/>
    </x:row>
    <x:row r="54" spans="1:21" x14ac:dyDescent="0.25">
      <x:c r="A54" s="12" t="n">
        <x:v>16</x:v>
      </x:c>
      <x:c r="B54" s="12" t="n">
        <x:v>2</x:v>
      </x:c>
      <x:c r="C54" s="12" t="s">
        <x:v>33</x:v>
      </x:c>
      <x:c r="D54" s="12" t="n">
        <x:v>30</x:v>
      </x:c>
      <x:c r="E54" s="12" t="n">
        <x:v>2</x:v>
      </x:c>
      <x:c r="F54" s="12" t="s">
        <x:v>33</x:v>
      </x:c>
      <x:c r="G54" s="12" t="n">
        <x:v>55</x:v>
      </x:c>
      <x:c r="H54" s="12" t="n">
        <x:v>2</x:v>
      </x:c>
      <x:c r="I54" s="12" t="s">
        <x:v>33</x:v>
      </x:c>
      <x:c r="J54" s="12" t="s">
        <x:v>24</x:v>
      </x:c>
      <x:c r="K54" s="12" t="s">
        <x:v>24</x:v>
      </x:c>
    </x:row>
    <x:row r="55" spans="1:21" x14ac:dyDescent="0.25">
      <x:c r="A55" s="12" t="n">
        <x:v>17</x:v>
      </x:c>
      <x:c r="B55" s="12" t="n">
        <x:v>3</x:v>
      </x:c>
      <x:c r="D55" s="12" t="n">
        <x:v>40</x:v>
      </x:c>
      <x:c r="E55" s="12" t="n">
        <x:v>3</x:v>
      </x:c>
      <x:c r="G55" s="12" t="n">
        <x:v>57</x:v>
      </x:c>
      <x:c r="H55" s="12" t="n">
        <x:v>3</x:v>
      </x:c>
    </x:row>
    <x:row r="56" spans="1:21" x14ac:dyDescent="0.25">
      <x:c r="A56" s="12" t="n">
        <x:v>18</x:v>
      </x:c>
      <x:c r="B56" s="12" t="n">
        <x:v>4</x:v>
      </x:c>
      <x:c r="D56" s="12" t="n">
        <x:v>50</x:v>
      </x:c>
      <x:c r="E56" s="12" t="n">
        <x:v>4</x:v>
      </x:c>
      <x:c r="G56" s="12" t="n">
        <x:v>59</x:v>
      </x:c>
      <x:c r="H56" s="12" t="n">
        <x:v>4</x:v>
      </x:c>
    </x:row>
    <x:row r="58" spans="1:21" x14ac:dyDescent="0.25">
      <x:c r="A58" s="13" t="s">
        <x:v>35</x:v>
      </x:c>
    </x:row>
    <x:row r="59" spans="1:21" x14ac:dyDescent="0.25">
      <x:c r="A59" s="45" t="s">
        <x:v>9</x:v>
      </x:c>
      <x:c r="B59" s="46" t="s">
        <x:v>10</x:v>
      </x:c>
      <x:c r="C59" s="46" t="s">
        <x:v>11</x:v>
      </x:c>
      <x:c r="D59" s="47" t="s">
        <x:v>12</x:v>
      </x:c>
      <x:c r="E59" s="48" t="s">
        <x:v>13</x:v>
      </x:c>
      <x:c r="F59" s="48" t="s">
        <x:v>14</x:v>
      </x:c>
      <x:c r="G59" s="49" t="s">
        <x:v>15</x:v>
      </x:c>
      <x:c r="H59" s="50" t="s">
        <x:v>16</x:v>
      </x:c>
      <x:c r="I59" s="50" t="s">
        <x:v>17</x:v>
      </x:c>
      <x:c r="J59" s="14" t="s">
        <x:v>18</x:v>
      </x:c>
      <x:c r="K59" s="14" t="s">
        <x:v>19</x:v>
      </x:c>
      <x:c r="L59" s="91" t="s">
        <x:v>20</x:v>
      </x:c>
      <x:c r="M59" s="56">
        <x:v>43952.6333333333</x:v>
      </x:c>
    </x:row>
    <x:row r="60" spans="1:21" x14ac:dyDescent="0.25">
      <x:c r="A60" s="12" t="n">
        <x:v>0</x:v>
      </x:c>
      <x:c r="B60" s="12" t="n">
        <x:v>14</x:v>
      </x:c>
      <x:c r="C60" s="12" t="s">
        <x:v>33</x:v>
      </x:c>
      <x:c r="D60" s="12" t="n">
        <x:v>4</x:v>
      </x:c>
      <x:c r="E60" s="12" t="n">
        <x:v>30</x:v>
      </x:c>
      <x:c r="F60" s="12" t="s">
        <x:v>33</x:v>
      </x:c>
      <x:c r="G60" s="12" t="n">
        <x:v>7</x:v>
      </x:c>
      <x:c r="H60" s="12" t="n">
        <x:v>50</x:v>
      </x:c>
      <x:c r="I60" s="12" t="s">
        <x:v>33</x:v>
      </x:c>
      <x:c r="J60" s="12" t="s">
        <x:v>26</x:v>
      </x:c>
      <x:c r="K60" s="12" t="s">
        <x:v>26</x:v>
      </x:c>
      <x:c r="N60" s="54" t="s"/>
    </x:row>
    <x:row r="61" spans="1:21" x14ac:dyDescent="0.25">
      <x:c r="A61" s="12" t="n">
        <x:v>1</x:v>
      </x:c>
      <x:c r="B61" s="12" t="n">
        <x:v>20</x:v>
      </x:c>
      <x:c r="D61" s="12" t="n">
        <x:v>5</x:v>
      </x:c>
      <x:c r="E61" s="12" t="n">
        <x:v>40</x:v>
      </x:c>
      <x:c r="G61" s="12" t="n">
        <x:v>8</x:v>
      </x:c>
      <x:c r="H61" s="12" t="n">
        <x:v>55</x:v>
      </x:c>
    </x:row>
    <x:row r="62" spans="1:21" x14ac:dyDescent="0.25">
      <x:c r="A62" s="12" t="n">
        <x:v>2</x:v>
      </x:c>
      <x:c r="B62" s="12" t="n">
        <x:v>30</x:v>
      </x:c>
      <x:c r="D62" s="12" t="n">
        <x:v>6</x:v>
      </x:c>
      <x:c r="E62" s="12" t="n">
        <x:v>50</x:v>
      </x:c>
      <x:c r="G62" s="12" t="n">
        <x:v>9</x:v>
      </x:c>
      <x:c r="H62" s="12" t="n">
        <x:v>57.5</x:v>
      </x:c>
    </x:row>
    <x:row r="64" spans="1:21" x14ac:dyDescent="0.25">
      <x:c r="A64" s="13" t="s">
        <x:v>36</x:v>
      </x:c>
    </x:row>
    <x:row r="65" spans="1:21" x14ac:dyDescent="0.25">
      <x:c r="A65" s="45" t="s">
        <x:v>9</x:v>
      </x:c>
      <x:c r="B65" s="46" t="s">
        <x:v>10</x:v>
      </x:c>
      <x:c r="C65" s="46" t="s">
        <x:v>11</x:v>
      </x:c>
      <x:c r="D65" s="47" t="s">
        <x:v>12</x:v>
      </x:c>
      <x:c r="E65" s="48" t="s">
        <x:v>13</x:v>
      </x:c>
      <x:c r="F65" s="48" t="s">
        <x:v>14</x:v>
      </x:c>
      <x:c r="G65" s="49" t="s">
        <x:v>15</x:v>
      </x:c>
      <x:c r="H65" s="50" t="s">
        <x:v>16</x:v>
      </x:c>
      <x:c r="I65" s="50" t="s">
        <x:v>17</x:v>
      </x:c>
      <x:c r="J65" s="14" t="s">
        <x:v>18</x:v>
      </x:c>
      <x:c r="K65" s="14" t="s">
        <x:v>19</x:v>
      </x:c>
      <x:c r="L65" s="91" t="s">
        <x:v>20</x:v>
      </x:c>
      <x:c r="M65" s="56">
        <x:v>43952.6333333333</x:v>
      </x:c>
    </x:row>
    <x:row r="66" spans="1:21" x14ac:dyDescent="0.25">
      <x:c r="A66" s="12" t="n">
        <x:v>8</x:v>
      </x:c>
      <x:c r="B66" s="12" t="n">
        <x:v>58</x:v>
      </x:c>
      <x:c r="C66" s="12" t="s">
        <x:v>33</x:v>
      </x:c>
      <x:c r="D66" s="12" t="n">
        <x:v>14</x:v>
      </x:c>
      <x:c r="E66" s="12" t="n">
        <x:v>55</x:v>
      </x:c>
      <x:c r="F66" s="12" t="s">
        <x:v>33</x:v>
      </x:c>
      <x:c r="G66" s="12" t="n">
        <x:v>37</x:v>
      </x:c>
      <x:c r="H66" s="12" t="n">
        <x:v>52</x:v>
      </x:c>
      <x:c r="I66" s="12" t="s">
        <x:v>33</x:v>
      </x:c>
      <x:c r="J66" s="12" t="s">
        <x:v>28</x:v>
      </x:c>
      <x:c r="K66" s="12" t="s">
        <x:v>28</x:v>
      </x:c>
    </x:row>
    <x:row r="67" spans="1:21" x14ac:dyDescent="0.25">
      <x:c r="A67" s="12" t="n">
        <x:v>9</x:v>
      </x:c>
      <x:c r="B67" s="12" t="n">
        <x:v>57</x:v>
      </x:c>
      <x:c r="D67" s="12" t="n">
        <x:v>15</x:v>
      </x:c>
      <x:c r="E67" s="12" t="n">
        <x:v>54</x:v>
      </x:c>
      <x:c r="G67" s="12" t="n">
        <x:v>48</x:v>
      </x:c>
      <x:c r="H67" s="12" t="n">
        <x:v>51</x:v>
      </x:c>
      <x:c r="N67" s="54" t="s"/>
    </x:row>
    <x:row r="68" spans="1:21" x14ac:dyDescent="0.25">
      <x:c r="A68" s="12" t="n">
        <x:v>10</x:v>
      </x:c>
      <x:c r="B68" s="12" t="n">
        <x:v>56</x:v>
      </x:c>
      <x:c r="D68" s="12" t="n">
        <x:v>16</x:v>
      </x:c>
      <x:c r="E68" s="12" t="n">
        <x:v>53</x:v>
      </x:c>
      <x:c r="G68" s="12" t="n">
        <x:v>59</x:v>
      </x:c>
      <x:c r="H68" s="12" t="n">
        <x:v>50</x:v>
      </x:c>
    </x:row>
    <x:row r="70" spans="1:21" x14ac:dyDescent="0.25">
      <x:c r="A70" s="13" t="s">
        <x:v>37</x:v>
      </x:c>
    </x:row>
    <x:row r="71" spans="1:21" x14ac:dyDescent="0.25">
      <x:c r="A71" s="45" t="s">
        <x:v>9</x:v>
      </x:c>
      <x:c r="B71" s="46" t="s">
        <x:v>10</x:v>
      </x:c>
      <x:c r="C71" s="46" t="s">
        <x:v>11</x:v>
      </x:c>
      <x:c r="D71" s="47" t="s">
        <x:v>12</x:v>
      </x:c>
      <x:c r="E71" s="48" t="s">
        <x:v>13</x:v>
      </x:c>
      <x:c r="F71" s="48" t="s">
        <x:v>14</x:v>
      </x:c>
      <x:c r="G71" s="49" t="s">
        <x:v>15</x:v>
      </x:c>
      <x:c r="H71" s="50" t="s">
        <x:v>16</x:v>
      </x:c>
      <x:c r="I71" s="50" t="s">
        <x:v>17</x:v>
      </x:c>
      <x:c r="J71" s="14" t="s">
        <x:v>18</x:v>
      </x:c>
      <x:c r="K71" s="14" t="s">
        <x:v>19</x:v>
      </x:c>
      <x:c r="L71" s="91" t="s">
        <x:v>20</x:v>
      </x:c>
      <x:c r="M71" s="56">
        <x:v>43952.6333333333</x:v>
      </x:c>
    </x:row>
    <x:row r="72" spans="1:21" x14ac:dyDescent="0.25">
      <x:c r="A72" s="12" t="n">
        <x:v>1</x:v>
      </x:c>
      <x:c r="B72" s="12" t="n">
        <x:v>17</x:v>
      </x:c>
      <x:c r="C72" s="12" t="s">
        <x:v>33</x:v>
      </x:c>
      <x:c r="D72" s="12" t="n">
        <x:v>4</x:v>
      </x:c>
      <x:c r="E72" s="12" t="n">
        <x:v>17</x:v>
      </x:c>
      <x:c r="F72" s="12" t="s">
        <x:v>33</x:v>
      </x:c>
      <x:c r="G72" s="12" t="n">
        <x:v>7</x:v>
      </x:c>
      <x:c r="H72" s="12" t="n">
        <x:v>17</x:v>
      </x:c>
      <x:c r="I72" s="12" t="s">
        <x:v>33</x:v>
      </x:c>
      <x:c r="J72" s="12" t="s">
        <x:v>24</x:v>
      </x:c>
      <x:c r="K72" s="12" t="s">
        <x:v>24</x:v>
      </x:c>
    </x:row>
    <x:row r="73" spans="1:21" x14ac:dyDescent="0.25">
      <x:c r="A73" s="12" t="n">
        <x:v>2</x:v>
      </x:c>
      <x:c r="B73" s="12" t="n">
        <x:v>16</x:v>
      </x:c>
      <x:c r="D73" s="12" t="n">
        <x:v>5</x:v>
      </x:c>
      <x:c r="E73" s="12" t="n">
        <x:v>16</x:v>
      </x:c>
      <x:c r="G73" s="12" t="n">
        <x:v>8</x:v>
      </x:c>
      <x:c r="H73" s="12" t="n">
        <x:v>16</x:v>
      </x:c>
    </x:row>
    <x:row r="74" spans="1:21" x14ac:dyDescent="0.25">
      <x:c r="A74" s="12" t="n">
        <x:v>3</x:v>
      </x:c>
      <x:c r="B74" s="12" t="n">
        <x:v>14</x:v>
      </x:c>
      <x:c r="D74" s="12" t="n">
        <x:v>6</x:v>
      </x:c>
      <x:c r="E74" s="12" t="n">
        <x:v>14</x:v>
      </x:c>
      <x:c r="G74" s="12" t="n">
        <x:v>9</x:v>
      </x:c>
      <x:c r="H74" s="12" t="n">
        <x:v>14</x:v>
      </x:c>
      <x:c r="N74" s="54" t="s"/>
    </x:row>
    <x:row r="76" spans="1:21" x14ac:dyDescent="0.25">
      <x:c r="A76" s="13" t="s">
        <x:v>38</x:v>
      </x:c>
    </x:row>
    <x:row r="77" spans="1:21" x14ac:dyDescent="0.25">
      <x:c r="A77" s="45" t="s">
        <x:v>9</x:v>
      </x:c>
      <x:c r="B77" s="46" t="s">
        <x:v>10</x:v>
      </x:c>
      <x:c r="C77" s="46" t="s">
        <x:v>11</x:v>
      </x:c>
      <x:c r="D77" s="47" t="s">
        <x:v>12</x:v>
      </x:c>
      <x:c r="E77" s="48" t="s">
        <x:v>13</x:v>
      </x:c>
      <x:c r="F77" s="48" t="s">
        <x:v>14</x:v>
      </x:c>
      <x:c r="G77" s="49" t="s">
        <x:v>15</x:v>
      </x:c>
      <x:c r="H77" s="50" t="s">
        <x:v>16</x:v>
      </x:c>
      <x:c r="I77" s="50" t="s">
        <x:v>17</x:v>
      </x:c>
      <x:c r="J77" s="14" t="s">
        <x:v>18</x:v>
      </x:c>
      <x:c r="K77" s="14" t="s">
        <x:v>19</x:v>
      </x:c>
      <x:c r="L77" s="91" t="s">
        <x:v>20</x:v>
      </x:c>
      <x:c r="M77" s="56">
        <x:v>43952.6333333333</x:v>
      </x:c>
    </x:row>
    <x:row r="78" spans="1:21" x14ac:dyDescent="0.25">
      <x:c r="A78" s="12" t="n">
        <x:v>11</x:v>
      </x:c>
      <x:c r="B78" s="12" t="n">
        <x:v>36</x:v>
      </x:c>
      <x:c r="C78" s="12" t="s">
        <x:v>33</x:v>
      </x:c>
      <x:c r="D78" s="12" t="n">
        <x:v>15</x:v>
      </x:c>
      <x:c r="E78" s="12" t="n">
        <x:v>16</x:v>
      </x:c>
      <x:c r="F78" s="12" t="s">
        <x:v>33</x:v>
      </x:c>
      <x:c r="G78" s="12" t="n">
        <x:v>22</x:v>
      </x:c>
      <x:c r="H78" s="12" t="n">
        <x:v>12</x:v>
      </x:c>
      <x:c r="I78" s="12" t="s">
        <x:v>33</x:v>
      </x:c>
      <x:c r="J78" s="12" t="s">
        <x:v>31</x:v>
      </x:c>
      <x:c r="K78" s="12" t="s">
        <x:v>31</x:v>
      </x:c>
    </x:row>
    <x:row r="79" spans="1:21" x14ac:dyDescent="0.25">
      <x:c r="A79" s="12" t="n">
        <x:v>12</x:v>
      </x:c>
      <x:c r="B79" s="12" t="n">
        <x:v>25</x:v>
      </x:c>
      <x:c r="D79" s="12" t="n">
        <x:v>16</x:v>
      </x:c>
      <x:c r="E79" s="12" t="n">
        <x:v>14</x:v>
      </x:c>
      <x:c r="G79" s="12" t="n">
        <x:v>28</x:v>
      </x:c>
      <x:c r="H79" s="12" t="n">
        <x:v>8</x:v>
      </x:c>
    </x:row>
    <x:row r="80" spans="1:21" x14ac:dyDescent="0.25">
      <x:c r="A80" s="12" t="n">
        <x:v>13</x:v>
      </x:c>
      <x:c r="B80" s="12" t="n">
        <x:v>16</x:v>
      </x:c>
      <x:c r="D80" s="12" t="n">
        <x:v>20</x:v>
      </x:c>
      <x:c r="E80" s="12" t="n">
        <x:v>12</x:v>
      </x:c>
      <x:c r="G80" s="12" t="n">
        <x:v>30</x:v>
      </x:c>
      <x:c r="H80" s="12" t="n">
        <x:v>5</x:v>
      </x:c>
    </x:row>
    <x:row r="81" spans="1:21" x14ac:dyDescent="0.25">
      <x:c r="N81" s="54" t="s"/>
    </x:row>
    <x:row r="82" spans="1:21" x14ac:dyDescent="0.25">
      <x:c r="A82" s="89" t="s"/>
      <x:c r="B82" s="89" t="s"/>
      <x:c r="C82" s="89" t="s"/>
      <x:c r="D82" s="89" t="s"/>
      <x:c r="E82" s="89" t="s"/>
      <x:c r="F82" s="89" t="s"/>
      <x:c r="G82" s="89" t="s"/>
      <x:c r="H82" s="89" t="s"/>
      <x:c r="I82" s="89" t="s"/>
      <x:c r="J82" s="89" t="s"/>
      <x:c r="K82" s="89" t="s"/>
      <x:c r="N82" s="89" t="s"/>
    </x:row>
    <x:row r="84" spans="1:21" collapsed="1" x14ac:dyDescent="0.25">
      <x:c r="A84" s="13" t="s">
        <x:v>39</x:v>
      </x:c>
    </x:row>
    <x:row r="85" spans="1:21" x14ac:dyDescent="0.25">
      <x:c r="A85" s="45" t="s">
        <x:v>9</x:v>
      </x:c>
      <x:c r="B85" s="46" t="s">
        <x:v>10</x:v>
      </x:c>
      <x:c r="C85" s="46" t="s">
        <x:v>11</x:v>
      </x:c>
      <x:c r="D85" s="47" t="s">
        <x:v>12</x:v>
      </x:c>
      <x:c r="E85" s="48" t="s">
        <x:v>13</x:v>
      </x:c>
      <x:c r="F85" s="48" t="s">
        <x:v>14</x:v>
      </x:c>
      <x:c r="G85" s="49" t="s">
        <x:v>15</x:v>
      </x:c>
      <x:c r="H85" s="50" t="s">
        <x:v>16</x:v>
      </x:c>
      <x:c r="I85" s="50" t="s">
        <x:v>17</x:v>
      </x:c>
      <x:c r="J85" s="14" t="s">
        <x:v>18</x:v>
      </x:c>
      <x:c r="K85" s="14" t="s">
        <x:v>19</x:v>
      </x:c>
      <x:c r="L85" s="91" t="s">
        <x:v>20</x:v>
      </x:c>
      <x:c r="M85" s="56">
        <x:v>43952.6333333333</x:v>
      </x:c>
    </x:row>
    <x:row r="86" spans="1:21" x14ac:dyDescent="0.25">
      <x:c r="A86" s="12" t="n">
        <x:v>5</x:v>
      </x:c>
      <x:c r="B86" s="12" t="n">
        <x:v>13</x:v>
      </x:c>
      <x:c r="C86" s="12" t="s">
        <x:v>40</x:v>
      </x:c>
      <x:c r="D86" s="12" t="n">
        <x:v>13</x:v>
      </x:c>
      <x:c r="E86" s="12" t="n">
        <x:v>18</x:v>
      </x:c>
      <x:c r="F86" s="12" t="s">
        <x:v>40</x:v>
      </x:c>
      <x:c r="G86" s="12" t="n">
        <x:v>22</x:v>
      </x:c>
      <x:c r="H86" s="12" t="n">
        <x:v>33</x:v>
      </x:c>
      <x:c r="I86" s="12" t="s">
        <x:v>40</x:v>
      </x:c>
      <x:c r="J86" s="12" t="s">
        <x:v>26</x:v>
      </x:c>
      <x:c r="K86" s="12" t="s">
        <x:v>26</x:v>
      </x:c>
    </x:row>
    <x:row r="87" spans="1:21" x14ac:dyDescent="0.25">
      <x:c r="A87" s="12" t="n">
        <x:v>7</x:v>
      </x:c>
      <x:c r="B87" s="12" t="n">
        <x:v>15</x:v>
      </x:c>
      <x:c r="D87" s="12" t="n">
        <x:v>18</x:v>
      </x:c>
      <x:c r="E87" s="12" t="n">
        <x:v>20</x:v>
      </x:c>
      <x:c r="G87" s="12" t="n">
        <x:v>24</x:v>
      </x:c>
      <x:c r="H87" s="12" t="n">
        <x:v>35</x:v>
      </x:c>
    </x:row>
    <x:row r="88" spans="1:21" x14ac:dyDescent="0.25">
      <x:c r="A88" s="12" t="n">
        <x:v>12</x:v>
      </x:c>
      <x:c r="B88" s="12" t="n">
        <x:v>16</x:v>
      </x:c>
      <x:c r="D88" s="12" t="n">
        <x:v>19</x:v>
      </x:c>
      <x:c r="E88" s="12" t="n">
        <x:v>25</x:v>
      </x:c>
      <x:c r="G88" s="12" t="n">
        <x:v>30</x:v>
      </x:c>
      <x:c r="H88" s="12" t="n">
        <x:v>41</x:v>
      </x:c>
      <x:c r="N88" s="54" t="s"/>
    </x:row>
    <x:row r="90" spans="1:21" x14ac:dyDescent="0.25">
      <x:c r="A90" s="13" t="s">
        <x:v>41</x:v>
      </x:c>
    </x:row>
    <x:row r="91" spans="1:21" x14ac:dyDescent="0.25">
      <x:c r="A91" s="45" t="s">
        <x:v>9</x:v>
      </x:c>
      <x:c r="B91" s="46" t="s">
        <x:v>10</x:v>
      </x:c>
      <x:c r="C91" s="46" t="s">
        <x:v>11</x:v>
      </x:c>
      <x:c r="D91" s="47" t="s">
        <x:v>12</x:v>
      </x:c>
      <x:c r="E91" s="48" t="s">
        <x:v>13</x:v>
      </x:c>
      <x:c r="F91" s="48" t="s">
        <x:v>14</x:v>
      </x:c>
      <x:c r="G91" s="49" t="s">
        <x:v>15</x:v>
      </x:c>
      <x:c r="H91" s="50" t="s">
        <x:v>16</x:v>
      </x:c>
      <x:c r="I91" s="50" t="s">
        <x:v>17</x:v>
      </x:c>
      <x:c r="J91" s="14" t="s">
        <x:v>18</x:v>
      </x:c>
      <x:c r="K91" s="14" t="s">
        <x:v>19</x:v>
      </x:c>
      <x:c r="L91" s="91" t="s">
        <x:v>20</x:v>
      </x:c>
      <x:c r="M91" s="56">
        <x:v>43952.6333333333</x:v>
      </x:c>
    </x:row>
    <x:row r="92" spans="1:21" x14ac:dyDescent="0.25">
      <x:c r="A92" s="12" t="n">
        <x:v>16</x:v>
      </x:c>
      <x:c r="B92" s="12" t="n">
        <x:v>2</x:v>
      </x:c>
      <x:c r="C92" s="12" t="s">
        <x:v>40</x:v>
      </x:c>
      <x:c r="D92" s="12" t="n">
        <x:v>30</x:v>
      </x:c>
      <x:c r="E92" s="12" t="n">
        <x:v>2</x:v>
      </x:c>
      <x:c r="F92" s="12" t="s">
        <x:v>40</x:v>
      </x:c>
      <x:c r="G92" s="12" t="n">
        <x:v>55</x:v>
      </x:c>
      <x:c r="H92" s="12" t="n">
        <x:v>2</x:v>
      </x:c>
      <x:c r="I92" s="12" t="s">
        <x:v>40</x:v>
      </x:c>
      <x:c r="J92" s="12" t="s">
        <x:v>24</x:v>
      </x:c>
      <x:c r="K92" s="12" t="s">
        <x:v>24</x:v>
      </x:c>
    </x:row>
    <x:row r="93" spans="1:21" x14ac:dyDescent="0.25">
      <x:c r="A93" s="12" t="n">
        <x:v>17</x:v>
      </x:c>
      <x:c r="B93" s="12" t="n">
        <x:v>3</x:v>
      </x:c>
      <x:c r="D93" s="12" t="n">
        <x:v>40</x:v>
      </x:c>
      <x:c r="E93" s="12" t="n">
        <x:v>3</x:v>
      </x:c>
      <x:c r="G93" s="12" t="n">
        <x:v>57</x:v>
      </x:c>
      <x:c r="H93" s="12" t="n">
        <x:v>3</x:v>
      </x:c>
    </x:row>
    <x:row r="94" spans="1:21" x14ac:dyDescent="0.25">
      <x:c r="A94" s="12" t="n">
        <x:v>18</x:v>
      </x:c>
      <x:c r="B94" s="12" t="n">
        <x:v>4</x:v>
      </x:c>
      <x:c r="D94" s="12" t="n">
        <x:v>50</x:v>
      </x:c>
      <x:c r="E94" s="12" t="n">
        <x:v>4</x:v>
      </x:c>
      <x:c r="G94" s="12" t="n">
        <x:v>59</x:v>
      </x:c>
      <x:c r="H94" s="12" t="n">
        <x:v>4</x:v>
      </x:c>
    </x:row>
    <x:row r="96" spans="1:21" x14ac:dyDescent="0.25">
      <x:c r="A96" s="13" t="s">
        <x:v>42</x:v>
      </x:c>
    </x:row>
    <x:row r="97" spans="1:21" x14ac:dyDescent="0.25">
      <x:c r="A97" s="45" t="s">
        <x:v>9</x:v>
      </x:c>
      <x:c r="B97" s="46" t="s">
        <x:v>10</x:v>
      </x:c>
      <x:c r="C97" s="46" t="s">
        <x:v>11</x:v>
      </x:c>
      <x:c r="D97" s="47" t="s">
        <x:v>12</x:v>
      </x:c>
      <x:c r="E97" s="48" t="s">
        <x:v>13</x:v>
      </x:c>
      <x:c r="F97" s="48" t="s">
        <x:v>14</x:v>
      </x:c>
      <x:c r="G97" s="49" t="s">
        <x:v>15</x:v>
      </x:c>
      <x:c r="H97" s="50" t="s">
        <x:v>16</x:v>
      </x:c>
      <x:c r="I97" s="50" t="s">
        <x:v>17</x:v>
      </x:c>
      <x:c r="J97" s="14" t="s">
        <x:v>18</x:v>
      </x:c>
      <x:c r="K97" s="14" t="s">
        <x:v>19</x:v>
      </x:c>
      <x:c r="L97" s="91" t="s">
        <x:v>20</x:v>
      </x:c>
      <x:c r="M97" s="56">
        <x:v>43952.6333333333</x:v>
      </x:c>
      <x:c r="N97" s="54" t="s"/>
    </x:row>
    <x:row r="98" spans="1:21" x14ac:dyDescent="0.25">
      <x:c r="A98" s="12" t="n">
        <x:v>0</x:v>
      </x:c>
      <x:c r="B98" s="12" t="n">
        <x:v>14</x:v>
      </x:c>
      <x:c r="C98" s="12" t="s">
        <x:v>40</x:v>
      </x:c>
      <x:c r="D98" s="12" t="n">
        <x:v>4</x:v>
      </x:c>
      <x:c r="E98" s="12" t="n">
        <x:v>30</x:v>
      </x:c>
      <x:c r="F98" s="12" t="s">
        <x:v>40</x:v>
      </x:c>
      <x:c r="G98" s="12" t="n">
        <x:v>7</x:v>
      </x:c>
      <x:c r="H98" s="12" t="n">
        <x:v>50</x:v>
      </x:c>
      <x:c r="I98" s="12" t="s">
        <x:v>40</x:v>
      </x:c>
      <x:c r="J98" s="12" t="s">
        <x:v>26</x:v>
      </x:c>
      <x:c r="K98" s="12" t="s">
        <x:v>26</x:v>
      </x:c>
    </x:row>
    <x:row r="99" spans="1:21" x14ac:dyDescent="0.25">
      <x:c r="A99" s="12" t="n">
        <x:v>1</x:v>
      </x:c>
      <x:c r="B99" s="12" t="n">
        <x:v>20</x:v>
      </x:c>
      <x:c r="D99" s="12" t="n">
        <x:v>5</x:v>
      </x:c>
      <x:c r="E99" s="12" t="n">
        <x:v>40</x:v>
      </x:c>
      <x:c r="G99" s="12" t="n">
        <x:v>8</x:v>
      </x:c>
      <x:c r="H99" s="12" t="n">
        <x:v>55</x:v>
      </x:c>
    </x:row>
    <x:row r="100" spans="1:21" x14ac:dyDescent="0.25">
      <x:c r="A100" s="12" t="n">
        <x:v>2</x:v>
      </x:c>
      <x:c r="B100" s="12" t="n">
        <x:v>30</x:v>
      </x:c>
      <x:c r="D100" s="12" t="n">
        <x:v>6</x:v>
      </x:c>
      <x:c r="E100" s="12" t="n">
        <x:v>50</x:v>
      </x:c>
      <x:c r="G100" s="12" t="n">
        <x:v>9</x:v>
      </x:c>
      <x:c r="H100" s="12" t="n">
        <x:v>57.5</x:v>
      </x:c>
    </x:row>
    <x:row r="102" spans="1:21" x14ac:dyDescent="0.25">
      <x:c r="A102" s="13" t="s">
        <x:v>43</x:v>
      </x:c>
    </x:row>
    <x:row r="103" spans="1:21" x14ac:dyDescent="0.25">
      <x:c r="A103" s="45" t="s">
        <x:v>9</x:v>
      </x:c>
      <x:c r="B103" s="46" t="s">
        <x:v>10</x:v>
      </x:c>
      <x:c r="C103" s="46" t="s">
        <x:v>11</x:v>
      </x:c>
      <x:c r="D103" s="47" t="s">
        <x:v>12</x:v>
      </x:c>
      <x:c r="E103" s="48" t="s">
        <x:v>13</x:v>
      </x:c>
      <x:c r="F103" s="48" t="s">
        <x:v>14</x:v>
      </x:c>
      <x:c r="G103" s="49" t="s">
        <x:v>15</x:v>
      </x:c>
      <x:c r="H103" s="50" t="s">
        <x:v>16</x:v>
      </x:c>
      <x:c r="I103" s="50" t="s">
        <x:v>17</x:v>
      </x:c>
      <x:c r="J103" s="14" t="s">
        <x:v>18</x:v>
      </x:c>
      <x:c r="K103" s="14" t="s">
        <x:v>19</x:v>
      </x:c>
      <x:c r="L103" s="91" t="s">
        <x:v>20</x:v>
      </x:c>
      <x:c r="M103" s="56">
        <x:v>43952.6333333333</x:v>
      </x:c>
    </x:row>
    <x:row r="104" spans="1:21" x14ac:dyDescent="0.25">
      <x:c r="A104" s="12" t="n">
        <x:v>8</x:v>
      </x:c>
      <x:c r="B104" s="12" t="n">
        <x:v>58</x:v>
      </x:c>
      <x:c r="C104" s="12" t="s">
        <x:v>40</x:v>
      </x:c>
      <x:c r="D104" s="12" t="n">
        <x:v>14</x:v>
      </x:c>
      <x:c r="E104" s="12" t="n">
        <x:v>55</x:v>
      </x:c>
      <x:c r="F104" s="12" t="s">
        <x:v>40</x:v>
      </x:c>
      <x:c r="G104" s="12" t="n">
        <x:v>37</x:v>
      </x:c>
      <x:c r="H104" s="12" t="n">
        <x:v>52</x:v>
      </x:c>
      <x:c r="I104" s="12" t="s">
        <x:v>40</x:v>
      </x:c>
      <x:c r="J104" s="12" t="s">
        <x:v>31</x:v>
      </x:c>
      <x:c r="K104" s="12" t="s">
        <x:v>31</x:v>
      </x:c>
      <x:c r="N104" s="54" t="s"/>
    </x:row>
    <x:row r="105" spans="1:21" x14ac:dyDescent="0.25">
      <x:c r="A105" s="12" t="n">
        <x:v>9</x:v>
      </x:c>
      <x:c r="B105" s="12" t="n">
        <x:v>57</x:v>
      </x:c>
      <x:c r="D105" s="12" t="n">
        <x:v>15</x:v>
      </x:c>
      <x:c r="E105" s="12" t="n">
        <x:v>54</x:v>
      </x:c>
      <x:c r="G105" s="12" t="n">
        <x:v>48</x:v>
      </x:c>
      <x:c r="H105" s="12" t="n">
        <x:v>51</x:v>
      </x:c>
    </x:row>
    <x:row r="106" spans="1:21" x14ac:dyDescent="0.25">
      <x:c r="A106" s="12" t="n">
        <x:v>10</x:v>
      </x:c>
      <x:c r="B106" s="12" t="n">
        <x:v>56</x:v>
      </x:c>
      <x:c r="D106" s="12" t="n">
        <x:v>16</x:v>
      </x:c>
      <x:c r="E106" s="12" t="n">
        <x:v>53</x:v>
      </x:c>
      <x:c r="G106" s="12" t="n">
        <x:v>59</x:v>
      </x:c>
      <x:c r="H106" s="12" t="n">
        <x:v>50</x:v>
      </x:c>
    </x:row>
    <x:row r="108" spans="1:21" x14ac:dyDescent="0.25">
      <x:c r="A108" s="13" t="s">
        <x:v>44</x:v>
      </x:c>
    </x:row>
    <x:row r="109" spans="1:21" x14ac:dyDescent="0.25">
      <x:c r="A109" s="45" t="s">
        <x:v>9</x:v>
      </x:c>
      <x:c r="B109" s="46" t="s">
        <x:v>10</x:v>
      </x:c>
      <x:c r="C109" s="46" t="s">
        <x:v>11</x:v>
      </x:c>
      <x:c r="D109" s="47" t="s">
        <x:v>12</x:v>
      </x:c>
      <x:c r="E109" s="48" t="s">
        <x:v>13</x:v>
      </x:c>
      <x:c r="F109" s="48" t="s">
        <x:v>14</x:v>
      </x:c>
      <x:c r="G109" s="49" t="s">
        <x:v>15</x:v>
      </x:c>
      <x:c r="H109" s="50" t="s">
        <x:v>16</x:v>
      </x:c>
      <x:c r="I109" s="50" t="s">
        <x:v>17</x:v>
      </x:c>
      <x:c r="J109" s="14" t="s">
        <x:v>18</x:v>
      </x:c>
      <x:c r="K109" s="14" t="s">
        <x:v>19</x:v>
      </x:c>
      <x:c r="L109" s="91" t="s">
        <x:v>20</x:v>
      </x:c>
      <x:c r="M109" s="56">
        <x:v>43952.6333333333</x:v>
      </x:c>
    </x:row>
    <x:row r="110" spans="1:21" x14ac:dyDescent="0.25">
      <x:c r="A110" s="12" t="n">
        <x:v>1</x:v>
      </x:c>
      <x:c r="B110" s="12" t="n">
        <x:v>17</x:v>
      </x:c>
      <x:c r="C110" s="12" t="s">
        <x:v>40</x:v>
      </x:c>
      <x:c r="D110" s="12" t="n">
        <x:v>4</x:v>
      </x:c>
      <x:c r="E110" s="12" t="n">
        <x:v>17</x:v>
      </x:c>
      <x:c r="F110" s="12" t="s">
        <x:v>40</x:v>
      </x:c>
      <x:c r="G110" s="12" t="n">
        <x:v>7</x:v>
      </x:c>
      <x:c r="H110" s="12" t="n">
        <x:v>17</x:v>
      </x:c>
      <x:c r="I110" s="12" t="s">
        <x:v>40</x:v>
      </x:c>
      <x:c r="J110" s="12" t="s">
        <x:v>24</x:v>
      </x:c>
      <x:c r="K110" s="12" t="s">
        <x:v>24</x:v>
      </x:c>
    </x:row>
    <x:row r="111" spans="1:21" x14ac:dyDescent="0.25">
      <x:c r="A111" s="12" t="n">
        <x:v>2</x:v>
      </x:c>
      <x:c r="B111" s="12" t="n">
        <x:v>16</x:v>
      </x:c>
      <x:c r="D111" s="12" t="n">
        <x:v>5</x:v>
      </x:c>
      <x:c r="E111" s="12" t="n">
        <x:v>16</x:v>
      </x:c>
      <x:c r="G111" s="12" t="n">
        <x:v>8</x:v>
      </x:c>
      <x:c r="H111" s="12" t="n">
        <x:v>16</x:v>
      </x:c>
      <x:c r="N111" s="54" t="s"/>
    </x:row>
    <x:row r="112" spans="1:21" x14ac:dyDescent="0.25">
      <x:c r="A112" s="12" t="n">
        <x:v>3</x:v>
      </x:c>
      <x:c r="B112" s="12" t="n">
        <x:v>14</x:v>
      </x:c>
      <x:c r="D112" s="12" t="n">
        <x:v>6</x:v>
      </x:c>
      <x:c r="E112" s="12" t="n">
        <x:v>14</x:v>
      </x:c>
      <x:c r="G112" s="12" t="n">
        <x:v>9</x:v>
      </x:c>
      <x:c r="H112" s="12" t="n">
        <x:v>14</x:v>
      </x:c>
    </x:row>
    <x:row r="114" spans="1:21" x14ac:dyDescent="0.25">
      <x:c r="A114" s="13" t="s">
        <x:v>45</x:v>
      </x:c>
    </x:row>
    <x:row r="115" spans="1:21" x14ac:dyDescent="0.25">
      <x:c r="A115" s="45" t="s">
        <x:v>9</x:v>
      </x:c>
      <x:c r="B115" s="46" t="s">
        <x:v>10</x:v>
      </x:c>
      <x:c r="C115" s="46" t="s">
        <x:v>11</x:v>
      </x:c>
      <x:c r="D115" s="47" t="s">
        <x:v>12</x:v>
      </x:c>
      <x:c r="E115" s="48" t="s">
        <x:v>13</x:v>
      </x:c>
      <x:c r="F115" s="48" t="s">
        <x:v>14</x:v>
      </x:c>
      <x:c r="G115" s="49" t="s">
        <x:v>15</x:v>
      </x:c>
      <x:c r="H115" s="50" t="s">
        <x:v>16</x:v>
      </x:c>
      <x:c r="I115" s="50" t="s">
        <x:v>17</x:v>
      </x:c>
      <x:c r="J115" s="14" t="s">
        <x:v>18</x:v>
      </x:c>
      <x:c r="K115" s="14" t="s">
        <x:v>19</x:v>
      </x:c>
      <x:c r="L115" s="91" t="s">
        <x:v>20</x:v>
      </x:c>
      <x:c r="M115" s="56">
        <x:v>43952.6333333333</x:v>
      </x:c>
    </x:row>
    <x:row r="116" spans="1:21" x14ac:dyDescent="0.25">
      <x:c r="A116" s="12" t="n">
        <x:v>11</x:v>
      </x:c>
      <x:c r="B116" s="12" t="n">
        <x:v>36</x:v>
      </x:c>
      <x:c r="C116" s="12" t="s">
        <x:v>40</x:v>
      </x:c>
      <x:c r="D116" s="12" t="n">
        <x:v>15</x:v>
      </x:c>
      <x:c r="E116" s="12" t="n">
        <x:v>16</x:v>
      </x:c>
      <x:c r="F116" s="12" t="s">
        <x:v>40</x:v>
      </x:c>
      <x:c r="G116" s="12" t="n">
        <x:v>22</x:v>
      </x:c>
      <x:c r="H116" s="12" t="n">
        <x:v>12</x:v>
      </x:c>
      <x:c r="I116" s="12" t="s">
        <x:v>40</x:v>
      </x:c>
      <x:c r="J116" s="12" t="s">
        <x:v>31</x:v>
      </x:c>
      <x:c r="K116" s="12" t="s">
        <x:v>31</x:v>
      </x:c>
    </x:row>
    <x:row r="117" spans="1:21" x14ac:dyDescent="0.25">
      <x:c r="A117" s="12" t="n">
        <x:v>12</x:v>
      </x:c>
      <x:c r="B117" s="12" t="n">
        <x:v>25</x:v>
      </x:c>
      <x:c r="D117" s="12" t="n">
        <x:v>16</x:v>
      </x:c>
      <x:c r="E117" s="12" t="n">
        <x:v>14</x:v>
      </x:c>
      <x:c r="G117" s="12" t="n">
        <x:v>28</x:v>
      </x:c>
      <x:c r="H117" s="12" t="n">
        <x:v>8</x:v>
      </x:c>
    </x:row>
    <x:row r="118" spans="1:21" x14ac:dyDescent="0.25">
      <x:c r="A118" s="12" t="n">
        <x:v>13</x:v>
      </x:c>
      <x:c r="B118" s="12" t="n">
        <x:v>16</x:v>
      </x:c>
      <x:c r="D118" s="12" t="n">
        <x:v>20</x:v>
      </x:c>
      <x:c r="E118" s="12" t="n">
        <x:v>12</x:v>
      </x:c>
      <x:c r="G118" s="12" t="n">
        <x:v>30</x:v>
      </x:c>
      <x:c r="H118" s="12" t="n">
        <x:v>5</x:v>
      </x:c>
      <x:c r="N118" s="54" t="s"/>
    </x:row>
    <x:row r="120" spans="1:21" x14ac:dyDescent="0.25">
      <x:c r="A120" s="89" t="s"/>
      <x:c r="B120" s="89" t="s"/>
      <x:c r="C120" s="89" t="s"/>
      <x:c r="D120" s="89" t="s"/>
      <x:c r="E120" s="89" t="s"/>
      <x:c r="F120" s="89" t="s"/>
      <x:c r="G120" s="89" t="s"/>
      <x:c r="H120" s="89" t="s"/>
      <x:c r="I120" s="89" t="s"/>
      <x:c r="J120" s="89" t="s"/>
      <x:c r="K120" s="89" t="s"/>
      <x:c r="N120" s="89" t="s"/>
    </x:row>
    <x:row r="122" spans="1:21" x14ac:dyDescent="0.25">
      <x:c r="A122" s="13" t="s">
        <x:v>46</x:v>
      </x:c>
    </x:row>
    <x:row r="123" spans="1:21" x14ac:dyDescent="0.25">
      <x:c r="A123" s="45" t="s">
        <x:v>9</x:v>
      </x:c>
      <x:c r="B123" s="46" t="s">
        <x:v>10</x:v>
      </x:c>
      <x:c r="C123" s="46" t="s">
        <x:v>11</x:v>
      </x:c>
      <x:c r="D123" s="47" t="s">
        <x:v>12</x:v>
      </x:c>
      <x:c r="E123" s="48" t="s">
        <x:v>13</x:v>
      </x:c>
      <x:c r="F123" s="48" t="s">
        <x:v>14</x:v>
      </x:c>
      <x:c r="G123" s="49" t="s">
        <x:v>15</x:v>
      </x:c>
      <x:c r="H123" s="50" t="s">
        <x:v>16</x:v>
      </x:c>
      <x:c r="I123" s="50" t="s">
        <x:v>17</x:v>
      </x:c>
      <x:c r="J123" s="14" t="s">
        <x:v>18</x:v>
      </x:c>
      <x:c r="K123" s="14" t="s">
        <x:v>19</x:v>
      </x:c>
    </x:row>
    <x:row r="124" spans="1:21" x14ac:dyDescent="0.25">
      <x:c r="A124" s="12" t="n">
        <x:v>5</x:v>
      </x:c>
      <x:c r="B124" s="12" t="n">
        <x:v>13</x:v>
      </x:c>
      <x:c r="C124" s="12" t="s">
        <x:v>21</x:v>
      </x:c>
      <x:c r="D124" s="12" t="n">
        <x:v>13</x:v>
      </x:c>
      <x:c r="E124" s="12" t="n">
        <x:v>18</x:v>
      </x:c>
      <x:c r="F124" s="12" t="s">
        <x:v>21</x:v>
      </x:c>
      <x:c r="G124" s="12" t="n">
        <x:v>22</x:v>
      </x:c>
      <x:c r="H124" s="12" t="n">
        <x:v>33</x:v>
      </x:c>
      <x:c r="I124" s="12" t="s">
        <x:v>47</x:v>
      </x:c>
      <x:c r="J124" s="12" t="s">
        <x:v>22</x:v>
      </x:c>
    </x:row>
    <x:row r="125" spans="1:21" x14ac:dyDescent="0.25">
      <x:c r="A125" s="12" t="n">
        <x:v>7</x:v>
      </x:c>
      <x:c r="B125" s="12" t="n">
        <x:v>15</x:v>
      </x:c>
      <x:c r="D125" s="12" t="n">
        <x:v>18</x:v>
      </x:c>
      <x:c r="E125" s="12" t="n">
        <x:v>20</x:v>
      </x:c>
      <x:c r="G125" s="12" t="n">
        <x:v>24</x:v>
      </x:c>
      <x:c r="H125" s="12" t="n">
        <x:v>35</x:v>
      </x:c>
      <x:c r="N125" s="54" t="s"/>
    </x:row>
    <x:row r="126" spans="1:21" x14ac:dyDescent="0.25">
      <x:c r="A126" s="12" t="n">
        <x:v>12</x:v>
      </x:c>
      <x:c r="B126" s="12" t="n">
        <x:v>16</x:v>
      </x:c>
      <x:c r="D126" s="12" t="n">
        <x:v>19</x:v>
      </x:c>
      <x:c r="E126" s="12" t="n">
        <x:v>25</x:v>
      </x:c>
      <x:c r="G126" s="12" t="n">
        <x:v>30</x:v>
      </x:c>
      <x:c r="H126" s="12" t="n">
        <x:v>41</x:v>
      </x:c>
    </x:row>
    <x:row r="128" spans="1:21" x14ac:dyDescent="0.25">
      <x:c r="A128" s="13" t="s">
        <x:v>48</x:v>
      </x:c>
    </x:row>
    <x:row r="129" spans="1:21" x14ac:dyDescent="0.25">
      <x:c r="A129" s="45" t="s">
        <x:v>9</x:v>
      </x:c>
      <x:c r="B129" s="46" t="s">
        <x:v>10</x:v>
      </x:c>
      <x:c r="C129" s="46" t="s">
        <x:v>11</x:v>
      </x:c>
      <x:c r="D129" s="47" t="s">
        <x:v>12</x:v>
      </x:c>
      <x:c r="E129" s="48" t="s">
        <x:v>13</x:v>
      </x:c>
      <x:c r="F129" s="48" t="s">
        <x:v>14</x:v>
      </x:c>
      <x:c r="G129" s="49" t="s">
        <x:v>15</x:v>
      </x:c>
      <x:c r="H129" s="50" t="s">
        <x:v>16</x:v>
      </x:c>
      <x:c r="I129" s="50" t="s">
        <x:v>17</x:v>
      </x:c>
      <x:c r="J129" s="14" t="s">
        <x:v>18</x:v>
      </x:c>
      <x:c r="K129" s="14" t="s">
        <x:v>19</x:v>
      </x:c>
    </x:row>
    <x:row r="130" spans="1:21" s="0" customFormat="1" x14ac:dyDescent="0.25">
      <x:c r="A130" s="12" t="n">
        <x:v>16</x:v>
      </x:c>
      <x:c r="B130" s="12" t="n">
        <x:v>2</x:v>
      </x:c>
      <x:c r="C130" s="12" t="s">
        <x:v>47</x:v>
      </x:c>
      <x:c r="D130" s="12" t="n">
        <x:v>30</x:v>
      </x:c>
      <x:c r="E130" s="12" t="n">
        <x:v>2</x:v>
      </x:c>
      <x:c r="F130" s="12" t="s">
        <x:v>47</x:v>
      </x:c>
      <x:c r="G130" s="12" t="n">
        <x:v>55</x:v>
      </x:c>
      <x:c r="H130" s="12" t="n">
        <x:v>2</x:v>
      </x:c>
      <x:c r="I130" s="12" t="s">
        <x:v>47</x:v>
      </x:c>
      <x:c r="J130" s="12" t="s">
        <x:v>24</x:v>
      </x:c>
      <x:c r="K130" s="0" t="s"/>
      <x:c r="L130" s="0" t="s"/>
      <x:c r="M130" s="0" t="s"/>
      <x:c r="N130" s="0" t="s"/>
      <x:c r="O130" s="0" t="s"/>
      <x:c r="P130" s="0" t="s"/>
      <x:c r="Q130" s="0" t="s"/>
      <x:c r="R130" s="0" t="s"/>
      <x:c r="S130" s="0" t="s"/>
      <x:c r="T130" s="0" t="s"/>
      <x:c r="U130" s="0" t="s"/>
    </x:row>
    <x:row r="131" spans="1:21" x14ac:dyDescent="0.25">
      <x:c r="A131" s="12" t="n">
        <x:v>17</x:v>
      </x:c>
      <x:c r="B131" s="12" t="n">
        <x:v>3</x:v>
      </x:c>
      <x:c r="D131" s="12" t="n">
        <x:v>40</x:v>
      </x:c>
      <x:c r="E131" s="12" t="n">
        <x:v>3</x:v>
      </x:c>
      <x:c r="G131" s="12" t="n">
        <x:v>57</x:v>
      </x:c>
      <x:c r="H131" s="12" t="n">
        <x:v>3</x:v>
      </x:c>
    </x:row>
    <x:row r="132" spans="1:21" x14ac:dyDescent="0.25">
      <x:c r="A132" s="12" t="n">
        <x:v>18</x:v>
      </x:c>
      <x:c r="B132" s="12" t="n">
        <x:v>4</x:v>
      </x:c>
      <x:c r="D132" s="12" t="n">
        <x:v>50</x:v>
      </x:c>
      <x:c r="E132" s="12" t="n">
        <x:v>4</x:v>
      </x:c>
      <x:c r="G132" s="12" t="n">
        <x:v>59</x:v>
      </x:c>
      <x:c r="H132" s="12" t="n">
        <x:v>4</x:v>
      </x:c>
      <x:c r="N132" s="54" t="s"/>
    </x:row>
    <x:row r="134" spans="1:21" x14ac:dyDescent="0.25">
      <x:c r="A134" s="13" t="s">
        <x:v>49</x:v>
      </x:c>
    </x:row>
    <x:row r="135" spans="1:21" x14ac:dyDescent="0.25">
      <x:c r="A135" s="45" t="s">
        <x:v>9</x:v>
      </x:c>
      <x:c r="B135" s="46" t="s">
        <x:v>10</x:v>
      </x:c>
      <x:c r="C135" s="46" t="s">
        <x:v>11</x:v>
      </x:c>
      <x:c r="D135" s="47" t="s">
        <x:v>12</x:v>
      </x:c>
      <x:c r="E135" s="48" t="s">
        <x:v>13</x:v>
      </x:c>
      <x:c r="F135" s="48" t="s">
        <x:v>14</x:v>
      </x:c>
      <x:c r="G135" s="49" t="s">
        <x:v>15</x:v>
      </x:c>
      <x:c r="H135" s="50" t="s">
        <x:v>16</x:v>
      </x:c>
      <x:c r="I135" s="50" t="s">
        <x:v>17</x:v>
      </x:c>
      <x:c r="J135" s="14" t="s">
        <x:v>18</x:v>
      </x:c>
      <x:c r="K135" s="14" t="s">
        <x:v>19</x:v>
      </x:c>
    </x:row>
    <x:row r="136" spans="1:21" x14ac:dyDescent="0.25">
      <x:c r="A136" s="12" t="n">
        <x:v>0</x:v>
      </x:c>
      <x:c r="B136" s="12" t="n">
        <x:v>14</x:v>
      </x:c>
      <x:c r="C136" s="12" t="s">
        <x:v>47</x:v>
      </x:c>
      <x:c r="D136" s="12" t="n">
        <x:v>4</x:v>
      </x:c>
      <x:c r="E136" s="12" t="n">
        <x:v>30</x:v>
      </x:c>
      <x:c r="F136" s="12" t="s">
        <x:v>47</x:v>
      </x:c>
      <x:c r="G136" s="12" t="n">
        <x:v>7</x:v>
      </x:c>
      <x:c r="H136" s="12" t="n">
        <x:v>50</x:v>
      </x:c>
      <x:c r="I136" s="12" t="s">
        <x:v>47</x:v>
      </x:c>
      <x:c r="J136" s="12" t="s">
        <x:v>26</x:v>
      </x:c>
    </x:row>
    <x:row r="137" spans="1:21" x14ac:dyDescent="0.25">
      <x:c r="A137" s="12" t="n">
        <x:v>1</x:v>
      </x:c>
      <x:c r="B137" s="12" t="n">
        <x:v>20</x:v>
      </x:c>
      <x:c r="D137" s="12" t="n">
        <x:v>5</x:v>
      </x:c>
      <x:c r="E137" s="12" t="n">
        <x:v>40</x:v>
      </x:c>
      <x:c r="G137" s="12" t="n">
        <x:v>8</x:v>
      </x:c>
      <x:c r="H137" s="12" t="n">
        <x:v>55</x:v>
      </x:c>
    </x:row>
    <x:row r="138" spans="1:21" x14ac:dyDescent="0.25">
      <x:c r="A138" s="12" t="n">
        <x:v>2</x:v>
      </x:c>
      <x:c r="B138" s="12" t="n">
        <x:v>30</x:v>
      </x:c>
      <x:c r="D138" s="12" t="n">
        <x:v>6</x:v>
      </x:c>
      <x:c r="E138" s="12" t="n">
        <x:v>50</x:v>
      </x:c>
      <x:c r="G138" s="12" t="n">
        <x:v>9</x:v>
      </x:c>
      <x:c r="H138" s="12" t="n">
        <x:v>57.5</x:v>
      </x:c>
    </x:row>
    <x:row r="140" spans="1:21" x14ac:dyDescent="0.25">
      <x:c r="A140" s="13" t="s">
        <x:v>50</x:v>
      </x:c>
    </x:row>
    <x:row r="141" spans="1:21" x14ac:dyDescent="0.25">
      <x:c r="A141" s="45" t="s">
        <x:v>9</x:v>
      </x:c>
      <x:c r="B141" s="46" t="s">
        <x:v>10</x:v>
      </x:c>
      <x:c r="C141" s="46" t="s">
        <x:v>11</x:v>
      </x:c>
      <x:c r="D141" s="47" t="s">
        <x:v>12</x:v>
      </x:c>
      <x:c r="E141" s="48" t="s">
        <x:v>13</x:v>
      </x:c>
      <x:c r="F141" s="48" t="s">
        <x:v>14</x:v>
      </x:c>
      <x:c r="G141" s="49" t="s">
        <x:v>15</x:v>
      </x:c>
      <x:c r="H141" s="50" t="s">
        <x:v>16</x:v>
      </x:c>
      <x:c r="I141" s="50" t="s">
        <x:v>17</x:v>
      </x:c>
      <x:c r="J141" s="14" t="s">
        <x:v>18</x:v>
      </x:c>
      <x:c r="K141" s="14" t="s">
        <x:v>19</x:v>
      </x:c>
    </x:row>
    <x:row r="142" spans="1:21" x14ac:dyDescent="0.25">
      <x:c r="A142" s="12" t="n">
        <x:v>8</x:v>
      </x:c>
      <x:c r="B142" s="12" t="n">
        <x:v>58</x:v>
      </x:c>
      <x:c r="C142" s="12" t="s">
        <x:v>47</x:v>
      </x:c>
      <x:c r="D142" s="12" t="n">
        <x:v>14</x:v>
      </x:c>
      <x:c r="E142" s="12" t="n">
        <x:v>55</x:v>
      </x:c>
      <x:c r="F142" s="12" t="s">
        <x:v>47</x:v>
      </x:c>
      <x:c r="G142" s="12" t="n">
        <x:v>37</x:v>
      </x:c>
      <x:c r="H142" s="12" t="n">
        <x:v>52</x:v>
      </x:c>
      <x:c r="I142" s="12" t="s">
        <x:v>47</x:v>
      </x:c>
      <x:c r="J142" s="12" t="s">
        <x:v>28</x:v>
      </x:c>
    </x:row>
    <x:row r="143" spans="1:21" x14ac:dyDescent="0.25">
      <x:c r="A143" s="12" t="n">
        <x:v>9</x:v>
      </x:c>
      <x:c r="B143" s="12" t="n">
        <x:v>57</x:v>
      </x:c>
      <x:c r="D143" s="12" t="n">
        <x:v>15</x:v>
      </x:c>
      <x:c r="E143" s="12" t="n">
        <x:v>54</x:v>
      </x:c>
      <x:c r="G143" s="12" t="n">
        <x:v>48</x:v>
      </x:c>
      <x:c r="H143" s="12" t="n">
        <x:v>51</x:v>
      </x:c>
    </x:row>
    <x:row r="144" spans="1:21" x14ac:dyDescent="0.25">
      <x:c r="A144" s="12" t="n">
        <x:v>10</x:v>
      </x:c>
      <x:c r="B144" s="12" t="n">
        <x:v>56</x:v>
      </x:c>
      <x:c r="D144" s="12" t="n">
        <x:v>16</x:v>
      </x:c>
      <x:c r="E144" s="12" t="n">
        <x:v>53</x:v>
      </x:c>
      <x:c r="G144" s="12" t="n">
        <x:v>59</x:v>
      </x:c>
      <x:c r="H144" s="12" t="n">
        <x:v>50</x:v>
      </x:c>
    </x:row>
    <x:row r="146" spans="1:21" x14ac:dyDescent="0.25">
      <x:c r="A146" s="13" t="s">
        <x:v>51</x:v>
      </x:c>
    </x:row>
    <x:row r="147" spans="1:21" x14ac:dyDescent="0.25">
      <x:c r="A147" s="45" t="s">
        <x:v>9</x:v>
      </x:c>
      <x:c r="B147" s="46" t="s">
        <x:v>10</x:v>
      </x:c>
      <x:c r="C147" s="46" t="s">
        <x:v>11</x:v>
      </x:c>
      <x:c r="D147" s="47" t="s">
        <x:v>12</x:v>
      </x:c>
      <x:c r="E147" s="48" t="s">
        <x:v>13</x:v>
      </x:c>
      <x:c r="F147" s="48" t="s">
        <x:v>14</x:v>
      </x:c>
      <x:c r="G147" s="49" t="s">
        <x:v>15</x:v>
      </x:c>
      <x:c r="H147" s="50" t="s">
        <x:v>16</x:v>
      </x:c>
      <x:c r="I147" s="50" t="s">
        <x:v>17</x:v>
      </x:c>
      <x:c r="J147" s="14" t="s">
        <x:v>18</x:v>
      </x:c>
      <x:c r="K147" s="14" t="s">
        <x:v>19</x:v>
      </x:c>
    </x:row>
    <x:row r="148" spans="1:21" x14ac:dyDescent="0.25">
      <x:c r="A148" s="12" t="n">
        <x:v>1</x:v>
      </x:c>
      <x:c r="B148" s="12" t="n">
        <x:v>17</x:v>
      </x:c>
      <x:c r="C148" s="12" t="s">
        <x:v>47</x:v>
      </x:c>
      <x:c r="D148" s="12" t="n">
        <x:v>4</x:v>
      </x:c>
      <x:c r="E148" s="12" t="n">
        <x:v>17</x:v>
      </x:c>
      <x:c r="F148" s="12" t="s">
        <x:v>47</x:v>
      </x:c>
      <x:c r="G148" s="12" t="n">
        <x:v>7</x:v>
      </x:c>
      <x:c r="H148" s="12" t="n">
        <x:v>17</x:v>
      </x:c>
      <x:c r="I148" s="12" t="s">
        <x:v>47</x:v>
      </x:c>
      <x:c r="J148" s="12" t="s">
        <x:v>24</x:v>
      </x:c>
    </x:row>
    <x:row r="149" spans="1:21" x14ac:dyDescent="0.25">
      <x:c r="A149" s="12" t="n">
        <x:v>2</x:v>
      </x:c>
      <x:c r="B149" s="12" t="n">
        <x:v>16</x:v>
      </x:c>
      <x:c r="D149" s="12" t="n">
        <x:v>5</x:v>
      </x:c>
      <x:c r="E149" s="12" t="n">
        <x:v>16</x:v>
      </x:c>
      <x:c r="G149" s="12" t="n">
        <x:v>8</x:v>
      </x:c>
      <x:c r="H149" s="12" t="n">
        <x:v>16</x:v>
      </x:c>
    </x:row>
    <x:row r="150" spans="1:21" x14ac:dyDescent="0.25">
      <x:c r="A150" s="12" t="n">
        <x:v>3</x:v>
      </x:c>
      <x:c r="B150" s="12" t="n">
        <x:v>14</x:v>
      </x:c>
      <x:c r="D150" s="12" t="n">
        <x:v>6</x:v>
      </x:c>
      <x:c r="E150" s="12" t="n">
        <x:v>14</x:v>
      </x:c>
      <x:c r="G150" s="12" t="n">
        <x:v>9</x:v>
      </x:c>
      <x:c r="H150" s="12" t="n">
        <x:v>14</x:v>
      </x:c>
    </x:row>
    <x:row r="152" spans="1:21" x14ac:dyDescent="0.25">
      <x:c r="A152" s="13" t="s">
        <x:v>52</x:v>
      </x:c>
    </x:row>
    <x:row r="153" spans="1:21" x14ac:dyDescent="0.25">
      <x:c r="A153" s="45" t="s">
        <x:v>9</x:v>
      </x:c>
      <x:c r="B153" s="46" t="s">
        <x:v>10</x:v>
      </x:c>
      <x:c r="C153" s="46" t="s">
        <x:v>11</x:v>
      </x:c>
      <x:c r="D153" s="47" t="s">
        <x:v>12</x:v>
      </x:c>
      <x:c r="E153" s="48" t="s">
        <x:v>13</x:v>
      </x:c>
      <x:c r="F153" s="48" t="s">
        <x:v>14</x:v>
      </x:c>
      <x:c r="G153" s="49" t="s">
        <x:v>15</x:v>
      </x:c>
      <x:c r="H153" s="50" t="s">
        <x:v>16</x:v>
      </x:c>
      <x:c r="I153" s="50" t="s">
        <x:v>17</x:v>
      </x:c>
      <x:c r="J153" s="14" t="s">
        <x:v>18</x:v>
      </x:c>
      <x:c r="K153" s="14" t="s">
        <x:v>19</x:v>
      </x:c>
    </x:row>
    <x:row r="154" spans="1:21" x14ac:dyDescent="0.25">
      <x:c r="A154" s="12" t="n">
        <x:v>11</x:v>
      </x:c>
      <x:c r="B154" s="12" t="n">
        <x:v>36</x:v>
      </x:c>
      <x:c r="C154" s="12" t="s">
        <x:v>47</x:v>
      </x:c>
      <x:c r="D154" s="12" t="n">
        <x:v>15</x:v>
      </x:c>
      <x:c r="E154" s="12" t="n">
        <x:v>16</x:v>
      </x:c>
      <x:c r="F154" s="12" t="s">
        <x:v>47</x:v>
      </x:c>
      <x:c r="G154" s="12" t="n">
        <x:v>22</x:v>
      </x:c>
      <x:c r="H154" s="12" t="n">
        <x:v>12</x:v>
      </x:c>
      <x:c r="I154" s="12" t="s">
        <x:v>47</x:v>
      </x:c>
      <x:c r="J154" s="12" t="s">
        <x:v>31</x:v>
      </x:c>
    </x:row>
    <x:row r="155" spans="1:21" x14ac:dyDescent="0.25">
      <x:c r="A155" s="12" t="n">
        <x:v>12</x:v>
      </x:c>
      <x:c r="B155" s="12" t="n">
        <x:v>25</x:v>
      </x:c>
      <x:c r="D155" s="12" t="n">
        <x:v>16</x:v>
      </x:c>
      <x:c r="E155" s="12" t="n">
        <x:v>14</x:v>
      </x:c>
      <x:c r="G155" s="12" t="n">
        <x:v>28</x:v>
      </x:c>
      <x:c r="H155" s="12" t="n">
        <x:v>8</x:v>
      </x:c>
    </x:row>
    <x:row r="156" spans="1:21" x14ac:dyDescent="0.25">
      <x:c r="A156" s="12" t="n">
        <x:v>13</x:v>
      </x:c>
      <x:c r="B156" s="12" t="n">
        <x:v>16</x:v>
      </x:c>
      <x:c r="D156" s="12" t="n">
        <x:v>20</x:v>
      </x:c>
      <x:c r="E156" s="12" t="n">
        <x:v>12</x:v>
      </x:c>
      <x:c r="G156" s="12" t="n">
        <x:v>30</x:v>
      </x:c>
      <x:c r="H156" s="12" t="n">
        <x:v>5</x:v>
      </x:c>
    </x:row>
    <x:row r="158" spans="1:21" x14ac:dyDescent="0.25">
      <x:c r="A158" s="89" t="s"/>
      <x:c r="B158" s="89" t="s"/>
      <x:c r="C158" s="89" t="s"/>
      <x:c r="D158" s="89" t="s"/>
      <x:c r="E158" s="89" t="s"/>
      <x:c r="F158" s="89" t="s"/>
      <x:c r="G158" s="89" t="s"/>
      <x:c r="H158" s="89" t="s"/>
      <x:c r="I158" s="89" t="s"/>
      <x:c r="J158" s="89" t="s"/>
      <x:c r="K158" s="89" t="s"/>
      <x:c r="N158" s="89" t="s"/>
    </x:row>
    <x:row r="160" spans="1:21" x14ac:dyDescent="0.25">
      <x:c r="A160" s="13" t="s">
        <x:v>53</x:v>
      </x:c>
    </x:row>
    <x:row r="161" spans="1:21" x14ac:dyDescent="0.25">
      <x:c r="A161" s="45" t="s">
        <x:v>9</x:v>
      </x:c>
      <x:c r="B161" s="46" t="s">
        <x:v>10</x:v>
      </x:c>
      <x:c r="C161" s="46" t="s">
        <x:v>11</x:v>
      </x:c>
      <x:c r="D161" s="47" t="s">
        <x:v>12</x:v>
      </x:c>
      <x:c r="E161" s="48" t="s">
        <x:v>13</x:v>
      </x:c>
      <x:c r="F161" s="48" t="s">
        <x:v>14</x:v>
      </x:c>
      <x:c r="G161" s="49" t="s">
        <x:v>15</x:v>
      </x:c>
      <x:c r="H161" s="50" t="s">
        <x:v>16</x:v>
      </x:c>
      <x:c r="I161" s="50" t="s">
        <x:v>17</x:v>
      </x:c>
      <x:c r="J161" s="14" t="s">
        <x:v>18</x:v>
      </x:c>
      <x:c r="K161" s="14" t="s">
        <x:v>19</x:v>
      </x:c>
      <x:c r="L161" s="91" t="s">
        <x:v>20</x:v>
      </x:c>
      <x:c r="M161" s="56">
        <x:v>43952.6333333333</x:v>
      </x:c>
    </x:row>
    <x:row r="162" spans="1:21" x14ac:dyDescent="0.25">
      <x:c r="A162" s="12" t="n">
        <x:v>5</x:v>
      </x:c>
      <x:c r="B162" s="12" t="n">
        <x:v>13</x:v>
      </x:c>
      <x:c r="C162" s="12" t="s">
        <x:v>54</x:v>
      </x:c>
      <x:c r="D162" s="12" t="n">
        <x:v>13</x:v>
      </x:c>
      <x:c r="E162" s="12" t="n">
        <x:v>18</x:v>
      </x:c>
      <x:c r="F162" s="12" t="s">
        <x:v>54</x:v>
      </x:c>
      <x:c r="G162" s="12" t="n">
        <x:v>22</x:v>
      </x:c>
      <x:c r="H162" s="12" t="n">
        <x:v>33</x:v>
      </x:c>
      <x:c r="I162" s="12" t="s">
        <x:v>54</x:v>
      </x:c>
      <x:c r="J162" s="12" t="s">
        <x:v>22</x:v>
      </x:c>
      <x:c r="K162" s="12" t="s">
        <x:v>22</x:v>
      </x:c>
    </x:row>
    <x:row r="163" spans="1:21" x14ac:dyDescent="0.25">
      <x:c r="A163" s="12" t="n">
        <x:v>7</x:v>
      </x:c>
      <x:c r="B163" s="12" t="n">
        <x:v>15</x:v>
      </x:c>
      <x:c r="D163" s="12" t="n">
        <x:v>18</x:v>
      </x:c>
      <x:c r="E163" s="12" t="n">
        <x:v>20</x:v>
      </x:c>
      <x:c r="G163" s="12" t="n">
        <x:v>24</x:v>
      </x:c>
      <x:c r="H163" s="12" t="n">
        <x:v>35</x:v>
      </x:c>
    </x:row>
    <x:row r="164" spans="1:21" x14ac:dyDescent="0.25">
      <x:c r="A164" s="12" t="n">
        <x:v>12</x:v>
      </x:c>
      <x:c r="B164" s="12" t="n">
        <x:v>16</x:v>
      </x:c>
      <x:c r="D164" s="12" t="n">
        <x:v>19</x:v>
      </x:c>
      <x:c r="E164" s="12" t="n">
        <x:v>25</x:v>
      </x:c>
      <x:c r="G164" s="12" t="n">
        <x:v>30</x:v>
      </x:c>
      <x:c r="H164" s="12" t="n">
        <x:v>41</x:v>
      </x:c>
    </x:row>
    <x:row r="166" spans="1:21" x14ac:dyDescent="0.25">
      <x:c r="A166" s="13" t="s">
        <x:v>55</x:v>
      </x:c>
    </x:row>
    <x:row r="167" spans="1:21" x14ac:dyDescent="0.25">
      <x:c r="A167" s="45" t="s">
        <x:v>9</x:v>
      </x:c>
      <x:c r="B167" s="46" t="s">
        <x:v>10</x:v>
      </x:c>
      <x:c r="C167" s="46" t="s">
        <x:v>11</x:v>
      </x:c>
      <x:c r="D167" s="47" t="s">
        <x:v>12</x:v>
      </x:c>
      <x:c r="E167" s="48" t="s">
        <x:v>13</x:v>
      </x:c>
      <x:c r="F167" s="48" t="s">
        <x:v>14</x:v>
      </x:c>
      <x:c r="G167" s="49" t="s">
        <x:v>15</x:v>
      </x:c>
      <x:c r="H167" s="50" t="s">
        <x:v>16</x:v>
      </x:c>
      <x:c r="I167" s="50" t="s">
        <x:v>17</x:v>
      </x:c>
      <x:c r="J167" s="14" t="s">
        <x:v>18</x:v>
      </x:c>
      <x:c r="K167" s="14" t="s">
        <x:v>19</x:v>
      </x:c>
      <x:c r="L167" s="91" t="s">
        <x:v>20</x:v>
      </x:c>
      <x:c r="M167" s="56">
        <x:v>43952.6333333333</x:v>
      </x:c>
    </x:row>
    <x:row r="168" spans="1:21" x14ac:dyDescent="0.25">
      <x:c r="A168" s="12" t="n">
        <x:v>16</x:v>
      </x:c>
      <x:c r="B168" s="12" t="n">
        <x:v>2</x:v>
      </x:c>
      <x:c r="C168" s="12" t="s">
        <x:v>54</x:v>
      </x:c>
      <x:c r="D168" s="12" t="n">
        <x:v>30</x:v>
      </x:c>
      <x:c r="E168" s="12" t="n">
        <x:v>2</x:v>
      </x:c>
      <x:c r="F168" s="12" t="s">
        <x:v>54</x:v>
      </x:c>
      <x:c r="G168" s="12" t="n">
        <x:v>55</x:v>
      </x:c>
      <x:c r="H168" s="12" t="n">
        <x:v>2</x:v>
      </x:c>
      <x:c r="I168" s="12" t="s">
        <x:v>54</x:v>
      </x:c>
      <x:c r="J168" s="12" t="s">
        <x:v>24</x:v>
      </x:c>
      <x:c r="K168" s="12" t="s">
        <x:v>24</x:v>
      </x:c>
    </x:row>
    <x:row r="169" spans="1:21" x14ac:dyDescent="0.25">
      <x:c r="A169" s="12" t="n">
        <x:v>17</x:v>
      </x:c>
      <x:c r="B169" s="12" t="n">
        <x:v>3</x:v>
      </x:c>
      <x:c r="D169" s="12" t="n">
        <x:v>40</x:v>
      </x:c>
      <x:c r="E169" s="12" t="n">
        <x:v>3</x:v>
      </x:c>
      <x:c r="G169" s="12" t="n">
        <x:v>57</x:v>
      </x:c>
      <x:c r="H169" s="12" t="n">
        <x:v>3</x:v>
      </x:c>
    </x:row>
    <x:row r="170" spans="1:21" x14ac:dyDescent="0.25">
      <x:c r="A170" s="12" t="n">
        <x:v>18</x:v>
      </x:c>
      <x:c r="B170" s="12" t="n">
        <x:v>4</x:v>
      </x:c>
      <x:c r="D170" s="12" t="n">
        <x:v>50</x:v>
      </x:c>
      <x:c r="E170" s="12" t="n">
        <x:v>4</x:v>
      </x:c>
      <x:c r="G170" s="12" t="n">
        <x:v>59</x:v>
      </x:c>
      <x:c r="H170" s="12" t="n">
        <x:v>4</x:v>
      </x:c>
    </x:row>
    <x:row r="172" spans="1:21" x14ac:dyDescent="0.25">
      <x:c r="A172" s="13" t="s">
        <x:v>56</x:v>
      </x:c>
    </x:row>
    <x:row r="173" spans="1:21" x14ac:dyDescent="0.25">
      <x:c r="A173" s="45" t="s">
        <x:v>9</x:v>
      </x:c>
      <x:c r="B173" s="46" t="s">
        <x:v>10</x:v>
      </x:c>
      <x:c r="C173" s="46" t="s">
        <x:v>11</x:v>
      </x:c>
      <x:c r="D173" s="47" t="s">
        <x:v>12</x:v>
      </x:c>
      <x:c r="E173" s="48" t="s">
        <x:v>13</x:v>
      </x:c>
      <x:c r="F173" s="48" t="s">
        <x:v>14</x:v>
      </x:c>
      <x:c r="G173" s="49" t="s">
        <x:v>15</x:v>
      </x:c>
      <x:c r="H173" s="50" t="s">
        <x:v>16</x:v>
      </x:c>
      <x:c r="I173" s="50" t="s">
        <x:v>17</x:v>
      </x:c>
      <x:c r="J173" s="14" t="s">
        <x:v>18</x:v>
      </x:c>
      <x:c r="K173" s="14" t="s">
        <x:v>19</x:v>
      </x:c>
      <x:c r="L173" s="91" t="s">
        <x:v>20</x:v>
      </x:c>
      <x:c r="M173" s="56">
        <x:v>43952.6333333333</x:v>
      </x:c>
    </x:row>
    <x:row r="174" spans="1:21" x14ac:dyDescent="0.25">
      <x:c r="A174" s="12" t="n">
        <x:v>0</x:v>
      </x:c>
      <x:c r="B174" s="12" t="n">
        <x:v>14</x:v>
      </x:c>
      <x:c r="C174" s="12" t="s">
        <x:v>54</x:v>
      </x:c>
      <x:c r="D174" s="12" t="n">
        <x:v>4</x:v>
      </x:c>
      <x:c r="E174" s="12" t="n">
        <x:v>30</x:v>
      </x:c>
      <x:c r="F174" s="12" t="s">
        <x:v>54</x:v>
      </x:c>
      <x:c r="G174" s="12" t="n">
        <x:v>7</x:v>
      </x:c>
      <x:c r="H174" s="12" t="n">
        <x:v>50</x:v>
      </x:c>
      <x:c r="I174" s="12" t="s">
        <x:v>54</x:v>
      </x:c>
      <x:c r="J174" s="12" t="s">
        <x:v>26</x:v>
      </x:c>
      <x:c r="K174" s="12" t="s">
        <x:v>26</x:v>
      </x:c>
    </x:row>
    <x:row r="175" spans="1:21" x14ac:dyDescent="0.25">
      <x:c r="A175" s="12" t="n">
        <x:v>1</x:v>
      </x:c>
      <x:c r="B175" s="12" t="n">
        <x:v>20</x:v>
      </x:c>
      <x:c r="D175" s="12" t="n">
        <x:v>5</x:v>
      </x:c>
      <x:c r="E175" s="12" t="n">
        <x:v>40</x:v>
      </x:c>
      <x:c r="G175" s="12" t="n">
        <x:v>8</x:v>
      </x:c>
      <x:c r="H175" s="12" t="n">
        <x:v>55</x:v>
      </x:c>
    </x:row>
    <x:row r="176" spans="1:21" x14ac:dyDescent="0.25">
      <x:c r="A176" s="12" t="n">
        <x:v>2</x:v>
      </x:c>
      <x:c r="B176" s="12" t="n">
        <x:v>30</x:v>
      </x:c>
      <x:c r="D176" s="12" t="n">
        <x:v>6</x:v>
      </x:c>
      <x:c r="E176" s="12" t="n">
        <x:v>50</x:v>
      </x:c>
      <x:c r="G176" s="12" t="n">
        <x:v>9</x:v>
      </x:c>
      <x:c r="H176" s="12" t="n">
        <x:v>57.5</x:v>
      </x:c>
    </x:row>
    <x:row r="178" spans="1:21" x14ac:dyDescent="0.25">
      <x:c r="A178" s="13" t="s">
        <x:v>57</x:v>
      </x:c>
    </x:row>
    <x:row r="179" spans="1:21" x14ac:dyDescent="0.25">
      <x:c r="A179" s="45" t="s">
        <x:v>9</x:v>
      </x:c>
      <x:c r="B179" s="46" t="s">
        <x:v>10</x:v>
      </x:c>
      <x:c r="C179" s="46" t="s">
        <x:v>11</x:v>
      </x:c>
      <x:c r="D179" s="47" t="s">
        <x:v>12</x:v>
      </x:c>
      <x:c r="E179" s="48" t="s">
        <x:v>13</x:v>
      </x:c>
      <x:c r="F179" s="48" t="s">
        <x:v>14</x:v>
      </x:c>
      <x:c r="G179" s="49" t="s">
        <x:v>15</x:v>
      </x:c>
      <x:c r="H179" s="50" t="s">
        <x:v>16</x:v>
      </x:c>
      <x:c r="I179" s="50" t="s">
        <x:v>17</x:v>
      </x:c>
      <x:c r="J179" s="14" t="s">
        <x:v>18</x:v>
      </x:c>
      <x:c r="K179" s="14" t="s">
        <x:v>19</x:v>
      </x:c>
      <x:c r="L179" s="91" t="s">
        <x:v>20</x:v>
      </x:c>
      <x:c r="M179" s="56">
        <x:v>43952.6333333333</x:v>
      </x:c>
    </x:row>
    <x:row r="180" spans="1:21" x14ac:dyDescent="0.25">
      <x:c r="A180" s="12" t="n">
        <x:v>8</x:v>
      </x:c>
      <x:c r="B180" s="12" t="n">
        <x:v>58</x:v>
      </x:c>
      <x:c r="C180" s="12" t="s">
        <x:v>54</x:v>
      </x:c>
      <x:c r="D180" s="12" t="n">
        <x:v>14</x:v>
      </x:c>
      <x:c r="E180" s="12" t="n">
        <x:v>55</x:v>
      </x:c>
      <x:c r="F180" s="12" t="s">
        <x:v>54</x:v>
      </x:c>
      <x:c r="G180" s="12" t="n">
        <x:v>37</x:v>
      </x:c>
      <x:c r="H180" s="12" t="n">
        <x:v>52</x:v>
      </x:c>
      <x:c r="I180" s="12" t="s">
        <x:v>54</x:v>
      </x:c>
      <x:c r="J180" s="12" t="s">
        <x:v>28</x:v>
      </x:c>
      <x:c r="K180" s="12" t="s">
        <x:v>28</x:v>
      </x:c>
    </x:row>
    <x:row r="181" spans="1:21" x14ac:dyDescent="0.25">
      <x:c r="A181" s="12" t="n">
        <x:v>9</x:v>
      </x:c>
      <x:c r="B181" s="12" t="n">
        <x:v>57</x:v>
      </x:c>
      <x:c r="D181" s="12" t="n">
        <x:v>15</x:v>
      </x:c>
      <x:c r="E181" s="12" t="n">
        <x:v>54</x:v>
      </x:c>
      <x:c r="G181" s="12" t="n">
        <x:v>48</x:v>
      </x:c>
      <x:c r="H181" s="12" t="n">
        <x:v>51</x:v>
      </x:c>
    </x:row>
    <x:row r="182" spans="1:21" x14ac:dyDescent="0.25">
      <x:c r="A182" s="12" t="n">
        <x:v>10</x:v>
      </x:c>
      <x:c r="B182" s="12" t="n">
        <x:v>56</x:v>
      </x:c>
      <x:c r="D182" s="12" t="n">
        <x:v>16</x:v>
      </x:c>
      <x:c r="E182" s="12" t="n">
        <x:v>53</x:v>
      </x:c>
      <x:c r="G182" s="12" t="n">
        <x:v>59</x:v>
      </x:c>
      <x:c r="H182" s="12" t="n">
        <x:v>50</x:v>
      </x:c>
    </x:row>
    <x:row r="184" spans="1:21" x14ac:dyDescent="0.25">
      <x:c r="A184" s="13" t="s">
        <x:v>58</x:v>
      </x:c>
    </x:row>
    <x:row r="185" spans="1:21" x14ac:dyDescent="0.25">
      <x:c r="A185" s="45" t="s">
        <x:v>9</x:v>
      </x:c>
      <x:c r="B185" s="46" t="s">
        <x:v>10</x:v>
      </x:c>
      <x:c r="C185" s="46" t="s">
        <x:v>11</x:v>
      </x:c>
      <x:c r="D185" s="47" t="s">
        <x:v>12</x:v>
      </x:c>
      <x:c r="E185" s="48" t="s">
        <x:v>13</x:v>
      </x:c>
      <x:c r="F185" s="48" t="s">
        <x:v>14</x:v>
      </x:c>
      <x:c r="G185" s="49" t="s">
        <x:v>15</x:v>
      </x:c>
      <x:c r="H185" s="50" t="s">
        <x:v>16</x:v>
      </x:c>
      <x:c r="I185" s="50" t="s">
        <x:v>17</x:v>
      </x:c>
      <x:c r="J185" s="14" t="s">
        <x:v>18</x:v>
      </x:c>
      <x:c r="K185" s="14" t="s">
        <x:v>19</x:v>
      </x:c>
      <x:c r="L185" s="91" t="s">
        <x:v>20</x:v>
      </x:c>
      <x:c r="M185" s="56">
        <x:v>43952.6333333333</x:v>
      </x:c>
      <x:c r="N185" s="54" t="s"/>
    </x:row>
    <x:row r="186" spans="1:21" x14ac:dyDescent="0.25">
      <x:c r="A186" s="12" t="n">
        <x:v>1</x:v>
      </x:c>
      <x:c r="B186" s="12" t="n">
        <x:v>17</x:v>
      </x:c>
      <x:c r="C186" s="12" t="s">
        <x:v>54</x:v>
      </x:c>
      <x:c r="D186" s="12" t="n">
        <x:v>4</x:v>
      </x:c>
      <x:c r="E186" s="12" t="n">
        <x:v>17</x:v>
      </x:c>
      <x:c r="F186" s="12" t="s">
        <x:v>54</x:v>
      </x:c>
      <x:c r="G186" s="12" t="n">
        <x:v>7</x:v>
      </x:c>
      <x:c r="H186" s="12" t="n">
        <x:v>17</x:v>
      </x:c>
      <x:c r="I186" s="12" t="s">
        <x:v>54</x:v>
      </x:c>
      <x:c r="J186" s="12" t="s">
        <x:v>24</x:v>
      </x:c>
      <x:c r="K186" s="12" t="s">
        <x:v>24</x:v>
      </x:c>
    </x:row>
    <x:row r="187" spans="1:21" x14ac:dyDescent="0.25">
      <x:c r="A187" s="12" t="n">
        <x:v>2</x:v>
      </x:c>
      <x:c r="B187" s="12" t="n">
        <x:v>16</x:v>
      </x:c>
      <x:c r="D187" s="12" t="n">
        <x:v>5</x:v>
      </x:c>
      <x:c r="E187" s="12" t="n">
        <x:v>16</x:v>
      </x:c>
      <x:c r="G187" s="12" t="n">
        <x:v>8</x:v>
      </x:c>
      <x:c r="H187" s="12" t="n">
        <x:v>16</x:v>
      </x:c>
    </x:row>
    <x:row r="188" spans="1:21" x14ac:dyDescent="0.25">
      <x:c r="A188" s="12" t="n">
        <x:v>3</x:v>
      </x:c>
      <x:c r="B188" s="12" t="n">
        <x:v>14</x:v>
      </x:c>
      <x:c r="D188" s="12" t="n">
        <x:v>6</x:v>
      </x:c>
      <x:c r="E188" s="12" t="n">
        <x:v>14</x:v>
      </x:c>
      <x:c r="G188" s="12" t="n">
        <x:v>9</x:v>
      </x:c>
      <x:c r="H188" s="12" t="n">
        <x:v>14</x:v>
      </x:c>
    </x:row>
    <x:row r="190" spans="1:21" x14ac:dyDescent="0.25">
      <x:c r="A190" s="13" t="s">
        <x:v>59</x:v>
      </x:c>
    </x:row>
    <x:row r="191" spans="1:21" x14ac:dyDescent="0.25">
      <x:c r="A191" s="45" t="s">
        <x:v>9</x:v>
      </x:c>
      <x:c r="B191" s="46" t="s">
        <x:v>10</x:v>
      </x:c>
      <x:c r="C191" s="46" t="s">
        <x:v>11</x:v>
      </x:c>
      <x:c r="D191" s="47" t="s">
        <x:v>12</x:v>
      </x:c>
      <x:c r="E191" s="48" t="s">
        <x:v>13</x:v>
      </x:c>
      <x:c r="F191" s="48" t="s">
        <x:v>14</x:v>
      </x:c>
      <x:c r="G191" s="49" t="s">
        <x:v>15</x:v>
      </x:c>
      <x:c r="H191" s="50" t="s">
        <x:v>16</x:v>
      </x:c>
      <x:c r="I191" s="50" t="s">
        <x:v>17</x:v>
      </x:c>
      <x:c r="J191" s="14" t="s">
        <x:v>18</x:v>
      </x:c>
      <x:c r="K191" s="14" t="s">
        <x:v>19</x:v>
      </x:c>
      <x:c r="L191" s="91" t="s">
        <x:v>20</x:v>
      </x:c>
      <x:c r="M191" s="56">
        <x:v>43952.6333333333</x:v>
      </x:c>
    </x:row>
    <x:row r="192" spans="1:21" x14ac:dyDescent="0.25">
      <x:c r="A192" s="12" t="n">
        <x:v>11</x:v>
      </x:c>
      <x:c r="B192" s="12" t="n">
        <x:v>36</x:v>
      </x:c>
      <x:c r="C192" s="12" t="s">
        <x:v>54</x:v>
      </x:c>
      <x:c r="D192" s="12" t="n">
        <x:v>15</x:v>
      </x:c>
      <x:c r="E192" s="12" t="n">
        <x:v>16</x:v>
      </x:c>
      <x:c r="F192" s="12" t="s">
        <x:v>54</x:v>
      </x:c>
      <x:c r="G192" s="12" t="n">
        <x:v>22</x:v>
      </x:c>
      <x:c r="H192" s="12" t="n">
        <x:v>12</x:v>
      </x:c>
      <x:c r="I192" s="12" t="s">
        <x:v>54</x:v>
      </x:c>
      <x:c r="J192" s="12" t="s">
        <x:v>31</x:v>
      </x:c>
      <x:c r="K192" s="12" t="s">
        <x:v>31</x:v>
      </x:c>
      <x:c r="N192" s="54" t="s"/>
    </x:row>
    <x:row r="193" spans="1:21" x14ac:dyDescent="0.25">
      <x:c r="A193" s="12" t="n">
        <x:v>12</x:v>
      </x:c>
      <x:c r="B193" s="12" t="n">
        <x:v>25</x:v>
      </x:c>
      <x:c r="D193" s="12" t="n">
        <x:v>16</x:v>
      </x:c>
      <x:c r="E193" s="12" t="n">
        <x:v>14</x:v>
      </x:c>
      <x:c r="G193" s="12" t="n">
        <x:v>28</x:v>
      </x:c>
      <x:c r="H193" s="12" t="n">
        <x:v>8</x:v>
      </x:c>
    </x:row>
    <x:row r="194" spans="1:21" x14ac:dyDescent="0.25">
      <x:c r="A194" s="12" t="n">
        <x:v>13</x:v>
      </x:c>
      <x:c r="B194" s="12" t="n">
        <x:v>16</x:v>
      </x:c>
      <x:c r="D194" s="12" t="n">
        <x:v>20</x:v>
      </x:c>
      <x:c r="E194" s="12" t="n">
        <x:v>12</x:v>
      </x:c>
      <x:c r="G194" s="12" t="n">
        <x:v>30</x:v>
      </x:c>
      <x:c r="H194" s="12" t="n">
        <x:v>5</x:v>
      </x:c>
    </x:row>
    <x:row r="196" spans="1:21" x14ac:dyDescent="0.25">
      <x:c r="A196" s="89" t="s"/>
      <x:c r="B196" s="89" t="s"/>
      <x:c r="C196" s="89" t="s"/>
      <x:c r="D196" s="89" t="s"/>
      <x:c r="E196" s="89" t="s"/>
      <x:c r="F196" s="89" t="s"/>
      <x:c r="G196" s="89" t="s"/>
      <x:c r="H196" s="89" t="s"/>
      <x:c r="I196" s="89" t="s"/>
      <x:c r="J196" s="89" t="s"/>
      <x:c r="K196" s="89" t="s"/>
      <x:c r="N196" s="89" t="s"/>
    </x:row>
    <x:row r="198" spans="1:21" x14ac:dyDescent="0.25">
      <x:c r="A198" s="13" t="s">
        <x:v>60</x:v>
      </x:c>
    </x:row>
    <x:row r="199" spans="1:21" x14ac:dyDescent="0.25">
      <x:c r="A199" s="45" t="s">
        <x:v>9</x:v>
      </x:c>
      <x:c r="B199" s="46" t="s">
        <x:v>10</x:v>
      </x:c>
      <x:c r="C199" s="46" t="s">
        <x:v>11</x:v>
      </x:c>
      <x:c r="D199" s="47" t="s">
        <x:v>12</x:v>
      </x:c>
      <x:c r="E199" s="48" t="s">
        <x:v>13</x:v>
      </x:c>
      <x:c r="F199" s="48" t="s">
        <x:v>14</x:v>
      </x:c>
      <x:c r="G199" s="49" t="s">
        <x:v>15</x:v>
      </x:c>
      <x:c r="H199" s="50" t="s">
        <x:v>16</x:v>
      </x:c>
      <x:c r="I199" s="50" t="s">
        <x:v>17</x:v>
      </x:c>
      <x:c r="J199" s="14" t="s">
        <x:v>18</x:v>
      </x:c>
      <x:c r="K199" s="14" t="s">
        <x:v>19</x:v>
      </x:c>
      <x:c r="L199" s="91" t="s">
        <x:v>20</x:v>
      </x:c>
      <x:c r="M199" s="56">
        <x:v>43952.6333333333</x:v>
      </x:c>
      <x:c r="N199" s="54" t="s"/>
    </x:row>
    <x:row r="200" spans="1:21" x14ac:dyDescent="0.25">
      <x:c r="A200" s="12" t="n">
        <x:v>5</x:v>
      </x:c>
      <x:c r="B200" s="12" t="n">
        <x:v>13</x:v>
      </x:c>
      <x:c r="C200" s="12" t="s">
        <x:v>33</x:v>
      </x:c>
      <x:c r="D200" s="12" t="n">
        <x:v>13</x:v>
      </x:c>
      <x:c r="E200" s="12" t="n">
        <x:v>18</x:v>
      </x:c>
      <x:c r="F200" s="12" t="s">
        <x:v>33</x:v>
      </x:c>
      <x:c r="G200" s="12" t="n">
        <x:v>22</x:v>
      </x:c>
      <x:c r="H200" s="12" t="n">
        <x:v>33</x:v>
      </x:c>
      <x:c r="I200" s="12" t="s">
        <x:v>54</x:v>
      </x:c>
      <x:c r="J200" s="12" t="s">
        <x:v>22</x:v>
      </x:c>
      <x:c r="K200" s="12" t="s">
        <x:v>22</x:v>
      </x:c>
    </x:row>
    <x:row r="201" spans="1:21" x14ac:dyDescent="0.25">
      <x:c r="A201" s="12" t="n">
        <x:v>7</x:v>
      </x:c>
      <x:c r="B201" s="12" t="n">
        <x:v>15</x:v>
      </x:c>
      <x:c r="D201" s="12" t="n">
        <x:v>18</x:v>
      </x:c>
      <x:c r="E201" s="12" t="n">
        <x:v>20</x:v>
      </x:c>
      <x:c r="G201" s="12" t="n">
        <x:v>24</x:v>
      </x:c>
      <x:c r="H201" s="12" t="n">
        <x:v>35</x:v>
      </x:c>
    </x:row>
    <x:row r="202" spans="1:21" x14ac:dyDescent="0.25">
      <x:c r="A202" s="12" t="n">
        <x:v>12</x:v>
      </x:c>
      <x:c r="B202" s="12" t="n">
        <x:v>16</x:v>
      </x:c>
      <x:c r="D202" s="12" t="n">
        <x:v>19</x:v>
      </x:c>
      <x:c r="E202" s="12" t="n">
        <x:v>25</x:v>
      </x:c>
      <x:c r="G202" s="12" t="n">
        <x:v>30</x:v>
      </x:c>
      <x:c r="H202" s="12" t="n">
        <x:v>41</x:v>
      </x:c>
    </x:row>
    <x:row r="204" spans="1:21" x14ac:dyDescent="0.25">
      <x:c r="A204" s="13" t="s">
        <x:v>61</x:v>
      </x:c>
    </x:row>
    <x:row r="205" spans="1:21" x14ac:dyDescent="0.25">
      <x:c r="A205" s="45" t="s">
        <x:v>9</x:v>
      </x:c>
      <x:c r="B205" s="46" t="s">
        <x:v>10</x:v>
      </x:c>
      <x:c r="C205" s="46" t="s">
        <x:v>11</x:v>
      </x:c>
      <x:c r="D205" s="47" t="s">
        <x:v>12</x:v>
      </x:c>
      <x:c r="E205" s="48" t="s">
        <x:v>13</x:v>
      </x:c>
      <x:c r="F205" s="48" t="s">
        <x:v>14</x:v>
      </x:c>
      <x:c r="G205" s="49" t="s">
        <x:v>15</x:v>
      </x:c>
      <x:c r="H205" s="50" t="s">
        <x:v>16</x:v>
      </x:c>
      <x:c r="I205" s="50" t="s">
        <x:v>17</x:v>
      </x:c>
      <x:c r="J205" s="14" t="s">
        <x:v>18</x:v>
      </x:c>
      <x:c r="K205" s="14" t="s">
        <x:v>19</x:v>
      </x:c>
      <x:c r="L205" s="91" t="s">
        <x:v>20</x:v>
      </x:c>
      <x:c r="M205" s="56">
        <x:v>43952.6333333333</x:v>
      </x:c>
    </x:row>
    <x:row r="206" spans="1:21" x14ac:dyDescent="0.25">
      <x:c r="A206" s="12" t="n">
        <x:v>16</x:v>
      </x:c>
      <x:c r="B206" s="12" t="n">
        <x:v>2</x:v>
      </x:c>
      <x:c r="C206" s="12" t="s">
        <x:v>54</x:v>
      </x:c>
      <x:c r="D206" s="12" t="n">
        <x:v>30</x:v>
      </x:c>
      <x:c r="E206" s="12" t="n">
        <x:v>2</x:v>
      </x:c>
      <x:c r="F206" s="12" t="s">
        <x:v>33</x:v>
      </x:c>
      <x:c r="G206" s="12" t="n">
        <x:v>55</x:v>
      </x:c>
      <x:c r="H206" s="12" t="n">
        <x:v>2</x:v>
      </x:c>
      <x:c r="I206" s="12" t="s">
        <x:v>54</x:v>
      </x:c>
      <x:c r="J206" s="12" t="s">
        <x:v>24</x:v>
      </x:c>
      <x:c r="K206" s="12" t="s">
        <x:v>24</x:v>
      </x:c>
      <x:c r="N206" s="54" t="s"/>
    </x:row>
    <x:row r="207" spans="1:21" x14ac:dyDescent="0.25">
      <x:c r="A207" s="12" t="n">
        <x:v>17</x:v>
      </x:c>
      <x:c r="B207" s="12" t="n">
        <x:v>3</x:v>
      </x:c>
      <x:c r="D207" s="12" t="n">
        <x:v>40</x:v>
      </x:c>
      <x:c r="E207" s="12" t="n">
        <x:v>3</x:v>
      </x:c>
      <x:c r="G207" s="12" t="n">
        <x:v>57</x:v>
      </x:c>
      <x:c r="H207" s="12" t="n">
        <x:v>3</x:v>
      </x:c>
    </x:row>
    <x:row r="208" spans="1:21" x14ac:dyDescent="0.25">
      <x:c r="A208" s="12" t="n">
        <x:v>18</x:v>
      </x:c>
      <x:c r="B208" s="12" t="n">
        <x:v>4</x:v>
      </x:c>
      <x:c r="D208" s="12" t="n">
        <x:v>50</x:v>
      </x:c>
      <x:c r="E208" s="12" t="n">
        <x:v>4</x:v>
      </x:c>
      <x:c r="G208" s="12" t="n">
        <x:v>59</x:v>
      </x:c>
      <x:c r="H208" s="12" t="n">
        <x:v>4</x:v>
      </x:c>
    </x:row>
    <x:row r="210" spans="1:21" x14ac:dyDescent="0.25">
      <x:c r="A210" s="13" t="s">
        <x:v>62</x:v>
      </x:c>
    </x:row>
    <x:row r="211" spans="1:21" x14ac:dyDescent="0.25">
      <x:c r="A211" s="45" t="s">
        <x:v>9</x:v>
      </x:c>
      <x:c r="B211" s="46" t="s">
        <x:v>10</x:v>
      </x:c>
      <x:c r="C211" s="46" t="s">
        <x:v>11</x:v>
      </x:c>
      <x:c r="D211" s="47" t="s">
        <x:v>12</x:v>
      </x:c>
      <x:c r="E211" s="48" t="s">
        <x:v>13</x:v>
      </x:c>
      <x:c r="F211" s="48" t="s">
        <x:v>14</x:v>
      </x:c>
      <x:c r="G211" s="49" t="s">
        <x:v>15</x:v>
      </x:c>
      <x:c r="H211" s="50" t="s">
        <x:v>16</x:v>
      </x:c>
      <x:c r="I211" s="50" t="s">
        <x:v>17</x:v>
      </x:c>
      <x:c r="J211" s="14" t="s">
        <x:v>18</x:v>
      </x:c>
      <x:c r="K211" s="14" t="s">
        <x:v>19</x:v>
      </x:c>
      <x:c r="L211" s="93" t="s">
        <x:v>63</x:v>
      </x:c>
      <x:c r="M211" s="56">
        <x:v>43952.6333333333</x:v>
      </x:c>
    </x:row>
    <x:row r="212" spans="1:21" x14ac:dyDescent="0.25">
      <x:c r="A212" s="12" t="n">
        <x:v>0</x:v>
      </x:c>
      <x:c r="B212" s="12" t="n">
        <x:v>14</x:v>
      </x:c>
      <x:c r="C212" s="12" t="s">
        <x:v>40</x:v>
      </x:c>
      <x:c r="D212" s="12" t="n">
        <x:v>4</x:v>
      </x:c>
      <x:c r="E212" s="12" t="n">
        <x:v>30</x:v>
      </x:c>
      <x:c r="F212" s="12" t="s">
        <x:v>21</x:v>
      </x:c>
      <x:c r="G212" s="12" t="n">
        <x:v>7</x:v>
      </x:c>
      <x:c r="H212" s="12" t="n">
        <x:v>50</x:v>
      </x:c>
      <x:c r="I212" s="12" t="s">
        <x:v>54</x:v>
      </x:c>
      <x:c r="J212" s="12" t="s">
        <x:v>64</x:v>
      </x:c>
      <x:c r="K212" s="12" t="s">
        <x:v>26</x:v>
      </x:c>
    </x:row>
    <x:row r="213" spans="1:21" x14ac:dyDescent="0.25">
      <x:c r="A213" s="12" t="n">
        <x:v>1</x:v>
      </x:c>
      <x:c r="B213" s="12" t="n">
        <x:v>20</x:v>
      </x:c>
      <x:c r="D213" s="12" t="n">
        <x:v>5</x:v>
      </x:c>
      <x:c r="E213" s="12" t="n">
        <x:v>40</x:v>
      </x:c>
      <x:c r="G213" s="12" t="n">
        <x:v>8</x:v>
      </x:c>
      <x:c r="H213" s="12" t="n">
        <x:v>55</x:v>
      </x:c>
      <x:c r="N213" s="54" t="s"/>
    </x:row>
    <x:row r="214" spans="1:21" x14ac:dyDescent="0.25">
      <x:c r="A214" s="12" t="n">
        <x:v>2</x:v>
      </x:c>
      <x:c r="B214" s="12" t="n">
        <x:v>30</x:v>
      </x:c>
      <x:c r="D214" s="12" t="n">
        <x:v>6</x:v>
      </x:c>
      <x:c r="E214" s="12" t="n">
        <x:v>50</x:v>
      </x:c>
      <x:c r="G214" s="12" t="n">
        <x:v>9</x:v>
      </x:c>
      <x:c r="H214" s="12" t="n">
        <x:v>57.5</x:v>
      </x:c>
    </x:row>
    <x:row r="216" spans="1:21" x14ac:dyDescent="0.25">
      <x:c r="A216" s="13" t="s">
        <x:v>65</x:v>
      </x:c>
    </x:row>
    <x:row r="217" spans="1:21" x14ac:dyDescent="0.25">
      <x:c r="A217" s="45" t="s">
        <x:v>9</x:v>
      </x:c>
      <x:c r="B217" s="46" t="s">
        <x:v>10</x:v>
      </x:c>
      <x:c r="C217" s="46" t="s">
        <x:v>11</x:v>
      </x:c>
      <x:c r="D217" s="47" t="s">
        <x:v>12</x:v>
      </x:c>
      <x:c r="E217" s="48" t="s">
        <x:v>13</x:v>
      </x:c>
      <x:c r="F217" s="48" t="s">
        <x:v>14</x:v>
      </x:c>
      <x:c r="G217" s="49" t="s">
        <x:v>15</x:v>
      </x:c>
      <x:c r="H217" s="50" t="s">
        <x:v>16</x:v>
      </x:c>
      <x:c r="I217" s="50" t="s">
        <x:v>17</x:v>
      </x:c>
      <x:c r="J217" s="14" t="s">
        <x:v>18</x:v>
      </x:c>
      <x:c r="K217" s="14" t="s">
        <x:v>19</x:v>
      </x:c>
      <x:c r="L217" s="91" t="s">
        <x:v>20</x:v>
      </x:c>
      <x:c r="M217" s="56">
        <x:v>43952.6333333333</x:v>
      </x:c>
    </x:row>
    <x:row r="218" spans="1:21" x14ac:dyDescent="0.25">
      <x:c r="A218" s="12" t="n">
        <x:v>8</x:v>
      </x:c>
      <x:c r="B218" s="12" t="n">
        <x:v>58</x:v>
      </x:c>
      <x:c r="C218" s="12" t="s">
        <x:v>40</x:v>
      </x:c>
      <x:c r="D218" s="12" t="n">
        <x:v>14</x:v>
      </x:c>
      <x:c r="E218" s="12" t="n">
        <x:v>55</x:v>
      </x:c>
      <x:c r="F218" s="12" t="s">
        <x:v>40</x:v>
      </x:c>
      <x:c r="G218" s="12" t="n">
        <x:v>37</x:v>
      </x:c>
      <x:c r="H218" s="12" t="n">
        <x:v>52</x:v>
      </x:c>
      <x:c r="I218" s="12" t="s">
        <x:v>33</x:v>
      </x:c>
      <x:c r="J218" s="12" t="s">
        <x:v>31</x:v>
      </x:c>
      <x:c r="K218" s="12" t="s">
        <x:v>31</x:v>
      </x:c>
    </x:row>
    <x:row r="219" spans="1:21" x14ac:dyDescent="0.25">
      <x:c r="A219" s="12" t="n">
        <x:v>9</x:v>
      </x:c>
      <x:c r="B219" s="12" t="n">
        <x:v>57</x:v>
      </x:c>
      <x:c r="D219" s="12" t="n">
        <x:v>15</x:v>
      </x:c>
      <x:c r="E219" s="12" t="n">
        <x:v>54</x:v>
      </x:c>
      <x:c r="G219" s="12" t="n">
        <x:v>48</x:v>
      </x:c>
      <x:c r="H219" s="12" t="n">
        <x:v>51</x:v>
      </x:c>
    </x:row>
    <x:row r="220" spans="1:21" x14ac:dyDescent="0.25">
      <x:c r="A220" s="12" t="n">
        <x:v>10</x:v>
      </x:c>
      <x:c r="B220" s="12" t="n">
        <x:v>56</x:v>
      </x:c>
      <x:c r="D220" s="12" t="n">
        <x:v>16</x:v>
      </x:c>
      <x:c r="E220" s="12" t="n">
        <x:v>53</x:v>
      </x:c>
      <x:c r="G220" s="12" t="n">
        <x:v>59</x:v>
      </x:c>
      <x:c r="H220" s="12" t="n">
        <x:v>50</x:v>
      </x:c>
      <x:c r="N220" s="54" t="s"/>
    </x:row>
    <x:row r="222" spans="1:21" x14ac:dyDescent="0.25">
      <x:c r="A222" s="13" t="s">
        <x:v>66</x:v>
      </x:c>
    </x:row>
    <x:row r="223" spans="1:21" x14ac:dyDescent="0.25">
      <x:c r="A223" s="45" t="s">
        <x:v>9</x:v>
      </x:c>
      <x:c r="B223" s="46" t="s">
        <x:v>10</x:v>
      </x:c>
      <x:c r="C223" s="46" t="s">
        <x:v>11</x:v>
      </x:c>
      <x:c r="D223" s="47" t="s">
        <x:v>12</x:v>
      </x:c>
      <x:c r="E223" s="48" t="s">
        <x:v>13</x:v>
      </x:c>
      <x:c r="F223" s="48" t="s">
        <x:v>14</x:v>
      </x:c>
      <x:c r="G223" s="49" t="s">
        <x:v>15</x:v>
      </x:c>
      <x:c r="H223" s="50" t="s">
        <x:v>16</x:v>
      </x:c>
      <x:c r="I223" s="50" t="s">
        <x:v>17</x:v>
      </x:c>
      <x:c r="J223" s="14" t="s">
        <x:v>18</x:v>
      </x:c>
      <x:c r="K223" s="14" t="s">
        <x:v>19</x:v>
      </x:c>
      <x:c r="L223" s="91" t="s">
        <x:v>20</x:v>
      </x:c>
      <x:c r="M223" s="56">
        <x:v>43952.6333333333</x:v>
      </x:c>
    </x:row>
    <x:row r="224" spans="1:21" x14ac:dyDescent="0.25">
      <x:c r="A224" s="12" t="n">
        <x:v>1</x:v>
      </x:c>
      <x:c r="B224" s="12" t="n">
        <x:v>17</x:v>
      </x:c>
      <x:c r="C224" s="12" t="s">
        <x:v>33</x:v>
      </x:c>
      <x:c r="D224" s="12" t="n">
        <x:v>4</x:v>
      </x:c>
      <x:c r="E224" s="12" t="n">
        <x:v>17</x:v>
      </x:c>
      <x:c r="F224" s="12" t="s">
        <x:v>40</x:v>
      </x:c>
      <x:c r="G224" s="12" t="n">
        <x:v>7</x:v>
      </x:c>
      <x:c r="H224" s="12" t="n">
        <x:v>17</x:v>
      </x:c>
      <x:c r="I224" s="12" t="s">
        <x:v>54</x:v>
      </x:c>
      <x:c r="J224" s="12" t="s">
        <x:v>24</x:v>
      </x:c>
      <x:c r="K224" s="12" t="s">
        <x:v>24</x:v>
      </x:c>
    </x:row>
    <x:row r="225" spans="1:21" x14ac:dyDescent="0.25">
      <x:c r="A225" s="12" t="n">
        <x:v>2</x:v>
      </x:c>
      <x:c r="B225" s="12" t="n">
        <x:v>16</x:v>
      </x:c>
      <x:c r="D225" s="12" t="n">
        <x:v>5</x:v>
      </x:c>
      <x:c r="E225" s="12" t="n">
        <x:v>16</x:v>
      </x:c>
      <x:c r="G225" s="12" t="n">
        <x:v>8</x:v>
      </x:c>
      <x:c r="H225" s="12" t="n">
        <x:v>16</x:v>
      </x:c>
    </x:row>
    <x:row r="226" spans="1:21" x14ac:dyDescent="0.25">
      <x:c r="A226" s="12" t="n">
        <x:v>3</x:v>
      </x:c>
      <x:c r="B226" s="12" t="n">
        <x:v>14</x:v>
      </x:c>
      <x:c r="D226" s="12" t="n">
        <x:v>6</x:v>
      </x:c>
      <x:c r="E226" s="12" t="n">
        <x:v>14</x:v>
      </x:c>
      <x:c r="G226" s="12" t="n">
        <x:v>9</x:v>
      </x:c>
      <x:c r="H226" s="12" t="n">
        <x:v>14</x:v>
      </x:c>
    </x:row>
    <x:row r="228" spans="1:21" x14ac:dyDescent="0.25">
      <x:c r="A228" s="13" t="s">
        <x:v>67</x:v>
      </x:c>
    </x:row>
    <x:row r="229" spans="1:21" x14ac:dyDescent="0.25">
      <x:c r="A229" s="45" t="s">
        <x:v>9</x:v>
      </x:c>
      <x:c r="B229" s="46" t="s">
        <x:v>10</x:v>
      </x:c>
      <x:c r="C229" s="46" t="s">
        <x:v>11</x:v>
      </x:c>
      <x:c r="D229" s="47" t="s">
        <x:v>12</x:v>
      </x:c>
      <x:c r="E229" s="48" t="s">
        <x:v>13</x:v>
      </x:c>
      <x:c r="F229" s="48" t="s">
        <x:v>14</x:v>
      </x:c>
      <x:c r="G229" s="49" t="s">
        <x:v>15</x:v>
      </x:c>
      <x:c r="H229" s="50" t="s">
        <x:v>16</x:v>
      </x:c>
      <x:c r="I229" s="50" t="s">
        <x:v>17</x:v>
      </x:c>
      <x:c r="J229" s="14" t="s">
        <x:v>18</x:v>
      </x:c>
      <x:c r="K229" s="14" t="s">
        <x:v>19</x:v>
      </x:c>
      <x:c r="L229" s="91" t="s">
        <x:v>20</x:v>
      </x:c>
      <x:c r="M229" s="56">
        <x:v>43952.6333333333</x:v>
      </x:c>
      <x:c r="N229" s="54" t="s"/>
    </x:row>
    <x:row r="230" spans="1:21" x14ac:dyDescent="0.25">
      <x:c r="A230" s="12" t="n">
        <x:v>11</x:v>
      </x:c>
      <x:c r="B230" s="12" t="n">
        <x:v>36</x:v>
      </x:c>
      <x:c r="C230" s="12" t="s">
        <x:v>21</x:v>
      </x:c>
      <x:c r="D230" s="12" t="n">
        <x:v>15</x:v>
      </x:c>
      <x:c r="E230" s="12" t="n">
        <x:v>16</x:v>
      </x:c>
      <x:c r="F230" s="12" t="s">
        <x:v>21</x:v>
      </x:c>
      <x:c r="G230" s="12" t="n">
        <x:v>22</x:v>
      </x:c>
      <x:c r="H230" s="12" t="n">
        <x:v>12</x:v>
      </x:c>
      <x:c r="I230" s="12" t="s">
        <x:v>54</x:v>
      </x:c>
      <x:c r="J230" s="12" t="s">
        <x:v>31</x:v>
      </x:c>
      <x:c r="K230" s="12" t="s">
        <x:v>31</x:v>
      </x:c>
    </x:row>
    <x:row r="231" spans="1:21" x14ac:dyDescent="0.25">
      <x:c r="A231" s="12" t="n">
        <x:v>12</x:v>
      </x:c>
      <x:c r="B231" s="12" t="n">
        <x:v>25</x:v>
      </x:c>
      <x:c r="D231" s="12" t="n">
        <x:v>16</x:v>
      </x:c>
      <x:c r="E231" s="12" t="n">
        <x:v>14</x:v>
      </x:c>
      <x:c r="G231" s="12" t="n">
        <x:v>28</x:v>
      </x:c>
      <x:c r="H231" s="12" t="n">
        <x:v>8</x:v>
      </x:c>
    </x:row>
    <x:row r="232" spans="1:21" x14ac:dyDescent="0.25">
      <x:c r="A232" s="12" t="n">
        <x:v>13</x:v>
      </x:c>
      <x:c r="B232" s="12" t="n">
        <x:v>16</x:v>
      </x:c>
      <x:c r="D232" s="12" t="n">
        <x:v>20</x:v>
      </x:c>
      <x:c r="E232" s="12" t="n">
        <x:v>12</x:v>
      </x:c>
      <x:c r="G232" s="12" t="n">
        <x:v>30</x:v>
      </x:c>
      <x:c r="H232" s="12" t="n">
        <x:v>5</x:v>
      </x:c>
    </x:row>
    <x:row r="234" spans="1:21" x14ac:dyDescent="0.25">
      <x:c r="A234" s="89" t="s"/>
      <x:c r="B234" s="89" t="s"/>
      <x:c r="C234" s="89" t="s"/>
      <x:c r="D234" s="89" t="s"/>
      <x:c r="E234" s="89" t="s"/>
      <x:c r="F234" s="89" t="s"/>
      <x:c r="G234" s="89" t="s"/>
      <x:c r="H234" s="89" t="s"/>
      <x:c r="I234" s="89" t="s"/>
      <x:c r="J234" s="89" t="s"/>
      <x:c r="K234" s="89" t="s"/>
      <x:c r="N234" s="89" t="s"/>
    </x:row>
    <x:row r="236" spans="1:21" x14ac:dyDescent="0.25">
      <x:c r="N236" s="54" t="s"/>
    </x:row>
    <x:row r="243" spans="1:21" x14ac:dyDescent="0.25">
      <x:c r="N243" s="54" t="s"/>
    </x:row>
    <x:row r="250" spans="1:21" x14ac:dyDescent="0.25">
      <x:c r="N250" s="54" t="s"/>
    </x:row>
    <x:row r="257" spans="1:21" x14ac:dyDescent="0.25">
      <x:c r="N257" s="54" t="s"/>
    </x:row>
    <x:row r="264" spans="1:21" x14ac:dyDescent="0.25">
      <x:c r="N264" s="54" t="s"/>
    </x:row>
  </x:sheetData>
  <x:conditionalFormatting sqref="L:L">
    <x:cfRule type="containsText" dxfId="0" priority="1" operator="containsText" text="Failed">
      <x:formula>NOT(ISERROR(SEARCH("Failed",L1)))</x:formula>
    </x:cfRule>
    <x:cfRule type="containsText" dxfId="1" priority="2" operator="containsText" text="Passed">
      <x:formula>NOT(ISERROR(SEARCH("Passed",L1)))</x:formula>
    </x:cfRule>
  </x:conditionalFormatting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90" verticalDpi="90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R286"/>
  <x:sheetViews>
    <x:sheetView tabSelected="1" zoomScale="70" zoomScaleNormal="70" workbookViewId="0">
      <x:selection activeCell="M9" sqref="M9"/>
    </x:sheetView>
  </x:sheetViews>
  <x:sheetFormatPr defaultColWidth="8.855469" defaultRowHeight="15" x14ac:dyDescent="0.25"/>
  <x:cols>
    <x:col min="1" max="1" width="13.710938" style="12" customWidth="1"/>
    <x:col min="2" max="2" width="8.855469" style="0" customWidth="1"/>
    <x:col min="3" max="3" width="20.710938" style="12" customWidth="1"/>
    <x:col min="4" max="4" width="13.710938" style="12" customWidth="1"/>
    <x:col min="5" max="5" width="8.855469" style="12" customWidth="1"/>
    <x:col min="6" max="6" width="20.710938" style="12" customWidth="1"/>
    <x:col min="7" max="7" width="13.710938" style="12" customWidth="1"/>
    <x:col min="8" max="8" width="8.855469" style="12" customWidth="1"/>
    <x:col min="9" max="9" width="20.710938" style="12" customWidth="1"/>
    <x:col min="10" max="10" width="10.710938" style="12" customWidth="1"/>
    <x:col min="11" max="11" width="22.710938" style="0" customWidth="1"/>
    <x:col min="12" max="12" width="29.140625" style="0" customWidth="1"/>
    <x:col min="13" max="13" width="18.710938" style="0" customWidth="1"/>
    <x:col min="14" max="14" width="31" style="12" customWidth="1"/>
    <x:col min="15" max="15" width="25.710938" style="12" customWidth="1"/>
    <x:col min="16" max="16" width="8.855469" style="0" customWidth="1"/>
    <x:col min="17" max="17" width="8.855469" style="12" customWidth="1"/>
    <x:col min="18" max="18" width="8.855469" style="0" customWidth="1"/>
    <x:col min="19" max="16384" width="8.855469" style="12" customWidth="1"/>
  </x:cols>
  <x:sheetData>
    <x:row r="1" spans="1:19" x14ac:dyDescent="0.25">
      <x:c r="A1" s="9" t="s">
        <x:v>68</x:v>
      </x:c>
      <x:c r="B1" s="9" t="s">
        <x:v>1</x:v>
      </x:c>
      <x:c r="M1" s="0" t="s"/>
    </x:row>
    <x:row r="2" spans="1:19" x14ac:dyDescent="0.25">
      <x:c r="A2" s="10" t="s">
        <x:v>2</x:v>
      </x:c>
    </x:row>
    <x:row r="3" spans="1:19" s="0" customFormat="1" x14ac:dyDescent="0.25">
      <x:c r="A3" s="10" t="s">
        <x:v>4</x:v>
      </x:c>
      <x:c r="B3" s="16" t="s">
        <x:v>69</x:v>
      </x:c>
    </x:row>
    <x:row r="4" spans="1:19" x14ac:dyDescent="0.25">
      <x:c r="A4" s="10" t="s">
        <x:v>6</x:v>
      </x:c>
      <x:c r="B4" s="9" t="s">
        <x:v>70</x:v>
      </x:c>
    </x:row>
    <x:row r="5" spans="1:19" s="0" customFormat="1" x14ac:dyDescent="0.25">
      <x:c r="A5" s="11" t="s"/>
      <x:c r="B5" s="9" t="s">
        <x:v>71</x:v>
      </x:c>
    </x:row>
    <x:row r="6" spans="1:19" s="0" customFormat="1" x14ac:dyDescent="0.25">
      <x:c r="A6" s="11" t="s"/>
      <x:c r="B6" s="9" t="s"/>
      <x:c r="L6" s="0" t="s">
        <x:v>19</x:v>
      </x:c>
      <x:c r="M6" s="0" t="s">
        <x:v>72</x:v>
      </x:c>
      <x:c r="N6" s="91" t="s">
        <x:v>20</x:v>
      </x:c>
      <x:c r="O6" s="56">
        <x:v>43952.6333333333</x:v>
      </x:c>
    </x:row>
    <x:row r="7" spans="1:19" s="0" customFormat="1" x14ac:dyDescent="0.25">
      <x:c r="A7" s="11" t="n">
        <x:v>1</x:v>
      </x:c>
      <x:c r="B7" s="9" t="n">
        <x:v>2</x:v>
      </x:c>
      <x:c r="C7" s="0" t="s">
        <x:v>54</x:v>
      </x:c>
      <x:c r="D7" s="0" t="n">
        <x:v>15</x:v>
      </x:c>
      <x:c r="E7" s="0" t="n">
        <x:v>16</x:v>
      </x:c>
      <x:c r="F7" s="0" t="s">
        <x:v>21</x:v>
      </x:c>
      <x:c r="G7" s="0" t="n">
        <x:v>19</x:v>
      </x:c>
      <x:c r="H7" s="0" t="n">
        <x:v>20</x:v>
      </x:c>
      <x:c r="I7" s="0" t="s">
        <x:v>21</x:v>
      </x:c>
      <x:c r="J7" s="0" t="n">
        <x:v>14.5</x:v>
      </x:c>
      <x:c r="K7" s="0" t="n">
        <x:v>15.5</x:v>
      </x:c>
      <x:c r="L7" s="0" t="s">
        <x:v>73</x:v>
      </x:c>
      <x:c r="M7" s="0" t="s">
        <x:v>22</x:v>
      </x:c>
    </x:row>
    <x:row r="8" spans="1:19" s="0" customFormat="1" x14ac:dyDescent="0.25">
      <x:c r="A8" s="11" t="n">
        <x:v>2</x:v>
      </x:c>
      <x:c r="B8" s="9" t="n">
        <x:v>3</x:v>
      </x:c>
      <x:c r="D8" s="0" t="n">
        <x:v>16</x:v>
      </x:c>
      <x:c r="E8" s="0" t="n">
        <x:v>17</x:v>
      </x:c>
      <x:c r="G8" s="0" t="n">
        <x:v>20</x:v>
      </x:c>
      <x:c r="H8" s="0" t="n">
        <x:v>21</x:v>
      </x:c>
    </x:row>
    <x:row r="9" spans="1:19" s="0" customFormat="1" x14ac:dyDescent="0.25">
      <x:c r="A9" s="11" t="n">
        <x:v>3</x:v>
      </x:c>
      <x:c r="B9" s="9" t="n">
        <x:v>4</x:v>
      </x:c>
      <x:c r="C9" s="0" t="s"/>
      <x:c r="D9" s="0" t="n">
        <x:v>17</x:v>
      </x:c>
      <x:c r="E9" s="0" t="n">
        <x:v>18</x:v>
      </x:c>
      <x:c r="F9" s="0" t="s"/>
      <x:c r="G9" s="0" t="n">
        <x:v>21</x:v>
      </x:c>
      <x:c r="H9" s="0" t="n">
        <x:v>22</x:v>
      </x:c>
      <x:c r="I9" s="0" t="s"/>
      <x:c r="J9" s="0" t="s"/>
      <x:c r="K9" s="0" t="s"/>
      <x:c r="L9" s="0" t="s"/>
      <x:c r="M9" s="0" t="s"/>
      <x:c r="N9" s="0" t="s"/>
      <x:c r="O9" s="0" t="s"/>
      <x:c r="P9" s="0" t="s"/>
      <x:c r="Q9" s="0" t="s"/>
      <x:c r="R9" s="0" t="s"/>
      <x:c r="S9" s="0" t="s"/>
    </x:row>
    <x:row r="10" spans="1:19" s="0" customFormat="1" x14ac:dyDescent="0.25">
      <x:c r="A10" s="11" t="n">
        <x:v>4</x:v>
      </x:c>
      <x:c r="B10" s="9" t="n">
        <x:v>5</x:v>
      </x:c>
      <x:c r="D10" s="0" t="n">
        <x:v>18</x:v>
      </x:c>
      <x:c r="E10" s="0" t="n">
        <x:v>19</x:v>
      </x:c>
      <x:c r="G10" s="0" t="n">
        <x:v>22</x:v>
      </x:c>
      <x:c r="H10" s="0" t="n">
        <x:v>23</x:v>
      </x:c>
    </x:row>
    <x:row r="11" spans="1:19" s="0" customFormat="1" x14ac:dyDescent="0.25">
      <x:c r="A11" s="11" t="n">
        <x:v>5</x:v>
      </x:c>
      <x:c r="B11" s="9" t="n">
        <x:v>6</x:v>
      </x:c>
    </x:row>
    <x:row r="12" spans="1:19" s="0" customFormat="1" x14ac:dyDescent="0.25">
      <x:c r="A12" s="11" t="n">
        <x:v>6</x:v>
      </x:c>
      <x:c r="B12" s="9" t="n">
        <x:v>7</x:v>
      </x:c>
    </x:row>
    <x:row r="13" spans="1:19" s="0" customFormat="1" x14ac:dyDescent="0.25">
      <x:c r="A13" s="11" t="n">
        <x:v>7</x:v>
      </x:c>
      <x:c r="B13" s="9" t="n">
        <x:v>8</x:v>
      </x:c>
    </x:row>
    <x:row r="14" spans="1:19" s="0" customFormat="1" x14ac:dyDescent="0.25">
      <x:c r="A14" s="11" t="n">
        <x:v>8</x:v>
      </x:c>
      <x:c r="B14" s="9" t="n">
        <x:v>9</x:v>
      </x:c>
    </x:row>
    <x:row r="15" spans="1:19" s="0" customFormat="1" x14ac:dyDescent="0.25">
      <x:c r="A15" s="11" t="n">
        <x:v>9</x:v>
      </x:c>
      <x:c r="B15" s="9" t="n">
        <x:v>10</x:v>
      </x:c>
    </x:row>
    <x:row r="16" spans="1:19" s="0" customFormat="1" x14ac:dyDescent="0.25">
      <x:c r="A16" s="11" t="n">
        <x:v>10</x:v>
      </x:c>
      <x:c r="B16" s="9" t="n">
        <x:v>11</x:v>
      </x:c>
    </x:row>
    <x:row r="17" spans="1:19" s="0" customFormat="1" x14ac:dyDescent="0.25">
      <x:c r="A17" s="11" t="n">
        <x:v>11</x:v>
      </x:c>
      <x:c r="B17" s="9" t="n">
        <x:v>12</x:v>
      </x:c>
    </x:row>
    <x:row r="18" spans="1:19" s="0" customFormat="1" x14ac:dyDescent="0.25">
      <x:c r="A18" s="11" t="n">
        <x:v>12</x:v>
      </x:c>
      <x:c r="B18" s="9" t="n">
        <x:v>13</x:v>
      </x:c>
    </x:row>
    <x:row r="19" spans="1:19" s="0" customFormat="1" x14ac:dyDescent="0.25">
      <x:c r="A19" s="11" t="n">
        <x:v>13</x:v>
      </x:c>
      <x:c r="B19" s="9" t="n">
        <x:v>14</x:v>
      </x:c>
    </x:row>
    <x:row r="20" spans="1:19" s="0" customFormat="1" x14ac:dyDescent="0.25">
      <x:c r="A20" s="11" t="n">
        <x:v>14</x:v>
      </x:c>
      <x:c r="B20" s="9" t="n">
        <x:v>15</x:v>
      </x:c>
    </x:row>
    <x:row r="21" spans="1:19" s="0" customFormat="1" x14ac:dyDescent="0.25">
      <x:c r="A21" s="11" t="s"/>
      <x:c r="B21" s="9" t="s"/>
    </x:row>
    <x:row r="22" spans="1:19" x14ac:dyDescent="0.25">
      <x:c r="A22" s="89" t="s"/>
      <x:c r="B22" s="89" t="s"/>
      <x:c r="C22" s="89" t="s"/>
      <x:c r="D22" s="89" t="s"/>
      <x:c r="E22" s="89" t="s"/>
      <x:c r="F22" s="89" t="s"/>
      <x:c r="G22" s="89" t="s"/>
      <x:c r="H22" s="89" t="s"/>
      <x:c r="I22" s="89" t="s"/>
      <x:c r="J22" s="89" t="s"/>
      <x:c r="K22" s="89" t="s"/>
      <x:c r="L22" s="89" t="s"/>
      <x:c r="N22" s="89" t="s"/>
      <x:c r="O22" s="89" t="s"/>
    </x:row>
    <x:row r="23" spans="1:19" s="14" customFormat="1" x14ac:dyDescent="0.25">
      <x:c r="A23" s="12" t="s"/>
      <x:c r="B23" s="12" t="s"/>
      <x:c r="C23" s="12" t="s"/>
      <x:c r="D23" s="12" t="s"/>
      <x:c r="E23" s="12" t="s"/>
      <x:c r="F23" s="12" t="s"/>
      <x:c r="G23" s="12" t="s"/>
      <x:c r="H23" s="12" t="s"/>
      <x:c r="I23" s="12" t="s"/>
      <x:c r="M23" s="0" t="s"/>
    </x:row>
    <x:row r="24" spans="1:19" x14ac:dyDescent="0.25">
      <x:c r="A24" s="13" t="s">
        <x:v>8</x:v>
      </x:c>
    </x:row>
    <x:row r="25" spans="1:19" x14ac:dyDescent="0.25">
      <x:c r="A25" s="45" t="s">
        <x:v>9</x:v>
      </x:c>
      <x:c r="B25" s="46" t="s">
        <x:v>10</x:v>
      </x:c>
      <x:c r="C25" s="46" t="s">
        <x:v>11</x:v>
      </x:c>
      <x:c r="D25" s="47" t="s">
        <x:v>12</x:v>
      </x:c>
      <x:c r="E25" s="48" t="s">
        <x:v>13</x:v>
      </x:c>
      <x:c r="F25" s="48" t="s">
        <x:v>14</x:v>
      </x:c>
      <x:c r="G25" s="49" t="s">
        <x:v>15</x:v>
      </x:c>
      <x:c r="H25" s="50" t="s">
        <x:v>16</x:v>
      </x:c>
      <x:c r="I25" s="50" t="s">
        <x:v>17</x:v>
      </x:c>
      <x:c r="J25" s="51" t="s">
        <x:v>74</x:v>
      </x:c>
      <x:c r="K25" s="14" t="s">
        <x:v>75</x:v>
      </x:c>
      <x:c r="L25" s="14" t="s">
        <x:v>19</x:v>
      </x:c>
      <x:c r="M25" s="91" t="s">
        <x:v>72</x:v>
      </x:c>
      <x:c r="N25" s="94" t="s">
        <x:v>20</x:v>
      </x:c>
      <x:c r="O25" s="53">
        <x:v>43952.6333333333</x:v>
      </x:c>
    </x:row>
    <x:row r="26" spans="1:19" x14ac:dyDescent="0.25">
      <x:c r="A26" s="12" t="n">
        <x:v>5</x:v>
      </x:c>
      <x:c r="B26" s="12" t="n">
        <x:v>13</x:v>
      </x:c>
      <x:c r="C26" s="12" t="s">
        <x:v>21</x:v>
      </x:c>
      <x:c r="D26" s="12" t="n">
        <x:v>13</x:v>
      </x:c>
      <x:c r="E26" s="12" t="n">
        <x:v>18</x:v>
      </x:c>
      <x:c r="F26" s="12" t="s">
        <x:v>21</x:v>
      </x:c>
      <x:c r="G26" s="12" t="n">
        <x:v>22</x:v>
      </x:c>
      <x:c r="H26" s="12" t="n">
        <x:v>33</x:v>
      </x:c>
      <x:c r="I26" s="12" t="s">
        <x:v>21</x:v>
      </x:c>
      <x:c r="J26" s="12" t="n">
        <x:v>6</x:v>
      </x:c>
      <x:c r="K26" s="12" t="n">
        <x:v>-9999</x:v>
      </x:c>
      <x:c r="L26" s="12" t="s">
        <x:v>76</x:v>
      </x:c>
      <x:c r="M26" s="0" t="s">
        <x:v>22</x:v>
      </x:c>
    </x:row>
    <x:row r="27" spans="1:19" s="0" customFormat="1" x14ac:dyDescent="0.25">
      <x:c r="A27" s="12" t="n">
        <x:v>7</x:v>
      </x:c>
      <x:c r="B27" s="12" t="n">
        <x:v>15</x:v>
      </x:c>
      <x:c r="D27" s="12" t="n">
        <x:v>18</x:v>
      </x:c>
      <x:c r="E27" s="12" t="n">
        <x:v>20</x:v>
      </x:c>
      <x:c r="G27" s="12" t="n">
        <x:v>24</x:v>
      </x:c>
      <x:c r="H27" s="12" t="n">
        <x:v>35</x:v>
      </x:c>
      <x:c r="J27" s="12" t="n">
        <x:v>8</x:v>
      </x:c>
      <x:c r="K27" s="12" t="n">
        <x:v>-9999</x:v>
      </x:c>
      <x:c r="L27" s="12" t="s">
        <x:v>76</x:v>
      </x:c>
      <x:c r="M27" s="0" t="s"/>
    </x:row>
    <x:row r="28" spans="1:19" x14ac:dyDescent="0.25">
      <x:c r="A28" s="12" t="n">
        <x:v>12</x:v>
      </x:c>
      <x:c r="B28" s="12" t="n">
        <x:v>16</x:v>
      </x:c>
      <x:c r="D28" s="12" t="n">
        <x:v>19</x:v>
      </x:c>
      <x:c r="E28" s="12" t="n">
        <x:v>25</x:v>
      </x:c>
      <x:c r="G28" s="12" t="n">
        <x:v>30</x:v>
      </x:c>
      <x:c r="H28" s="12" t="n">
        <x:v>41</x:v>
      </x:c>
      <x:c r="J28" s="12" t="n">
        <x:v>15</x:v>
      </x:c>
      <x:c r="K28" s="12" t="n">
        <x:v>-9999</x:v>
      </x:c>
      <x:c r="L28" s="12" t="s">
        <x:v>76</x:v>
      </x:c>
      <x:c r="M28" s="0" t="s"/>
    </x:row>
    <x:row r="29" spans="1:19" x14ac:dyDescent="0.25">
      <x:c r="J29" s="12" t="n">
        <x:v>26</x:v>
      </x:c>
      <x:c r="K29" s="12" t="n">
        <x:v>-9999</x:v>
      </x:c>
      <x:c r="L29" s="12" t="s">
        <x:v>76</x:v>
      </x:c>
      <x:c r="M29" s="0" t="s"/>
    </x:row>
    <x:row r="31" spans="1:19" x14ac:dyDescent="0.25">
      <x:c r="A31" s="13" t="s">
        <x:v>23</x:v>
      </x:c>
    </x:row>
    <x:row r="32" spans="1:19" x14ac:dyDescent="0.25">
      <x:c r="A32" s="45" t="s">
        <x:v>9</x:v>
      </x:c>
      <x:c r="B32" s="46" t="s">
        <x:v>10</x:v>
      </x:c>
      <x:c r="C32" s="46" t="s">
        <x:v>11</x:v>
      </x:c>
      <x:c r="D32" s="47" t="s">
        <x:v>12</x:v>
      </x:c>
      <x:c r="E32" s="48" t="s">
        <x:v>13</x:v>
      </x:c>
      <x:c r="F32" s="48" t="s">
        <x:v>14</x:v>
      </x:c>
      <x:c r="G32" s="49" t="s">
        <x:v>15</x:v>
      </x:c>
      <x:c r="H32" s="50" t="s">
        <x:v>16</x:v>
      </x:c>
      <x:c r="I32" s="50" t="s">
        <x:v>17</x:v>
      </x:c>
      <x:c r="J32" s="51" t="s">
        <x:v>74</x:v>
      </x:c>
      <x:c r="K32" s="14" t="s">
        <x:v>75</x:v>
      </x:c>
      <x:c r="L32" s="14" t="s">
        <x:v>19</x:v>
      </x:c>
      <x:c r="M32" s="91" t="s">
        <x:v>72</x:v>
      </x:c>
      <x:c r="N32" s="94" t="s">
        <x:v>20</x:v>
      </x:c>
      <x:c r="O32" s="53">
        <x:v>43952.6333333333</x:v>
      </x:c>
    </x:row>
    <x:row r="33" spans="1:19" x14ac:dyDescent="0.25">
      <x:c r="A33" s="12" t="n">
        <x:v>16</x:v>
      </x:c>
      <x:c r="B33" s="12" t="n">
        <x:v>2</x:v>
      </x:c>
      <x:c r="C33" s="12" t="s">
        <x:v>21</x:v>
      </x:c>
      <x:c r="D33" s="12" t="n">
        <x:v>30</x:v>
      </x:c>
      <x:c r="E33" s="12" t="n">
        <x:v>2</x:v>
      </x:c>
      <x:c r="F33" s="12" t="s">
        <x:v>21</x:v>
      </x:c>
      <x:c r="G33" s="12" t="n">
        <x:v>55</x:v>
      </x:c>
      <x:c r="H33" s="12" t="n">
        <x:v>2</x:v>
      </x:c>
      <x:c r="I33" s="12" t="s">
        <x:v>21</x:v>
      </x:c>
      <x:c r="J33" s="12" t="n">
        <x:v>14</x:v>
      </x:c>
      <x:c r="K33" s="12" t="n">
        <x:v>-8888</x:v>
      </x:c>
      <x:c r="L33" s="12" t="s">
        <x:v>77</x:v>
      </x:c>
      <x:c r="M33" s="0" t="s">
        <x:v>24</x:v>
      </x:c>
    </x:row>
    <x:row r="34" spans="1:19" x14ac:dyDescent="0.25">
      <x:c r="A34" s="12" t="n">
        <x:v>17</x:v>
      </x:c>
      <x:c r="B34" s="12" t="n">
        <x:v>3</x:v>
      </x:c>
      <x:c r="D34" s="12" t="n">
        <x:v>40</x:v>
      </x:c>
      <x:c r="E34" s="12" t="n">
        <x:v>3</x:v>
      </x:c>
      <x:c r="G34" s="12" t="n">
        <x:v>57</x:v>
      </x:c>
      <x:c r="H34" s="12" t="n">
        <x:v>3</x:v>
      </x:c>
      <x:c r="J34" s="12" t="n">
        <x:v>35</x:v>
      </x:c>
      <x:c r="K34" s="12" t="n">
        <x:v>-9999</x:v>
      </x:c>
      <x:c r="L34" s="12" t="s">
        <x:v>76</x:v>
      </x:c>
      <x:c r="M34" s="0" t="s"/>
    </x:row>
    <x:row r="35" spans="1:19" x14ac:dyDescent="0.25">
      <x:c r="A35" s="12" t="n">
        <x:v>18</x:v>
      </x:c>
      <x:c r="B35" s="12" t="n">
        <x:v>4</x:v>
      </x:c>
      <x:c r="D35" s="12" t="n">
        <x:v>50</x:v>
      </x:c>
      <x:c r="E35" s="12" t="n">
        <x:v>4</x:v>
      </x:c>
      <x:c r="G35" s="12" t="n">
        <x:v>59</x:v>
      </x:c>
      <x:c r="H35" s="12" t="n">
        <x:v>4</x:v>
      </x:c>
      <x:c r="J35" s="12" t="n">
        <x:v>56</x:v>
      </x:c>
      <x:c r="K35" s="12" t="n">
        <x:v>-9999</x:v>
      </x:c>
      <x:c r="L35" s="12" t="s">
        <x:v>76</x:v>
      </x:c>
      <x:c r="M35" s="0" t="s"/>
    </x:row>
    <x:row r="36" spans="1:19" x14ac:dyDescent="0.25">
      <x:c r="J36" s="12" t="n">
        <x:v>60</x:v>
      </x:c>
      <x:c r="K36" s="12" t="n">
        <x:v>-8888</x:v>
      </x:c>
      <x:c r="L36" s="12" t="s">
        <x:v>77</x:v>
      </x:c>
      <x:c r="M36" s="0" t="s"/>
    </x:row>
    <x:row r="38" spans="1:19" x14ac:dyDescent="0.25">
      <x:c r="A38" s="13" t="s">
        <x:v>25</x:v>
      </x:c>
    </x:row>
    <x:row r="39" spans="1:19" x14ac:dyDescent="0.25">
      <x:c r="A39" s="45" t="s">
        <x:v>9</x:v>
      </x:c>
      <x:c r="B39" s="46" t="s">
        <x:v>10</x:v>
      </x:c>
      <x:c r="C39" s="46" t="s">
        <x:v>11</x:v>
      </x:c>
      <x:c r="D39" s="47" t="s">
        <x:v>12</x:v>
      </x:c>
      <x:c r="E39" s="48" t="s">
        <x:v>13</x:v>
      </x:c>
      <x:c r="F39" s="48" t="s">
        <x:v>14</x:v>
      </x:c>
      <x:c r="G39" s="49" t="s">
        <x:v>15</x:v>
      </x:c>
      <x:c r="H39" s="50" t="s">
        <x:v>16</x:v>
      </x:c>
      <x:c r="I39" s="50" t="s">
        <x:v>17</x:v>
      </x:c>
      <x:c r="J39" s="51" t="s">
        <x:v>74</x:v>
      </x:c>
      <x:c r="K39" s="14" t="s">
        <x:v>75</x:v>
      </x:c>
      <x:c r="L39" s="14" t="s">
        <x:v>19</x:v>
      </x:c>
      <x:c r="M39" s="91" t="s">
        <x:v>72</x:v>
      </x:c>
      <x:c r="N39" s="94" t="s">
        <x:v>20</x:v>
      </x:c>
      <x:c r="O39" s="53">
        <x:v>43952.6333333333</x:v>
      </x:c>
    </x:row>
    <x:row r="40" spans="1:19" x14ac:dyDescent="0.25">
      <x:c r="A40" s="12" t="n">
        <x:v>0</x:v>
      </x:c>
      <x:c r="B40" s="12" t="n">
        <x:v>14</x:v>
      </x:c>
      <x:c r="C40" s="12" t="s">
        <x:v>21</x:v>
      </x:c>
      <x:c r="D40" s="12" t="n">
        <x:v>4</x:v>
      </x:c>
      <x:c r="E40" s="12" t="n">
        <x:v>30</x:v>
      </x:c>
      <x:c r="F40" s="12" t="s">
        <x:v>21</x:v>
      </x:c>
      <x:c r="G40" s="12" t="n">
        <x:v>7</x:v>
      </x:c>
      <x:c r="H40" s="12" t="n">
        <x:v>50</x:v>
      </x:c>
      <x:c r="I40" s="12" t="s">
        <x:v>21</x:v>
      </x:c>
      <x:c r="J40" s="12" t="n">
        <x:v>0</x:v>
      </x:c>
      <x:c r="K40" s="12" t="n">
        <x:v>14</x:v>
      </x:c>
      <x:c r="L40" s="12" t="s">
        <x:v>78</x:v>
      </x:c>
      <x:c r="M40" s="0" t="s">
        <x:v>26</x:v>
      </x:c>
    </x:row>
    <x:row r="41" spans="1:19" x14ac:dyDescent="0.25">
      <x:c r="A41" s="12" t="n">
        <x:v>1</x:v>
      </x:c>
      <x:c r="B41" s="12" t="n">
        <x:v>20</x:v>
      </x:c>
      <x:c r="D41" s="12" t="n">
        <x:v>5</x:v>
      </x:c>
      <x:c r="E41" s="12" t="n">
        <x:v>40</x:v>
      </x:c>
      <x:c r="G41" s="12" t="n">
        <x:v>8</x:v>
      </x:c>
      <x:c r="H41" s="12" t="n">
        <x:v>55</x:v>
      </x:c>
      <x:c r="J41" s="12" t="n">
        <x:v>5</x:v>
      </x:c>
      <x:c r="K41" s="12" t="n">
        <x:v>40</x:v>
      </x:c>
      <x:c r="L41" s="12" t="s">
        <x:v>79</x:v>
      </x:c>
      <x:c r="M41" s="0" t="s"/>
    </x:row>
    <x:row r="42" spans="1:19" x14ac:dyDescent="0.25">
      <x:c r="A42" s="12" t="n">
        <x:v>2</x:v>
      </x:c>
      <x:c r="B42" s="12" t="n">
        <x:v>30</x:v>
      </x:c>
      <x:c r="D42" s="12" t="n">
        <x:v>6</x:v>
      </x:c>
      <x:c r="E42" s="12" t="n">
        <x:v>50</x:v>
      </x:c>
      <x:c r="G42" s="12" t="n">
        <x:v>9</x:v>
      </x:c>
      <x:c r="H42" s="12" t="n">
        <x:v>57.5</x:v>
      </x:c>
      <x:c r="J42" s="12" t="n">
        <x:v>5.5</x:v>
      </x:c>
      <x:c r="K42" s="12" t="n">
        <x:v>-9999</x:v>
      </x:c>
      <x:c r="L42" s="12" t="s">
        <x:v>76</x:v>
      </x:c>
      <x:c r="M42" s="0" t="s"/>
    </x:row>
    <x:row r="43" spans="1:19" x14ac:dyDescent="0.25">
      <x:c r="J43" s="12" t="n">
        <x:v>10</x:v>
      </x:c>
      <x:c r="K43" s="12" t="n">
        <x:v>-8888</x:v>
      </x:c>
      <x:c r="L43" s="12" t="s">
        <x:v>77</x:v>
      </x:c>
      <x:c r="M43" s="0" t="s"/>
    </x:row>
    <x:row r="45" spans="1:19" x14ac:dyDescent="0.25">
      <x:c r="A45" s="13" t="s">
        <x:v>27</x:v>
      </x:c>
    </x:row>
    <x:row r="46" spans="1:19" x14ac:dyDescent="0.25">
      <x:c r="A46" s="45" t="s">
        <x:v>9</x:v>
      </x:c>
      <x:c r="B46" s="46" t="s">
        <x:v>10</x:v>
      </x:c>
      <x:c r="C46" s="46" t="s">
        <x:v>11</x:v>
      </x:c>
      <x:c r="D46" s="47" t="s">
        <x:v>12</x:v>
      </x:c>
      <x:c r="E46" s="48" t="s">
        <x:v>13</x:v>
      </x:c>
      <x:c r="F46" s="48" t="s">
        <x:v>14</x:v>
      </x:c>
      <x:c r="G46" s="49" t="s">
        <x:v>15</x:v>
      </x:c>
      <x:c r="H46" s="50" t="s">
        <x:v>16</x:v>
      </x:c>
      <x:c r="I46" s="50" t="s">
        <x:v>17</x:v>
      </x:c>
      <x:c r="J46" s="51" t="s">
        <x:v>74</x:v>
      </x:c>
      <x:c r="K46" s="14" t="s">
        <x:v>75</x:v>
      </x:c>
      <x:c r="L46" s="14" t="s">
        <x:v>19</x:v>
      </x:c>
      <x:c r="M46" s="91" t="s">
        <x:v>72</x:v>
      </x:c>
      <x:c r="N46" s="94" t="s">
        <x:v>20</x:v>
      </x:c>
      <x:c r="O46" s="53">
        <x:v>43952.6333333333</x:v>
      </x:c>
    </x:row>
    <x:row r="47" spans="1:19" s="0" customFormat="1" x14ac:dyDescent="0.25">
      <x:c r="A47" s="12" t="n">
        <x:v>8</x:v>
      </x:c>
      <x:c r="B47" s="12" t="n">
        <x:v>58</x:v>
      </x:c>
      <x:c r="C47" s="12" t="s">
        <x:v>21</x:v>
      </x:c>
      <x:c r="D47" s="12" t="n">
        <x:v>14</x:v>
      </x:c>
      <x:c r="E47" s="12" t="n">
        <x:v>55</x:v>
      </x:c>
      <x:c r="F47" s="12" t="s">
        <x:v>21</x:v>
      </x:c>
      <x:c r="G47" s="12" t="n">
        <x:v>37</x:v>
      </x:c>
      <x:c r="H47" s="12" t="n">
        <x:v>52</x:v>
      </x:c>
      <x:c r="I47" s="12" t="s">
        <x:v>21</x:v>
      </x:c>
      <x:c r="J47" s="12" t="n">
        <x:v>7</x:v>
      </x:c>
      <x:c r="K47" s="12" t="n">
        <x:v>-8888</x:v>
      </x:c>
      <x:c r="L47" s="12" t="s">
        <x:v>77</x:v>
      </x:c>
      <x:c r="M47" s="0" t="s">
        <x:v>28</x:v>
      </x:c>
    </x:row>
    <x:row r="48" spans="1:19" x14ac:dyDescent="0.25">
      <x:c r="A48" s="12" t="n">
        <x:v>9</x:v>
      </x:c>
      <x:c r="B48" s="12" t="n">
        <x:v>57</x:v>
      </x:c>
      <x:c r="D48" s="12" t="n">
        <x:v>15</x:v>
      </x:c>
      <x:c r="E48" s="12" t="n">
        <x:v>54</x:v>
      </x:c>
      <x:c r="G48" s="12" t="n">
        <x:v>48</x:v>
      </x:c>
      <x:c r="H48" s="12" t="n">
        <x:v>51</x:v>
      </x:c>
      <x:c r="J48" s="12" t="n">
        <x:v>14</x:v>
      </x:c>
      <x:c r="K48" s="12" t="n">
        <x:v>55</x:v>
      </x:c>
      <x:c r="L48" s="12" t="s">
        <x:v>80</x:v>
      </x:c>
      <x:c r="M48" s="0" t="s"/>
    </x:row>
    <x:row r="49" spans="1:19" x14ac:dyDescent="0.25">
      <x:c r="A49" s="12" t="n">
        <x:v>10</x:v>
      </x:c>
      <x:c r="B49" s="12" t="n">
        <x:v>56</x:v>
      </x:c>
      <x:c r="D49" s="12" t="n">
        <x:v>16</x:v>
      </x:c>
      <x:c r="E49" s="12" t="n">
        <x:v>53</x:v>
      </x:c>
      <x:c r="G49" s="12" t="n">
        <x:v>59</x:v>
      </x:c>
      <x:c r="H49" s="12" t="n">
        <x:v>50</x:v>
      </x:c>
      <x:c r="J49" s="12" t="n">
        <x:v>20</x:v>
      </x:c>
      <x:c r="K49" s="12" t="n">
        <x:v>-9999</x:v>
      </x:c>
      <x:c r="L49" s="12" t="s">
        <x:v>76</x:v>
      </x:c>
      <x:c r="M49" s="0" t="s"/>
    </x:row>
    <x:row r="50" spans="1:19" x14ac:dyDescent="0.25">
      <x:c r="J50" s="12" t="n">
        <x:v>30</x:v>
      </x:c>
      <x:c r="K50" s="12" t="n">
        <x:v>-9999</x:v>
      </x:c>
      <x:c r="L50" s="12" t="s">
        <x:v>76</x:v>
      </x:c>
      <x:c r="M50" s="0" t="s"/>
    </x:row>
    <x:row r="52" spans="1:19" x14ac:dyDescent="0.25">
      <x:c r="A52" s="13" t="s">
        <x:v>29</x:v>
      </x:c>
    </x:row>
    <x:row r="53" spans="1:19" x14ac:dyDescent="0.25">
      <x:c r="A53" s="45" t="s">
        <x:v>9</x:v>
      </x:c>
      <x:c r="B53" s="46" t="s">
        <x:v>10</x:v>
      </x:c>
      <x:c r="C53" s="46" t="s">
        <x:v>11</x:v>
      </x:c>
      <x:c r="D53" s="47" t="s">
        <x:v>12</x:v>
      </x:c>
      <x:c r="E53" s="48" t="s">
        <x:v>13</x:v>
      </x:c>
      <x:c r="F53" s="48" t="s">
        <x:v>14</x:v>
      </x:c>
      <x:c r="G53" s="49" t="s">
        <x:v>15</x:v>
      </x:c>
      <x:c r="H53" s="50" t="s">
        <x:v>16</x:v>
      </x:c>
      <x:c r="I53" s="50" t="s">
        <x:v>17</x:v>
      </x:c>
      <x:c r="J53" s="51" t="s">
        <x:v>74</x:v>
      </x:c>
      <x:c r="K53" s="14" t="s">
        <x:v>75</x:v>
      </x:c>
      <x:c r="L53" s="14" t="s">
        <x:v>19</x:v>
      </x:c>
      <x:c r="M53" s="91" t="s">
        <x:v>72</x:v>
      </x:c>
      <x:c r="N53" s="94" t="s">
        <x:v>20</x:v>
      </x:c>
      <x:c r="O53" s="53">
        <x:v>43952.6333333333</x:v>
      </x:c>
    </x:row>
    <x:row r="54" spans="1:19" x14ac:dyDescent="0.25">
      <x:c r="A54" s="12" t="n">
        <x:v>1</x:v>
      </x:c>
      <x:c r="B54" s="12" t="n">
        <x:v>17</x:v>
      </x:c>
      <x:c r="C54" s="12" t="s">
        <x:v>21</x:v>
      </x:c>
      <x:c r="D54" s="12" t="n">
        <x:v>4</x:v>
      </x:c>
      <x:c r="E54" s="12" t="n">
        <x:v>17</x:v>
      </x:c>
      <x:c r="F54" s="12" t="s">
        <x:v>21</x:v>
      </x:c>
      <x:c r="G54" s="12" t="n">
        <x:v>7</x:v>
      </x:c>
      <x:c r="H54" s="12" t="n">
        <x:v>17</x:v>
      </x:c>
      <x:c r="I54" s="12" t="s">
        <x:v>21</x:v>
      </x:c>
      <x:c r="J54" s="12" t="n">
        <x:v>1.5</x:v>
      </x:c>
      <x:c r="K54" s="12" t="n">
        <x:v>-9999</x:v>
      </x:c>
      <x:c r="L54" s="12" t="s">
        <x:v>76</x:v>
      </x:c>
      <x:c r="M54" s="0" t="s">
        <x:v>24</x:v>
      </x:c>
    </x:row>
    <x:row r="55" spans="1:19" x14ac:dyDescent="0.25">
      <x:c r="A55" s="12" t="n">
        <x:v>2</x:v>
      </x:c>
      <x:c r="B55" s="12" t="n">
        <x:v>16</x:v>
      </x:c>
      <x:c r="D55" s="12" t="n">
        <x:v>5</x:v>
      </x:c>
      <x:c r="E55" s="12" t="n">
        <x:v>16</x:v>
      </x:c>
      <x:c r="G55" s="12" t="n">
        <x:v>8</x:v>
      </x:c>
      <x:c r="H55" s="12" t="n">
        <x:v>16</x:v>
      </x:c>
      <x:c r="J55" s="12" t="n">
        <x:v>3.5</x:v>
      </x:c>
      <x:c r="K55" s="12" t="n">
        <x:v>-9999</x:v>
      </x:c>
      <x:c r="L55" s="12" t="s">
        <x:v>76</x:v>
      </x:c>
      <x:c r="M55" s="0" t="s"/>
    </x:row>
    <x:row r="56" spans="1:19" x14ac:dyDescent="0.25">
      <x:c r="A56" s="12" t="n">
        <x:v>3</x:v>
      </x:c>
      <x:c r="B56" s="12" t="n">
        <x:v>14</x:v>
      </x:c>
      <x:c r="D56" s="12" t="n">
        <x:v>6</x:v>
      </x:c>
      <x:c r="E56" s="12" t="n">
        <x:v>14</x:v>
      </x:c>
      <x:c r="G56" s="12" t="n">
        <x:v>9</x:v>
      </x:c>
      <x:c r="H56" s="12" t="n">
        <x:v>14</x:v>
      </x:c>
      <x:c r="J56" s="12" t="n">
        <x:v>4</x:v>
      </x:c>
      <x:c r="K56" s="12" t="n">
        <x:v>17</x:v>
      </x:c>
      <x:c r="L56" s="12" t="s">
        <x:v>81</x:v>
      </x:c>
      <x:c r="M56" s="0" t="s"/>
    </x:row>
    <x:row r="57" spans="1:19" s="0" customFormat="1" x14ac:dyDescent="0.25">
      <x:c r="J57" s="12" t="n">
        <x:v>10</x:v>
      </x:c>
      <x:c r="K57" s="12" t="n">
        <x:v>-8888</x:v>
      </x:c>
      <x:c r="L57" s="12" t="s">
        <x:v>77</x:v>
      </x:c>
      <x:c r="M57" s="0" t="s"/>
    </x:row>
    <x:row r="59" spans="1:19" x14ac:dyDescent="0.25">
      <x:c r="A59" s="13" t="s">
        <x:v>30</x:v>
      </x:c>
    </x:row>
    <x:row r="60" spans="1:19" x14ac:dyDescent="0.25">
      <x:c r="A60" s="45" t="s">
        <x:v>9</x:v>
      </x:c>
      <x:c r="B60" s="46" t="s">
        <x:v>10</x:v>
      </x:c>
      <x:c r="C60" s="46" t="s">
        <x:v>11</x:v>
      </x:c>
      <x:c r="D60" s="47" t="s">
        <x:v>12</x:v>
      </x:c>
      <x:c r="E60" s="48" t="s">
        <x:v>13</x:v>
      </x:c>
      <x:c r="F60" s="48" t="s">
        <x:v>14</x:v>
      </x:c>
      <x:c r="G60" s="49" t="s">
        <x:v>15</x:v>
      </x:c>
      <x:c r="H60" s="50" t="s">
        <x:v>16</x:v>
      </x:c>
      <x:c r="I60" s="50" t="s">
        <x:v>17</x:v>
      </x:c>
      <x:c r="J60" s="51" t="s">
        <x:v>74</x:v>
      </x:c>
      <x:c r="K60" s="14" t="s">
        <x:v>75</x:v>
      </x:c>
      <x:c r="L60" s="14" t="s">
        <x:v>19</x:v>
      </x:c>
      <x:c r="M60" s="91" t="s">
        <x:v>72</x:v>
      </x:c>
      <x:c r="N60" s="94" t="s">
        <x:v>20</x:v>
      </x:c>
      <x:c r="O60" s="53">
        <x:v>43952.6333333333</x:v>
      </x:c>
    </x:row>
    <x:row r="61" spans="1:19" x14ac:dyDescent="0.25">
      <x:c r="A61" s="12" t="n">
        <x:v>11</x:v>
      </x:c>
      <x:c r="B61" s="12" t="n">
        <x:v>36</x:v>
      </x:c>
      <x:c r="C61" s="12" t="s">
        <x:v>21</x:v>
      </x:c>
      <x:c r="D61" s="12" t="n">
        <x:v>15</x:v>
      </x:c>
      <x:c r="E61" s="12" t="n">
        <x:v>16</x:v>
      </x:c>
      <x:c r="F61" s="12" t="s">
        <x:v>21</x:v>
      </x:c>
      <x:c r="G61" s="12" t="n">
        <x:v>22</x:v>
      </x:c>
      <x:c r="H61" s="12" t="n">
        <x:v>12</x:v>
      </x:c>
      <x:c r="I61" s="12" t="s">
        <x:v>21</x:v>
      </x:c>
      <x:c r="J61" s="12" t="n">
        <x:v>11.5</x:v>
      </x:c>
      <x:c r="K61" s="12" t="n">
        <x:v>-9999</x:v>
      </x:c>
      <x:c r="L61" s="12" t="s">
        <x:v>76</x:v>
      </x:c>
      <x:c r="M61" s="0" t="s">
        <x:v>31</x:v>
      </x:c>
    </x:row>
    <x:row r="62" spans="1:19" x14ac:dyDescent="0.25">
      <x:c r="A62" s="12" t="n">
        <x:v>12</x:v>
      </x:c>
      <x:c r="B62" s="12" t="n">
        <x:v>25</x:v>
      </x:c>
      <x:c r="D62" s="12" t="n">
        <x:v>16</x:v>
      </x:c>
      <x:c r="E62" s="12" t="n">
        <x:v>14</x:v>
      </x:c>
      <x:c r="G62" s="12" t="n">
        <x:v>28</x:v>
      </x:c>
      <x:c r="H62" s="12" t="n">
        <x:v>8</x:v>
      </x:c>
      <x:c r="J62" s="12" t="n">
        <x:v>14</x:v>
      </x:c>
      <x:c r="K62" s="12" t="n">
        <x:v>-9999</x:v>
      </x:c>
      <x:c r="L62" s="12" t="s">
        <x:v>76</x:v>
      </x:c>
      <x:c r="M62" s="0" t="s"/>
    </x:row>
    <x:row r="63" spans="1:19" x14ac:dyDescent="0.25">
      <x:c r="A63" s="12" t="n">
        <x:v>13</x:v>
      </x:c>
      <x:c r="B63" s="12" t="n">
        <x:v>16</x:v>
      </x:c>
      <x:c r="D63" s="12" t="n">
        <x:v>20</x:v>
      </x:c>
      <x:c r="E63" s="12" t="n">
        <x:v>12</x:v>
      </x:c>
      <x:c r="G63" s="12" t="n">
        <x:v>30</x:v>
      </x:c>
      <x:c r="H63" s="12" t="n">
        <x:v>5</x:v>
      </x:c>
      <x:c r="J63" s="12" t="n">
        <x:v>21</x:v>
      </x:c>
      <x:c r="K63" s="12" t="n">
        <x:v>-9999</x:v>
      </x:c>
      <x:c r="L63" s="12" t="s">
        <x:v>76</x:v>
      </x:c>
      <x:c r="M63" s="0" t="s"/>
    </x:row>
    <x:row r="64" spans="1:19" x14ac:dyDescent="0.25">
      <x:c r="J64" s="12" t="n">
        <x:v>29</x:v>
      </x:c>
      <x:c r="K64" s="12" t="n">
        <x:v>-9999</x:v>
      </x:c>
      <x:c r="L64" s="12" t="s">
        <x:v>76</x:v>
      </x:c>
      <x:c r="M64" s="0" t="s"/>
    </x:row>
    <x:row r="66" spans="1:19" x14ac:dyDescent="0.25">
      <x:c r="A66" s="89" t="s"/>
      <x:c r="B66" s="89" t="s"/>
      <x:c r="C66" s="89" t="s"/>
      <x:c r="D66" s="89" t="s"/>
      <x:c r="E66" s="89" t="s"/>
      <x:c r="F66" s="89" t="s"/>
      <x:c r="G66" s="89" t="s"/>
      <x:c r="H66" s="89" t="s"/>
      <x:c r="I66" s="89" t="s"/>
      <x:c r="J66" s="89" t="s"/>
      <x:c r="K66" s="89" t="s"/>
      <x:c r="L66" s="89" t="s"/>
      <x:c r="N66" s="89" t="s"/>
      <x:c r="O66" s="89" t="s"/>
    </x:row>
    <x:row r="68" spans="1:19" x14ac:dyDescent="0.25">
      <x:c r="A68" s="13" t="s">
        <x:v>32</x:v>
      </x:c>
    </x:row>
    <x:row r="69" spans="1:19" x14ac:dyDescent="0.25">
      <x:c r="A69" s="45" t="s">
        <x:v>9</x:v>
      </x:c>
      <x:c r="B69" s="46" t="s">
        <x:v>10</x:v>
      </x:c>
      <x:c r="C69" s="46" t="s">
        <x:v>11</x:v>
      </x:c>
      <x:c r="D69" s="47" t="s">
        <x:v>12</x:v>
      </x:c>
      <x:c r="E69" s="48" t="s">
        <x:v>13</x:v>
      </x:c>
      <x:c r="F69" s="48" t="s">
        <x:v>14</x:v>
      </x:c>
      <x:c r="G69" s="49" t="s">
        <x:v>15</x:v>
      </x:c>
      <x:c r="H69" s="50" t="s">
        <x:v>16</x:v>
      </x:c>
      <x:c r="I69" s="50" t="s">
        <x:v>17</x:v>
      </x:c>
      <x:c r="J69" s="51" t="s">
        <x:v>74</x:v>
      </x:c>
      <x:c r="K69" s="14" t="s">
        <x:v>75</x:v>
      </x:c>
      <x:c r="L69" s="14" t="s">
        <x:v>19</x:v>
      </x:c>
      <x:c r="M69" s="91" t="s">
        <x:v>72</x:v>
      </x:c>
      <x:c r="N69" s="94" t="s">
        <x:v>20</x:v>
      </x:c>
      <x:c r="O69" s="53">
        <x:v>43952.6333333333</x:v>
      </x:c>
    </x:row>
    <x:row r="70" spans="1:19" x14ac:dyDescent="0.25">
      <x:c r="A70" s="12" t="n">
        <x:v>5</x:v>
      </x:c>
      <x:c r="B70" s="12" t="n">
        <x:v>13</x:v>
      </x:c>
      <x:c r="C70" s="12" t="s">
        <x:v>33</x:v>
      </x:c>
      <x:c r="D70" s="12" t="n">
        <x:v>13</x:v>
      </x:c>
      <x:c r="E70" s="12" t="n">
        <x:v>18</x:v>
      </x:c>
      <x:c r="F70" s="12" t="s">
        <x:v>33</x:v>
      </x:c>
      <x:c r="G70" s="12" t="n">
        <x:v>22</x:v>
      </x:c>
      <x:c r="H70" s="12" t="n">
        <x:v>33</x:v>
      </x:c>
      <x:c r="I70" s="12" t="s">
        <x:v>33</x:v>
      </x:c>
      <x:c r="J70" s="12" t="n">
        <x:v>6</x:v>
      </x:c>
      <x:c r="K70" s="12" t="n">
        <x:v>14</x:v>
      </x:c>
      <x:c r="L70" s="12" t="s">
        <x:v>78</x:v>
      </x:c>
      <x:c r="M70" s="0" t="s">
        <x:v>22</x:v>
      </x:c>
      <x:c r="O70" s="12">
        <x:f>IF(AND(J70 &gt;= A70, J70 &lt;= A71), (B71-B70)/(A71-A70)*J70 + (B71 - (B71-B70)/(A71-A70)*A71), IF(AND(J70 &gt; A71, J70 &lt;= A72), (B72-B71)/(A72-A71)*J70 + (B72 - (B72-B71)/(A72-A71)*A72), IF(AND(J70 &gt;= D70, J70 &lt;= D71), (E71-E70)/(D71-D70)*J70 + (E71 - (E71-E70)/(D71-D70)*D71), IF(AND(J70 &gt; D71, J70 &lt;= D72), (E72-E71)/(D72-D71)*J70 + (E72 - (E72-E71)/(D72-D71)*D72), IF(AND(J70 &gt;= G70, J70 &lt;= G71), (H71-H70)/(G71-G70)*J70 + (H71 - (H71-H70)/(G71-G70)*G71), IF(AND(J70 &gt; G71, J70 &lt;= G72), (H72-H71)/(G72-G71)*J70 + (H72 - (H72-H71)/(G72-G71)*G72), IF(AND(J70 &gt;= A72, J70 &lt;= D70), (E70-B72)/(D70-A72)*J70 + (E70 - (E70-B72)/(D70-A72)*D70), IF(AND(J70 &gt;= D72, J70 &lt;= G70), (H70-E72)/(G70-D72)*J70 + (H70 - (H70-E72)/(G70-D72)*G70), -9999))))))))</x:f>
      </x:c>
    </x:row>
    <x:row r="71" spans="1:19" x14ac:dyDescent="0.25">
      <x:c r="A71" s="12" t="n">
        <x:v>7</x:v>
      </x:c>
      <x:c r="B71" s="12" t="n">
        <x:v>15</x:v>
      </x:c>
      <x:c r="D71" s="12" t="n">
        <x:v>18</x:v>
      </x:c>
      <x:c r="E71" s="12" t="n">
        <x:v>20</x:v>
      </x:c>
      <x:c r="G71" s="12" t="n">
        <x:v>24</x:v>
      </x:c>
      <x:c r="H71" s="12" t="n">
        <x:v>35</x:v>
      </x:c>
      <x:c r="J71" s="12" t="n">
        <x:v>8</x:v>
      </x:c>
      <x:c r="K71" s="12" t="n">
        <x:v>15.2</x:v>
      </x:c>
      <x:c r="L71" s="12" t="s">
        <x:v>82</x:v>
      </x:c>
      <x:c r="M71" s="0" t="s"/>
      <x:c r="O71" s="12">
        <x:f>IF(AND(J71 &gt;= A70, J71 &lt;= A71), (B71-B70)/(A71-A70)*J71 + (B71 - (B71-B70)/(A71-A70)*A71), IF(AND(J71 &gt; A71, J71 &lt;= A72), (B72-B71)/(A72-A71)*J71 + (B72 - (B72-B71)/(A72-A71)*A72), IF(AND(J71 &gt;= D70, J71 &lt;= D71), (E71-E70)/(D71-D70)*J71 + (E71 - (E71-E70)/(D71-D70)*D71), IF(AND(J71 &gt; D71, J71 &lt;= D72), (E72-E71)/(D72-D71)*J71 + (E72 - (E72-E71)/(D72-D71)*D72), IF(AND(J71 &gt;= G70, J71 &lt;= G71), (H71-H70)/(G71-G70)*J71 + (H71 - (H71-H70)/(G71-G70)*G71), IF(AND(J71 &gt; G71, J71 &lt;= G72), (H72-H71)/(G72-G71)*J71 + (H72 - (H72-H71)/(G72-G71)*G72), IF(AND(J71 &gt;= A72, J71 &lt;= D70), (E70-B72)/(D70-A72)*J71 + (E70 - (E70-B72)/(D70-A72)*D70), IF(AND(J71 &gt;= D72, J71 &lt;= G70), (H70-E72)/(G70-D72)*J71 + (H70 - (H70-E72)/(G70-D72)*G70), -9999))))))))</x:f>
      </x:c>
    </x:row>
    <x:row r="72" spans="1:19" x14ac:dyDescent="0.25">
      <x:c r="A72" s="12" t="n">
        <x:v>12</x:v>
      </x:c>
      <x:c r="B72" s="12" t="n">
        <x:v>16</x:v>
      </x:c>
      <x:c r="D72" s="12" t="n">
        <x:v>19</x:v>
      </x:c>
      <x:c r="E72" s="12" t="n">
        <x:v>25</x:v>
      </x:c>
      <x:c r="G72" s="12" t="n">
        <x:v>30</x:v>
      </x:c>
      <x:c r="H72" s="12" t="n">
        <x:v>41</x:v>
      </x:c>
      <x:c r="J72" s="12" t="n">
        <x:v>15</x:v>
      </x:c>
      <x:c r="K72" s="12" t="n">
        <x:v>18.8</x:v>
      </x:c>
      <x:c r="L72" s="12" t="s">
        <x:v>83</x:v>
      </x:c>
      <x:c r="M72" s="0" t="s"/>
      <x:c r="O72" s="12">
        <x:f>IF(AND(J72 &gt;= A70, J72 &lt;= A71), (B71-B70)/(A71-A70)*J72 + (B71 - (B71-B70)/(A71-A70)*A71), IF(AND(J72 &gt; A71, J72 &lt;= A72), (B72-B71)/(A72-A71)*J72 + (B72 - (B72-B71)/(A72-A71)*A72), IF(AND(J72 &gt;= D70, J72 &lt;= D71), (E71-E70)/(D71-D70)*J72 + (E71 - (E71-E70)/(D71-D70)*D71), IF(AND(J72 &gt; D71, J72 &lt;= D72), (E72-E71)/(D72-D71)*J72 + (E72 - (E72-E71)/(D72-D71)*D72), IF(AND(J72 &gt;= G70, J72 &lt;= G71), (H71-H70)/(G71-G70)*J72 + (H71 - (H71-H70)/(G71-G70)*G71), IF(AND(J72 &gt; G71, J72 &lt;= G72), (H72-H71)/(G72-G71)*J72 + (H72 - (H72-H71)/(G72-G71)*G72), IF(AND(J72 &gt;= A72, J72 &lt;= D70), (E70-B72)/(D70-A72)*J72 + (E70 - (E70-B72)/(D70-A72)*D70), IF(AND(J72 &gt;= D72, J72 &lt;= G70), (H70-E72)/(G70-D72)*J72 + (H70 - (H70-E72)/(G70-D72)*G70), -9999))))))))</x:f>
      </x:c>
    </x:row>
    <x:row r="73" spans="1:19" x14ac:dyDescent="0.25">
      <x:c r="J73" s="12" t="n">
        <x:v>26</x:v>
      </x:c>
      <x:c r="K73" s="12" t="n">
        <x:v>37</x:v>
      </x:c>
      <x:c r="L73" s="12" t="s">
        <x:v>84</x:v>
      </x:c>
      <x:c r="M73" s="0" t="s"/>
      <x:c r="O73" s="12">
        <x:f>IF(AND(J73 &gt;= A70, J73 &lt;= A71), (B71-B70)/(A71-A70)*J73 + (B71 - (B71-B70)/(A71-A70)*A71), IF(AND(J73 &gt; A71, J73 &lt;= A72), (B72-B71)/(A72-A71)*J73 + (B72 - (B72-B71)/(A72-A71)*A72), IF(AND(J73 &gt;= D70, J73 &lt;= D71), (E71-E70)/(D71-D70)*J73 + (E71 - (E71-E70)/(D71-D70)*D71), IF(AND(J73 &gt; D71, J73 &lt;= D72), (E72-E71)/(D72-D71)*J73 + (E72 - (E72-E71)/(D72-D71)*D72), IF(AND(J73 &gt;= G70, J73 &lt;= G71), (H71-H70)/(G71-G70)*J73 + (H71 - (H71-H70)/(G71-G70)*G71), IF(AND(J73 &gt; G71, J73 &lt;= G72), (H72-H71)/(G72-G71)*J73 + (H72 - (H72-H71)/(G72-G71)*G72), IF(AND(J73 &gt;= A72, J73 &lt;= D70), (E70-B72)/(D70-A72)*J73 + (E70 - (E70-B72)/(D70-A72)*D70), IF(AND(J73 &gt;= D72, J73 &lt;= G70), (H70-E72)/(G70-D72)*J73 + (H70 - (H70-E72)/(G70-D72)*G70), -9999))))))))</x:f>
      </x:c>
    </x:row>
    <x:row r="75" spans="1:19" x14ac:dyDescent="0.25">
      <x:c r="A75" s="13" t="s">
        <x:v>34</x:v>
      </x:c>
    </x:row>
    <x:row r="76" spans="1:19" x14ac:dyDescent="0.25">
      <x:c r="A76" s="45" t="s">
        <x:v>9</x:v>
      </x:c>
      <x:c r="B76" s="46" t="s">
        <x:v>10</x:v>
      </x:c>
      <x:c r="C76" s="46" t="s">
        <x:v>11</x:v>
      </x:c>
      <x:c r="D76" s="47" t="s">
        <x:v>12</x:v>
      </x:c>
      <x:c r="E76" s="48" t="s">
        <x:v>13</x:v>
      </x:c>
      <x:c r="F76" s="48" t="s">
        <x:v>14</x:v>
      </x:c>
      <x:c r="G76" s="49" t="s">
        <x:v>15</x:v>
      </x:c>
      <x:c r="H76" s="50" t="s">
        <x:v>16</x:v>
      </x:c>
      <x:c r="I76" s="50" t="s">
        <x:v>17</x:v>
      </x:c>
      <x:c r="J76" s="51" t="s">
        <x:v>74</x:v>
      </x:c>
      <x:c r="K76" s="14" t="s">
        <x:v>75</x:v>
      </x:c>
      <x:c r="L76" s="14" t="s">
        <x:v>19</x:v>
      </x:c>
      <x:c r="M76" s="91" t="s">
        <x:v>72</x:v>
      </x:c>
      <x:c r="N76" s="94" t="s">
        <x:v>20</x:v>
      </x:c>
      <x:c r="O76" s="53">
        <x:v>43952.6333333333</x:v>
      </x:c>
    </x:row>
    <x:row r="77" spans="1:19" x14ac:dyDescent="0.25">
      <x:c r="A77" s="12" t="n">
        <x:v>16</x:v>
      </x:c>
      <x:c r="B77" s="12" t="n">
        <x:v>2</x:v>
      </x:c>
      <x:c r="C77" s="12" t="s">
        <x:v>33</x:v>
      </x:c>
      <x:c r="D77" s="12" t="n">
        <x:v>30</x:v>
      </x:c>
      <x:c r="E77" s="12" t="n">
        <x:v>2</x:v>
      </x:c>
      <x:c r="F77" s="12" t="s">
        <x:v>33</x:v>
      </x:c>
      <x:c r="G77" s="12" t="n">
        <x:v>55</x:v>
      </x:c>
      <x:c r="H77" s="12" t="n">
        <x:v>2</x:v>
      </x:c>
      <x:c r="I77" s="12" t="s">
        <x:v>33</x:v>
      </x:c>
      <x:c r="J77" s="12" t="n">
        <x:v>14</x:v>
      </x:c>
      <x:c r="K77" s="12" t="n">
        <x:v>-8888</x:v>
      </x:c>
      <x:c r="L77" s="12" t="s">
        <x:v>77</x:v>
      </x:c>
      <x:c r="M77" s="0" t="s">
        <x:v>24</x:v>
      </x:c>
      <x:c r="O77" s="12">
        <x:f>IF(AND(J77 &gt;= A77, J77 &lt;= A78), (B78-B77)/(A78-A77)*J77 + (B78 - (B78-B77)/(A78-A77)*A78), IF(AND(J77 &gt; A78, J77 &lt;= A79), (B79-B78)/(A79-A78)*J77 + (B79 - (B79-B78)/(A79-A78)*A79), IF(AND(J77 &gt;= D77, J77 &lt;= D78), (E78-E77)/(D78-D77)*J77 + (E78 - (E78-E77)/(D78-D77)*D78), IF(AND(J77 &gt; D78, J77 &lt;= D79), (E79-E78)/(D79-D78)*J77 + (E79 - (E79-E78)/(D79-D78)*D79), IF(AND(J77 &gt;= G77, J77 &lt;= G78), (H78-H77)/(G78-G77)*J77 + (H78 - (H78-H77)/(G78-G77)*G78), IF(AND(J77 &gt; G78, J77 &lt;= G79), (H79-H78)/(G79-G78)*J77 + (H79 - (H79-H78)/(G79-G78)*G79), IF(AND(J77 &gt;= A79, J77 &lt;= D77), (E77-B79)/(D77-A79)*J77 + (E77 - (E77-B79)/(D77-A79)*D77), IF(AND(J77 &gt;= D79, J77 &lt;= G77), (H77-E79)/(G77-D79)*J77 + (H77 - (H77-E79)/(G77-D79)*G77), -9999))))))))</x:f>
      </x:c>
    </x:row>
    <x:row r="78" spans="1:19" x14ac:dyDescent="0.25">
      <x:c r="A78" s="12" t="n">
        <x:v>17</x:v>
      </x:c>
      <x:c r="B78" s="12" t="n">
        <x:v>3</x:v>
      </x:c>
      <x:c r="D78" s="12" t="n">
        <x:v>40</x:v>
      </x:c>
      <x:c r="E78" s="12" t="n">
        <x:v>3</x:v>
      </x:c>
      <x:c r="G78" s="12" t="n">
        <x:v>57</x:v>
      </x:c>
      <x:c r="H78" s="12" t="n">
        <x:v>3</x:v>
      </x:c>
      <x:c r="J78" s="12" t="n">
        <x:v>35</x:v>
      </x:c>
      <x:c r="K78" s="12" t="n">
        <x:v>2.5</x:v>
      </x:c>
      <x:c r="L78" s="12" t="s">
        <x:v>85</x:v>
      </x:c>
      <x:c r="M78" s="0" t="s"/>
      <x:c r="O78" s="12">
        <x:f>IF(AND(J78 &gt;= A77, J78 &lt;= A78), (B78-B77)/(A78-A77)*J78 + (B78 - (B78-B77)/(A78-A77)*A78), IF(AND(J78 &gt; A78, J78 &lt;= A79), (B79-B78)/(A79-A78)*J78 + (B79 - (B79-B78)/(A79-A78)*A79), IF(AND(J78 &gt;= D77, J78 &lt;= D78), (E78-E77)/(D78-D77)*J78 + (E78 - (E78-E77)/(D78-D77)*D78), IF(AND(J78 &gt; D78, J78 &lt;= D79), (E79-E78)/(D79-D78)*J78 + (E79 - (E79-E78)/(D79-D78)*D79), IF(AND(J78 &gt;= G77, J78 &lt;= G78), (H78-H77)/(G78-G77)*J78 + (H78 - (H78-H77)/(G78-G77)*G78), IF(AND(J78 &gt; G78, J78 &lt;= G79), (H79-H78)/(G79-G78)*J78 + (H79 - (H79-H78)/(G79-G78)*G79), IF(AND(J78 &gt;= A79, J78 &lt;= D77), (E77-B79)/(D77-A79)*J78 + (E77 - (E77-B79)/(D77-A79)*D77), IF(AND(J78 &gt;= D79, J78 &lt;= G77), (H77-E79)/(G77-D79)*J78 + (H77 - (H77-E79)/(G77-D79)*G77), -9999))))))))</x:f>
      </x:c>
    </x:row>
    <x:row r="79" spans="1:19" x14ac:dyDescent="0.25">
      <x:c r="A79" s="12" t="n">
        <x:v>18</x:v>
      </x:c>
      <x:c r="B79" s="12" t="n">
        <x:v>4</x:v>
      </x:c>
      <x:c r="D79" s="12" t="n">
        <x:v>50</x:v>
      </x:c>
      <x:c r="E79" s="12" t="n">
        <x:v>4</x:v>
      </x:c>
      <x:c r="G79" s="12" t="n">
        <x:v>59</x:v>
      </x:c>
      <x:c r="H79" s="12" t="n">
        <x:v>4</x:v>
      </x:c>
      <x:c r="J79" s="12" t="n">
        <x:v>56</x:v>
      </x:c>
      <x:c r="K79" s="12" t="n">
        <x:v>2.5</x:v>
      </x:c>
      <x:c r="L79" s="12" t="s">
        <x:v>85</x:v>
      </x:c>
      <x:c r="M79" s="0" t="s"/>
      <x:c r="O79" s="12">
        <x:f>IF(AND(J79 &gt;= A77, J79 &lt;= A78), (B78-B77)/(A78-A77)*J79 + (B78 - (B78-B77)/(A78-A77)*A78), IF(AND(J79 &gt; A78, J79 &lt;= A79), (B79-B78)/(A79-A78)*J79 + (B79 - (B79-B78)/(A79-A78)*A79), IF(AND(J79 &gt;= D77, J79 &lt;= D78), (E78-E77)/(D78-D77)*J79 + (E78 - (E78-E77)/(D78-D77)*D78), IF(AND(J79 &gt; D78, J79 &lt;= D79), (E79-E78)/(D79-D78)*J79 + (E79 - (E79-E78)/(D79-D78)*D79), IF(AND(J79 &gt;= G77, J79 &lt;= G78), (H78-H77)/(G78-G77)*J79 + (H78 - (H78-H77)/(G78-G77)*G78), IF(AND(J79 &gt; G78, J79 &lt;= G79), (H79-H78)/(G79-G78)*J79 + (H79 - (H79-H78)/(G79-G78)*G79), IF(AND(J79 &gt;= A79, J79 &lt;= D77), (E77-B79)/(D77-A79)*J79 + (E77 - (E77-B79)/(D77-A79)*D77), IF(AND(J79 &gt;= D79, J79 &lt;= G77), (H77-E79)/(G77-D79)*J79 + (H77 - (H77-E79)/(G77-D79)*G77), -9999))))))))</x:f>
      </x:c>
    </x:row>
    <x:row r="80" spans="1:19" x14ac:dyDescent="0.25">
      <x:c r="J80" s="12" t="n">
        <x:v>60</x:v>
      </x:c>
      <x:c r="K80" s="12" t="n">
        <x:v>-8888</x:v>
      </x:c>
      <x:c r="L80" s="12" t="s">
        <x:v>77</x:v>
      </x:c>
      <x:c r="M80" s="0" t="s"/>
      <x:c r="O80" s="12">
        <x:f>IF(AND(J80 &gt;= A77, J80 &lt;= A78), (B78-B77)/(A78-A77)*J80 + (B78 - (B78-B77)/(A78-A77)*A78), IF(AND(J80 &gt; A78, J80 &lt;= A79), (B79-B78)/(A79-A78)*J80 + (B79 - (B79-B78)/(A79-A78)*A79), IF(AND(J80 &gt;= D77, J80 &lt;= D78), (E78-E77)/(D78-D77)*J80 + (E78 - (E78-E77)/(D78-D77)*D78), IF(AND(J80 &gt; D78, J80 &lt;= D79), (E79-E78)/(D79-D78)*J80 + (E79 - (E79-E78)/(D79-D78)*D79), IF(AND(J80 &gt;= G77, J80 &lt;= G78), (H78-H77)/(G78-G77)*J80 + (H78 - (H78-H77)/(G78-G77)*G78), IF(AND(J80 &gt; G78, J80 &lt;= G79), (H79-H78)/(G79-G78)*J80 + (H79 - (H79-H78)/(G79-G78)*G79), IF(AND(J80 &gt;= A79, J80 &lt;= D77), (E77-B79)/(D77-A79)*J80 + (E77 - (E77-B79)/(D77-A79)*D77), IF(AND(J80 &gt;= D79, J80 &lt;= G77), (H77-E79)/(G77-D79)*J80 + (H77 - (H77-E79)/(G77-D79)*G77), -9999))))))))</x:f>
      </x:c>
    </x:row>
    <x:row r="82" spans="1:19" x14ac:dyDescent="0.25">
      <x:c r="A82" s="13" t="s">
        <x:v>35</x:v>
      </x:c>
    </x:row>
    <x:row r="83" spans="1:19" x14ac:dyDescent="0.25">
      <x:c r="A83" s="45" t="s">
        <x:v>9</x:v>
      </x:c>
      <x:c r="B83" s="46" t="s">
        <x:v>10</x:v>
      </x:c>
      <x:c r="C83" s="46" t="s">
        <x:v>11</x:v>
      </x:c>
      <x:c r="D83" s="47" t="s">
        <x:v>12</x:v>
      </x:c>
      <x:c r="E83" s="48" t="s">
        <x:v>13</x:v>
      </x:c>
      <x:c r="F83" s="48" t="s">
        <x:v>14</x:v>
      </x:c>
      <x:c r="G83" s="49" t="s">
        <x:v>15</x:v>
      </x:c>
      <x:c r="H83" s="50" t="s">
        <x:v>16</x:v>
      </x:c>
      <x:c r="I83" s="50" t="s">
        <x:v>17</x:v>
      </x:c>
      <x:c r="J83" s="51" t="s">
        <x:v>74</x:v>
      </x:c>
      <x:c r="K83" s="14" t="s">
        <x:v>75</x:v>
      </x:c>
      <x:c r="L83" s="14" t="s">
        <x:v>19</x:v>
      </x:c>
      <x:c r="M83" s="91" t="s">
        <x:v>72</x:v>
      </x:c>
      <x:c r="N83" s="94" t="s">
        <x:v>20</x:v>
      </x:c>
      <x:c r="O83" s="53">
        <x:v>43952.6333333333</x:v>
      </x:c>
    </x:row>
    <x:row r="84" spans="1:19" x14ac:dyDescent="0.25">
      <x:c r="A84" s="12" t="n">
        <x:v>0</x:v>
      </x:c>
      <x:c r="B84" s="12" t="n">
        <x:v>14</x:v>
      </x:c>
      <x:c r="C84" s="12" t="s">
        <x:v>33</x:v>
      </x:c>
      <x:c r="D84" s="12" t="n">
        <x:v>4</x:v>
      </x:c>
      <x:c r="E84" s="12" t="n">
        <x:v>30</x:v>
      </x:c>
      <x:c r="F84" s="12" t="s">
        <x:v>33</x:v>
      </x:c>
      <x:c r="G84" s="12" t="n">
        <x:v>7</x:v>
      </x:c>
      <x:c r="H84" s="12" t="n">
        <x:v>50</x:v>
      </x:c>
      <x:c r="I84" s="12" t="s">
        <x:v>33</x:v>
      </x:c>
      <x:c r="J84" s="12" t="n">
        <x:v>0</x:v>
      </x:c>
      <x:c r="K84" s="12" t="n">
        <x:v>14</x:v>
      </x:c>
      <x:c r="L84" s="12" t="s">
        <x:v>78</x:v>
      </x:c>
      <x:c r="M84" s="0" t="s">
        <x:v>26</x:v>
      </x:c>
      <x:c r="O84" s="12">
        <x:f>IF(AND(J84 &gt;= A84, J84 &lt;= A85), (B85-B84)/(A85-A84)*J84 + (B85 - (B85-B84)/(A85-A84)*A85), IF(AND(J84 &gt; A85, J84 &lt;= A86), (B86-B85)/(A86-A85)*J84 + (B86 - (B86-B85)/(A86-A85)*A86), IF(AND(J84 &gt;= D84, J84 &lt;= D85), (E85-E84)/(D85-D84)*J84 + (E85 - (E85-E84)/(D85-D84)*D85), IF(AND(J84 &gt; D85, J84 &lt;= D86), (E86-E85)/(D86-D85)*J84 + (E86 - (E86-E85)/(D86-D85)*D86), IF(AND(J84 &gt;= G84, J84 &lt;= G85), (H85-H84)/(G85-G84)*J84 + (H85 - (H85-H84)/(G85-G84)*G85), IF(AND(J84 &gt; G85, J84 &lt;= G86), (H86-H85)/(G86-G85)*J84 + (H86 - (H86-H85)/(G86-G85)*G86), IF(AND(J84 &gt;= A86, J84 &lt;= D84), (E84-B86)/(D84-A86)*J84 + (E84 - (E84-B86)/(D84-A86)*D84), IF(AND(J84 &gt;= D86, J84 &lt;= G84), (H84-E86)/(G84-D86)*J84 + (H84 - (H84-E86)/(G84-D86)*G84), -9999))))))))</x:f>
      </x:c>
    </x:row>
    <x:row r="85" spans="1:19" x14ac:dyDescent="0.25">
      <x:c r="A85" s="12" t="n">
        <x:v>1</x:v>
      </x:c>
      <x:c r="B85" s="12" t="n">
        <x:v>20</x:v>
      </x:c>
      <x:c r="D85" s="12" t="n">
        <x:v>5</x:v>
      </x:c>
      <x:c r="E85" s="12" t="n">
        <x:v>40</x:v>
      </x:c>
      <x:c r="G85" s="12" t="n">
        <x:v>8</x:v>
      </x:c>
      <x:c r="H85" s="12" t="n">
        <x:v>55</x:v>
      </x:c>
      <x:c r="J85" s="12" t="n">
        <x:v>5</x:v>
      </x:c>
      <x:c r="K85" s="12" t="n">
        <x:v>40</x:v>
      </x:c>
      <x:c r="L85" s="12" t="s">
        <x:v>79</x:v>
      </x:c>
      <x:c r="M85" s="0" t="s"/>
      <x:c r="O85" s="12">
        <x:f>IF(AND(J85 &gt;= A84, J85 &lt;= A85), (B85-B84)/(A85-A84)*J85 + (B85 - (B85-B84)/(A85-A84)*A85), IF(AND(J85 &gt; A85, J85 &lt;= A86), (B86-B85)/(A86-A85)*J85 + (B86 - (B86-B85)/(A86-A85)*A86), IF(AND(J85 &gt;= D84, J85 &lt;= D85), (E85-E84)/(D85-D84)*J85 + (E85 - (E85-E84)/(D85-D84)*D85), IF(AND(J85 &gt; D85, J85 &lt;= D86), (E86-E85)/(D86-D85)*J85 + (E86 - (E86-E85)/(D86-D85)*D86), IF(AND(J85 &gt;= G84, J85 &lt;= G85), (H85-H84)/(G85-G84)*J85 + (H85 - (H85-H84)/(G85-G84)*G85), IF(AND(J85 &gt; G85, J85 &lt;= G86), (H86-H85)/(G86-G85)*J85 + (H86 - (H86-H85)/(G86-G85)*G86), IF(AND(J85 &gt;= A86, J85 &lt;= D84), (E84-B86)/(D84-A86)*J85 + (E84 - (E84-B86)/(D84-A86)*D84), IF(AND(J85 &gt;= D86, J85 &lt;= G84), (H84-E86)/(G84-D86)*J85 + (H84 - (H84-E86)/(G84-D86)*G84), -9999))))))))</x:f>
      </x:c>
    </x:row>
    <x:row r="86" spans="1:19" x14ac:dyDescent="0.25">
      <x:c r="A86" s="12" t="n">
        <x:v>2</x:v>
      </x:c>
      <x:c r="B86" s="12" t="n">
        <x:v>30</x:v>
      </x:c>
      <x:c r="D86" s="12" t="n">
        <x:v>6</x:v>
      </x:c>
      <x:c r="E86" s="12" t="n">
        <x:v>50</x:v>
      </x:c>
      <x:c r="G86" s="12" t="n">
        <x:v>9</x:v>
      </x:c>
      <x:c r="H86" s="12" t="n">
        <x:v>57.5</x:v>
      </x:c>
      <x:c r="J86" s="12" t="n">
        <x:v>5.5</x:v>
      </x:c>
      <x:c r="K86" s="12" t="n">
        <x:v>45</x:v>
      </x:c>
      <x:c r="L86" s="12" t="s">
        <x:v>86</x:v>
      </x:c>
      <x:c r="M86" s="0" t="s"/>
      <x:c r="O86" s="12">
        <x:f>IF(AND(J86 &gt;= A84, J86 &lt;= A85), (B85-B84)/(A85-A84)*J86 + (B85 - (B85-B84)/(A85-A84)*A85), IF(AND(J86 &gt; A85, J86 &lt;= A86), (B86-B85)/(A86-A85)*J86 + (B86 - (B86-B85)/(A86-A85)*A86), IF(AND(J86 &gt;= D84, J86 &lt;= D85), (E85-E84)/(D85-D84)*J86 + (E85 - (E85-E84)/(D85-D84)*D85), IF(AND(J86 &gt; D85, J86 &lt;= D86), (E86-E85)/(D86-D85)*J86 + (E86 - (E86-E85)/(D86-D85)*D86), IF(AND(J86 &gt;= G84, J86 &lt;= G85), (H85-H84)/(G85-G84)*J86 + (H85 - (H85-H84)/(G85-G84)*G85), IF(AND(J86 &gt; G85, J86 &lt;= G86), (H86-H85)/(G86-G85)*J86 + (H86 - (H86-H85)/(G86-G85)*G86), IF(AND(J86 &gt;= A86, J86 &lt;= D84), (E84-B86)/(D84-A86)*J86 + (E84 - (E84-B86)/(D84-A86)*D84), IF(AND(J86 &gt;= D86, J86 &lt;= G84), (H84-E86)/(G84-D86)*J86 + (H84 - (H84-E86)/(G84-D86)*G84), -9999))))))))</x:f>
      </x:c>
    </x:row>
    <x:row r="87" spans="1:19" x14ac:dyDescent="0.25">
      <x:c r="J87" s="12" t="n">
        <x:v>10</x:v>
      </x:c>
      <x:c r="K87" s="12" t="n">
        <x:v>-8888</x:v>
      </x:c>
      <x:c r="L87" s="12" t="s">
        <x:v>77</x:v>
      </x:c>
      <x:c r="M87" s="0" t="s"/>
      <x:c r="O87" s="12">
        <x:f>IF(AND(J87 &gt;= A84, J87 &lt;= A85), (B85-B84)/(A85-A84)*J87 + (B85 - (B85-B84)/(A85-A84)*A85), IF(AND(J87 &gt; A85, J87 &lt;= A86), (B86-B85)/(A86-A85)*J87 + (B86 - (B86-B85)/(A86-A85)*A86), IF(AND(J87 &gt;= D84, J87 &lt;= D85), (E85-E84)/(D85-D84)*J87 + (E85 - (E85-E84)/(D85-D84)*D85), IF(AND(J87 &gt; D85, J87 &lt;= D86), (E86-E85)/(D86-D85)*J87 + (E86 - (E86-E85)/(D86-D85)*D86), IF(AND(J87 &gt;= G84, J87 &lt;= G85), (H85-H84)/(G85-G84)*J87 + (H85 - (H85-H84)/(G85-G84)*G85), IF(AND(J87 &gt; G85, J87 &lt;= G86), (H86-H85)/(G86-G85)*J87 + (H86 - (H86-H85)/(G86-G85)*G86), IF(AND(J87 &gt;= A86, J87 &lt;= D84), (E84-B86)/(D84-A86)*J87 + (E84 - (E84-B86)/(D84-A86)*D84), IF(AND(J87 &gt;= D86, J87 &lt;= G84), (H84-E86)/(G84-D86)*J87 + (H84 - (H84-E86)/(G84-D86)*G84), -9999))))))))</x:f>
      </x:c>
    </x:row>
    <x:row r="89" spans="1:19" x14ac:dyDescent="0.25">
      <x:c r="A89" s="13" t="s">
        <x:v>36</x:v>
      </x:c>
    </x:row>
    <x:row r="90" spans="1:19" x14ac:dyDescent="0.25">
      <x:c r="A90" s="45" t="s">
        <x:v>9</x:v>
      </x:c>
      <x:c r="B90" s="46" t="s">
        <x:v>10</x:v>
      </x:c>
      <x:c r="C90" s="46" t="s">
        <x:v>11</x:v>
      </x:c>
      <x:c r="D90" s="47" t="s">
        <x:v>12</x:v>
      </x:c>
      <x:c r="E90" s="48" t="s">
        <x:v>13</x:v>
      </x:c>
      <x:c r="F90" s="48" t="s">
        <x:v>14</x:v>
      </x:c>
      <x:c r="G90" s="49" t="s">
        <x:v>15</x:v>
      </x:c>
      <x:c r="H90" s="50" t="s">
        <x:v>16</x:v>
      </x:c>
      <x:c r="I90" s="50" t="s">
        <x:v>17</x:v>
      </x:c>
      <x:c r="J90" s="51" t="s">
        <x:v>74</x:v>
      </x:c>
      <x:c r="K90" s="14" t="s">
        <x:v>75</x:v>
      </x:c>
      <x:c r="L90" s="14" t="s">
        <x:v>19</x:v>
      </x:c>
      <x:c r="M90" s="91" t="s">
        <x:v>72</x:v>
      </x:c>
      <x:c r="N90" s="94" t="s">
        <x:v>20</x:v>
      </x:c>
      <x:c r="O90" s="53">
        <x:v>43952.6333333333</x:v>
      </x:c>
    </x:row>
    <x:row r="91" spans="1:19" x14ac:dyDescent="0.25">
      <x:c r="A91" s="12" t="n">
        <x:v>8</x:v>
      </x:c>
      <x:c r="B91" s="12" t="n">
        <x:v>58</x:v>
      </x:c>
      <x:c r="C91" s="12" t="s">
        <x:v>33</x:v>
      </x:c>
      <x:c r="D91" s="12" t="n">
        <x:v>14</x:v>
      </x:c>
      <x:c r="E91" s="12" t="n">
        <x:v>55</x:v>
      </x:c>
      <x:c r="F91" s="12" t="s">
        <x:v>33</x:v>
      </x:c>
      <x:c r="G91" s="12" t="n">
        <x:v>37</x:v>
      </x:c>
      <x:c r="H91" s="12" t="n">
        <x:v>52</x:v>
      </x:c>
      <x:c r="I91" s="12" t="s">
        <x:v>33</x:v>
      </x:c>
      <x:c r="J91" s="12" t="n">
        <x:v>7</x:v>
      </x:c>
      <x:c r="K91" s="12" t="n">
        <x:v>-8888</x:v>
      </x:c>
      <x:c r="L91" s="12" t="s">
        <x:v>77</x:v>
      </x:c>
      <x:c r="M91" s="0" t="s">
        <x:v>28</x:v>
      </x:c>
      <x:c r="O91" s="12">
        <x:f>IF(AND(J91 &gt;= A91, J91 &lt;= A92), (B92-B91)/(A92-A91)*J91 + (B92 - (B92-B91)/(A92-A91)*A92), IF(AND(J91 &gt; A92, J91 &lt;= A93), (B93-B92)/(A93-A92)*J91 + (B93 - (B93-B92)/(A93-A92)*A93), IF(AND(J91 &gt;= D91, J91 &lt;= D92), (E92-E91)/(D92-D91)*J91 + (E92 - (E92-E91)/(D92-D91)*D92), IF(AND(J91 &gt; D92, J91 &lt;= D93), (E93-E92)/(D93-D92)*J91 + (E93 - (E93-E92)/(D93-D92)*D93), IF(AND(J91 &gt;= G91, J91 &lt;= G92), (H92-H91)/(G92-G91)*J91 + (H92 - (H92-H91)/(G92-G91)*G92), IF(AND(J91 &gt; G92, J91 &lt;= G93), (H93-H92)/(G93-G92)*J91 + (H93 - (H93-H92)/(G93-G92)*G93), IF(AND(J91 &gt;= A93, J91 &lt;= D91), (E91-B93)/(D91-A93)*J91 + (E91 - (E91-B93)/(D91-A93)*D91), IF(AND(J91 &gt;= D93, J91 &lt;= G91), (H91-E93)/(G91-D93)*J91 + (H91 - (H91-E93)/(G91-D93)*G91), -9999))))))))</x:f>
      </x:c>
    </x:row>
    <x:row r="92" spans="1:19" x14ac:dyDescent="0.25">
      <x:c r="A92" s="12" t="n">
        <x:v>9</x:v>
      </x:c>
      <x:c r="B92" s="12" t="n">
        <x:v>57</x:v>
      </x:c>
      <x:c r="D92" s="12" t="n">
        <x:v>15</x:v>
      </x:c>
      <x:c r="E92" s="12" t="n">
        <x:v>54</x:v>
      </x:c>
      <x:c r="G92" s="12" t="n">
        <x:v>48</x:v>
      </x:c>
      <x:c r="H92" s="12" t="n">
        <x:v>51</x:v>
      </x:c>
      <x:c r="J92" s="12" t="n">
        <x:v>14</x:v>
      </x:c>
      <x:c r="K92" s="12" t="n">
        <x:v>55</x:v>
      </x:c>
      <x:c r="L92" s="12" t="s">
        <x:v>80</x:v>
      </x:c>
      <x:c r="M92" s="0" t="s"/>
      <x:c r="O92" s="12">
        <x:f>IF(AND(J92 &gt;= A91, J92 &lt;= A92), (B92-B91)/(A92-A91)*J92 + (B92 - (B92-B91)/(A92-A91)*A92), IF(AND(J92 &gt; A92, J92 &lt;= A93), (B93-B92)/(A93-A92)*J92 + (B93 - (B93-B92)/(A93-A92)*A93), IF(AND(J92 &gt;= D91, J92 &lt;= D92), (E92-E91)/(D92-D91)*J92 + (E92 - (E92-E91)/(D92-D91)*D92), IF(AND(J92 &gt; D92, J92 &lt;= D93), (E93-E92)/(D93-D92)*J92 + (E93 - (E93-E92)/(D93-D92)*D93), IF(AND(J92 &gt;= G91, J92 &lt;= G92), (H92-H91)/(G92-G91)*J92 + (H92 - (H92-H91)/(G92-G91)*G92), IF(AND(J92 &gt; G92, J92 &lt;= G93), (H93-H92)/(G93-G92)*J92 + (H93 - (H93-H92)/(G93-G92)*G93), IF(AND(J92 &gt;= A93, J92 &lt;= D91), (E91-B93)/(D91-A93)*J92 + (E91 - (E91-B93)/(D91-A93)*D91), IF(AND(J92 &gt;= D93, J92 &lt;= G91), (H91-E93)/(G91-D93)*J92 + (H91 - (H91-E93)/(G91-D93)*G91), -9999))))))))</x:f>
      </x:c>
    </x:row>
    <x:row r="93" spans="1:19" x14ac:dyDescent="0.25">
      <x:c r="A93" s="12" t="n">
        <x:v>10</x:v>
      </x:c>
      <x:c r="B93" s="12" t="n">
        <x:v>56</x:v>
      </x:c>
      <x:c r="D93" s="12" t="n">
        <x:v>16</x:v>
      </x:c>
      <x:c r="E93" s="12" t="n">
        <x:v>53</x:v>
      </x:c>
      <x:c r="G93" s="12" t="n">
        <x:v>59</x:v>
      </x:c>
      <x:c r="H93" s="12" t="n">
        <x:v>50</x:v>
      </x:c>
      <x:c r="J93" s="12" t="n">
        <x:v>20</x:v>
      </x:c>
      <x:c r="K93" s="12" t="n">
        <x:v>52.8095238095238</x:v>
      </x:c>
      <x:c r="L93" s="12" t="s">
        <x:v>87</x:v>
      </x:c>
      <x:c r="M93" s="0" t="s"/>
      <x:c r="O93" s="12">
        <x:f>IF(AND(J93 &gt;= A91, J93 &lt;= A92), (B92-B91)/(A92-A91)*J93 + (B92 - (B92-B91)/(A92-A91)*A92), IF(AND(J93 &gt; A92, J93 &lt;= A93), (B93-B92)/(A93-A92)*J93 + (B93 - (B93-B92)/(A93-A92)*A93), IF(AND(J93 &gt;= D91, J93 &lt;= D92), (E92-E91)/(D92-D91)*J93 + (E92 - (E92-E91)/(D92-D91)*D92), IF(AND(J93 &gt; D92, J93 &lt;= D93), (E93-E92)/(D93-D92)*J93 + (E93 - (E93-E92)/(D93-D92)*D93), IF(AND(J93 &gt;= G91, J93 &lt;= G92), (H92-H91)/(G92-G91)*J93 + (H92 - (H92-H91)/(G92-G91)*G92), IF(AND(J93 &gt; G92, J93 &lt;= G93), (H93-H92)/(G93-G92)*J93 + (H93 - (H93-H92)/(G93-G92)*G93), IF(AND(J93 &gt;= A93, J93 &lt;= D91), (E91-B93)/(D91-A93)*J93 + (E91 - (E91-B93)/(D91-A93)*D91), IF(AND(J93 &gt;= D93, J93 &lt;= G91), (H91-E93)/(G91-D93)*J93 + (H91 - (H91-E93)/(G91-D93)*G91), -9999))))))))</x:f>
      </x:c>
    </x:row>
    <x:row r="94" spans="1:19" x14ac:dyDescent="0.25">
      <x:c r="J94" s="12" t="n">
        <x:v>30</x:v>
      </x:c>
      <x:c r="K94" s="12" t="n">
        <x:v>52.3333333333333</x:v>
      </x:c>
      <x:c r="L94" s="12" t="s">
        <x:v>88</x:v>
      </x:c>
      <x:c r="M94" s="0" t="s"/>
      <x:c r="O94" s="12">
        <x:f>IF(AND(J94 &gt;= A91, J94 &lt;= A92), (B92-B91)/(A92-A91)*J94 + (B92 - (B92-B91)/(A92-A91)*A92), IF(AND(J94 &gt; A92, J94 &lt;= A93), (B93-B92)/(A93-A92)*J94 + (B93 - (B93-B92)/(A93-A92)*A93), IF(AND(J94 &gt;= D91, J94 &lt;= D92), (E92-E91)/(D92-D91)*J94 + (E92 - (E92-E91)/(D92-D91)*D92), IF(AND(J94 &gt; D92, J94 &lt;= D93), (E93-E92)/(D93-D92)*J94 + (E93 - (E93-E92)/(D93-D92)*D93), IF(AND(J94 &gt;= G91, J94 &lt;= G92), (H92-H91)/(G92-G91)*J94 + (H92 - (H92-H91)/(G92-G91)*G92), IF(AND(J94 &gt; G92, J94 &lt;= G93), (H93-H92)/(G93-G92)*J94 + (H93 - (H93-H92)/(G93-G92)*G93), IF(AND(J94 &gt;= A93, J94 &lt;= D91), (E91-B93)/(D91-A93)*J94 + (E91 - (E91-B93)/(D91-A93)*D91), IF(AND(J94 &gt;= D93, J94 &lt;= G91), (H91-E93)/(G91-D93)*J94 + (H91 - (H91-E93)/(G91-D93)*G91), -9999))))))))</x:f>
      </x:c>
    </x:row>
    <x:row r="96" spans="1:19" x14ac:dyDescent="0.25">
      <x:c r="A96" s="13" t="s">
        <x:v>37</x:v>
      </x:c>
    </x:row>
    <x:row r="97" spans="1:19" x14ac:dyDescent="0.25">
      <x:c r="A97" s="45" t="s">
        <x:v>9</x:v>
      </x:c>
      <x:c r="B97" s="46" t="s">
        <x:v>10</x:v>
      </x:c>
      <x:c r="C97" s="46" t="s">
        <x:v>11</x:v>
      </x:c>
      <x:c r="D97" s="47" t="s">
        <x:v>12</x:v>
      </x:c>
      <x:c r="E97" s="48" t="s">
        <x:v>13</x:v>
      </x:c>
      <x:c r="F97" s="48" t="s">
        <x:v>14</x:v>
      </x:c>
      <x:c r="G97" s="49" t="s">
        <x:v>15</x:v>
      </x:c>
      <x:c r="H97" s="50" t="s">
        <x:v>16</x:v>
      </x:c>
      <x:c r="I97" s="50" t="s">
        <x:v>17</x:v>
      </x:c>
      <x:c r="J97" s="51" t="s">
        <x:v>74</x:v>
      </x:c>
      <x:c r="K97" s="14" t="s">
        <x:v>75</x:v>
      </x:c>
      <x:c r="L97" s="14" t="s">
        <x:v>19</x:v>
      </x:c>
      <x:c r="M97" s="91" t="s">
        <x:v>72</x:v>
      </x:c>
      <x:c r="N97" s="94" t="s">
        <x:v>20</x:v>
      </x:c>
      <x:c r="O97" s="53">
        <x:v>43952.6333333333</x:v>
      </x:c>
    </x:row>
    <x:row r="98" spans="1:19" x14ac:dyDescent="0.25">
      <x:c r="A98" s="12" t="n">
        <x:v>1</x:v>
      </x:c>
      <x:c r="B98" s="12" t="n">
        <x:v>17</x:v>
      </x:c>
      <x:c r="C98" s="12" t="s">
        <x:v>33</x:v>
      </x:c>
      <x:c r="D98" s="12" t="n">
        <x:v>4</x:v>
      </x:c>
      <x:c r="E98" s="12" t="n">
        <x:v>17</x:v>
      </x:c>
      <x:c r="F98" s="12" t="s">
        <x:v>33</x:v>
      </x:c>
      <x:c r="G98" s="12" t="n">
        <x:v>7</x:v>
      </x:c>
      <x:c r="H98" s="12" t="n">
        <x:v>17</x:v>
      </x:c>
      <x:c r="I98" s="12" t="s">
        <x:v>33</x:v>
      </x:c>
      <x:c r="J98" s="12" t="n">
        <x:v>1.5</x:v>
      </x:c>
      <x:c r="K98" s="12" t="n">
        <x:v>16.5</x:v>
      </x:c>
      <x:c r="L98" s="12" t="s">
        <x:v>89</x:v>
      </x:c>
      <x:c r="M98" s="0" t="s">
        <x:v>24</x:v>
      </x:c>
      <x:c r="O98" s="12">
        <x:f>IF(AND(J98 &gt;= A98, J98 &lt;= A99), (B99-B98)/(A99-A98)*J98 + (B99 - (B99-B98)/(A99-A98)*A99), IF(AND(J98 &gt; A99, J98 &lt;= A100), (B100-B99)/(A100-A99)*J98 + (B100 - (B100-B99)/(A100-A99)*A100), IF(AND(J98 &gt;= D98, J98 &lt;= D99), (E99-E98)/(D99-D98)*J98 + (E99 - (E99-E98)/(D99-D98)*D99), IF(AND(J98 &gt; D99, J98 &lt;= D100), (E100-E99)/(D100-D99)*J98 + (E100 - (E100-E99)/(D100-D99)*D100), IF(AND(J98 &gt;= G98, J98 &lt;= G99), (H99-H98)/(G99-G98)*J98 + (H99 - (H99-H98)/(G99-G98)*G99), IF(AND(J98 &gt; G99, J98 &lt;= G100), (H100-H99)/(G100-G99)*J98 + (H100 - (H100-H99)/(G100-G99)*G100), IF(AND(J98 &gt;= A100, J98 &lt;= D98), (E98-B100)/(D98-A100)*J98 + (E98 - (E98-B100)/(D98-A100)*D98), IF(AND(J98 &gt;= D100, J98 &lt;= G98), (H98-E100)/(G98-D100)*J98 + (H98 - (H98-E100)/(G98-D100)*G98), -9999))))))))</x:f>
      </x:c>
    </x:row>
    <x:row r="99" spans="1:19" x14ac:dyDescent="0.25">
      <x:c r="A99" s="12" t="n">
        <x:v>2</x:v>
      </x:c>
      <x:c r="B99" s="12" t="n">
        <x:v>16</x:v>
      </x:c>
      <x:c r="D99" s="12" t="n">
        <x:v>5</x:v>
      </x:c>
      <x:c r="E99" s="12" t="n">
        <x:v>16</x:v>
      </x:c>
      <x:c r="G99" s="12" t="n">
        <x:v>8</x:v>
      </x:c>
      <x:c r="H99" s="12" t="n">
        <x:v>16</x:v>
      </x:c>
      <x:c r="J99" s="12" t="n">
        <x:v>3.5</x:v>
      </x:c>
      <x:c r="K99" s="12" t="n">
        <x:v>15.5</x:v>
      </x:c>
      <x:c r="L99" s="12" t="s">
        <x:v>73</x:v>
      </x:c>
      <x:c r="M99" s="0" t="s"/>
      <x:c r="O99" s="12">
        <x:f>IF(AND(J99 &gt;= A98, J99 &lt;= A99), (B99-B98)/(A99-A98)*J99 + (B99 - (B99-B98)/(A99-A98)*A99), IF(AND(J99 &gt; A99, J99 &lt;= A100), (B100-B99)/(A100-A99)*J99 + (B100 - (B100-B99)/(A100-A99)*A100), IF(AND(J99 &gt;= D98, J99 &lt;= D99), (E99-E98)/(D99-D98)*J99 + (E99 - (E99-E98)/(D99-D98)*D99), IF(AND(J99 &gt; D99, J99 &lt;= D100), (E100-E99)/(D100-D99)*J99 + (E100 - (E100-E99)/(D100-D99)*D100), IF(AND(J99 &gt;= G98, J99 &lt;= G99), (H99-H98)/(G99-G98)*J99 + (H99 - (H99-H98)/(G99-G98)*G99), IF(AND(J99 &gt; G99, J99 &lt;= G100), (H100-H99)/(G100-G99)*J99 + (H100 - (H100-H99)/(G100-G99)*G100), IF(AND(J99 &gt;= A100, J99 &lt;= D98), (E98-B100)/(D98-A100)*J99 + (E98 - (E98-B100)/(D98-A100)*D98), IF(AND(J99 &gt;= D100, J99 &lt;= G98), (H98-E100)/(G98-D100)*J99 + (H98 - (H98-E100)/(G98-D100)*G98), -9999))))))))</x:f>
      </x:c>
    </x:row>
    <x:row r="100" spans="1:19" x14ac:dyDescent="0.25">
      <x:c r="A100" s="12" t="n">
        <x:v>3</x:v>
      </x:c>
      <x:c r="B100" s="12" t="n">
        <x:v>14</x:v>
      </x:c>
      <x:c r="D100" s="12" t="n">
        <x:v>6</x:v>
      </x:c>
      <x:c r="E100" s="12" t="n">
        <x:v>14</x:v>
      </x:c>
      <x:c r="G100" s="12" t="n">
        <x:v>9</x:v>
      </x:c>
      <x:c r="H100" s="12" t="n">
        <x:v>14</x:v>
      </x:c>
      <x:c r="J100" s="12" t="n">
        <x:v>4</x:v>
      </x:c>
      <x:c r="K100" s="12" t="n">
        <x:v>17</x:v>
      </x:c>
      <x:c r="L100" s="12" t="s">
        <x:v>81</x:v>
      </x:c>
      <x:c r="M100" s="0" t="s"/>
      <x:c r="O100" s="12">
        <x:f>IF(AND(J100 &gt;= A98, J100 &lt;= A99), (B99-B98)/(A99-A98)*J100 + (B99 - (B99-B98)/(A99-A98)*A99), IF(AND(J100 &gt; A99, J100 &lt;= A100), (B100-B99)/(A100-A99)*J100 + (B100 - (B100-B99)/(A100-A99)*A100), IF(AND(J100 &gt;= D98, J100 &lt;= D99), (E99-E98)/(D99-D98)*J100 + (E99 - (E99-E98)/(D99-D98)*D99), IF(AND(J100 &gt; D99, J100 &lt;= D100), (E100-E99)/(D100-D99)*J100 + (E100 - (E100-E99)/(D100-D99)*D100), IF(AND(J100 &gt;= G98, J100 &lt;= G99), (H99-H98)/(G99-G98)*J100 + (H99 - (H99-H98)/(G99-G98)*G99), IF(AND(J100 &gt; G99, J100 &lt;= G100), (H100-H99)/(G100-G99)*J100 + (H100 - (H100-H99)/(G100-G99)*G100), IF(AND(J100 &gt;= A100, J100 &lt;= D98), (E98-B100)/(D98-A100)*J100 + (E98 - (E98-B100)/(D98-A100)*D98), IF(AND(J100 &gt;= D100, J100 &lt;= G98), (H98-E100)/(G98-D100)*J100 + (H98 - (H98-E100)/(G98-D100)*G98), -9999))))))))</x:f>
      </x:c>
    </x:row>
    <x:row r="101" spans="1:19" x14ac:dyDescent="0.25">
      <x:c r="J101" s="12" t="n">
        <x:v>10</x:v>
      </x:c>
      <x:c r="K101" s="12" t="n">
        <x:v>-8888</x:v>
      </x:c>
      <x:c r="L101" s="12" t="s">
        <x:v>77</x:v>
      </x:c>
      <x:c r="M101" s="0" t="s"/>
      <x:c r="O101" s="12">
        <x:f>IF(AND(J101 &gt;= A98, J101 &lt;= A99), (B99-B98)/(A99-A98)*J101 + (B99 - (B99-B98)/(A99-A98)*A99), IF(AND(J101 &gt; A99, J101 &lt;= A100), (B100-B99)/(A100-A99)*J101 + (B100 - (B100-B99)/(A100-A99)*A100), IF(AND(J101 &gt;= D98, J101 &lt;= D99), (E99-E98)/(D99-D98)*J101 + (E99 - (E99-E98)/(D99-D98)*D99), IF(AND(J101 &gt; D99, J101 &lt;= D100), (E100-E99)/(D100-D99)*J101 + (E100 - (E100-E99)/(D100-D99)*D100), IF(AND(J101 &gt;= G98, J101 &lt;= G99), (H99-H98)/(G99-G98)*J101 + (H99 - (H99-H98)/(G99-G98)*G99), IF(AND(J101 &gt; G99, J101 &lt;= G100), (H100-H99)/(G100-G99)*J101 + (H100 - (H100-H99)/(G100-G99)*G100), IF(AND(J101 &gt;= A100, J101 &lt;= D98), (E98-B100)/(D98-A100)*J101 + (E98 - (E98-B100)/(D98-A100)*D98), IF(AND(J101 &gt;= D100, J101 &lt;= G98), (H98-E100)/(G98-D100)*J101 + (H98 - (H98-E100)/(G98-D100)*G98), -9999))))))))</x:f>
      </x:c>
    </x:row>
    <x:row r="103" spans="1:19" x14ac:dyDescent="0.25">
      <x:c r="A103" s="13" t="s">
        <x:v>38</x:v>
      </x:c>
    </x:row>
    <x:row r="104" spans="1:19" x14ac:dyDescent="0.25">
      <x:c r="A104" s="45" t="s">
        <x:v>9</x:v>
      </x:c>
      <x:c r="B104" s="46" t="s">
        <x:v>10</x:v>
      </x:c>
      <x:c r="C104" s="46" t="s">
        <x:v>11</x:v>
      </x:c>
      <x:c r="D104" s="47" t="s">
        <x:v>12</x:v>
      </x:c>
      <x:c r="E104" s="48" t="s">
        <x:v>13</x:v>
      </x:c>
      <x:c r="F104" s="48" t="s">
        <x:v>14</x:v>
      </x:c>
      <x:c r="G104" s="49" t="s">
        <x:v>15</x:v>
      </x:c>
      <x:c r="H104" s="50" t="s">
        <x:v>16</x:v>
      </x:c>
      <x:c r="I104" s="50" t="s">
        <x:v>17</x:v>
      </x:c>
      <x:c r="J104" s="51" t="s">
        <x:v>74</x:v>
      </x:c>
      <x:c r="K104" s="14" t="s">
        <x:v>75</x:v>
      </x:c>
      <x:c r="L104" s="14" t="s">
        <x:v>19</x:v>
      </x:c>
      <x:c r="M104" s="91" t="s">
        <x:v>72</x:v>
      </x:c>
      <x:c r="N104" s="94" t="s">
        <x:v>20</x:v>
      </x:c>
      <x:c r="O104" s="53">
        <x:v>43952.6333333333</x:v>
      </x:c>
    </x:row>
    <x:row r="105" spans="1:19" x14ac:dyDescent="0.25">
      <x:c r="A105" s="12" t="n">
        <x:v>11</x:v>
      </x:c>
      <x:c r="B105" s="12" t="n">
        <x:v>36</x:v>
      </x:c>
      <x:c r="C105" s="12" t="s">
        <x:v>33</x:v>
      </x:c>
      <x:c r="D105" s="12" t="n">
        <x:v>15</x:v>
      </x:c>
      <x:c r="E105" s="12" t="n">
        <x:v>16</x:v>
      </x:c>
      <x:c r="F105" s="12" t="s">
        <x:v>33</x:v>
      </x:c>
      <x:c r="G105" s="12" t="n">
        <x:v>22</x:v>
      </x:c>
      <x:c r="H105" s="12" t="n">
        <x:v>12</x:v>
      </x:c>
      <x:c r="I105" s="12" t="s">
        <x:v>33</x:v>
      </x:c>
      <x:c r="J105" s="12" t="n">
        <x:v>11.5</x:v>
      </x:c>
      <x:c r="K105" s="12" t="n">
        <x:v>30.5</x:v>
      </x:c>
      <x:c r="L105" s="12" t="s">
        <x:v>90</x:v>
      </x:c>
      <x:c r="M105" s="0" t="s">
        <x:v>31</x:v>
      </x:c>
      <x:c r="O105" s="12">
        <x:f>IF(AND(J105 &gt;= A105, J105 &lt;= A106), (B106-B105)/(A106-A105)*J105 + (B106 - (B106-B105)/(A106-A105)*A106), IF(AND(J105 &gt; A106, J105 &lt;= A107), (B107-B106)/(A107-A106)*J105 + (B107 - (B107-B106)/(A107-A106)*A107), IF(AND(J105 &gt;= D105, J105 &lt;= D106), (E106-E105)/(D106-D105)*J105 + (E106 - (E106-E105)/(D106-D105)*D106), IF(AND(J105 &gt; D106, J105 &lt;= D107), (E107-E106)/(D107-D106)*J105 + (E107 - (E107-E106)/(D107-D106)*D107), IF(AND(J105 &gt;= G105, J105 &lt;= G106), (H106-H105)/(G106-G105)*J105 + (H106 - (H106-H105)/(G106-G105)*G106), IF(AND(J105 &gt; G106, J105 &lt;= G107), (H107-H106)/(G107-G106)*J105 + (H107 - (H107-H106)/(G107-G106)*G107), IF(AND(J105 &gt;= A107, J105 &lt;= D105), (E105-B107)/(D105-A107)*J105 + (E105 - (E105-B107)/(D105-A107)*D105), IF(AND(J105 &gt;= D107, J105 &lt;= G105), (H105-E107)/(G105-D107)*J105 + (H105 - (H105-E107)/(G105-D107)*G105), -9999))))))))</x:f>
      </x:c>
    </x:row>
    <x:row r="106" spans="1:19" x14ac:dyDescent="0.25">
      <x:c r="A106" s="12" t="n">
        <x:v>12</x:v>
      </x:c>
      <x:c r="B106" s="12" t="n">
        <x:v>25</x:v>
      </x:c>
      <x:c r="D106" s="12" t="n">
        <x:v>16</x:v>
      </x:c>
      <x:c r="E106" s="12" t="n">
        <x:v>14</x:v>
      </x:c>
      <x:c r="G106" s="12" t="n">
        <x:v>28</x:v>
      </x:c>
      <x:c r="H106" s="12" t="n">
        <x:v>8</x:v>
      </x:c>
      <x:c r="J106" s="12" t="n">
        <x:v>14</x:v>
      </x:c>
      <x:c r="K106" s="12" t="n">
        <x:v>16</x:v>
      </x:c>
      <x:c r="L106" s="12" t="s">
        <x:v>91</x:v>
      </x:c>
      <x:c r="M106" s="0" t="s"/>
      <x:c r="O106" s="12">
        <x:f>IF(AND(J106 &gt;= A105, J106 &lt;= A106), (B106-B105)/(A106-A105)*J106 + (B106 - (B106-B105)/(A106-A105)*A106), IF(AND(J106 &gt; A106, J106 &lt;= A107), (B107-B106)/(A107-A106)*J106 + (B107 - (B107-B106)/(A107-A106)*A107), IF(AND(J106 &gt;= D105, J106 &lt;= D106), (E106-E105)/(D106-D105)*J106 + (E106 - (E106-E105)/(D106-D105)*D106), IF(AND(J106 &gt; D106, J106 &lt;= D107), (E107-E106)/(D107-D106)*J106 + (E107 - (E107-E106)/(D107-D106)*D107), IF(AND(J106 &gt;= G105, J106 &lt;= G106), (H106-H105)/(G106-G105)*J106 + (H106 - (H106-H105)/(G106-G105)*G106), IF(AND(J106 &gt; G106, J106 &lt;= G107), (H107-H106)/(G107-G106)*J106 + (H107 - (H107-H106)/(G107-G106)*G107), IF(AND(J106 &gt;= A107, J106 &lt;= D105), (E105-B107)/(D105-A107)*J106 + (E105 - (E105-B107)/(D105-A107)*D105), IF(AND(J106 &gt;= D107, J106 &lt;= G105), (H105-E107)/(G105-D107)*J106 + (H105 - (H105-E107)/(G105-D107)*G105), -9999))))))))</x:f>
      </x:c>
    </x:row>
    <x:row r="107" spans="1:19" x14ac:dyDescent="0.25">
      <x:c r="A107" s="12" t="n">
        <x:v>13</x:v>
      </x:c>
      <x:c r="B107" s="12" t="n">
        <x:v>16</x:v>
      </x:c>
      <x:c r="D107" s="12" t="n">
        <x:v>20</x:v>
      </x:c>
      <x:c r="E107" s="12" t="n">
        <x:v>12</x:v>
      </x:c>
      <x:c r="G107" s="12" t="n">
        <x:v>30</x:v>
      </x:c>
      <x:c r="H107" s="12" t="n">
        <x:v>5</x:v>
      </x:c>
      <x:c r="J107" s="12" t="n">
        <x:v>21</x:v>
      </x:c>
      <x:c r="K107" s="12" t="n">
        <x:v>12</x:v>
      </x:c>
      <x:c r="L107" s="12" t="s">
        <x:v>92</x:v>
      </x:c>
      <x:c r="M107" s="0" t="s"/>
      <x:c r="O107" s="12">
        <x:f>IF(AND(J107 &gt;= A105, J107 &lt;= A106), (B106-B105)/(A106-A105)*J107 + (B106 - (B106-B105)/(A106-A105)*A106), IF(AND(J107 &gt; A106, J107 &lt;= A107), (B107-B106)/(A107-A106)*J107 + (B107 - (B107-B106)/(A107-A106)*A107), IF(AND(J107 &gt;= D105, J107 &lt;= D106), (E106-E105)/(D106-D105)*J107 + (E106 - (E106-E105)/(D106-D105)*D106), IF(AND(J107 &gt; D106, J107 &lt;= D107), (E107-E106)/(D107-D106)*J107 + (E107 - (E107-E106)/(D107-D106)*D107), IF(AND(J107 &gt;= G105, J107 &lt;= G106), (H106-H105)/(G106-G105)*J107 + (H106 - (H106-H105)/(G106-G105)*G106), IF(AND(J107 &gt; G106, J107 &lt;= G107), (H107-H106)/(G107-G106)*J107 + (H107 - (H107-H106)/(G107-G106)*G107), IF(AND(J107 &gt;= A107, J107 &lt;= D105), (E105-B107)/(D105-A107)*J107 + (E105 - (E105-B107)/(D105-A107)*D105), IF(AND(J107 &gt;= D107, J107 &lt;= G105), (H105-E107)/(G105-D107)*J107 + (H105 - (H105-E107)/(G105-D107)*G105), -9999))))))))</x:f>
      </x:c>
    </x:row>
    <x:row r="108" spans="1:19" x14ac:dyDescent="0.25">
      <x:c r="J108" s="12" t="n">
        <x:v>29</x:v>
      </x:c>
      <x:c r="K108" s="12" t="n">
        <x:v>6.5</x:v>
      </x:c>
      <x:c r="L108" s="12" t="s">
        <x:v>93</x:v>
      </x:c>
      <x:c r="M108" s="0" t="s"/>
      <x:c r="O108" s="12">
        <x:f>IF(AND(J108 &gt;= A105, J108 &lt;= A106), (B106-B105)/(A106-A105)*J108 + (B106 - (B106-B105)/(A106-A105)*A106), IF(AND(J108 &gt; A106, J108 &lt;= A107), (B107-B106)/(A107-A106)*J108 + (B107 - (B107-B106)/(A107-A106)*A107), IF(AND(J108 &gt;= D105, J108 &lt;= D106), (E106-E105)/(D106-D105)*J108 + (E106 - (E106-E105)/(D106-D105)*D106), IF(AND(J108 &gt; D106, J108 &lt;= D107), (E107-E106)/(D107-D106)*J108 + (E107 - (E107-E106)/(D107-D106)*D107), IF(AND(J108 &gt;= G105, J108 &lt;= G106), (H106-H105)/(G106-G105)*J108 + (H106 - (H106-H105)/(G106-G105)*G106), IF(AND(J108 &gt; G106, J108 &lt;= G107), (H107-H106)/(G107-G106)*J108 + (H107 - (H107-H106)/(G107-G106)*G107), IF(AND(J108 &gt;= A107, J108 &lt;= D105), (E105-B107)/(D105-A107)*J108 + (E105 - (E105-B107)/(D105-A107)*D105), IF(AND(J108 &gt;= D107, J108 &lt;= G105), (H105-E107)/(G105-D107)*J108 + (H105 - (H105-E107)/(G105-D107)*G105), -9999))))))))</x:f>
      </x:c>
    </x:row>
    <x:row r="110" spans="1:19" x14ac:dyDescent="0.25">
      <x:c r="A110" s="89" t="s"/>
      <x:c r="B110" s="89" t="s"/>
      <x:c r="C110" s="89" t="s"/>
      <x:c r="D110" s="89" t="s"/>
      <x:c r="E110" s="89" t="s"/>
      <x:c r="F110" s="89" t="s"/>
      <x:c r="G110" s="89" t="s"/>
      <x:c r="H110" s="89" t="s"/>
      <x:c r="I110" s="89" t="s"/>
      <x:c r="J110" s="89" t="s"/>
      <x:c r="K110" s="89" t="s"/>
      <x:c r="L110" s="89" t="s"/>
      <x:c r="N110" s="89" t="s"/>
      <x:c r="O110" s="89" t="s"/>
    </x:row>
    <x:row r="112" spans="1:19" x14ac:dyDescent="0.25">
      <x:c r="A112" s="13" t="s">
        <x:v>39</x:v>
      </x:c>
    </x:row>
    <x:row r="113" spans="1:19" x14ac:dyDescent="0.25">
      <x:c r="A113" s="45" t="s">
        <x:v>9</x:v>
      </x:c>
      <x:c r="B113" s="46" t="s">
        <x:v>10</x:v>
      </x:c>
      <x:c r="C113" s="46" t="s">
        <x:v>11</x:v>
      </x:c>
      <x:c r="D113" s="47" t="s">
        <x:v>12</x:v>
      </x:c>
      <x:c r="E113" s="48" t="s">
        <x:v>13</x:v>
      </x:c>
      <x:c r="F113" s="48" t="s">
        <x:v>14</x:v>
      </x:c>
      <x:c r="G113" s="49" t="s">
        <x:v>15</x:v>
      </x:c>
      <x:c r="H113" s="50" t="s">
        <x:v>16</x:v>
      </x:c>
      <x:c r="I113" s="50" t="s">
        <x:v>17</x:v>
      </x:c>
      <x:c r="J113" s="51" t="s">
        <x:v>74</x:v>
      </x:c>
      <x:c r="K113" s="14" t="s">
        <x:v>75</x:v>
      </x:c>
      <x:c r="L113" s="14" t="s">
        <x:v>19</x:v>
      </x:c>
      <x:c r="M113" s="91" t="s">
        <x:v>72</x:v>
      </x:c>
      <x:c r="N113" s="94" t="s">
        <x:v>20</x:v>
      </x:c>
      <x:c r="O113" s="53">
        <x:v>43952.6333333333</x:v>
      </x:c>
    </x:row>
    <x:row r="114" spans="1:19" x14ac:dyDescent="0.25">
      <x:c r="A114" s="12" t="n">
        <x:v>5</x:v>
      </x:c>
      <x:c r="B114" s="12" t="n">
        <x:v>13</x:v>
      </x:c>
      <x:c r="C114" s="12" t="s">
        <x:v>40</x:v>
      </x:c>
      <x:c r="D114" s="12" t="n">
        <x:v>13</x:v>
      </x:c>
      <x:c r="E114" s="12" t="n">
        <x:v>18</x:v>
      </x:c>
      <x:c r="F114" s="12" t="s">
        <x:v>40</x:v>
      </x:c>
      <x:c r="G114" s="12" t="n">
        <x:v>22</x:v>
      </x:c>
      <x:c r="H114" s="12" t="n">
        <x:v>33</x:v>
      </x:c>
      <x:c r="I114" s="12" t="s">
        <x:v>40</x:v>
      </x:c>
      <x:c r="J114" s="12" t="n">
        <x:v>6</x:v>
      </x:c>
      <x:c r="K114" s="12" t="n">
        <x:v>13</x:v>
      </x:c>
      <x:c r="L114" s="12" t="s">
        <x:v>94</x:v>
      </x:c>
      <x:c r="M114" s="0" t="s">
        <x:v>26</x:v>
      </x:c>
      <x:c r="O114" s="12">
        <x:f>IF(AND(J114 &gt;= A114, J114 &lt; A115), B114, IF(AND(J114 &gt;= A115, J114 &lt; A116), B115, IF(AND(J114 &gt;= A116, J114 &lt; D114), B116, IF(AND(J114 &gt;= D114, J114 &lt; D115), E114, IF(AND(J114 &gt;= D115, J114 &lt; D116), E115, IF(AND(J114 &gt;= D116, J114 &lt; G114), E116, IF(AND(J114 &gt;= G114, J114 &lt; G115), H114, IF(AND(J114 &gt;= G115, J114 &lt; G116), H115, IF(J114 = G116, H116, -9999)))))))))</x:f>
      </x:c>
    </x:row>
    <x:row r="115" spans="1:19" x14ac:dyDescent="0.25">
      <x:c r="A115" s="12" t="n">
        <x:v>7</x:v>
      </x:c>
      <x:c r="B115" s="12" t="n">
        <x:v>15</x:v>
      </x:c>
      <x:c r="D115" s="12" t="n">
        <x:v>18</x:v>
      </x:c>
      <x:c r="E115" s="12" t="n">
        <x:v>20</x:v>
      </x:c>
      <x:c r="G115" s="12" t="n">
        <x:v>24</x:v>
      </x:c>
      <x:c r="H115" s="12" t="n">
        <x:v>35</x:v>
      </x:c>
      <x:c r="J115" s="12" t="n">
        <x:v>8</x:v>
      </x:c>
      <x:c r="K115" s="12" t="n">
        <x:v>15</x:v>
      </x:c>
      <x:c r="L115" s="12" t="s">
        <x:v>95</x:v>
      </x:c>
      <x:c r="M115" s="0" t="s"/>
      <x:c r="O115" s="12">
        <x:f>IF(AND(J115 &gt;= A114, J115 &lt; A115), B114, IF(AND(J115 &gt;= A115, J115 &lt; A116), B115, IF(AND(J115 &gt;= A116, J115 &lt; D114), B116, IF(AND(J115 &gt;= D114, J115 &lt; D115), E114, IF(AND(J115 &gt;= D115, J115 &lt; D116), E115, IF(AND(J115 &gt;= D116, J115 &lt; G114), E116, IF(AND(J115 &gt;= G114, J115 &lt; G115), H114, IF(AND(J115 &gt;= G115, J115 &lt; G116), H115, IF(J115 = G116, H116, -9999)))))))))</x:f>
      </x:c>
    </x:row>
    <x:row r="116" spans="1:19" x14ac:dyDescent="0.25">
      <x:c r="A116" s="12" t="n">
        <x:v>12</x:v>
      </x:c>
      <x:c r="B116" s="12" t="n">
        <x:v>16</x:v>
      </x:c>
      <x:c r="D116" s="12" t="n">
        <x:v>19</x:v>
      </x:c>
      <x:c r="E116" s="12" t="n">
        <x:v>25</x:v>
      </x:c>
      <x:c r="G116" s="12" t="n">
        <x:v>30</x:v>
      </x:c>
      <x:c r="H116" s="12" t="n">
        <x:v>41</x:v>
      </x:c>
      <x:c r="J116" s="12" t="n">
        <x:v>15</x:v>
      </x:c>
      <x:c r="K116" s="12" t="n">
        <x:v>18</x:v>
      </x:c>
      <x:c r="L116" s="12" t="s">
        <x:v>96</x:v>
      </x:c>
      <x:c r="M116" s="0" t="s"/>
      <x:c r="O116" s="12">
        <x:f>IF(AND(J116 &gt;= A114, J116 &lt; A115), B114, IF(AND(J116 &gt;= A115, J116 &lt; A116), B115, IF(AND(J116 &gt;= A116, J116 &lt; D114), B116, IF(AND(J116 &gt;= D114, J116 &lt; D115), E114, IF(AND(J116 &gt;= D115, J116 &lt; D116), E115, IF(AND(J116 &gt;= D116, J116 &lt; G114), E116, IF(AND(J116 &gt;= G114, J116 &lt; G115), H114, IF(AND(J116 &gt;= G115, J116 &lt; G116), H115, IF(J116 = G116, H116, -9999)))))))))</x:f>
      </x:c>
    </x:row>
    <x:row r="117" spans="1:19" x14ac:dyDescent="0.25">
      <x:c r="J117" s="12" t="n">
        <x:v>26</x:v>
      </x:c>
      <x:c r="K117" s="12" t="n">
        <x:v>35</x:v>
      </x:c>
      <x:c r="L117" s="12" t="s">
        <x:v>97</x:v>
      </x:c>
      <x:c r="M117" s="0" t="s"/>
      <x:c r="O117" s="12">
        <x:f>IF(AND(J117 &gt;= A114, J117 &lt; A115), B114, IF(AND(J117 &gt;= A115, J117 &lt; A116), B115, IF(AND(J117 &gt;= A116, J117 &lt; D114), B116, IF(AND(J117 &gt;= D114, J117 &lt; D115), E114, IF(AND(J117 &gt;= D115, J117 &lt; D116), E115, IF(AND(J117 &gt;= D116, J117 &lt; G114), E116, IF(AND(J117 &gt;= G114, J117 &lt; G115), H114, IF(AND(J117 &gt;= G115, J117 &lt; G116), H115, IF(J117 = G116, H116, -9999)))))))))</x:f>
      </x:c>
    </x:row>
    <x:row r="119" spans="1:19" x14ac:dyDescent="0.25">
      <x:c r="A119" s="13" t="s">
        <x:v>41</x:v>
      </x:c>
    </x:row>
    <x:row r="120" spans="1:19" x14ac:dyDescent="0.25">
      <x:c r="A120" s="45" t="s">
        <x:v>9</x:v>
      </x:c>
      <x:c r="B120" s="46" t="s">
        <x:v>10</x:v>
      </x:c>
      <x:c r="C120" s="46" t="s">
        <x:v>11</x:v>
      </x:c>
      <x:c r="D120" s="47" t="s">
        <x:v>12</x:v>
      </x:c>
      <x:c r="E120" s="48" t="s">
        <x:v>13</x:v>
      </x:c>
      <x:c r="F120" s="48" t="s">
        <x:v>14</x:v>
      </x:c>
      <x:c r="G120" s="49" t="s">
        <x:v>15</x:v>
      </x:c>
      <x:c r="H120" s="50" t="s">
        <x:v>16</x:v>
      </x:c>
      <x:c r="I120" s="50" t="s">
        <x:v>17</x:v>
      </x:c>
      <x:c r="J120" s="51" t="s">
        <x:v>74</x:v>
      </x:c>
      <x:c r="K120" s="14" t="s">
        <x:v>75</x:v>
      </x:c>
      <x:c r="L120" s="14" t="s">
        <x:v>19</x:v>
      </x:c>
      <x:c r="M120" s="91" t="s">
        <x:v>72</x:v>
      </x:c>
      <x:c r="N120" s="94" t="s">
        <x:v>20</x:v>
      </x:c>
      <x:c r="O120" s="53">
        <x:v>43952.6333333333</x:v>
      </x:c>
    </x:row>
    <x:row r="121" spans="1:19" x14ac:dyDescent="0.25">
      <x:c r="A121" s="12" t="n">
        <x:v>16</x:v>
      </x:c>
      <x:c r="B121" s="12" t="n">
        <x:v>2</x:v>
      </x:c>
      <x:c r="C121" s="12" t="s">
        <x:v>40</x:v>
      </x:c>
      <x:c r="D121" s="12" t="n">
        <x:v>30</x:v>
      </x:c>
      <x:c r="E121" s="12" t="n">
        <x:v>2</x:v>
      </x:c>
      <x:c r="F121" s="12" t="s">
        <x:v>40</x:v>
      </x:c>
      <x:c r="G121" s="12" t="n">
        <x:v>55</x:v>
      </x:c>
      <x:c r="H121" s="12" t="n">
        <x:v>2</x:v>
      </x:c>
      <x:c r="I121" s="12" t="s">
        <x:v>40</x:v>
      </x:c>
      <x:c r="J121" s="12" t="n">
        <x:v>14</x:v>
      </x:c>
      <x:c r="K121" s="12" t="n">
        <x:v>-8888</x:v>
      </x:c>
      <x:c r="L121" s="12" t="s">
        <x:v>77</x:v>
      </x:c>
      <x:c r="M121" s="0" t="s">
        <x:v>24</x:v>
      </x:c>
      <x:c r="O121" s="12">
        <x:f>IF(AND(J121 &gt;= A121, J121 &lt; A122), B121, IF(AND(J121 &gt;= A122, J121 &lt; A123), B122, IF(AND(J121 &gt;= A123, J121 &lt; D121), B123, IF(AND(J121 &gt;= D121, J121 &lt; D122), E121, IF(AND(J121 &gt;= D122, J121 &lt; D123), E122, IF(AND(J121 &gt;= D123, J121 &lt; G121), E123, IF(AND(J121 &gt;= G121, J121 &lt; G122), H121, IF(AND(J121 &gt;= G122, J121 &lt; G123), H122, IF(J121 = G123, H123, -9999)))))))))</x:f>
      </x:c>
    </x:row>
    <x:row r="122" spans="1:19" x14ac:dyDescent="0.25">
      <x:c r="A122" s="12" t="n">
        <x:v>17</x:v>
      </x:c>
      <x:c r="B122" s="12" t="n">
        <x:v>3</x:v>
      </x:c>
      <x:c r="D122" s="12" t="n">
        <x:v>40</x:v>
      </x:c>
      <x:c r="E122" s="12" t="n">
        <x:v>3</x:v>
      </x:c>
      <x:c r="G122" s="12" t="n">
        <x:v>57</x:v>
      </x:c>
      <x:c r="H122" s="12" t="n">
        <x:v>3</x:v>
      </x:c>
      <x:c r="J122" s="12" t="n">
        <x:v>35</x:v>
      </x:c>
      <x:c r="K122" s="12" t="n">
        <x:v>2</x:v>
      </x:c>
      <x:c r="L122" s="12" t="s">
        <x:v>98</x:v>
      </x:c>
      <x:c r="M122" s="0" t="s"/>
      <x:c r="O122" s="12">
        <x:f>IF(AND(J122 &gt;= A121, J122 &lt; A122), B121, IF(AND(J122 &gt;= A122, J122 &lt; A123), B122, IF(AND(J122 &gt;= A123, J122 &lt; D121), B123, IF(AND(J122 &gt;= D121, J122 &lt; D122), E121, IF(AND(J122 &gt;= D122, J122 &lt; D123), E122, IF(AND(J122 &gt;= D123, J122 &lt; G121), E123, IF(AND(J122 &gt;= G121, J122 &lt; G122), H121, IF(AND(J122 &gt;= G122, J122 &lt; G123), H122, IF(J122 = G123, H123, -9999)))))))))</x:f>
      </x:c>
    </x:row>
    <x:row r="123" spans="1:19" x14ac:dyDescent="0.25">
      <x:c r="A123" s="12" t="n">
        <x:v>18</x:v>
      </x:c>
      <x:c r="B123" s="12" t="n">
        <x:v>4</x:v>
      </x:c>
      <x:c r="D123" s="12" t="n">
        <x:v>50</x:v>
      </x:c>
      <x:c r="E123" s="12" t="n">
        <x:v>4</x:v>
      </x:c>
      <x:c r="G123" s="12" t="n">
        <x:v>59</x:v>
      </x:c>
      <x:c r="H123" s="12" t="n">
        <x:v>4</x:v>
      </x:c>
      <x:c r="J123" s="12" t="n">
        <x:v>56</x:v>
      </x:c>
      <x:c r="K123" s="12" t="n">
        <x:v>2</x:v>
      </x:c>
      <x:c r="L123" s="12" t="s">
        <x:v>98</x:v>
      </x:c>
      <x:c r="M123" s="0" t="s"/>
      <x:c r="O123" s="12">
        <x:f>IF(AND(J123 &gt;= A121, J123 &lt; A122), B121, IF(AND(J123 &gt;= A122, J123 &lt; A123), B122, IF(AND(J123 &gt;= A123, J123 &lt; D121), B123, IF(AND(J123 &gt;= D121, J123 &lt; D122), E121, IF(AND(J123 &gt;= D122, J123 &lt; D123), E122, IF(AND(J123 &gt;= D123, J123 &lt; G121), E123, IF(AND(J123 &gt;= G121, J123 &lt; G122), H121, IF(AND(J123 &gt;= G122, J123 &lt; G123), H122, IF(J123 = G123, H123, -9999)))))))))</x:f>
      </x:c>
    </x:row>
    <x:row r="124" spans="1:19" x14ac:dyDescent="0.25">
      <x:c r="J124" s="12" t="n">
        <x:v>60</x:v>
      </x:c>
      <x:c r="K124" s="12" t="n">
        <x:v>-8888</x:v>
      </x:c>
      <x:c r="L124" s="12" t="s">
        <x:v>77</x:v>
      </x:c>
      <x:c r="M124" s="0" t="s"/>
      <x:c r="O124" s="12">
        <x:f>IF(AND(J124 &gt;= A121, J124 &lt; A122), B121, IF(AND(J124 &gt;= A122, J124 &lt; A123), B122, IF(AND(J124 &gt;= A123, J124 &lt; D121), B123, IF(AND(J124 &gt;= D121, J124 &lt; D122), E121, IF(AND(J124 &gt;= D122, J124 &lt; D123), E122, IF(AND(J124 &gt;= D123, J124 &lt; G121), E123, IF(AND(J124 &gt;= G121, J124 &lt; G122), H121, IF(AND(J124 &gt;= G122, J124 &lt; G123), H122, IF(J124 = G123, H123, -9999)))))))))</x:f>
      </x:c>
    </x:row>
    <x:row r="126" spans="1:19" x14ac:dyDescent="0.25">
      <x:c r="A126" s="13" t="s">
        <x:v>42</x:v>
      </x:c>
    </x:row>
    <x:row r="127" spans="1:19" x14ac:dyDescent="0.25">
      <x:c r="A127" s="45" t="s">
        <x:v>9</x:v>
      </x:c>
      <x:c r="B127" s="46" t="s">
        <x:v>10</x:v>
      </x:c>
      <x:c r="C127" s="46" t="s">
        <x:v>11</x:v>
      </x:c>
      <x:c r="D127" s="47" t="s">
        <x:v>12</x:v>
      </x:c>
      <x:c r="E127" s="48" t="s">
        <x:v>13</x:v>
      </x:c>
      <x:c r="F127" s="48" t="s">
        <x:v>14</x:v>
      </x:c>
      <x:c r="G127" s="49" t="s">
        <x:v>15</x:v>
      </x:c>
      <x:c r="H127" s="50" t="s">
        <x:v>16</x:v>
      </x:c>
      <x:c r="I127" s="50" t="s">
        <x:v>17</x:v>
      </x:c>
      <x:c r="J127" s="51" t="s">
        <x:v>74</x:v>
      </x:c>
      <x:c r="K127" s="14" t="s">
        <x:v>75</x:v>
      </x:c>
      <x:c r="L127" s="14" t="s">
        <x:v>19</x:v>
      </x:c>
      <x:c r="M127" s="91" t="s">
        <x:v>72</x:v>
      </x:c>
      <x:c r="N127" s="94" t="s">
        <x:v>20</x:v>
      </x:c>
      <x:c r="O127" s="53">
        <x:v>43952.6333333333</x:v>
      </x:c>
    </x:row>
    <x:row r="128" spans="1:19" x14ac:dyDescent="0.25">
      <x:c r="A128" s="12" t="n">
        <x:v>0</x:v>
      </x:c>
      <x:c r="B128" s="12" t="n">
        <x:v>14</x:v>
      </x:c>
      <x:c r="C128" s="12" t="s">
        <x:v>40</x:v>
      </x:c>
      <x:c r="D128" s="12" t="n">
        <x:v>4</x:v>
      </x:c>
      <x:c r="E128" s="12" t="n">
        <x:v>30</x:v>
      </x:c>
      <x:c r="F128" s="12" t="s">
        <x:v>40</x:v>
      </x:c>
      <x:c r="G128" s="12" t="n">
        <x:v>7</x:v>
      </x:c>
      <x:c r="H128" s="12" t="n">
        <x:v>50</x:v>
      </x:c>
      <x:c r="I128" s="12" t="s">
        <x:v>40</x:v>
      </x:c>
      <x:c r="J128" s="12" t="n">
        <x:v>0</x:v>
      </x:c>
      <x:c r="K128" s="12" t="n">
        <x:v>14</x:v>
      </x:c>
      <x:c r="L128" s="12" t="s">
        <x:v>78</x:v>
      </x:c>
      <x:c r="M128" s="0" t="s">
        <x:v>26</x:v>
      </x:c>
      <x:c r="O128" s="12">
        <x:f>IF(AND(J128 &gt;= A128, J128 &lt; A129), B128, IF(AND(J128 &gt;= A129, J128 &lt; A130), B129, IF(AND(J128 &gt;= A130, J128 &lt; D128), B130, IF(AND(J128 &gt;= D128, J128 &lt; D129), E128, IF(AND(J128 &gt;= D129, J128 &lt; D130), E129, IF(AND(J128 &gt;= D130, J128 &lt; G128), E130, IF(AND(J128 &gt;= G128, J128 &lt; G129), H128, IF(AND(J128 &gt;= G129, J128 &lt; G130), H129, IF(J128 = G130, H130, -9999)))))))))</x:f>
      </x:c>
    </x:row>
    <x:row r="129" spans="1:19" x14ac:dyDescent="0.25">
      <x:c r="A129" s="12" t="n">
        <x:v>1</x:v>
      </x:c>
      <x:c r="B129" s="12" t="n">
        <x:v>20</x:v>
      </x:c>
      <x:c r="D129" s="12" t="n">
        <x:v>5</x:v>
      </x:c>
      <x:c r="E129" s="12" t="n">
        <x:v>40</x:v>
      </x:c>
      <x:c r="G129" s="12" t="n">
        <x:v>8</x:v>
      </x:c>
      <x:c r="H129" s="12" t="n">
        <x:v>55</x:v>
      </x:c>
      <x:c r="J129" s="12" t="n">
        <x:v>5</x:v>
      </x:c>
      <x:c r="K129" s="12" t="n">
        <x:v>40</x:v>
      </x:c>
      <x:c r="L129" s="12" t="s">
        <x:v>79</x:v>
      </x:c>
      <x:c r="M129" s="0" t="s"/>
      <x:c r="O129" s="12">
        <x:f>IF(AND(J129 &gt;= A128, J129 &lt; A129), B128, IF(AND(J129 &gt;= A129, J129 &lt; A130), B129, IF(AND(J129 &gt;= A130, J129 &lt; D128), B130, IF(AND(J129 &gt;= D128, J129 &lt; D129), E128, IF(AND(J129 &gt;= D129, J129 &lt; D130), E129, IF(AND(J129 &gt;= D130, J129 &lt; G128), E130, IF(AND(J129 &gt;= G128, J129 &lt; G129), H128, IF(AND(J129 &gt;= G129, J129 &lt; G130), H129, IF(J129 = G130, H130, -9999)))))))))</x:f>
      </x:c>
    </x:row>
    <x:row r="130" spans="1:19" x14ac:dyDescent="0.25">
      <x:c r="A130" s="12" t="n">
        <x:v>2</x:v>
      </x:c>
      <x:c r="B130" s="12" t="n">
        <x:v>30</x:v>
      </x:c>
      <x:c r="D130" s="12" t="n">
        <x:v>6</x:v>
      </x:c>
      <x:c r="E130" s="12" t="n">
        <x:v>50</x:v>
      </x:c>
      <x:c r="G130" s="12" t="n">
        <x:v>9</x:v>
      </x:c>
      <x:c r="H130" s="12" t="n">
        <x:v>57.5</x:v>
      </x:c>
      <x:c r="J130" s="12" t="n">
        <x:v>5.5</x:v>
      </x:c>
      <x:c r="K130" s="12" t="n">
        <x:v>40</x:v>
      </x:c>
      <x:c r="L130" s="12" t="s">
        <x:v>79</x:v>
      </x:c>
      <x:c r="M130" s="0" t="s"/>
      <x:c r="O130" s="12">
        <x:f>IF(AND(J130 &gt;= A128, J130 &lt; A129), B128, IF(AND(J130 &gt;= A129, J130 &lt; A130), B129, IF(AND(J130 &gt;= A130, J130 &lt; D128), B130, IF(AND(J130 &gt;= D128, J130 &lt; D129), E128, IF(AND(J130 &gt;= D129, J130 &lt; D130), E129, IF(AND(J130 &gt;= D130, J130 &lt; G128), E130, IF(AND(J130 &gt;= G128, J130 &lt; G129), H128, IF(AND(J130 &gt;= G129, J130 &lt; G130), H129, IF(J130 = G130, H130, -9999)))))))))</x:f>
      </x:c>
    </x:row>
    <x:row r="131" spans="1:19" x14ac:dyDescent="0.25">
      <x:c r="J131" s="12" t="n">
        <x:v>10</x:v>
      </x:c>
      <x:c r="K131" s="12" t="n">
        <x:v>-8888</x:v>
      </x:c>
      <x:c r="L131" s="12" t="s">
        <x:v>77</x:v>
      </x:c>
      <x:c r="M131" s="0" t="s"/>
      <x:c r="O131" s="12">
        <x:f>IF(AND(J131 &gt;= A128, J131 &lt; A129), B128, IF(AND(J131 &gt;= A129, J131 &lt; A130), B129, IF(AND(J131 &gt;= A130, J131 &lt; D128), B130, IF(AND(J131 &gt;= D128, J131 &lt; D129), E128, IF(AND(J131 &gt;= D129, J131 &lt; D130), E129, IF(AND(J131 &gt;= D130, J131 &lt; G128), E130, IF(AND(J131 &gt;= G128, J131 &lt; G129), H128, IF(AND(J131 &gt;= G129, J131 &lt; G130), H129, IF(J131 = G130, H130, -9999)))))))))</x:f>
      </x:c>
    </x:row>
    <x:row r="133" spans="1:19" x14ac:dyDescent="0.25">
      <x:c r="A133" s="13" t="s">
        <x:v>43</x:v>
      </x:c>
    </x:row>
    <x:row r="134" spans="1:19" x14ac:dyDescent="0.25">
      <x:c r="A134" s="45" t="s">
        <x:v>9</x:v>
      </x:c>
      <x:c r="B134" s="46" t="s">
        <x:v>10</x:v>
      </x:c>
      <x:c r="C134" s="46" t="s">
        <x:v>11</x:v>
      </x:c>
      <x:c r="D134" s="47" t="s">
        <x:v>12</x:v>
      </x:c>
      <x:c r="E134" s="48" t="s">
        <x:v>13</x:v>
      </x:c>
      <x:c r="F134" s="48" t="s">
        <x:v>14</x:v>
      </x:c>
      <x:c r="G134" s="49" t="s">
        <x:v>15</x:v>
      </x:c>
      <x:c r="H134" s="50" t="s">
        <x:v>16</x:v>
      </x:c>
      <x:c r="I134" s="50" t="s">
        <x:v>17</x:v>
      </x:c>
      <x:c r="J134" s="51" t="s">
        <x:v>74</x:v>
      </x:c>
      <x:c r="K134" s="14" t="s">
        <x:v>75</x:v>
      </x:c>
      <x:c r="L134" s="14" t="s">
        <x:v>19</x:v>
      </x:c>
      <x:c r="M134" s="91" t="s">
        <x:v>72</x:v>
      </x:c>
      <x:c r="N134" s="94" t="s">
        <x:v>20</x:v>
      </x:c>
      <x:c r="O134" s="53">
        <x:v>43952.6333333333</x:v>
      </x:c>
    </x:row>
    <x:row r="135" spans="1:19" x14ac:dyDescent="0.25">
      <x:c r="A135" s="12" t="n">
        <x:v>8</x:v>
      </x:c>
      <x:c r="B135" s="12" t="n">
        <x:v>58</x:v>
      </x:c>
      <x:c r="C135" s="12" t="s">
        <x:v>40</x:v>
      </x:c>
      <x:c r="D135" s="12" t="n">
        <x:v>14</x:v>
      </x:c>
      <x:c r="E135" s="12" t="n">
        <x:v>55</x:v>
      </x:c>
      <x:c r="F135" s="12" t="s">
        <x:v>40</x:v>
      </x:c>
      <x:c r="G135" s="12" t="n">
        <x:v>37</x:v>
      </x:c>
      <x:c r="H135" s="12" t="n">
        <x:v>52</x:v>
      </x:c>
      <x:c r="I135" s="12" t="s">
        <x:v>40</x:v>
      </x:c>
      <x:c r="J135" s="12" t="n">
        <x:v>7</x:v>
      </x:c>
      <x:c r="K135" s="12" t="n">
        <x:v>-8888</x:v>
      </x:c>
      <x:c r="L135" s="12" t="s">
        <x:v>77</x:v>
      </x:c>
      <x:c r="M135" s="0" t="s">
        <x:v>31</x:v>
      </x:c>
      <x:c r="O135" s="12">
        <x:f>IF(AND(J135 &gt;= A135, J135 &lt; A136), B135, IF(AND(J135 &gt;= A136, J135 &lt; A137), B136, IF(AND(J135 &gt;= A137, J135 &lt; D135), B137, IF(AND(J135 &gt;= D135, J135 &lt; D136), E135, IF(AND(J135 &gt;= D136, J135 &lt; D137), E136, IF(AND(J135 &gt;= D137, J135 &lt; G135), E137, IF(AND(J135 &gt;= G135, J135 &lt; G136), H135, IF(AND(J135 &gt;= G136, J135 &lt; G137), H136, IF(J135 = G137, H137, -9999)))))))))</x:f>
      </x:c>
    </x:row>
    <x:row r="136" spans="1:19" x14ac:dyDescent="0.25">
      <x:c r="A136" s="12" t="n">
        <x:v>9</x:v>
      </x:c>
      <x:c r="B136" s="12" t="n">
        <x:v>57</x:v>
      </x:c>
      <x:c r="D136" s="12" t="n">
        <x:v>15</x:v>
      </x:c>
      <x:c r="E136" s="12" t="n">
        <x:v>54</x:v>
      </x:c>
      <x:c r="G136" s="12" t="n">
        <x:v>48</x:v>
      </x:c>
      <x:c r="H136" s="12" t="n">
        <x:v>51</x:v>
      </x:c>
      <x:c r="J136" s="12" t="n">
        <x:v>14</x:v>
      </x:c>
      <x:c r="K136" s="12" t="n">
        <x:v>55</x:v>
      </x:c>
      <x:c r="L136" s="12" t="s">
        <x:v>80</x:v>
      </x:c>
      <x:c r="M136" s="0" t="s"/>
      <x:c r="O136" s="12">
        <x:f>IF(AND(J136 &gt;= A135, J136 &lt; A136), B135, IF(AND(J136 &gt;= A136, J136 &lt; A137), B136, IF(AND(J136 &gt;= A137, J136 &lt; D135), B137, IF(AND(J136 &gt;= D135, J136 &lt; D136), E135, IF(AND(J136 &gt;= D136, J136 &lt; D137), E136, IF(AND(J136 &gt;= D137, J136 &lt; G135), E137, IF(AND(J136 &gt;= G135, J136 &lt; G136), H135, IF(AND(J136 &gt;= G136, J136 &lt; G137), H136, IF(J136 = G137, H137, -9999)))))))))</x:f>
      </x:c>
    </x:row>
    <x:row r="137" spans="1:19" x14ac:dyDescent="0.25">
      <x:c r="A137" s="12" t="n">
        <x:v>10</x:v>
      </x:c>
      <x:c r="B137" s="12" t="n">
        <x:v>56</x:v>
      </x:c>
      <x:c r="D137" s="12" t="n">
        <x:v>16</x:v>
      </x:c>
      <x:c r="E137" s="12" t="n">
        <x:v>53</x:v>
      </x:c>
      <x:c r="G137" s="12" t="n">
        <x:v>59</x:v>
      </x:c>
      <x:c r="H137" s="12" t="n">
        <x:v>50</x:v>
      </x:c>
      <x:c r="J137" s="12" t="n">
        <x:v>20</x:v>
      </x:c>
      <x:c r="K137" s="12" t="n">
        <x:v>53</x:v>
      </x:c>
      <x:c r="L137" s="12" t="s">
        <x:v>99</x:v>
      </x:c>
      <x:c r="M137" s="0" t="s"/>
      <x:c r="O137" s="12">
        <x:f>IF(AND(J137 &gt;= A135, J137 &lt; A136), B135, IF(AND(J137 &gt;= A136, J137 &lt; A137), B136, IF(AND(J137 &gt;= A137, J137 &lt; D135), B137, IF(AND(J137 &gt;= D135, J137 &lt; D136), E135, IF(AND(J137 &gt;= D136, J137 &lt; D137), E136, IF(AND(J137 &gt;= D137, J137 &lt; G135), E137, IF(AND(J137 &gt;= G135, J137 &lt; G136), H135, IF(AND(J137 &gt;= G136, J137 &lt; G137), H136, IF(J137 = G137, H137, -9999)))))))))</x:f>
      </x:c>
    </x:row>
    <x:row r="138" spans="1:19" x14ac:dyDescent="0.25">
      <x:c r="J138" s="12" t="n">
        <x:v>30</x:v>
      </x:c>
      <x:c r="K138" s="12" t="n">
        <x:v>53</x:v>
      </x:c>
      <x:c r="L138" s="12" t="s">
        <x:v>99</x:v>
      </x:c>
      <x:c r="M138" s="0" t="s"/>
      <x:c r="O138" s="12">
        <x:f>IF(AND(J138 &gt;= A135, J138 &lt; A136), B135, IF(AND(J138 &gt;= A136, J138 &lt; A137), B136, IF(AND(J138 &gt;= A137, J138 &lt; D135), B137, IF(AND(J138 &gt;= D135, J138 &lt; D136), E135, IF(AND(J138 &gt;= D136, J138 &lt; D137), E136, IF(AND(J138 &gt;= D137, J138 &lt; G135), E137, IF(AND(J138 &gt;= G135, J138 &lt; G136), H135, IF(AND(J138 &gt;= G136, J138 &lt; G137), H136, IF(J138 = G137, H137, -9999)))))))))</x:f>
      </x:c>
    </x:row>
    <x:row r="140" spans="1:19" x14ac:dyDescent="0.25">
      <x:c r="A140" s="13" t="s">
        <x:v>44</x:v>
      </x:c>
    </x:row>
    <x:row r="141" spans="1:19" x14ac:dyDescent="0.25">
      <x:c r="A141" s="45" t="s">
        <x:v>9</x:v>
      </x:c>
      <x:c r="B141" s="46" t="s">
        <x:v>10</x:v>
      </x:c>
      <x:c r="C141" s="46" t="s">
        <x:v>11</x:v>
      </x:c>
      <x:c r="D141" s="47" t="s">
        <x:v>12</x:v>
      </x:c>
      <x:c r="E141" s="48" t="s">
        <x:v>13</x:v>
      </x:c>
      <x:c r="F141" s="48" t="s">
        <x:v>14</x:v>
      </x:c>
      <x:c r="G141" s="49" t="s">
        <x:v>15</x:v>
      </x:c>
      <x:c r="H141" s="50" t="s">
        <x:v>16</x:v>
      </x:c>
      <x:c r="I141" s="50" t="s">
        <x:v>17</x:v>
      </x:c>
      <x:c r="J141" s="51" t="s">
        <x:v>74</x:v>
      </x:c>
      <x:c r="K141" s="14" t="s">
        <x:v>75</x:v>
      </x:c>
      <x:c r="L141" s="14" t="s">
        <x:v>19</x:v>
      </x:c>
      <x:c r="M141" s="91" t="s">
        <x:v>72</x:v>
      </x:c>
      <x:c r="N141" s="94" t="s">
        <x:v>20</x:v>
      </x:c>
      <x:c r="O141" s="53">
        <x:v>43952.6333333333</x:v>
      </x:c>
    </x:row>
    <x:row r="142" spans="1:19" x14ac:dyDescent="0.25">
      <x:c r="A142" s="12" t="n">
        <x:v>1</x:v>
      </x:c>
      <x:c r="B142" s="12" t="n">
        <x:v>17</x:v>
      </x:c>
      <x:c r="C142" s="12" t="s">
        <x:v>40</x:v>
      </x:c>
      <x:c r="D142" s="12" t="n">
        <x:v>4</x:v>
      </x:c>
      <x:c r="E142" s="12" t="n">
        <x:v>17</x:v>
      </x:c>
      <x:c r="F142" s="12" t="s">
        <x:v>40</x:v>
      </x:c>
      <x:c r="G142" s="12" t="n">
        <x:v>7</x:v>
      </x:c>
      <x:c r="H142" s="12" t="n">
        <x:v>17</x:v>
      </x:c>
      <x:c r="I142" s="12" t="s">
        <x:v>40</x:v>
      </x:c>
      <x:c r="J142" s="12" t="n">
        <x:v>1.5</x:v>
      </x:c>
      <x:c r="K142" s="12" t="n">
        <x:v>17</x:v>
      </x:c>
      <x:c r="L142" s="12" t="s">
        <x:v>81</x:v>
      </x:c>
      <x:c r="M142" s="0" t="s">
        <x:v>24</x:v>
      </x:c>
      <x:c r="O142" s="12">
        <x:f>IF(AND(J142 &gt;= A142, J142 &lt; A143), B142, IF(AND(J142 &gt;= A143, J142 &lt; A144), B143, IF(AND(J142 &gt;= A144, J142 &lt; D142), B144, IF(AND(J142 &gt;= D142, J142 &lt; D143), E142, IF(AND(J142 &gt;= D143, J142 &lt; D144), E143, IF(AND(J142 &gt;= D144, J142 &lt; G142), E144, IF(AND(J142 &gt;= G142, J142 &lt; G143), H142, IF(AND(J142 &gt;= G143, J142 &lt; G144), H143, IF(J142 = G144, H144, -9999)))))))))</x:f>
      </x:c>
    </x:row>
    <x:row r="143" spans="1:19" x14ac:dyDescent="0.25">
      <x:c r="A143" s="12" t="n">
        <x:v>2</x:v>
      </x:c>
      <x:c r="B143" s="12" t="n">
        <x:v>16</x:v>
      </x:c>
      <x:c r="D143" s="12" t="n">
        <x:v>5</x:v>
      </x:c>
      <x:c r="E143" s="12" t="n">
        <x:v>16</x:v>
      </x:c>
      <x:c r="G143" s="12" t="n">
        <x:v>8</x:v>
      </x:c>
      <x:c r="H143" s="12" t="n">
        <x:v>16</x:v>
      </x:c>
      <x:c r="J143" s="12" t="n">
        <x:v>3.5</x:v>
      </x:c>
      <x:c r="K143" s="12" t="n">
        <x:v>14</x:v>
      </x:c>
      <x:c r="L143" s="12" t="s">
        <x:v>78</x:v>
      </x:c>
      <x:c r="M143" s="0" t="s"/>
      <x:c r="O143" s="12">
        <x:f>IF(AND(J143 &gt;= A142, J143 &lt; A143), B142, IF(AND(J143 &gt;= A143, J143 &lt; A144), B143, IF(AND(J143 &gt;= A144, J143 &lt; D142), B144, IF(AND(J143 &gt;= D142, J143 &lt; D143), E142, IF(AND(J143 &gt;= D143, J143 &lt; D144), E143, IF(AND(J143 &gt;= D144, J143 &lt; G142), E144, IF(AND(J143 &gt;= G142, J143 &lt; G143), H142, IF(AND(J143 &gt;= G143, J143 &lt; G144), H143, IF(J143 = G144, H144, -9999)))))))))</x:f>
      </x:c>
    </x:row>
    <x:row r="144" spans="1:19" x14ac:dyDescent="0.25">
      <x:c r="A144" s="12" t="n">
        <x:v>3</x:v>
      </x:c>
      <x:c r="B144" s="12" t="n">
        <x:v>14</x:v>
      </x:c>
      <x:c r="D144" s="12" t="n">
        <x:v>6</x:v>
      </x:c>
      <x:c r="E144" s="12" t="n">
        <x:v>14</x:v>
      </x:c>
      <x:c r="G144" s="12" t="n">
        <x:v>9</x:v>
      </x:c>
      <x:c r="H144" s="12" t="n">
        <x:v>14</x:v>
      </x:c>
      <x:c r="J144" s="12" t="n">
        <x:v>4</x:v>
      </x:c>
      <x:c r="K144" s="12" t="n">
        <x:v>17</x:v>
      </x:c>
      <x:c r="L144" s="12" t="s">
        <x:v>81</x:v>
      </x:c>
      <x:c r="M144" s="0" t="s"/>
      <x:c r="O144" s="12">
        <x:f>IF(AND(J144 &gt;= A142, J144 &lt; A143), B142, IF(AND(J144 &gt;= A143, J144 &lt; A144), B143, IF(AND(J144 &gt;= A144, J144 &lt; D142), B144, IF(AND(J144 &gt;= D142, J144 &lt; D143), E142, IF(AND(J144 &gt;= D143, J144 &lt; D144), E143, IF(AND(J144 &gt;= D144, J144 &lt; G142), E144, IF(AND(J144 &gt;= G142, J144 &lt; G143), H142, IF(AND(J144 &gt;= G143, J144 &lt; G144), H143, IF(J144 = G144, H144, -9999)))))))))</x:f>
      </x:c>
    </x:row>
    <x:row r="145" spans="1:19" x14ac:dyDescent="0.25">
      <x:c r="J145" s="12" t="n">
        <x:v>10</x:v>
      </x:c>
      <x:c r="K145" s="12" t="n">
        <x:v>-8888</x:v>
      </x:c>
      <x:c r="L145" s="12" t="s">
        <x:v>77</x:v>
      </x:c>
      <x:c r="M145" s="0" t="s"/>
      <x:c r="O145" s="12">
        <x:f>IF(AND(J145 &gt;= A142, J145 &lt; A143), B142, IF(AND(J145 &gt;= A143, J145 &lt; A144), B143, IF(AND(J145 &gt;= A144, J145 &lt; D142), B144, IF(AND(J145 &gt;= D142, J145 &lt; D143), E142, IF(AND(J145 &gt;= D143, J145 &lt; D144), E143, IF(AND(J145 &gt;= D144, J145 &lt; G142), E144, IF(AND(J145 &gt;= G142, J145 &lt; G143), H142, IF(AND(J145 &gt;= G143, J145 &lt; G144), H143, IF(J145 = G144, H144, -9999)))))))))</x:f>
      </x:c>
    </x:row>
    <x:row r="146" spans="1:19" s="0" customFormat="1" x14ac:dyDescent="0.25"/>
    <x:row r="147" spans="1:19" x14ac:dyDescent="0.25">
      <x:c r="A147" s="13" t="s">
        <x:v>45</x:v>
      </x:c>
    </x:row>
    <x:row r="148" spans="1:19" x14ac:dyDescent="0.25">
      <x:c r="A148" s="45" t="s">
        <x:v>9</x:v>
      </x:c>
      <x:c r="B148" s="46" t="s">
        <x:v>10</x:v>
      </x:c>
      <x:c r="C148" s="46" t="s">
        <x:v>11</x:v>
      </x:c>
      <x:c r="D148" s="47" t="s">
        <x:v>12</x:v>
      </x:c>
      <x:c r="E148" s="48" t="s">
        <x:v>13</x:v>
      </x:c>
      <x:c r="F148" s="48" t="s">
        <x:v>14</x:v>
      </x:c>
      <x:c r="G148" s="49" t="s">
        <x:v>15</x:v>
      </x:c>
      <x:c r="H148" s="50" t="s">
        <x:v>16</x:v>
      </x:c>
      <x:c r="I148" s="50" t="s">
        <x:v>17</x:v>
      </x:c>
      <x:c r="J148" s="51" t="s">
        <x:v>74</x:v>
      </x:c>
      <x:c r="K148" s="14" t="s">
        <x:v>75</x:v>
      </x:c>
      <x:c r="L148" s="14" t="s">
        <x:v>19</x:v>
      </x:c>
      <x:c r="M148" s="91" t="s">
        <x:v>72</x:v>
      </x:c>
      <x:c r="N148" s="94" t="s">
        <x:v>20</x:v>
      </x:c>
      <x:c r="O148" s="53">
        <x:v>43952.6333333333</x:v>
      </x:c>
    </x:row>
    <x:row r="149" spans="1:19" x14ac:dyDescent="0.25">
      <x:c r="A149" s="12" t="n">
        <x:v>11</x:v>
      </x:c>
      <x:c r="B149" s="12" t="n">
        <x:v>36</x:v>
      </x:c>
      <x:c r="C149" s="12" t="s">
        <x:v>40</x:v>
      </x:c>
      <x:c r="D149" s="12" t="n">
        <x:v>15</x:v>
      </x:c>
      <x:c r="E149" s="12" t="n">
        <x:v>16</x:v>
      </x:c>
      <x:c r="F149" s="12" t="s">
        <x:v>40</x:v>
      </x:c>
      <x:c r="G149" s="12" t="n">
        <x:v>22</x:v>
      </x:c>
      <x:c r="H149" s="12" t="n">
        <x:v>12</x:v>
      </x:c>
      <x:c r="I149" s="12" t="s">
        <x:v>40</x:v>
      </x:c>
      <x:c r="J149" s="12" t="n">
        <x:v>11.5</x:v>
      </x:c>
      <x:c r="K149" s="12" t="n">
        <x:v>36</x:v>
      </x:c>
      <x:c r="L149" s="12" t="s">
        <x:v>100</x:v>
      </x:c>
      <x:c r="M149" s="0" t="s">
        <x:v>31</x:v>
      </x:c>
      <x:c r="O149" s="12">
        <x:f>IF(AND(J149 &gt;= A149, J149 &lt; A150), B149, IF(AND(J149 &gt;= A150, J149 &lt; A151), B150, IF(AND(J149 &gt;= A151, J149 &lt; D149), B151, IF(AND(J149 &gt;= D149, J149 &lt; D150), E149, IF(AND(J149 &gt;= D150, J149 &lt; D151), E150, IF(AND(J149 &gt;= D151, J149 &lt; G149), E151, IF(AND(J149 &gt;= G149, J149 &lt; G150), H149, IF(AND(J149 &gt;= G150, J149 &lt; G151), H150, IF(J149 = G151, H151, -9999)))))))))</x:f>
      </x:c>
    </x:row>
    <x:row r="150" spans="1:19" x14ac:dyDescent="0.25">
      <x:c r="A150" s="12" t="n">
        <x:v>12</x:v>
      </x:c>
      <x:c r="B150" s="12" t="n">
        <x:v>25</x:v>
      </x:c>
      <x:c r="D150" s="12" t="n">
        <x:v>16</x:v>
      </x:c>
      <x:c r="E150" s="12" t="n">
        <x:v>14</x:v>
      </x:c>
      <x:c r="G150" s="12" t="n">
        <x:v>28</x:v>
      </x:c>
      <x:c r="H150" s="12" t="n">
        <x:v>8</x:v>
      </x:c>
      <x:c r="J150" s="12" t="n">
        <x:v>14</x:v>
      </x:c>
      <x:c r="K150" s="12" t="n">
        <x:v>16</x:v>
      </x:c>
      <x:c r="L150" s="12" t="s">
        <x:v>91</x:v>
      </x:c>
      <x:c r="M150" s="0" t="s"/>
      <x:c r="O150" s="12">
        <x:f>IF(AND(J150 &gt;= A149, J150 &lt; A150), B149, IF(AND(J150 &gt;= A150, J150 &lt; A151), B150, IF(AND(J150 &gt;= A151, J150 &lt; D149), B151, IF(AND(J150 &gt;= D149, J150 &lt; D150), E149, IF(AND(J150 &gt;= D150, J150 &lt; D151), E150, IF(AND(J150 &gt;= D151, J150 &lt; G149), E151, IF(AND(J150 &gt;= G149, J150 &lt; G150), H149, IF(AND(J150 &gt;= G150, J150 &lt; G151), H150, IF(J150 = G151, H151, -9999)))))))))</x:f>
      </x:c>
    </x:row>
    <x:row r="151" spans="1:19" x14ac:dyDescent="0.25">
      <x:c r="A151" s="12" t="n">
        <x:v>13</x:v>
      </x:c>
      <x:c r="B151" s="12" t="n">
        <x:v>16</x:v>
      </x:c>
      <x:c r="D151" s="12" t="n">
        <x:v>20</x:v>
      </x:c>
      <x:c r="E151" s="12" t="n">
        <x:v>12</x:v>
      </x:c>
      <x:c r="G151" s="12" t="n">
        <x:v>30</x:v>
      </x:c>
      <x:c r="H151" s="12" t="n">
        <x:v>5</x:v>
      </x:c>
      <x:c r="J151" s="12" t="n">
        <x:v>21</x:v>
      </x:c>
      <x:c r="K151" s="12" t="n">
        <x:v>12</x:v>
      </x:c>
      <x:c r="L151" s="12" t="s">
        <x:v>92</x:v>
      </x:c>
      <x:c r="M151" s="0" t="s"/>
      <x:c r="O151" s="12">
        <x:f>IF(AND(J151 &gt;= A149, J151 &lt; A150), B149, IF(AND(J151 &gt;= A150, J151 &lt; A151), B150, IF(AND(J151 &gt;= A151, J151 &lt; D149), B151, IF(AND(J151 &gt;= D149, J151 &lt; D150), E149, IF(AND(J151 &gt;= D150, J151 &lt; D151), E150, IF(AND(J151 &gt;= D151, J151 &lt; G149), E151, IF(AND(J151 &gt;= G149, J151 &lt; G150), H149, IF(AND(J151 &gt;= G150, J151 &lt; G151), H150, IF(J151 = G151, H151, -9999)))))))))</x:f>
      </x:c>
    </x:row>
    <x:row r="152" spans="1:19" x14ac:dyDescent="0.25">
      <x:c r="J152" s="12" t="n">
        <x:v>29</x:v>
      </x:c>
      <x:c r="K152" s="12" t="n">
        <x:v>8</x:v>
      </x:c>
      <x:c r="L152" s="12" t="s">
        <x:v>101</x:v>
      </x:c>
      <x:c r="M152" s="0" t="s"/>
      <x:c r="O152" s="12">
        <x:f>IF(AND(J152 &gt;= A149, J152 &lt; A150), B149, IF(AND(J152 &gt;= A150, J152 &lt; A151), B150, IF(AND(J152 &gt;= A151, J152 &lt; D149), B151, IF(AND(J152 &gt;= D149, J152 &lt; D150), E149, IF(AND(J152 &gt;= D150, J152 &lt; D151), E150, IF(AND(J152 &gt;= D151, J152 &lt; G149), E151, IF(AND(J152 &gt;= G149, J152 &lt; G150), H149, IF(AND(J152 &gt;= G150, J152 &lt; G151), H150, IF(J152 = G151, H151, -9999)))))))))</x:f>
      </x:c>
    </x:row>
    <x:row r="154" spans="1:19" x14ac:dyDescent="0.25">
      <x:c r="A154" s="89" t="s"/>
      <x:c r="B154" s="89" t="s"/>
      <x:c r="C154" s="89" t="s"/>
      <x:c r="D154" s="89" t="s"/>
      <x:c r="E154" s="89" t="s"/>
      <x:c r="F154" s="89" t="s"/>
      <x:c r="G154" s="89" t="s"/>
      <x:c r="H154" s="89" t="s"/>
      <x:c r="I154" s="89" t="s"/>
      <x:c r="J154" s="89" t="s"/>
      <x:c r="K154" s="89" t="s"/>
      <x:c r="L154" s="89" t="s"/>
      <x:c r="N154" s="89" t="s"/>
      <x:c r="O154" s="89" t="s"/>
    </x:row>
    <x:row r="156" spans="1:19" x14ac:dyDescent="0.25">
      <x:c r="A156" s="13" t="s">
        <x:v>46</x:v>
      </x:c>
    </x:row>
    <x:row r="157" spans="1:19" x14ac:dyDescent="0.25">
      <x:c r="A157" s="45" t="s">
        <x:v>9</x:v>
      </x:c>
      <x:c r="B157" s="46" t="s">
        <x:v>10</x:v>
      </x:c>
      <x:c r="C157" s="46" t="s">
        <x:v>11</x:v>
      </x:c>
      <x:c r="D157" s="47" t="s">
        <x:v>12</x:v>
      </x:c>
      <x:c r="E157" s="48" t="s">
        <x:v>13</x:v>
      </x:c>
      <x:c r="F157" s="48" t="s">
        <x:v>14</x:v>
      </x:c>
      <x:c r="G157" s="49" t="s">
        <x:v>15</x:v>
      </x:c>
      <x:c r="H157" s="50" t="s">
        <x:v>16</x:v>
      </x:c>
      <x:c r="I157" s="50" t="s">
        <x:v>17</x:v>
      </x:c>
      <x:c r="J157" s="51" t="s">
        <x:v>74</x:v>
      </x:c>
      <x:c r="K157" s="14" t="s">
        <x:v>75</x:v>
      </x:c>
      <x:c r="L157" s="14" t="s">
        <x:v>19</x:v>
      </x:c>
      <x:c r="N157" s="14" t="s">
        <x:v>102</x:v>
      </x:c>
      <x:c r="O157" s="14" t="s">
        <x:v>103</x:v>
      </x:c>
    </x:row>
    <x:row r="158" spans="1:19" x14ac:dyDescent="0.25">
      <x:c r="A158" s="12" t="n">
        <x:v>5</x:v>
      </x:c>
      <x:c r="B158" s="12" t="n">
        <x:v>13</x:v>
      </x:c>
      <x:c r="C158" s="12" t="s">
        <x:v>21</x:v>
      </x:c>
      <x:c r="D158" s="12" t="n">
        <x:v>13</x:v>
      </x:c>
      <x:c r="E158" s="12" t="n">
        <x:v>18</x:v>
      </x:c>
      <x:c r="F158" s="12" t="s">
        <x:v>21</x:v>
      </x:c>
      <x:c r="G158" s="12" t="n">
        <x:v>22</x:v>
      </x:c>
      <x:c r="H158" s="12" t="n">
        <x:v>33</x:v>
      </x:c>
      <x:c r="I158" s="12" t="s">
        <x:v>47</x:v>
      </x:c>
      <x:c r="J158" s="12" t="n">
        <x:v>6</x:v>
      </x:c>
    </x:row>
    <x:row r="159" spans="1:19" x14ac:dyDescent="0.25">
      <x:c r="A159" s="12" t="n">
        <x:v>7</x:v>
      </x:c>
      <x:c r="B159" s="12" t="n">
        <x:v>15</x:v>
      </x:c>
      <x:c r="D159" s="12" t="n">
        <x:v>18</x:v>
      </x:c>
      <x:c r="E159" s="12" t="n">
        <x:v>20</x:v>
      </x:c>
      <x:c r="G159" s="12" t="n">
        <x:v>24</x:v>
      </x:c>
      <x:c r="H159" s="12" t="n">
        <x:v>35</x:v>
      </x:c>
      <x:c r="J159" s="12" t="n">
        <x:v>8</x:v>
      </x:c>
    </x:row>
    <x:row r="160" spans="1:19" x14ac:dyDescent="0.25">
      <x:c r="A160" s="12" t="n">
        <x:v>12</x:v>
      </x:c>
      <x:c r="B160" s="12" t="n">
        <x:v>16</x:v>
      </x:c>
      <x:c r="D160" s="12" t="n">
        <x:v>19</x:v>
      </x:c>
      <x:c r="E160" s="12" t="n">
        <x:v>25</x:v>
      </x:c>
      <x:c r="G160" s="12" t="n">
        <x:v>30</x:v>
      </x:c>
      <x:c r="H160" s="12" t="n">
        <x:v>41</x:v>
      </x:c>
      <x:c r="J160" s="12" t="n">
        <x:v>15</x:v>
      </x:c>
    </x:row>
    <x:row r="161" spans="1:19" x14ac:dyDescent="0.25">
      <x:c r="J161" s="12" t="n">
        <x:v>26</x:v>
      </x:c>
    </x:row>
    <x:row r="163" spans="1:19" x14ac:dyDescent="0.25">
      <x:c r="A163" s="13" t="s">
        <x:v>48</x:v>
      </x:c>
    </x:row>
    <x:row r="164" spans="1:19" x14ac:dyDescent="0.25">
      <x:c r="A164" s="45" t="s">
        <x:v>9</x:v>
      </x:c>
      <x:c r="B164" s="46" t="s">
        <x:v>10</x:v>
      </x:c>
      <x:c r="C164" s="46" t="s">
        <x:v>11</x:v>
      </x:c>
      <x:c r="D164" s="47" t="s">
        <x:v>12</x:v>
      </x:c>
      <x:c r="E164" s="48" t="s">
        <x:v>13</x:v>
      </x:c>
      <x:c r="F164" s="48" t="s">
        <x:v>14</x:v>
      </x:c>
      <x:c r="G164" s="49" t="s">
        <x:v>15</x:v>
      </x:c>
      <x:c r="H164" s="50" t="s">
        <x:v>16</x:v>
      </x:c>
      <x:c r="I164" s="50" t="s">
        <x:v>17</x:v>
      </x:c>
      <x:c r="J164" s="51" t="s">
        <x:v>74</x:v>
      </x:c>
      <x:c r="K164" s="14" t="s">
        <x:v>75</x:v>
      </x:c>
      <x:c r="L164" s="14" t="s">
        <x:v>19</x:v>
      </x:c>
      <x:c r="N164" s="14" t="s">
        <x:v>102</x:v>
      </x:c>
      <x:c r="O164" s="14" t="s">
        <x:v>103</x:v>
      </x:c>
    </x:row>
    <x:row r="165" spans="1:19" x14ac:dyDescent="0.25">
      <x:c r="A165" s="12" t="n">
        <x:v>16</x:v>
      </x:c>
      <x:c r="B165" s="12" t="n">
        <x:v>2</x:v>
      </x:c>
      <x:c r="C165" s="12" t="s">
        <x:v>47</x:v>
      </x:c>
      <x:c r="D165" s="12" t="n">
        <x:v>30</x:v>
      </x:c>
      <x:c r="E165" s="12" t="n">
        <x:v>2</x:v>
      </x:c>
      <x:c r="F165" s="12" t="s">
        <x:v>47</x:v>
      </x:c>
      <x:c r="G165" s="12" t="n">
        <x:v>55</x:v>
      </x:c>
      <x:c r="H165" s="12" t="n">
        <x:v>2</x:v>
      </x:c>
      <x:c r="I165" s="12" t="s">
        <x:v>47</x:v>
      </x:c>
      <x:c r="J165" s="12" t="n">
        <x:v>14</x:v>
      </x:c>
    </x:row>
    <x:row r="166" spans="1:19" x14ac:dyDescent="0.25">
      <x:c r="A166" s="12" t="n">
        <x:v>17</x:v>
      </x:c>
      <x:c r="B166" s="12" t="n">
        <x:v>3</x:v>
      </x:c>
      <x:c r="D166" s="12" t="n">
        <x:v>40</x:v>
      </x:c>
      <x:c r="E166" s="12" t="n">
        <x:v>3</x:v>
      </x:c>
      <x:c r="G166" s="12" t="n">
        <x:v>57</x:v>
      </x:c>
      <x:c r="H166" s="12" t="n">
        <x:v>3</x:v>
      </x:c>
      <x:c r="J166" s="12" t="n">
        <x:v>35</x:v>
      </x:c>
    </x:row>
    <x:row r="167" spans="1:19" x14ac:dyDescent="0.25">
      <x:c r="A167" s="12" t="n">
        <x:v>18</x:v>
      </x:c>
      <x:c r="B167" s="12" t="n">
        <x:v>4</x:v>
      </x:c>
      <x:c r="D167" s="12" t="n">
        <x:v>50</x:v>
      </x:c>
      <x:c r="E167" s="12" t="n">
        <x:v>4</x:v>
      </x:c>
      <x:c r="G167" s="12" t="n">
        <x:v>59</x:v>
      </x:c>
      <x:c r="H167" s="12" t="n">
        <x:v>4</x:v>
      </x:c>
      <x:c r="J167" s="12" t="n">
        <x:v>56</x:v>
      </x:c>
    </x:row>
    <x:row r="168" spans="1:19" x14ac:dyDescent="0.25">
      <x:c r="J168" s="12" t="n">
        <x:v>60</x:v>
      </x:c>
    </x:row>
    <x:row r="170" spans="1:19" x14ac:dyDescent="0.25">
      <x:c r="A170" s="13" t="s">
        <x:v>49</x:v>
      </x:c>
    </x:row>
    <x:row r="171" spans="1:19" x14ac:dyDescent="0.25">
      <x:c r="A171" s="45" t="s">
        <x:v>9</x:v>
      </x:c>
      <x:c r="B171" s="46" t="s">
        <x:v>10</x:v>
      </x:c>
      <x:c r="C171" s="46" t="s">
        <x:v>11</x:v>
      </x:c>
      <x:c r="D171" s="47" t="s">
        <x:v>12</x:v>
      </x:c>
      <x:c r="E171" s="48" t="s">
        <x:v>13</x:v>
      </x:c>
      <x:c r="F171" s="48" t="s">
        <x:v>14</x:v>
      </x:c>
      <x:c r="G171" s="49" t="s">
        <x:v>15</x:v>
      </x:c>
      <x:c r="H171" s="50" t="s">
        <x:v>16</x:v>
      </x:c>
      <x:c r="I171" s="50" t="s">
        <x:v>17</x:v>
      </x:c>
      <x:c r="J171" s="51" t="s">
        <x:v>74</x:v>
      </x:c>
      <x:c r="K171" s="14" t="s">
        <x:v>75</x:v>
      </x:c>
      <x:c r="L171" s="14" t="s">
        <x:v>19</x:v>
      </x:c>
      <x:c r="N171" s="14" t="s">
        <x:v>102</x:v>
      </x:c>
      <x:c r="O171" s="14" t="s">
        <x:v>103</x:v>
      </x:c>
    </x:row>
    <x:row r="172" spans="1:19" x14ac:dyDescent="0.25">
      <x:c r="A172" s="12" t="n">
        <x:v>0</x:v>
      </x:c>
      <x:c r="B172" s="12" t="n">
        <x:v>14</x:v>
      </x:c>
      <x:c r="C172" s="12" t="s">
        <x:v>47</x:v>
      </x:c>
      <x:c r="D172" s="12" t="n">
        <x:v>4</x:v>
      </x:c>
      <x:c r="E172" s="12" t="n">
        <x:v>30</x:v>
      </x:c>
      <x:c r="F172" s="12" t="s">
        <x:v>47</x:v>
      </x:c>
      <x:c r="G172" s="12" t="n">
        <x:v>7</x:v>
      </x:c>
      <x:c r="H172" s="12" t="n">
        <x:v>50</x:v>
      </x:c>
      <x:c r="I172" s="12" t="s">
        <x:v>47</x:v>
      </x:c>
      <x:c r="J172" s="12" t="n">
        <x:v>0</x:v>
      </x:c>
    </x:row>
    <x:row r="173" spans="1:19" x14ac:dyDescent="0.25">
      <x:c r="A173" s="12" t="n">
        <x:v>1</x:v>
      </x:c>
      <x:c r="B173" s="12" t="n">
        <x:v>20</x:v>
      </x:c>
      <x:c r="D173" s="12" t="n">
        <x:v>5</x:v>
      </x:c>
      <x:c r="E173" s="12" t="n">
        <x:v>40</x:v>
      </x:c>
      <x:c r="G173" s="12" t="n">
        <x:v>8</x:v>
      </x:c>
      <x:c r="H173" s="12" t="n">
        <x:v>55</x:v>
      </x:c>
      <x:c r="J173" s="12" t="n">
        <x:v>5</x:v>
      </x:c>
    </x:row>
    <x:row r="174" spans="1:19" x14ac:dyDescent="0.25">
      <x:c r="A174" s="12" t="n">
        <x:v>2</x:v>
      </x:c>
      <x:c r="B174" s="12" t="n">
        <x:v>30</x:v>
      </x:c>
      <x:c r="D174" s="12" t="n">
        <x:v>6</x:v>
      </x:c>
      <x:c r="E174" s="12" t="n">
        <x:v>50</x:v>
      </x:c>
      <x:c r="G174" s="12" t="n">
        <x:v>9</x:v>
      </x:c>
      <x:c r="H174" s="12" t="n">
        <x:v>57.5</x:v>
      </x:c>
      <x:c r="J174" s="12" t="n">
        <x:v>5.5</x:v>
      </x:c>
    </x:row>
    <x:row r="175" spans="1:19" x14ac:dyDescent="0.25">
      <x:c r="J175" s="12" t="n">
        <x:v>10</x:v>
      </x:c>
    </x:row>
    <x:row r="177" spans="1:19" x14ac:dyDescent="0.25">
      <x:c r="A177" s="13" t="s">
        <x:v>50</x:v>
      </x:c>
    </x:row>
    <x:row r="178" spans="1:19" x14ac:dyDescent="0.25">
      <x:c r="A178" s="45" t="s">
        <x:v>9</x:v>
      </x:c>
      <x:c r="B178" s="46" t="s">
        <x:v>10</x:v>
      </x:c>
      <x:c r="C178" s="46" t="s">
        <x:v>11</x:v>
      </x:c>
      <x:c r="D178" s="47" t="s">
        <x:v>12</x:v>
      </x:c>
      <x:c r="E178" s="48" t="s">
        <x:v>13</x:v>
      </x:c>
      <x:c r="F178" s="48" t="s">
        <x:v>14</x:v>
      </x:c>
      <x:c r="G178" s="49" t="s">
        <x:v>15</x:v>
      </x:c>
      <x:c r="H178" s="50" t="s">
        <x:v>16</x:v>
      </x:c>
      <x:c r="I178" s="50" t="s">
        <x:v>17</x:v>
      </x:c>
      <x:c r="J178" s="51" t="s">
        <x:v>74</x:v>
      </x:c>
      <x:c r="K178" s="14" t="s">
        <x:v>75</x:v>
      </x:c>
      <x:c r="L178" s="14" t="s">
        <x:v>19</x:v>
      </x:c>
      <x:c r="N178" s="14" t="s">
        <x:v>102</x:v>
      </x:c>
      <x:c r="O178" s="14" t="s">
        <x:v>103</x:v>
      </x:c>
    </x:row>
    <x:row r="179" spans="1:19" x14ac:dyDescent="0.25">
      <x:c r="A179" s="12" t="n">
        <x:v>8</x:v>
      </x:c>
      <x:c r="B179" s="12" t="n">
        <x:v>58</x:v>
      </x:c>
      <x:c r="C179" s="12" t="s">
        <x:v>47</x:v>
      </x:c>
      <x:c r="D179" s="12" t="n">
        <x:v>14</x:v>
      </x:c>
      <x:c r="E179" s="12" t="n">
        <x:v>55</x:v>
      </x:c>
      <x:c r="F179" s="12" t="s">
        <x:v>47</x:v>
      </x:c>
      <x:c r="G179" s="12" t="n">
        <x:v>37</x:v>
      </x:c>
      <x:c r="H179" s="12" t="n">
        <x:v>52</x:v>
      </x:c>
      <x:c r="I179" s="12" t="s">
        <x:v>47</x:v>
      </x:c>
      <x:c r="J179" s="12" t="n">
        <x:v>7</x:v>
      </x:c>
    </x:row>
    <x:row r="180" spans="1:19" x14ac:dyDescent="0.25">
      <x:c r="A180" s="12" t="n">
        <x:v>9</x:v>
      </x:c>
      <x:c r="B180" s="12" t="n">
        <x:v>57</x:v>
      </x:c>
      <x:c r="D180" s="12" t="n">
        <x:v>15</x:v>
      </x:c>
      <x:c r="E180" s="12" t="n">
        <x:v>54</x:v>
      </x:c>
      <x:c r="G180" s="12" t="n">
        <x:v>48</x:v>
      </x:c>
      <x:c r="H180" s="12" t="n">
        <x:v>51</x:v>
      </x:c>
      <x:c r="J180" s="12" t="n">
        <x:v>14</x:v>
      </x:c>
    </x:row>
    <x:row r="181" spans="1:19" x14ac:dyDescent="0.25">
      <x:c r="A181" s="12" t="n">
        <x:v>10</x:v>
      </x:c>
      <x:c r="B181" s="12" t="n">
        <x:v>56</x:v>
      </x:c>
      <x:c r="D181" s="12" t="n">
        <x:v>16</x:v>
      </x:c>
      <x:c r="E181" s="12" t="n">
        <x:v>53</x:v>
      </x:c>
      <x:c r="G181" s="12" t="n">
        <x:v>59</x:v>
      </x:c>
      <x:c r="H181" s="12" t="n">
        <x:v>50</x:v>
      </x:c>
      <x:c r="J181" s="12" t="n">
        <x:v>20</x:v>
      </x:c>
    </x:row>
    <x:row r="182" spans="1:19" x14ac:dyDescent="0.25">
      <x:c r="J182" s="12" t="n">
        <x:v>30</x:v>
      </x:c>
    </x:row>
    <x:row r="184" spans="1:19" x14ac:dyDescent="0.25">
      <x:c r="A184" s="13" t="s">
        <x:v>51</x:v>
      </x:c>
    </x:row>
    <x:row r="185" spans="1:19" x14ac:dyDescent="0.25">
      <x:c r="A185" s="45" t="s">
        <x:v>9</x:v>
      </x:c>
      <x:c r="B185" s="46" t="s">
        <x:v>10</x:v>
      </x:c>
      <x:c r="C185" s="46" t="s">
        <x:v>11</x:v>
      </x:c>
      <x:c r="D185" s="47" t="s">
        <x:v>12</x:v>
      </x:c>
      <x:c r="E185" s="48" t="s">
        <x:v>13</x:v>
      </x:c>
      <x:c r="F185" s="48" t="s">
        <x:v>14</x:v>
      </x:c>
      <x:c r="G185" s="49" t="s">
        <x:v>15</x:v>
      </x:c>
      <x:c r="H185" s="50" t="s">
        <x:v>16</x:v>
      </x:c>
      <x:c r="I185" s="50" t="s">
        <x:v>17</x:v>
      </x:c>
      <x:c r="J185" s="51" t="s">
        <x:v>74</x:v>
      </x:c>
      <x:c r="K185" s="14" t="s">
        <x:v>75</x:v>
      </x:c>
      <x:c r="L185" s="14" t="s">
        <x:v>19</x:v>
      </x:c>
      <x:c r="N185" s="14" t="s">
        <x:v>102</x:v>
      </x:c>
      <x:c r="O185" s="14" t="s">
        <x:v>103</x:v>
      </x:c>
    </x:row>
    <x:row r="186" spans="1:19" x14ac:dyDescent="0.25">
      <x:c r="A186" s="12" t="n">
        <x:v>1</x:v>
      </x:c>
      <x:c r="B186" s="12" t="n">
        <x:v>17</x:v>
      </x:c>
      <x:c r="C186" s="12" t="s">
        <x:v>47</x:v>
      </x:c>
      <x:c r="D186" s="12" t="n">
        <x:v>4</x:v>
      </x:c>
      <x:c r="E186" s="12" t="n">
        <x:v>17</x:v>
      </x:c>
      <x:c r="F186" s="12" t="s">
        <x:v>47</x:v>
      </x:c>
      <x:c r="G186" s="12" t="n">
        <x:v>7</x:v>
      </x:c>
      <x:c r="H186" s="12" t="n">
        <x:v>17</x:v>
      </x:c>
      <x:c r="I186" s="12" t="s">
        <x:v>47</x:v>
      </x:c>
      <x:c r="J186" s="12" t="n">
        <x:v>1.5</x:v>
      </x:c>
    </x:row>
    <x:row r="187" spans="1:19" x14ac:dyDescent="0.25">
      <x:c r="A187" s="12" t="n">
        <x:v>2</x:v>
      </x:c>
      <x:c r="B187" s="12" t="n">
        <x:v>16</x:v>
      </x:c>
      <x:c r="D187" s="12" t="n">
        <x:v>5</x:v>
      </x:c>
      <x:c r="E187" s="12" t="n">
        <x:v>16</x:v>
      </x:c>
      <x:c r="G187" s="12" t="n">
        <x:v>8</x:v>
      </x:c>
      <x:c r="H187" s="12" t="n">
        <x:v>16</x:v>
      </x:c>
      <x:c r="J187" s="12" t="n">
        <x:v>3.5</x:v>
      </x:c>
    </x:row>
    <x:row r="188" spans="1:19" x14ac:dyDescent="0.25">
      <x:c r="A188" s="12" t="n">
        <x:v>3</x:v>
      </x:c>
      <x:c r="B188" s="12" t="n">
        <x:v>14</x:v>
      </x:c>
      <x:c r="D188" s="12" t="n">
        <x:v>6</x:v>
      </x:c>
      <x:c r="E188" s="12" t="n">
        <x:v>14</x:v>
      </x:c>
      <x:c r="G188" s="12" t="n">
        <x:v>9</x:v>
      </x:c>
      <x:c r="H188" s="12" t="n">
        <x:v>14</x:v>
      </x:c>
      <x:c r="J188" s="12" t="n">
        <x:v>4</x:v>
      </x:c>
    </x:row>
    <x:row r="189" spans="1:19" x14ac:dyDescent="0.25">
      <x:c r="J189" s="12" t="n">
        <x:v>10</x:v>
      </x:c>
    </x:row>
    <x:row r="191" spans="1:19" x14ac:dyDescent="0.25">
      <x:c r="A191" s="13" t="s">
        <x:v>52</x:v>
      </x:c>
    </x:row>
    <x:row r="192" spans="1:19" x14ac:dyDescent="0.25">
      <x:c r="A192" s="45" t="s">
        <x:v>9</x:v>
      </x:c>
      <x:c r="B192" s="46" t="s">
        <x:v>10</x:v>
      </x:c>
      <x:c r="C192" s="46" t="s">
        <x:v>11</x:v>
      </x:c>
      <x:c r="D192" s="47" t="s">
        <x:v>12</x:v>
      </x:c>
      <x:c r="E192" s="48" t="s">
        <x:v>13</x:v>
      </x:c>
      <x:c r="F192" s="48" t="s">
        <x:v>14</x:v>
      </x:c>
      <x:c r="G192" s="49" t="s">
        <x:v>15</x:v>
      </x:c>
      <x:c r="H192" s="50" t="s">
        <x:v>16</x:v>
      </x:c>
      <x:c r="I192" s="50" t="s">
        <x:v>17</x:v>
      </x:c>
      <x:c r="J192" s="51" t="s">
        <x:v>74</x:v>
      </x:c>
      <x:c r="K192" s="14" t="s">
        <x:v>75</x:v>
      </x:c>
      <x:c r="L192" s="14" t="s">
        <x:v>19</x:v>
      </x:c>
      <x:c r="N192" s="14" t="s">
        <x:v>102</x:v>
      </x:c>
      <x:c r="O192" s="14" t="s">
        <x:v>103</x:v>
      </x:c>
    </x:row>
    <x:row r="193" spans="1:19" x14ac:dyDescent="0.25">
      <x:c r="A193" s="12" t="n">
        <x:v>11</x:v>
      </x:c>
      <x:c r="B193" s="12" t="n">
        <x:v>36</x:v>
      </x:c>
      <x:c r="C193" s="12" t="s">
        <x:v>47</x:v>
      </x:c>
      <x:c r="D193" s="12" t="n">
        <x:v>15</x:v>
      </x:c>
      <x:c r="E193" s="12" t="n">
        <x:v>16</x:v>
      </x:c>
      <x:c r="F193" s="12" t="s">
        <x:v>47</x:v>
      </x:c>
      <x:c r="G193" s="12" t="n">
        <x:v>22</x:v>
      </x:c>
      <x:c r="H193" s="12" t="n">
        <x:v>12</x:v>
      </x:c>
      <x:c r="I193" s="12" t="s">
        <x:v>47</x:v>
      </x:c>
      <x:c r="J193" s="12" t="n">
        <x:v>11.5</x:v>
      </x:c>
    </x:row>
    <x:row r="194" spans="1:19" x14ac:dyDescent="0.25">
      <x:c r="A194" s="12" t="n">
        <x:v>12</x:v>
      </x:c>
      <x:c r="B194" s="12" t="n">
        <x:v>25</x:v>
      </x:c>
      <x:c r="D194" s="12" t="n">
        <x:v>16</x:v>
      </x:c>
      <x:c r="E194" s="12" t="n">
        <x:v>14</x:v>
      </x:c>
      <x:c r="G194" s="12" t="n">
        <x:v>28</x:v>
      </x:c>
      <x:c r="H194" s="12" t="n">
        <x:v>8</x:v>
      </x:c>
      <x:c r="J194" s="12" t="n">
        <x:v>14</x:v>
      </x:c>
    </x:row>
    <x:row r="195" spans="1:19" x14ac:dyDescent="0.25">
      <x:c r="A195" s="12" t="n">
        <x:v>13</x:v>
      </x:c>
      <x:c r="B195" s="12" t="n">
        <x:v>16</x:v>
      </x:c>
      <x:c r="D195" s="12" t="n">
        <x:v>20</x:v>
      </x:c>
      <x:c r="E195" s="12" t="n">
        <x:v>12</x:v>
      </x:c>
      <x:c r="G195" s="12" t="n">
        <x:v>30</x:v>
      </x:c>
      <x:c r="H195" s="12" t="n">
        <x:v>5</x:v>
      </x:c>
      <x:c r="J195" s="12" t="n">
        <x:v>21</x:v>
      </x:c>
    </x:row>
    <x:row r="196" spans="1:19" x14ac:dyDescent="0.25">
      <x:c r="J196" s="12" t="n">
        <x:v>29</x:v>
      </x:c>
    </x:row>
    <x:row r="198" spans="1:19" x14ac:dyDescent="0.25">
      <x:c r="A198" s="89" t="s"/>
      <x:c r="B198" s="89" t="s"/>
      <x:c r="C198" s="89" t="s"/>
      <x:c r="D198" s="89" t="s"/>
      <x:c r="E198" s="89" t="s"/>
      <x:c r="F198" s="89" t="s"/>
      <x:c r="G198" s="89" t="s"/>
      <x:c r="H198" s="89" t="s"/>
      <x:c r="I198" s="89" t="s"/>
      <x:c r="J198" s="89" t="s"/>
      <x:c r="K198" s="89" t="s"/>
      <x:c r="L198" s="89" t="s"/>
      <x:c r="N198" s="89" t="s"/>
      <x:c r="O198" s="89" t="s"/>
    </x:row>
    <x:row r="200" spans="1:19" x14ac:dyDescent="0.25">
      <x:c r="A200" s="13" t="s">
        <x:v>53</x:v>
      </x:c>
    </x:row>
    <x:row r="201" spans="1:19" x14ac:dyDescent="0.25">
      <x:c r="A201" s="45" t="s">
        <x:v>9</x:v>
      </x:c>
      <x:c r="B201" s="46" t="s">
        <x:v>10</x:v>
      </x:c>
      <x:c r="C201" s="46" t="s">
        <x:v>11</x:v>
      </x:c>
      <x:c r="D201" s="47" t="s">
        <x:v>12</x:v>
      </x:c>
      <x:c r="E201" s="48" t="s">
        <x:v>13</x:v>
      </x:c>
      <x:c r="F201" s="48" t="s">
        <x:v>14</x:v>
      </x:c>
      <x:c r="G201" s="49" t="s">
        <x:v>15</x:v>
      </x:c>
      <x:c r="H201" s="50" t="s">
        <x:v>16</x:v>
      </x:c>
      <x:c r="I201" s="50" t="s">
        <x:v>17</x:v>
      </x:c>
      <x:c r="J201" s="51" t="s">
        <x:v>74</x:v>
      </x:c>
      <x:c r="K201" s="14" t="s">
        <x:v>75</x:v>
      </x:c>
      <x:c r="L201" s="14" t="s">
        <x:v>19</x:v>
      </x:c>
      <x:c r="M201" s="91" t="s">
        <x:v>72</x:v>
      </x:c>
      <x:c r="N201" s="95" t="s">
        <x:v>63</x:v>
      </x:c>
      <x:c r="O201" s="53">
        <x:v>43952.6333333333</x:v>
      </x:c>
    </x:row>
    <x:row r="202" spans="1:19" x14ac:dyDescent="0.25">
      <x:c r="A202" s="12" t="n">
        <x:v>5</x:v>
      </x:c>
      <x:c r="B202" s="12" t="n">
        <x:v>13</x:v>
      </x:c>
      <x:c r="C202" s="12" t="s">
        <x:v>54</x:v>
      </x:c>
      <x:c r="D202" s="12" t="n">
        <x:v>13</x:v>
      </x:c>
      <x:c r="E202" s="12" t="n">
        <x:v>18</x:v>
      </x:c>
      <x:c r="F202" s="12" t="s">
        <x:v>54</x:v>
      </x:c>
      <x:c r="G202" s="12" t="n">
        <x:v>22</x:v>
      </x:c>
      <x:c r="H202" s="12" t="n">
        <x:v>33</x:v>
      </x:c>
      <x:c r="I202" s="12" t="s">
        <x:v>54</x:v>
      </x:c>
      <x:c r="J202" s="12" t="n">
        <x:v>6</x:v>
      </x:c>
      <x:c r="L202" s="12" t="s">
        <x:v>104</x:v>
      </x:c>
      <x:c r="M202" s="0" t="s">
        <x:v>22</x:v>
      </x:c>
    </x:row>
    <x:row r="203" spans="1:19" x14ac:dyDescent="0.25">
      <x:c r="A203" s="12" t="n">
        <x:v>7</x:v>
      </x:c>
      <x:c r="B203" s="12" t="n">
        <x:v>15</x:v>
      </x:c>
      <x:c r="D203" s="12" t="n">
        <x:v>18</x:v>
      </x:c>
      <x:c r="E203" s="12" t="n">
        <x:v>20</x:v>
      </x:c>
      <x:c r="G203" s="12" t="n">
        <x:v>24</x:v>
      </x:c>
      <x:c r="H203" s="12" t="n">
        <x:v>35</x:v>
      </x:c>
      <x:c r="J203" s="12" t="n">
        <x:v>8</x:v>
      </x:c>
      <x:c r="L203" s="12" t="s">
        <x:v>105</x:v>
      </x:c>
      <x:c r="M203" s="0" t="s"/>
    </x:row>
    <x:row r="204" spans="1:19" x14ac:dyDescent="0.25">
      <x:c r="A204" s="12" t="n">
        <x:v>12</x:v>
      </x:c>
      <x:c r="B204" s="12" t="n">
        <x:v>16</x:v>
      </x:c>
      <x:c r="D204" s="12" t="n">
        <x:v>19</x:v>
      </x:c>
      <x:c r="E204" s="12" t="n">
        <x:v>25</x:v>
      </x:c>
      <x:c r="G204" s="12" t="n">
        <x:v>30</x:v>
      </x:c>
      <x:c r="H204" s="12" t="n">
        <x:v>41</x:v>
      </x:c>
      <x:c r="J204" s="12" t="n">
        <x:v>15</x:v>
      </x:c>
      <x:c r="L204" s="12" t="s">
        <x:v>106</x:v>
      </x:c>
      <x:c r="M204" s="0" t="s"/>
    </x:row>
    <x:row r="205" spans="1:19" x14ac:dyDescent="0.25">
      <x:c r="J205" s="12" t="n">
        <x:v>26</x:v>
      </x:c>
      <x:c r="L205" s="12" t="s">
        <x:v>84</x:v>
      </x:c>
      <x:c r="M205" s="0" t="s"/>
    </x:row>
    <x:row r="207" spans="1:19" x14ac:dyDescent="0.25">
      <x:c r="A207" s="13" t="s">
        <x:v>55</x:v>
      </x:c>
    </x:row>
    <x:row r="208" spans="1:19" x14ac:dyDescent="0.25">
      <x:c r="A208" s="45" t="s">
        <x:v>9</x:v>
      </x:c>
      <x:c r="B208" s="46" t="s">
        <x:v>10</x:v>
      </x:c>
      <x:c r="C208" s="46" t="s">
        <x:v>11</x:v>
      </x:c>
      <x:c r="D208" s="47" t="s">
        <x:v>12</x:v>
      </x:c>
      <x:c r="E208" s="48" t="s">
        <x:v>13</x:v>
      </x:c>
      <x:c r="F208" s="48" t="s">
        <x:v>14</x:v>
      </x:c>
      <x:c r="G208" s="49" t="s">
        <x:v>15</x:v>
      </x:c>
      <x:c r="H208" s="50" t="s">
        <x:v>16</x:v>
      </x:c>
      <x:c r="I208" s="50" t="s">
        <x:v>17</x:v>
      </x:c>
      <x:c r="J208" s="51" t="s">
        <x:v>74</x:v>
      </x:c>
      <x:c r="K208" s="14" t="s">
        <x:v>75</x:v>
      </x:c>
      <x:c r="L208" s="14" t="s">
        <x:v>19</x:v>
      </x:c>
      <x:c r="M208" s="91" t="s">
        <x:v>72</x:v>
      </x:c>
      <x:c r="N208" s="95" t="s">
        <x:v>63</x:v>
      </x:c>
      <x:c r="O208" s="53">
        <x:v>43952.6333333333</x:v>
      </x:c>
    </x:row>
    <x:row r="209" spans="1:19" x14ac:dyDescent="0.25">
      <x:c r="A209" s="12" t="n">
        <x:v>16</x:v>
      </x:c>
      <x:c r="B209" s="12" t="n">
        <x:v>2</x:v>
      </x:c>
      <x:c r="C209" s="12" t="s">
        <x:v>54</x:v>
      </x:c>
      <x:c r="D209" s="12" t="n">
        <x:v>30</x:v>
      </x:c>
      <x:c r="E209" s="12" t="n">
        <x:v>2</x:v>
      </x:c>
      <x:c r="F209" s="12" t="s">
        <x:v>54</x:v>
      </x:c>
      <x:c r="G209" s="12" t="n">
        <x:v>55</x:v>
      </x:c>
      <x:c r="H209" s="12" t="n">
        <x:v>2</x:v>
      </x:c>
      <x:c r="I209" s="12" t="s">
        <x:v>54</x:v>
      </x:c>
      <x:c r="J209" s="12" t="n">
        <x:v>14</x:v>
      </x:c>
      <x:c r="L209" s="12" t="s">
        <x:v>77</x:v>
      </x:c>
      <x:c r="M209" s="0" t="s">
        <x:v>24</x:v>
      </x:c>
    </x:row>
    <x:row r="210" spans="1:19" x14ac:dyDescent="0.25">
      <x:c r="A210" s="12" t="n">
        <x:v>17</x:v>
      </x:c>
      <x:c r="B210" s="12" t="n">
        <x:v>3</x:v>
      </x:c>
      <x:c r="D210" s="12" t="n">
        <x:v>40</x:v>
      </x:c>
      <x:c r="E210" s="12" t="n">
        <x:v>3</x:v>
      </x:c>
      <x:c r="G210" s="12" t="n">
        <x:v>57</x:v>
      </x:c>
      <x:c r="H210" s="12" t="n">
        <x:v>3</x:v>
      </x:c>
      <x:c r="J210" s="12" t="n">
        <x:v>35</x:v>
      </x:c>
      <x:c r="L210" s="12" t="s">
        <x:v>85</x:v>
      </x:c>
      <x:c r="M210" s="0" t="s"/>
    </x:row>
    <x:row r="211" spans="1:19" x14ac:dyDescent="0.25">
      <x:c r="A211" s="12" t="n">
        <x:v>18</x:v>
      </x:c>
      <x:c r="B211" s="12" t="n">
        <x:v>4</x:v>
      </x:c>
      <x:c r="D211" s="12" t="n">
        <x:v>50</x:v>
      </x:c>
      <x:c r="E211" s="12" t="n">
        <x:v>4</x:v>
      </x:c>
      <x:c r="G211" s="12" t="n">
        <x:v>59</x:v>
      </x:c>
      <x:c r="H211" s="12" t="n">
        <x:v>4</x:v>
      </x:c>
      <x:c r="J211" s="12" t="n">
        <x:v>56</x:v>
      </x:c>
      <x:c r="L211" s="12" t="s">
        <x:v>85</x:v>
      </x:c>
      <x:c r="M211" s="0" t="s"/>
    </x:row>
    <x:row r="212" spans="1:19" x14ac:dyDescent="0.25">
      <x:c r="J212" s="12" t="n">
        <x:v>60</x:v>
      </x:c>
      <x:c r="L212" s="12" t="s">
        <x:v>77</x:v>
      </x:c>
      <x:c r="M212" s="0" t="s"/>
    </x:row>
    <x:row r="214" spans="1:19" x14ac:dyDescent="0.25">
      <x:c r="A214" s="13" t="s">
        <x:v>56</x:v>
      </x:c>
    </x:row>
    <x:row r="215" spans="1:19" x14ac:dyDescent="0.25">
      <x:c r="A215" s="45" t="s">
        <x:v>9</x:v>
      </x:c>
      <x:c r="B215" s="46" t="s">
        <x:v>10</x:v>
      </x:c>
      <x:c r="C215" s="46" t="s">
        <x:v>11</x:v>
      </x:c>
      <x:c r="D215" s="47" t="s">
        <x:v>12</x:v>
      </x:c>
      <x:c r="E215" s="48" t="s">
        <x:v>13</x:v>
      </x:c>
      <x:c r="F215" s="48" t="s">
        <x:v>14</x:v>
      </x:c>
      <x:c r="G215" s="49" t="s">
        <x:v>15</x:v>
      </x:c>
      <x:c r="H215" s="50" t="s">
        <x:v>16</x:v>
      </x:c>
      <x:c r="I215" s="50" t="s">
        <x:v>17</x:v>
      </x:c>
      <x:c r="J215" s="51" t="s">
        <x:v>74</x:v>
      </x:c>
      <x:c r="K215" s="14" t="s">
        <x:v>75</x:v>
      </x:c>
      <x:c r="L215" s="14" t="s">
        <x:v>19</x:v>
      </x:c>
      <x:c r="M215" s="91" t="s">
        <x:v>72</x:v>
      </x:c>
      <x:c r="N215" s="95" t="s">
        <x:v>63</x:v>
      </x:c>
      <x:c r="O215" s="53">
        <x:v>43952.6333333333</x:v>
      </x:c>
    </x:row>
    <x:row r="216" spans="1:19" x14ac:dyDescent="0.25">
      <x:c r="A216" s="12" t="n">
        <x:v>0</x:v>
      </x:c>
      <x:c r="B216" s="12" t="n">
        <x:v>14</x:v>
      </x:c>
      <x:c r="C216" s="12" t="s">
        <x:v>54</x:v>
      </x:c>
      <x:c r="D216" s="12" t="n">
        <x:v>4</x:v>
      </x:c>
      <x:c r="E216" s="12" t="n">
        <x:v>30</x:v>
      </x:c>
      <x:c r="F216" s="12" t="s">
        <x:v>54</x:v>
      </x:c>
      <x:c r="G216" s="12" t="n">
        <x:v>7</x:v>
      </x:c>
      <x:c r="H216" s="12" t="n">
        <x:v>50</x:v>
      </x:c>
      <x:c r="I216" s="12" t="s">
        <x:v>54</x:v>
      </x:c>
      <x:c r="J216" s="12" t="n">
        <x:v>0</x:v>
      </x:c>
      <x:c r="L216" s="12" t="s">
        <x:v>78</x:v>
      </x:c>
      <x:c r="M216" s="0" t="s">
        <x:v>26</x:v>
      </x:c>
    </x:row>
    <x:row r="217" spans="1:19" x14ac:dyDescent="0.25">
      <x:c r="A217" s="12" t="n">
        <x:v>1</x:v>
      </x:c>
      <x:c r="B217" s="12" t="n">
        <x:v>20</x:v>
      </x:c>
      <x:c r="D217" s="12" t="n">
        <x:v>5</x:v>
      </x:c>
      <x:c r="E217" s="12" t="n">
        <x:v>40</x:v>
      </x:c>
      <x:c r="G217" s="12" t="n">
        <x:v>8</x:v>
      </x:c>
      <x:c r="H217" s="12" t="n">
        <x:v>55</x:v>
      </x:c>
      <x:c r="J217" s="12" t="n">
        <x:v>5</x:v>
      </x:c>
      <x:c r="L217" s="12" t="s">
        <x:v>79</x:v>
      </x:c>
      <x:c r="M217" s="0" t="s"/>
    </x:row>
    <x:row r="218" spans="1:19" x14ac:dyDescent="0.25">
      <x:c r="A218" s="12" t="n">
        <x:v>2</x:v>
      </x:c>
      <x:c r="B218" s="12" t="n">
        <x:v>30</x:v>
      </x:c>
      <x:c r="D218" s="12" t="n">
        <x:v>6</x:v>
      </x:c>
      <x:c r="E218" s="12" t="n">
        <x:v>50</x:v>
      </x:c>
      <x:c r="G218" s="12" t="n">
        <x:v>9</x:v>
      </x:c>
      <x:c r="H218" s="12" t="n">
        <x:v>57.5</x:v>
      </x:c>
      <x:c r="J218" s="12" t="n">
        <x:v>5.5</x:v>
      </x:c>
      <x:c r="L218" s="12" t="s">
        <x:v>86</x:v>
      </x:c>
      <x:c r="M218" s="0" t="s"/>
    </x:row>
    <x:row r="219" spans="1:19" x14ac:dyDescent="0.25">
      <x:c r="J219" s="12" t="n">
        <x:v>10</x:v>
      </x:c>
      <x:c r="L219" s="12" t="s">
        <x:v>77</x:v>
      </x:c>
      <x:c r="M219" s="0" t="s"/>
    </x:row>
    <x:row r="221" spans="1:19" x14ac:dyDescent="0.25">
      <x:c r="A221" s="13" t="s">
        <x:v>57</x:v>
      </x:c>
    </x:row>
    <x:row r="222" spans="1:19" x14ac:dyDescent="0.25">
      <x:c r="A222" s="45" t="s">
        <x:v>9</x:v>
      </x:c>
      <x:c r="B222" s="46" t="s">
        <x:v>10</x:v>
      </x:c>
      <x:c r="C222" s="46" t="s">
        <x:v>11</x:v>
      </x:c>
      <x:c r="D222" s="47" t="s">
        <x:v>12</x:v>
      </x:c>
      <x:c r="E222" s="48" t="s">
        <x:v>13</x:v>
      </x:c>
      <x:c r="F222" s="48" t="s">
        <x:v>14</x:v>
      </x:c>
      <x:c r="G222" s="49" t="s">
        <x:v>15</x:v>
      </x:c>
      <x:c r="H222" s="50" t="s">
        <x:v>16</x:v>
      </x:c>
      <x:c r="I222" s="50" t="s">
        <x:v>17</x:v>
      </x:c>
      <x:c r="J222" s="51" t="s">
        <x:v>74</x:v>
      </x:c>
      <x:c r="K222" s="14" t="s">
        <x:v>75</x:v>
      </x:c>
      <x:c r="L222" s="14" t="s">
        <x:v>19</x:v>
      </x:c>
      <x:c r="M222" s="91" t="s">
        <x:v>72</x:v>
      </x:c>
      <x:c r="N222" s="95" t="s">
        <x:v>63</x:v>
      </x:c>
      <x:c r="O222" s="53">
        <x:v>43952.6333333333</x:v>
      </x:c>
    </x:row>
    <x:row r="223" spans="1:19" x14ac:dyDescent="0.25">
      <x:c r="A223" s="12" t="n">
        <x:v>8</x:v>
      </x:c>
      <x:c r="B223" s="12" t="n">
        <x:v>58</x:v>
      </x:c>
      <x:c r="C223" s="12" t="s">
        <x:v>54</x:v>
      </x:c>
      <x:c r="D223" s="12" t="n">
        <x:v>14</x:v>
      </x:c>
      <x:c r="E223" s="12" t="n">
        <x:v>55</x:v>
      </x:c>
      <x:c r="F223" s="12" t="s">
        <x:v>54</x:v>
      </x:c>
      <x:c r="G223" s="12" t="n">
        <x:v>37</x:v>
      </x:c>
      <x:c r="H223" s="12" t="n">
        <x:v>52</x:v>
      </x:c>
      <x:c r="I223" s="12" t="s">
        <x:v>54</x:v>
      </x:c>
      <x:c r="J223" s="12" t="n">
        <x:v>7</x:v>
      </x:c>
      <x:c r="L223" s="12" t="s">
        <x:v>77</x:v>
      </x:c>
      <x:c r="M223" s="0" t="s">
        <x:v>28</x:v>
      </x:c>
    </x:row>
    <x:row r="224" spans="1:19" x14ac:dyDescent="0.25">
      <x:c r="A224" s="12" t="n">
        <x:v>9</x:v>
      </x:c>
      <x:c r="B224" s="12" t="n">
        <x:v>57</x:v>
      </x:c>
      <x:c r="D224" s="12" t="n">
        <x:v>15</x:v>
      </x:c>
      <x:c r="E224" s="12" t="n">
        <x:v>54</x:v>
      </x:c>
      <x:c r="G224" s="12" t="n">
        <x:v>48</x:v>
      </x:c>
      <x:c r="H224" s="12" t="n">
        <x:v>51</x:v>
      </x:c>
      <x:c r="J224" s="12" t="n">
        <x:v>14</x:v>
      </x:c>
      <x:c r="L224" s="12" t="s">
        <x:v>80</x:v>
      </x:c>
      <x:c r="M224" s="0" t="s"/>
    </x:row>
    <x:row r="225" spans="1:19" x14ac:dyDescent="0.25">
      <x:c r="A225" s="12" t="n">
        <x:v>10</x:v>
      </x:c>
      <x:c r="B225" s="12" t="n">
        <x:v>56</x:v>
      </x:c>
      <x:c r="D225" s="12" t="n">
        <x:v>16</x:v>
      </x:c>
      <x:c r="E225" s="12" t="n">
        <x:v>53</x:v>
      </x:c>
      <x:c r="G225" s="12" t="n">
        <x:v>59</x:v>
      </x:c>
      <x:c r="H225" s="12" t="n">
        <x:v>50</x:v>
      </x:c>
      <x:c r="J225" s="12" t="n">
        <x:v>20</x:v>
      </x:c>
      <x:c r="L225" s="12" t="s">
        <x:v>107</x:v>
      </x:c>
      <x:c r="M225" s="0" t="s"/>
    </x:row>
    <x:row r="226" spans="1:19" x14ac:dyDescent="0.25">
      <x:c r="J226" s="12" t="n">
        <x:v>30</x:v>
      </x:c>
      <x:c r="L226" s="12" t="s">
        <x:v>108</x:v>
      </x:c>
      <x:c r="M226" s="0" t="s"/>
    </x:row>
    <x:row r="228" spans="1:19" x14ac:dyDescent="0.25">
      <x:c r="A228" s="13" t="s">
        <x:v>58</x:v>
      </x:c>
    </x:row>
    <x:row r="229" spans="1:19" x14ac:dyDescent="0.25">
      <x:c r="A229" s="45" t="s">
        <x:v>9</x:v>
      </x:c>
      <x:c r="B229" s="46" t="s">
        <x:v>10</x:v>
      </x:c>
      <x:c r="C229" s="46" t="s">
        <x:v>11</x:v>
      </x:c>
      <x:c r="D229" s="47" t="s">
        <x:v>12</x:v>
      </x:c>
      <x:c r="E229" s="48" t="s">
        <x:v>13</x:v>
      </x:c>
      <x:c r="F229" s="48" t="s">
        <x:v>14</x:v>
      </x:c>
      <x:c r="G229" s="49" t="s">
        <x:v>15</x:v>
      </x:c>
      <x:c r="H229" s="50" t="s">
        <x:v>16</x:v>
      </x:c>
      <x:c r="I229" s="50" t="s">
        <x:v>17</x:v>
      </x:c>
      <x:c r="J229" s="51" t="s">
        <x:v>74</x:v>
      </x:c>
      <x:c r="K229" s="14" t="s">
        <x:v>75</x:v>
      </x:c>
      <x:c r="L229" s="14" t="s">
        <x:v>19</x:v>
      </x:c>
      <x:c r="M229" s="91" t="s">
        <x:v>72</x:v>
      </x:c>
      <x:c r="N229" s="95" t="s">
        <x:v>63</x:v>
      </x:c>
      <x:c r="O229" s="53">
        <x:v>43952.6333333333</x:v>
      </x:c>
    </x:row>
    <x:row r="230" spans="1:19" x14ac:dyDescent="0.25">
      <x:c r="A230" s="12" t="n">
        <x:v>1</x:v>
      </x:c>
      <x:c r="B230" s="12" t="n">
        <x:v>17</x:v>
      </x:c>
      <x:c r="C230" s="12" t="s">
        <x:v>54</x:v>
      </x:c>
      <x:c r="D230" s="12" t="n">
        <x:v>4</x:v>
      </x:c>
      <x:c r="E230" s="12" t="n">
        <x:v>17</x:v>
      </x:c>
      <x:c r="F230" s="12" t="s">
        <x:v>54</x:v>
      </x:c>
      <x:c r="G230" s="12" t="n">
        <x:v>7</x:v>
      </x:c>
      <x:c r="H230" s="12" t="n">
        <x:v>17</x:v>
      </x:c>
      <x:c r="I230" s="12" t="s">
        <x:v>54</x:v>
      </x:c>
      <x:c r="J230" s="12" t="n">
        <x:v>1.5</x:v>
      </x:c>
      <x:c r="L230" s="12" t="s">
        <x:v>109</x:v>
      </x:c>
      <x:c r="M230" s="0" t="s">
        <x:v>24</x:v>
      </x:c>
    </x:row>
    <x:row r="231" spans="1:19" x14ac:dyDescent="0.25">
      <x:c r="A231" s="12" t="n">
        <x:v>2</x:v>
      </x:c>
      <x:c r="B231" s="12" t="n">
        <x:v>16</x:v>
      </x:c>
      <x:c r="D231" s="12" t="n">
        <x:v>5</x:v>
      </x:c>
      <x:c r="E231" s="12" t="n">
        <x:v>16</x:v>
      </x:c>
      <x:c r="G231" s="12" t="n">
        <x:v>8</x:v>
      </x:c>
      <x:c r="H231" s="12" t="n">
        <x:v>16</x:v>
      </x:c>
      <x:c r="J231" s="12" t="n">
        <x:v>3.5</x:v>
      </x:c>
      <x:c r="L231" s="12" t="s">
        <x:v>110</x:v>
      </x:c>
      <x:c r="M231" s="0" t="s"/>
    </x:row>
    <x:row r="232" spans="1:19" x14ac:dyDescent="0.25">
      <x:c r="A232" s="12" t="n">
        <x:v>3</x:v>
      </x:c>
      <x:c r="B232" s="12" t="n">
        <x:v>14</x:v>
      </x:c>
      <x:c r="D232" s="12" t="n">
        <x:v>6</x:v>
      </x:c>
      <x:c r="E232" s="12" t="n">
        <x:v>14</x:v>
      </x:c>
      <x:c r="G232" s="12" t="n">
        <x:v>9</x:v>
      </x:c>
      <x:c r="H232" s="12" t="n">
        <x:v>14</x:v>
      </x:c>
      <x:c r="J232" s="12" t="n">
        <x:v>4</x:v>
      </x:c>
      <x:c r="L232" s="12" t="s">
        <x:v>81</x:v>
      </x:c>
      <x:c r="M232" s="0" t="s"/>
    </x:row>
    <x:row r="233" spans="1:19" x14ac:dyDescent="0.25">
      <x:c r="J233" s="12" t="n">
        <x:v>10</x:v>
      </x:c>
      <x:c r="L233" s="12" t="s">
        <x:v>77</x:v>
      </x:c>
      <x:c r="M233" s="0" t="s"/>
    </x:row>
    <x:row r="235" spans="1:19" x14ac:dyDescent="0.25">
      <x:c r="A235" s="13" t="s">
        <x:v>59</x:v>
      </x:c>
    </x:row>
    <x:row r="236" spans="1:19" x14ac:dyDescent="0.25">
      <x:c r="A236" s="45" t="s">
        <x:v>9</x:v>
      </x:c>
      <x:c r="B236" s="46" t="s">
        <x:v>10</x:v>
      </x:c>
      <x:c r="C236" s="46" t="s">
        <x:v>11</x:v>
      </x:c>
      <x:c r="D236" s="47" t="s">
        <x:v>12</x:v>
      </x:c>
      <x:c r="E236" s="48" t="s">
        <x:v>13</x:v>
      </x:c>
      <x:c r="F236" s="48" t="s">
        <x:v>14</x:v>
      </x:c>
      <x:c r="G236" s="49" t="s">
        <x:v>15</x:v>
      </x:c>
      <x:c r="H236" s="50" t="s">
        <x:v>16</x:v>
      </x:c>
      <x:c r="I236" s="50" t="s">
        <x:v>17</x:v>
      </x:c>
      <x:c r="J236" s="51" t="s">
        <x:v>74</x:v>
      </x:c>
      <x:c r="K236" s="14" t="s">
        <x:v>75</x:v>
      </x:c>
      <x:c r="L236" s="14" t="s">
        <x:v>19</x:v>
      </x:c>
      <x:c r="M236" s="91" t="s">
        <x:v>72</x:v>
      </x:c>
      <x:c r="N236" s="95" t="s">
        <x:v>63</x:v>
      </x:c>
      <x:c r="O236" s="53">
        <x:v>43952.6333333333</x:v>
      </x:c>
    </x:row>
    <x:row r="237" spans="1:19" x14ac:dyDescent="0.25">
      <x:c r="A237" s="12" t="n">
        <x:v>11</x:v>
      </x:c>
      <x:c r="B237" s="12" t="n">
        <x:v>36</x:v>
      </x:c>
      <x:c r="C237" s="12" t="s">
        <x:v>54</x:v>
      </x:c>
      <x:c r="D237" s="12" t="n">
        <x:v>15</x:v>
      </x:c>
      <x:c r="E237" s="12" t="n">
        <x:v>16</x:v>
      </x:c>
      <x:c r="F237" s="12" t="s">
        <x:v>54</x:v>
      </x:c>
      <x:c r="G237" s="12" t="n">
        <x:v>22</x:v>
      </x:c>
      <x:c r="H237" s="12" t="n">
        <x:v>12</x:v>
      </x:c>
      <x:c r="I237" s="12" t="s">
        <x:v>54</x:v>
      </x:c>
      <x:c r="J237" s="12" t="n">
        <x:v>11.5</x:v>
      </x:c>
      <x:c r="L237" s="12" t="s">
        <x:v>111</x:v>
      </x:c>
      <x:c r="M237" s="0" t="s">
        <x:v>31</x:v>
      </x:c>
    </x:row>
    <x:row r="238" spans="1:19" x14ac:dyDescent="0.25">
      <x:c r="A238" s="12" t="n">
        <x:v>12</x:v>
      </x:c>
      <x:c r="B238" s="12" t="n">
        <x:v>25</x:v>
      </x:c>
      <x:c r="D238" s="12" t="n">
        <x:v>16</x:v>
      </x:c>
      <x:c r="E238" s="12" t="n">
        <x:v>14</x:v>
      </x:c>
      <x:c r="G238" s="12" t="n">
        <x:v>28</x:v>
      </x:c>
      <x:c r="H238" s="12" t="n">
        <x:v>8</x:v>
      </x:c>
      <x:c r="J238" s="12" t="n">
        <x:v>14</x:v>
      </x:c>
      <x:c r="L238" s="12" t="s">
        <x:v>112</x:v>
      </x:c>
      <x:c r="M238" s="0" t="s"/>
    </x:row>
    <x:row r="239" spans="1:19" x14ac:dyDescent="0.25">
      <x:c r="A239" s="12" t="n">
        <x:v>13</x:v>
      </x:c>
      <x:c r="B239" s="12" t="n">
        <x:v>16</x:v>
      </x:c>
      <x:c r="D239" s="12" t="n">
        <x:v>20</x:v>
      </x:c>
      <x:c r="E239" s="12" t="n">
        <x:v>12</x:v>
      </x:c>
      <x:c r="G239" s="12" t="n">
        <x:v>30</x:v>
      </x:c>
      <x:c r="H239" s="12" t="n">
        <x:v>5</x:v>
      </x:c>
      <x:c r="J239" s="12" t="n">
        <x:v>21</x:v>
      </x:c>
      <x:c r="L239" s="12" t="s">
        <x:v>113</x:v>
      </x:c>
      <x:c r="M239" s="0" t="s"/>
    </x:row>
    <x:row r="240" spans="1:19" x14ac:dyDescent="0.25">
      <x:c r="J240" s="12" t="n">
        <x:v>29</x:v>
      </x:c>
      <x:c r="L240" s="12" t="s">
        <x:v>114</x:v>
      </x:c>
      <x:c r="M240" s="0" t="s"/>
    </x:row>
    <x:row r="242" spans="1:19" x14ac:dyDescent="0.25">
      <x:c r="A242" s="89" t="s"/>
      <x:c r="B242" s="89" t="s"/>
      <x:c r="C242" s="89" t="s"/>
      <x:c r="D242" s="89" t="s"/>
      <x:c r="E242" s="89" t="s"/>
      <x:c r="F242" s="89" t="s"/>
      <x:c r="G242" s="89" t="s"/>
      <x:c r="H242" s="89" t="s"/>
      <x:c r="I242" s="89" t="s"/>
      <x:c r="J242" s="89" t="s"/>
      <x:c r="K242" s="89" t="s"/>
      <x:c r="L242" s="89" t="s"/>
      <x:c r="N242" s="89" t="s"/>
      <x:c r="O242" s="89" t="s"/>
    </x:row>
    <x:row r="244" spans="1:19" x14ac:dyDescent="0.25">
      <x:c r="A244" s="13" t="s">
        <x:v>60</x:v>
      </x:c>
    </x:row>
    <x:row r="245" spans="1:19" x14ac:dyDescent="0.25">
      <x:c r="A245" s="45" t="s">
        <x:v>9</x:v>
      </x:c>
      <x:c r="B245" s="46" t="s">
        <x:v>10</x:v>
      </x:c>
      <x:c r="C245" s="46" t="s">
        <x:v>11</x:v>
      </x:c>
      <x:c r="D245" s="47" t="s">
        <x:v>12</x:v>
      </x:c>
      <x:c r="E245" s="48" t="s">
        <x:v>13</x:v>
      </x:c>
      <x:c r="F245" s="48" t="s">
        <x:v>14</x:v>
      </x:c>
      <x:c r="G245" s="49" t="s">
        <x:v>15</x:v>
      </x:c>
      <x:c r="H245" s="50" t="s">
        <x:v>16</x:v>
      </x:c>
      <x:c r="I245" s="50" t="s">
        <x:v>17</x:v>
      </x:c>
      <x:c r="J245" s="51" t="s">
        <x:v>74</x:v>
      </x:c>
      <x:c r="K245" s="14" t="s">
        <x:v>75</x:v>
      </x:c>
      <x:c r="L245" s="14" t="s">
        <x:v>19</x:v>
      </x:c>
      <x:c r="M245" s="91" t="s">
        <x:v>72</x:v>
      </x:c>
      <x:c r="N245" s="95" t="s">
        <x:v>63</x:v>
      </x:c>
      <x:c r="O245" s="53">
        <x:v>43952.6333333333</x:v>
      </x:c>
    </x:row>
    <x:row r="246" spans="1:19" x14ac:dyDescent="0.25">
      <x:c r="A246" s="12" t="n">
        <x:v>5</x:v>
      </x:c>
      <x:c r="B246" s="12" t="n">
        <x:v>13</x:v>
      </x:c>
      <x:c r="C246" s="12" t="s">
        <x:v>33</x:v>
      </x:c>
      <x:c r="D246" s="12" t="n">
        <x:v>13</x:v>
      </x:c>
      <x:c r="E246" s="12" t="n">
        <x:v>18</x:v>
      </x:c>
      <x:c r="F246" s="12" t="s">
        <x:v>33</x:v>
      </x:c>
      <x:c r="G246" s="12" t="n">
        <x:v>22</x:v>
      </x:c>
      <x:c r="H246" s="12" t="n">
        <x:v>33</x:v>
      </x:c>
      <x:c r="I246" s="12" t="s">
        <x:v>54</x:v>
      </x:c>
      <x:c r="J246" s="12" t="n">
        <x:v>6</x:v>
      </x:c>
      <x:c r="L246" s="12" t="s">
        <x:v>78</x:v>
      </x:c>
      <x:c r="M246" s="0" t="s">
        <x:v>22</x:v>
      </x:c>
    </x:row>
    <x:row r="247" spans="1:19" x14ac:dyDescent="0.25">
      <x:c r="A247" s="12" t="n">
        <x:v>7</x:v>
      </x:c>
      <x:c r="B247" s="12" t="n">
        <x:v>15</x:v>
      </x:c>
      <x:c r="D247" s="12" t="n">
        <x:v>18</x:v>
      </x:c>
      <x:c r="E247" s="12" t="n">
        <x:v>20</x:v>
      </x:c>
      <x:c r="G247" s="12" t="n">
        <x:v>24</x:v>
      </x:c>
      <x:c r="H247" s="12" t="n">
        <x:v>35</x:v>
      </x:c>
      <x:c r="J247" s="12" t="n">
        <x:v>8</x:v>
      </x:c>
      <x:c r="L247" s="12" t="s">
        <x:v>82</x:v>
      </x:c>
      <x:c r="M247" s="0" t="s"/>
    </x:row>
    <x:row r="248" spans="1:19" x14ac:dyDescent="0.25">
      <x:c r="A248" s="12" t="n">
        <x:v>12</x:v>
      </x:c>
      <x:c r="B248" s="12" t="n">
        <x:v>16</x:v>
      </x:c>
      <x:c r="D248" s="12" t="n">
        <x:v>19</x:v>
      </x:c>
      <x:c r="E248" s="12" t="n">
        <x:v>25</x:v>
      </x:c>
      <x:c r="G248" s="12" t="n">
        <x:v>30</x:v>
      </x:c>
      <x:c r="H248" s="12" t="n">
        <x:v>41</x:v>
      </x:c>
      <x:c r="J248" s="12" t="n">
        <x:v>15</x:v>
      </x:c>
      <x:c r="L248" s="12" t="s">
        <x:v>83</x:v>
      </x:c>
      <x:c r="M248" s="0" t="s"/>
    </x:row>
    <x:row r="249" spans="1:19" x14ac:dyDescent="0.25">
      <x:c r="J249" s="12" t="n">
        <x:v>26</x:v>
      </x:c>
      <x:c r="L249" s="12" t="s">
        <x:v>84</x:v>
      </x:c>
      <x:c r="M249" s="0" t="s"/>
    </x:row>
    <x:row r="251" spans="1:19" x14ac:dyDescent="0.25">
      <x:c r="A251" s="13" t="s">
        <x:v>61</x:v>
      </x:c>
    </x:row>
    <x:row r="252" spans="1:19" x14ac:dyDescent="0.25">
      <x:c r="A252" s="45" t="s">
        <x:v>9</x:v>
      </x:c>
      <x:c r="B252" s="46" t="s">
        <x:v>10</x:v>
      </x:c>
      <x:c r="C252" s="46" t="s">
        <x:v>11</x:v>
      </x:c>
      <x:c r="D252" s="47" t="s">
        <x:v>12</x:v>
      </x:c>
      <x:c r="E252" s="48" t="s">
        <x:v>13</x:v>
      </x:c>
      <x:c r="F252" s="48" t="s">
        <x:v>14</x:v>
      </x:c>
      <x:c r="G252" s="49" t="s">
        <x:v>15</x:v>
      </x:c>
      <x:c r="H252" s="50" t="s">
        <x:v>16</x:v>
      </x:c>
      <x:c r="I252" s="50" t="s">
        <x:v>17</x:v>
      </x:c>
      <x:c r="J252" s="51" t="s">
        <x:v>74</x:v>
      </x:c>
      <x:c r="K252" s="14" t="s">
        <x:v>75</x:v>
      </x:c>
      <x:c r="L252" s="14" t="s">
        <x:v>19</x:v>
      </x:c>
      <x:c r="M252" s="91" t="s">
        <x:v>72</x:v>
      </x:c>
      <x:c r="N252" s="95" t="s">
        <x:v>63</x:v>
      </x:c>
      <x:c r="O252" s="53">
        <x:v>43952.6333333333</x:v>
      </x:c>
    </x:row>
    <x:row r="253" spans="1:19" x14ac:dyDescent="0.25">
      <x:c r="A253" s="12" t="n">
        <x:v>16</x:v>
      </x:c>
      <x:c r="B253" s="12" t="n">
        <x:v>2</x:v>
      </x:c>
      <x:c r="C253" s="12" t="s">
        <x:v>54</x:v>
      </x:c>
      <x:c r="D253" s="12" t="n">
        <x:v>30</x:v>
      </x:c>
      <x:c r="E253" s="12" t="n">
        <x:v>2</x:v>
      </x:c>
      <x:c r="F253" s="12" t="s">
        <x:v>33</x:v>
      </x:c>
      <x:c r="G253" s="12" t="n">
        <x:v>55</x:v>
      </x:c>
      <x:c r="H253" s="12" t="n">
        <x:v>2</x:v>
      </x:c>
      <x:c r="I253" s="12" t="s">
        <x:v>54</x:v>
      </x:c>
      <x:c r="J253" s="12" t="n">
        <x:v>14</x:v>
      </x:c>
      <x:c r="L253" s="12" t="s">
        <x:v>77</x:v>
      </x:c>
      <x:c r="M253" s="0" t="s">
        <x:v>24</x:v>
      </x:c>
    </x:row>
    <x:row r="254" spans="1:19" x14ac:dyDescent="0.25">
      <x:c r="A254" s="12" t="n">
        <x:v>17</x:v>
      </x:c>
      <x:c r="B254" s="12" t="n">
        <x:v>3</x:v>
      </x:c>
      <x:c r="D254" s="12" t="n">
        <x:v>40</x:v>
      </x:c>
      <x:c r="E254" s="12" t="n">
        <x:v>3</x:v>
      </x:c>
      <x:c r="G254" s="12" t="n">
        <x:v>57</x:v>
      </x:c>
      <x:c r="H254" s="12" t="n">
        <x:v>3</x:v>
      </x:c>
      <x:c r="J254" s="12" t="n">
        <x:v>35</x:v>
      </x:c>
      <x:c r="L254" s="12" t="s">
        <x:v>85</x:v>
      </x:c>
      <x:c r="M254" s="0" t="s"/>
    </x:row>
    <x:row r="255" spans="1:19" x14ac:dyDescent="0.25">
      <x:c r="A255" s="12" t="n">
        <x:v>18</x:v>
      </x:c>
      <x:c r="B255" s="12" t="n">
        <x:v>4</x:v>
      </x:c>
      <x:c r="D255" s="12" t="n">
        <x:v>50</x:v>
      </x:c>
      <x:c r="E255" s="12" t="n">
        <x:v>4</x:v>
      </x:c>
      <x:c r="G255" s="12" t="n">
        <x:v>59</x:v>
      </x:c>
      <x:c r="H255" s="12" t="n">
        <x:v>4</x:v>
      </x:c>
      <x:c r="J255" s="12" t="n">
        <x:v>56</x:v>
      </x:c>
      <x:c r="L255" s="12" t="s">
        <x:v>85</x:v>
      </x:c>
      <x:c r="M255" s="0" t="s"/>
    </x:row>
    <x:row r="256" spans="1:19" x14ac:dyDescent="0.25">
      <x:c r="J256" s="12" t="n">
        <x:v>60</x:v>
      </x:c>
      <x:c r="L256" s="12" t="s">
        <x:v>77</x:v>
      </x:c>
      <x:c r="M256" s="0" t="s"/>
    </x:row>
    <x:row r="258" spans="1:19" x14ac:dyDescent="0.25">
      <x:c r="A258" s="13" t="s">
        <x:v>62</x:v>
      </x:c>
    </x:row>
    <x:row r="259" spans="1:19" x14ac:dyDescent="0.25">
      <x:c r="A259" s="45" t="s">
        <x:v>9</x:v>
      </x:c>
      <x:c r="B259" s="46" t="s">
        <x:v>10</x:v>
      </x:c>
      <x:c r="C259" s="46" t="s">
        <x:v>11</x:v>
      </x:c>
      <x:c r="D259" s="47" t="s">
        <x:v>12</x:v>
      </x:c>
      <x:c r="E259" s="48" t="s">
        <x:v>13</x:v>
      </x:c>
      <x:c r="F259" s="48" t="s">
        <x:v>14</x:v>
      </x:c>
      <x:c r="G259" s="49" t="s">
        <x:v>15</x:v>
      </x:c>
      <x:c r="H259" s="50" t="s">
        <x:v>16</x:v>
      </x:c>
      <x:c r="I259" s="50" t="s">
        <x:v>17</x:v>
      </x:c>
      <x:c r="J259" s="51" t="s">
        <x:v>74</x:v>
      </x:c>
      <x:c r="K259" s="14" t="s">
        <x:v>75</x:v>
      </x:c>
      <x:c r="L259" s="14" t="s">
        <x:v>19</x:v>
      </x:c>
      <x:c r="M259" s="91" t="s">
        <x:v>72</x:v>
      </x:c>
      <x:c r="N259" s="95" t="s">
        <x:v>63</x:v>
      </x:c>
      <x:c r="O259" s="53">
        <x:v>43952.6333333333</x:v>
      </x:c>
    </x:row>
    <x:row r="260" spans="1:19" x14ac:dyDescent="0.25">
      <x:c r="A260" s="12" t="n">
        <x:v>0</x:v>
      </x:c>
      <x:c r="B260" s="12" t="n">
        <x:v>14</x:v>
      </x:c>
      <x:c r="C260" s="12" t="s">
        <x:v>40</x:v>
      </x:c>
      <x:c r="D260" s="12" t="n">
        <x:v>4</x:v>
      </x:c>
      <x:c r="E260" s="12" t="n">
        <x:v>30</x:v>
      </x:c>
      <x:c r="F260" s="12" t="s">
        <x:v>21</x:v>
      </x:c>
      <x:c r="G260" s="12" t="n">
        <x:v>7</x:v>
      </x:c>
      <x:c r="H260" s="12" t="n">
        <x:v>50</x:v>
      </x:c>
      <x:c r="I260" s="12" t="s">
        <x:v>54</x:v>
      </x:c>
      <x:c r="J260" s="12" t="n">
        <x:v>0</x:v>
      </x:c>
      <x:c r="L260" s="12" t="s">
        <x:v>78</x:v>
      </x:c>
      <x:c r="M260" s="0" t="s">
        <x:v>26</x:v>
      </x:c>
    </x:row>
    <x:row r="261" spans="1:19" x14ac:dyDescent="0.25">
      <x:c r="A261" s="12" t="n">
        <x:v>1</x:v>
      </x:c>
      <x:c r="B261" s="12" t="n">
        <x:v>20</x:v>
      </x:c>
      <x:c r="D261" s="12" t="n">
        <x:v>5</x:v>
      </x:c>
      <x:c r="E261" s="12" t="n">
        <x:v>40</x:v>
      </x:c>
      <x:c r="G261" s="12" t="n">
        <x:v>8</x:v>
      </x:c>
      <x:c r="H261" s="12" t="n">
        <x:v>55</x:v>
      </x:c>
      <x:c r="J261" s="12" t="n">
        <x:v>5</x:v>
      </x:c>
      <x:c r="L261" s="12" t="s">
        <x:v>79</x:v>
      </x:c>
      <x:c r="M261" s="0" t="s"/>
    </x:row>
    <x:row r="262" spans="1:19" x14ac:dyDescent="0.25">
      <x:c r="A262" s="12" t="n">
        <x:v>2</x:v>
      </x:c>
      <x:c r="B262" s="12" t="n">
        <x:v>30</x:v>
      </x:c>
      <x:c r="D262" s="12" t="n">
        <x:v>6</x:v>
      </x:c>
      <x:c r="E262" s="12" t="n">
        <x:v>50</x:v>
      </x:c>
      <x:c r="G262" s="12" t="n">
        <x:v>9</x:v>
      </x:c>
      <x:c r="H262" s="12" t="n">
        <x:v>57.5</x:v>
      </x:c>
      <x:c r="J262" s="12" t="n">
        <x:v>5.5</x:v>
      </x:c>
      <x:c r="L262" s="12" t="s">
        <x:v>76</x:v>
      </x:c>
      <x:c r="M262" s="0" t="s"/>
    </x:row>
    <x:row r="263" spans="1:19" x14ac:dyDescent="0.25">
      <x:c r="J263" s="12" t="n">
        <x:v>10</x:v>
      </x:c>
      <x:c r="L263" s="12" t="s">
        <x:v>77</x:v>
      </x:c>
      <x:c r="M263" s="0" t="s"/>
    </x:row>
    <x:row r="265" spans="1:19" x14ac:dyDescent="0.25">
      <x:c r="A265" s="13" t="s">
        <x:v>65</x:v>
      </x:c>
    </x:row>
    <x:row r="266" spans="1:19" x14ac:dyDescent="0.25">
      <x:c r="A266" s="45" t="s">
        <x:v>9</x:v>
      </x:c>
      <x:c r="B266" s="46" t="s">
        <x:v>10</x:v>
      </x:c>
      <x:c r="C266" s="46" t="s">
        <x:v>11</x:v>
      </x:c>
      <x:c r="D266" s="47" t="s">
        <x:v>12</x:v>
      </x:c>
      <x:c r="E266" s="48" t="s">
        <x:v>13</x:v>
      </x:c>
      <x:c r="F266" s="48" t="s">
        <x:v>14</x:v>
      </x:c>
      <x:c r="G266" s="49" t="s">
        <x:v>15</x:v>
      </x:c>
      <x:c r="H266" s="50" t="s">
        <x:v>16</x:v>
      </x:c>
      <x:c r="I266" s="50" t="s">
        <x:v>17</x:v>
      </x:c>
      <x:c r="J266" s="51" t="s">
        <x:v>74</x:v>
      </x:c>
      <x:c r="K266" s="14" t="s">
        <x:v>75</x:v>
      </x:c>
      <x:c r="L266" s="14" t="s">
        <x:v>19</x:v>
      </x:c>
      <x:c r="M266" s="91" t="s">
        <x:v>72</x:v>
      </x:c>
      <x:c r="N266" s="95" t="s">
        <x:v>63</x:v>
      </x:c>
      <x:c r="O266" s="53">
        <x:v>43952.6333333333</x:v>
      </x:c>
    </x:row>
    <x:row r="267" spans="1:19" x14ac:dyDescent="0.25">
      <x:c r="A267" s="12" t="n">
        <x:v>8</x:v>
      </x:c>
      <x:c r="B267" s="12" t="n">
        <x:v>58</x:v>
      </x:c>
      <x:c r="C267" s="12" t="s">
        <x:v>40</x:v>
      </x:c>
      <x:c r="D267" s="12" t="n">
        <x:v>14</x:v>
      </x:c>
      <x:c r="E267" s="12" t="n">
        <x:v>55</x:v>
      </x:c>
      <x:c r="F267" s="12" t="s">
        <x:v>40</x:v>
      </x:c>
      <x:c r="G267" s="12" t="n">
        <x:v>37</x:v>
      </x:c>
      <x:c r="H267" s="12" t="n">
        <x:v>52</x:v>
      </x:c>
      <x:c r="I267" s="12" t="s">
        <x:v>33</x:v>
      </x:c>
      <x:c r="J267" s="12" t="n">
        <x:v>7</x:v>
      </x:c>
      <x:c r="L267" s="12" t="s">
        <x:v>77</x:v>
      </x:c>
      <x:c r="M267" s="0" t="s">
        <x:v>31</x:v>
      </x:c>
    </x:row>
    <x:row r="268" spans="1:19" x14ac:dyDescent="0.25">
      <x:c r="A268" s="12" t="n">
        <x:v>9</x:v>
      </x:c>
      <x:c r="B268" s="12" t="n">
        <x:v>57</x:v>
      </x:c>
      <x:c r="D268" s="12" t="n">
        <x:v>15</x:v>
      </x:c>
      <x:c r="E268" s="12" t="n">
        <x:v>54</x:v>
      </x:c>
      <x:c r="G268" s="12" t="n">
        <x:v>48</x:v>
      </x:c>
      <x:c r="H268" s="12" t="n">
        <x:v>51</x:v>
      </x:c>
      <x:c r="J268" s="12" t="n">
        <x:v>14</x:v>
      </x:c>
      <x:c r="L268" s="12" t="s">
        <x:v>80</x:v>
      </x:c>
      <x:c r="M268" s="0" t="s"/>
    </x:row>
    <x:row r="269" spans="1:19" x14ac:dyDescent="0.25">
      <x:c r="A269" s="12" t="n">
        <x:v>10</x:v>
      </x:c>
      <x:c r="B269" s="12" t="n">
        <x:v>56</x:v>
      </x:c>
      <x:c r="D269" s="12" t="n">
        <x:v>16</x:v>
      </x:c>
      <x:c r="E269" s="12" t="n">
        <x:v>53</x:v>
      </x:c>
      <x:c r="G269" s="12" t="n">
        <x:v>59</x:v>
      </x:c>
      <x:c r="H269" s="12" t="n">
        <x:v>50</x:v>
      </x:c>
      <x:c r="J269" s="12" t="n">
        <x:v>20</x:v>
      </x:c>
      <x:c r="L269" s="12" t="s">
        <x:v>99</x:v>
      </x:c>
      <x:c r="M269" s="0" t="s"/>
    </x:row>
    <x:row r="270" spans="1:19" x14ac:dyDescent="0.25">
      <x:c r="J270" s="12" t="n">
        <x:v>30</x:v>
      </x:c>
      <x:c r="L270" s="12" t="s">
        <x:v>99</x:v>
      </x:c>
      <x:c r="M270" s="0" t="s"/>
    </x:row>
    <x:row r="272" spans="1:19" x14ac:dyDescent="0.25">
      <x:c r="A272" s="13" t="s">
        <x:v>66</x:v>
      </x:c>
    </x:row>
    <x:row r="273" spans="1:19" x14ac:dyDescent="0.25">
      <x:c r="A273" s="45" t="s">
        <x:v>9</x:v>
      </x:c>
      <x:c r="B273" s="46" t="s">
        <x:v>10</x:v>
      </x:c>
      <x:c r="C273" s="46" t="s">
        <x:v>11</x:v>
      </x:c>
      <x:c r="D273" s="47" t="s">
        <x:v>12</x:v>
      </x:c>
      <x:c r="E273" s="48" t="s">
        <x:v>13</x:v>
      </x:c>
      <x:c r="F273" s="48" t="s">
        <x:v>14</x:v>
      </x:c>
      <x:c r="G273" s="49" t="s">
        <x:v>15</x:v>
      </x:c>
      <x:c r="H273" s="50" t="s">
        <x:v>16</x:v>
      </x:c>
      <x:c r="I273" s="50" t="s">
        <x:v>17</x:v>
      </x:c>
      <x:c r="J273" s="51" t="s">
        <x:v>74</x:v>
      </x:c>
      <x:c r="K273" s="14" t="s">
        <x:v>75</x:v>
      </x:c>
      <x:c r="L273" s="14" t="s">
        <x:v>19</x:v>
      </x:c>
      <x:c r="M273" s="91" t="s">
        <x:v>72</x:v>
      </x:c>
      <x:c r="N273" s="95" t="s">
        <x:v>63</x:v>
      </x:c>
      <x:c r="O273" s="53">
        <x:v>43952.6333333333</x:v>
      </x:c>
    </x:row>
    <x:row r="274" spans="1:19" x14ac:dyDescent="0.25">
      <x:c r="A274" s="12" t="n">
        <x:v>1</x:v>
      </x:c>
      <x:c r="B274" s="12" t="n">
        <x:v>17</x:v>
      </x:c>
      <x:c r="C274" s="12" t="s">
        <x:v>33</x:v>
      </x:c>
      <x:c r="D274" s="12" t="n">
        <x:v>4</x:v>
      </x:c>
      <x:c r="E274" s="12" t="n">
        <x:v>17</x:v>
      </x:c>
      <x:c r="F274" s="12" t="s">
        <x:v>40</x:v>
      </x:c>
      <x:c r="G274" s="12" t="n">
        <x:v>7</x:v>
      </x:c>
      <x:c r="H274" s="12" t="n">
        <x:v>17</x:v>
      </x:c>
      <x:c r="I274" s="12" t="s">
        <x:v>54</x:v>
      </x:c>
      <x:c r="J274" s="12" t="n">
        <x:v>1.5</x:v>
      </x:c>
      <x:c r="L274" s="12" t="s">
        <x:v>89</x:v>
      </x:c>
      <x:c r="M274" s="0" t="s">
        <x:v>24</x:v>
      </x:c>
    </x:row>
    <x:row r="275" spans="1:19" x14ac:dyDescent="0.25">
      <x:c r="A275" s="12" t="n">
        <x:v>2</x:v>
      </x:c>
      <x:c r="B275" s="12" t="n">
        <x:v>16</x:v>
      </x:c>
      <x:c r="D275" s="12" t="n">
        <x:v>5</x:v>
      </x:c>
      <x:c r="E275" s="12" t="n">
        <x:v>16</x:v>
      </x:c>
      <x:c r="G275" s="12" t="n">
        <x:v>8</x:v>
      </x:c>
      <x:c r="H275" s="12" t="n">
        <x:v>16</x:v>
      </x:c>
      <x:c r="J275" s="12" t="n">
        <x:v>3.5</x:v>
      </x:c>
      <x:c r="L275" s="12" t="s">
        <x:v>73</x:v>
      </x:c>
      <x:c r="M275" s="0" t="s"/>
    </x:row>
    <x:row r="276" spans="1:19" x14ac:dyDescent="0.25">
      <x:c r="A276" s="12" t="n">
        <x:v>3</x:v>
      </x:c>
      <x:c r="B276" s="12" t="n">
        <x:v>14</x:v>
      </x:c>
      <x:c r="D276" s="12" t="n">
        <x:v>6</x:v>
      </x:c>
      <x:c r="E276" s="12" t="n">
        <x:v>14</x:v>
      </x:c>
      <x:c r="G276" s="12" t="n">
        <x:v>9</x:v>
      </x:c>
      <x:c r="H276" s="12" t="n">
        <x:v>14</x:v>
      </x:c>
      <x:c r="J276" s="12" t="n">
        <x:v>4</x:v>
      </x:c>
      <x:c r="L276" s="12" t="s">
        <x:v>81</x:v>
      </x:c>
      <x:c r="M276" s="0" t="s"/>
    </x:row>
    <x:row r="277" spans="1:19" x14ac:dyDescent="0.25">
      <x:c r="J277" s="12" t="n">
        <x:v>10</x:v>
      </x:c>
      <x:c r="L277" s="12" t="s">
        <x:v>77</x:v>
      </x:c>
      <x:c r="M277" s="0" t="s"/>
    </x:row>
    <x:row r="279" spans="1:19" x14ac:dyDescent="0.25">
      <x:c r="A279" s="13" t="s">
        <x:v>67</x:v>
      </x:c>
    </x:row>
    <x:row r="280" spans="1:19" x14ac:dyDescent="0.25">
      <x:c r="A280" s="45" t="s">
        <x:v>9</x:v>
      </x:c>
      <x:c r="B280" s="46" t="s">
        <x:v>10</x:v>
      </x:c>
      <x:c r="C280" s="46" t="s">
        <x:v>11</x:v>
      </x:c>
      <x:c r="D280" s="47" t="s">
        <x:v>12</x:v>
      </x:c>
      <x:c r="E280" s="48" t="s">
        <x:v>13</x:v>
      </x:c>
      <x:c r="F280" s="48" t="s">
        <x:v>14</x:v>
      </x:c>
      <x:c r="G280" s="49" t="s">
        <x:v>15</x:v>
      </x:c>
      <x:c r="H280" s="50" t="s">
        <x:v>16</x:v>
      </x:c>
      <x:c r="I280" s="50" t="s">
        <x:v>17</x:v>
      </x:c>
      <x:c r="J280" s="51" t="s">
        <x:v>74</x:v>
      </x:c>
      <x:c r="K280" s="14" t="s">
        <x:v>75</x:v>
      </x:c>
      <x:c r="L280" s="14" t="s">
        <x:v>19</x:v>
      </x:c>
      <x:c r="M280" s="91" t="s">
        <x:v>72</x:v>
      </x:c>
      <x:c r="N280" s="95" t="s">
        <x:v>63</x:v>
      </x:c>
      <x:c r="O280" s="53">
        <x:v>43952.6333333333</x:v>
      </x:c>
    </x:row>
    <x:row r="281" spans="1:19" x14ac:dyDescent="0.25">
      <x:c r="A281" s="12" t="n">
        <x:v>11</x:v>
      </x:c>
      <x:c r="B281" s="12" t="n">
        <x:v>36</x:v>
      </x:c>
      <x:c r="C281" s="12" t="s">
        <x:v>21</x:v>
      </x:c>
      <x:c r="D281" s="12" t="n">
        <x:v>15</x:v>
      </x:c>
      <x:c r="E281" s="12" t="n">
        <x:v>16</x:v>
      </x:c>
      <x:c r="F281" s="12" t="s">
        <x:v>21</x:v>
      </x:c>
      <x:c r="G281" s="12" t="n">
        <x:v>22</x:v>
      </x:c>
      <x:c r="H281" s="12" t="n">
        <x:v>12</x:v>
      </x:c>
      <x:c r="I281" s="12" t="s">
        <x:v>54</x:v>
      </x:c>
      <x:c r="J281" s="12" t="n">
        <x:v>11.5</x:v>
      </x:c>
      <x:c r="L281" s="12" t="s">
        <x:v>76</x:v>
      </x:c>
      <x:c r="M281" s="0" t="s">
        <x:v>31</x:v>
      </x:c>
    </x:row>
    <x:row r="282" spans="1:19" x14ac:dyDescent="0.25">
      <x:c r="A282" s="12" t="n">
        <x:v>12</x:v>
      </x:c>
      <x:c r="B282" s="12" t="n">
        <x:v>25</x:v>
      </x:c>
      <x:c r="D282" s="12" t="n">
        <x:v>16</x:v>
      </x:c>
      <x:c r="E282" s="12" t="n">
        <x:v>14</x:v>
      </x:c>
      <x:c r="G282" s="12" t="n">
        <x:v>28</x:v>
      </x:c>
      <x:c r="H282" s="12" t="n">
        <x:v>8</x:v>
      </x:c>
      <x:c r="J282" s="12" t="n">
        <x:v>14</x:v>
      </x:c>
      <x:c r="L282" s="12" t="s">
        <x:v>76</x:v>
      </x:c>
      <x:c r="M282" s="0" t="s"/>
    </x:row>
    <x:row r="283" spans="1:19" x14ac:dyDescent="0.25">
      <x:c r="A283" s="12" t="n">
        <x:v>13</x:v>
      </x:c>
      <x:c r="B283" s="12" t="n">
        <x:v>16</x:v>
      </x:c>
      <x:c r="D283" s="12" t="n">
        <x:v>20</x:v>
      </x:c>
      <x:c r="E283" s="12" t="n">
        <x:v>12</x:v>
      </x:c>
      <x:c r="G283" s="12" t="n">
        <x:v>30</x:v>
      </x:c>
      <x:c r="H283" s="12" t="n">
        <x:v>5</x:v>
      </x:c>
      <x:c r="J283" s="12" t="n">
        <x:v>21</x:v>
      </x:c>
      <x:c r="L283" s="12" t="s">
        <x:v>76</x:v>
      </x:c>
      <x:c r="M283" s="0" t="s"/>
    </x:row>
    <x:row r="284" spans="1:19" x14ac:dyDescent="0.25">
      <x:c r="J284" s="12" t="n">
        <x:v>29</x:v>
      </x:c>
      <x:c r="L284" s="12" t="s">
        <x:v>114</x:v>
      </x:c>
      <x:c r="M284" s="0" t="s"/>
    </x:row>
    <x:row r="286" spans="1:19" x14ac:dyDescent="0.25">
      <x:c r="A286" s="89" t="s"/>
      <x:c r="B286" s="89" t="s"/>
      <x:c r="C286" s="89" t="s"/>
      <x:c r="D286" s="89" t="s"/>
      <x:c r="E286" s="89" t="s"/>
      <x:c r="F286" s="89" t="s"/>
      <x:c r="G286" s="89" t="s"/>
      <x:c r="H286" s="89" t="s"/>
      <x:c r="I286" s="89" t="s"/>
      <x:c r="J286" s="89" t="s"/>
      <x:c r="K286" s="89" t="s"/>
      <x:c r="L286" s="89" t="s"/>
      <x:c r="N286" s="89" t="s"/>
      <x:c r="O286" s="89" t="s"/>
    </x:row>
  </x:sheetData>
  <x:conditionalFormatting sqref="M:M">
    <x:cfRule type="containsText" dxfId="0" priority="1" operator="containsText" text="Failed">
      <x:formula>NOT(ISERROR(SEARCH("Failed",M1)))</x:formula>
    </x:cfRule>
    <x:cfRule type="containsText" dxfId="1" priority="2" operator="containsText" text="Passed">
      <x:formula>NOT(ISERROR(SEARCH("Passed",M1)))</x:formula>
    </x:cfRule>
  </x:conditionalFormatting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9F4DDE1-F2D5-4D00-B7EB-A7B6E9E519CF}" mc:Ignorable="x14ac xr xr2 xr3">
  <x:sheetPr>
    <x:outlinePr summaryBelow="1" summaryRight="1"/>
  </x:sheetPr>
  <x:dimension ref="A1:AH365"/>
  <x:sheetViews>
    <x:sheetView zoomScale="70" zoomScaleNormal="70" workbookViewId="0">
      <x:selection activeCell="A7" sqref="A7"/>
    </x:sheetView>
  </x:sheetViews>
  <x:sheetFormatPr defaultColWidth="8.855469" defaultRowHeight="15" x14ac:dyDescent="0.25"/>
  <x:cols>
    <x:col min="1" max="1" width="13.710938" style="0" customWidth="1"/>
    <x:col min="2" max="2" width="8.855469" style="11" customWidth="1"/>
    <x:col min="3" max="3" width="20.710938" style="11" customWidth="1"/>
    <x:col min="4" max="4" width="13.710938" style="11" customWidth="1"/>
    <x:col min="5" max="5" width="8.855469" style="11" customWidth="1"/>
    <x:col min="6" max="6" width="20.710938" style="11" customWidth="1"/>
    <x:col min="7" max="7" width="13.710938" style="11" customWidth="1"/>
    <x:col min="8" max="8" width="8.855469" style="11" customWidth="1"/>
    <x:col min="9" max="9" width="20.710938" style="11" customWidth="1"/>
    <x:col min="10" max="10" width="10.710938" style="0" customWidth="1"/>
    <x:col min="11" max="11" width="28.425781" style="0" customWidth="1"/>
    <x:col min="12" max="12" width="19.285156" style="11" customWidth="1"/>
    <x:col min="13" max="13" width="25.425781" style="0" customWidth="1"/>
    <x:col min="14" max="14" width="16.710938" style="11" customWidth="1"/>
    <x:col min="15" max="15" width="35.570312" style="11" customWidth="1"/>
    <x:col min="16" max="16" width="19.570312" style="11" customWidth="1"/>
    <x:col min="17" max="18" width="5.710938" style="11" customWidth="1"/>
    <x:col min="19" max="24" width="8.855469" style="11" customWidth="1"/>
    <x:col min="25" max="25" width="9.285156" style="11" bestFit="1" customWidth="1"/>
    <x:col min="26" max="26" width="14.140625" style="11" bestFit="1" customWidth="1"/>
    <x:col min="27" max="27" width="15.425781" style="11" bestFit="1" customWidth="1"/>
    <x:col min="28" max="28" width="9.285156" style="11" bestFit="1" customWidth="1"/>
    <x:col min="29" max="29" width="15.425781" style="11" bestFit="1" customWidth="1"/>
    <x:col min="30" max="33" width="9.285156" style="11" bestFit="1" customWidth="1"/>
    <x:col min="34" max="16384" width="8.855469" style="11" customWidth="1"/>
  </x:cols>
  <x:sheetData>
    <x:row r="1" spans="1:34" x14ac:dyDescent="0.25">
      <x:c r="A1" s="9" t="s">
        <x:v>115</x:v>
      </x:c>
      <x:c r="B1" s="9" t="s">
        <x:v>1</x:v>
      </x:c>
      <x:c r="M1" s="0" t="s"/>
      <x:c r="Q1" s="96" t="s"/>
    </x:row>
    <x:row r="2" spans="1:34" x14ac:dyDescent="0.25">
      <x:c r="A2" s="10" t="s">
        <x:v>2</x:v>
      </x:c>
      <x:c r="B2" s="9" t="s">
        <x:v>116</x:v>
      </x:c>
      <x:c r="Q2" s="96" t="s"/>
    </x:row>
    <x:row r="3" spans="1:34" x14ac:dyDescent="0.25">
      <x:c r="A3" s="10" t="s">
        <x:v>4</x:v>
      </x:c>
      <x:c r="B3" s="16" t="s">
        <x:v>69</x:v>
      </x:c>
      <x:c r="Q3" s="96" t="s"/>
    </x:row>
    <x:row r="4" spans="1:34" x14ac:dyDescent="0.25">
      <x:c r="A4" s="10" t="s">
        <x:v>6</x:v>
      </x:c>
      <x:c r="B4" s="9" t="s">
        <x:v>70</x:v>
      </x:c>
      <x:c r="Q4" s="96" t="s"/>
    </x:row>
    <x:row r="5" spans="1:34" s="0" customFormat="1" ht="15.75" customHeight="1" thickBot="1" x14ac:dyDescent="0.3">
      <x:c r="A5" s="9" t="s">
        <x:v>71</x:v>
      </x:c>
      <x:c r="L5" s="8" t="s"/>
      <x:c r="Q5" s="96" t="s"/>
    </x:row>
    <x:row r="6" spans="1:34" x14ac:dyDescent="0.25">
      <x:c r="A6" s="97" t="s"/>
      <x:c r="B6" s="97" t="s"/>
      <x:c r="C6" s="97" t="s"/>
      <x:c r="D6" s="97" t="s"/>
      <x:c r="E6" s="97" t="s"/>
      <x:c r="F6" s="97" t="s"/>
      <x:c r="G6" s="97" t="s"/>
      <x:c r="H6" s="97" t="s"/>
      <x:c r="I6" s="97" t="s"/>
      <x:c r="J6" s="97" t="s"/>
      <x:c r="K6" s="97" t="s"/>
      <x:c r="L6" s="97" t="s"/>
      <x:c r="M6" s="97" t="s"/>
      <x:c r="N6" s="97" t="s"/>
      <x:c r="O6" s="97" t="s"/>
      <x:c r="P6" s="97" t="s"/>
      <x:c r="Q6" s="96" t="s"/>
      <x:c r="S6" s="26" t="s">
        <x:v>117</x:v>
      </x:c>
      <x:c r="T6" s="15" t="s"/>
      <x:c r="U6" s="15" t="s"/>
      <x:c r="V6" s="15" t="s"/>
      <x:c r="W6" s="15" t="s"/>
      <x:c r="X6" s="15" t="s"/>
      <x:c r="Y6" s="21" t="s">
        <x:v>118</x:v>
      </x:c>
      <x:c r="Z6" s="22" t="s"/>
      <x:c r="AA6" s="22" t="s"/>
      <x:c r="AB6" s="22" t="s"/>
      <x:c r="AC6" s="22" t="s"/>
      <x:c r="AD6" s="22" t="s"/>
      <x:c r="AE6" s="22" t="s"/>
      <x:c r="AF6" s="22" t="s"/>
      <x:c r="AG6" s="23" t="s"/>
    </x:row>
    <x:row r="7" spans="1:34" s="0" customFormat="1" x14ac:dyDescent="0.25">
      <x:c r="A7" s="0" t="s"/>
      <x:c r="B7" s="0" t="s"/>
      <x:c r="C7" s="0" t="s"/>
      <x:c r="D7" s="0" t="s"/>
      <x:c r="E7" s="0" t="s"/>
      <x:c r="F7" s="0" t="s"/>
      <x:c r="G7" s="0" t="s"/>
      <x:c r="H7" s="0" t="s"/>
      <x:c r="I7" s="0" t="s"/>
      <x:c r="J7" s="0" t="s"/>
      <x:c r="K7" s="0" t="s"/>
      <x:c r="L7" s="0" t="s"/>
      <x:c r="M7" s="0" t="s"/>
      <x:c r="N7" s="0" t="s"/>
      <x:c r="O7" s="0" t="s"/>
      <x:c r="P7" s="0" t="s"/>
      <x:c r="Q7" s="96" t="s"/>
      <x:c r="R7" s="0" t="s"/>
      <x:c r="S7" s="6" t="s">
        <x:v>119</x:v>
      </x:c>
      <x:c r="T7" s="6" t="s"/>
      <x:c r="U7" s="6" t="s"/>
      <x:c r="V7" s="6" t="s">
        <x:v>120</x:v>
      </x:c>
      <x:c r="W7" s="6" t="s"/>
      <x:c r="X7" s="6" t="s"/>
      <x:c r="Y7" s="24" t="s">
        <x:v>121</x:v>
      </x:c>
      <x:c r="Z7" s="15" t="s"/>
      <x:c r="AA7" s="15" t="s"/>
      <x:c r="AB7" s="15" t="s"/>
      <x:c r="AC7" s="15" t="s"/>
      <x:c r="AD7" s="15" t="s"/>
      <x:c r="AE7" s="15" t="s"/>
      <x:c r="AF7" s="15" t="s"/>
      <x:c r="AG7" s="25" t="s"/>
      <x:c r="AH7" s="0" t="s"/>
    </x:row>
    <x:row r="8" spans="1:34" x14ac:dyDescent="0.25">
      <x:c r="A8" s="13" t="s">
        <x:v>122</x:v>
      </x:c>
      <x:c r="Q8" s="96" t="s"/>
      <x:c r="S8" s="31" t="s">
        <x:v>74</x:v>
      </x:c>
      <x:c r="T8" s="31" t="s">
        <x:v>123</x:v>
      </x:c>
      <x:c r="U8" s="31" t="s"/>
      <x:c r="V8" s="18" t="s">
        <x:v>74</x:v>
      </x:c>
      <x:c r="W8" s="18" t="s">
        <x:v>123</x:v>
      </x:c>
      <x:c r="X8" s="31" t="s"/>
      <x:c r="Y8" s="27" t="s">
        <x:v>124</x:v>
      </x:c>
      <x:c r="Z8" s="18" t="s">
        <x:v>74</x:v>
      </x:c>
      <x:c r="AA8" s="18" t="s">
        <x:v>123</x:v>
      </x:c>
      <x:c r="AB8" s="15" t="s"/>
      <x:c r="AC8" s="18" t="s">
        <x:v>124</x:v>
      </x:c>
      <x:c r="AD8" s="18" t="s">
        <x:v>125</x:v>
      </x:c>
      <x:c r="AE8" s="18" t="s">
        <x:v>126</x:v>
      </x:c>
      <x:c r="AF8" s="18" t="s">
        <x:v>127</x:v>
      </x:c>
      <x:c r="AG8" s="28" t="s">
        <x:v>128</x:v>
      </x:c>
    </x:row>
    <x:row r="9" spans="1:34" x14ac:dyDescent="0.25">
      <x:c r="A9" s="45" t="s">
        <x:v>9</x:v>
      </x:c>
      <x:c r="B9" s="45" t="s">
        <x:v>10</x:v>
      </x:c>
      <x:c r="C9" s="45" t="s">
        <x:v>11</x:v>
      </x:c>
      <x:c r="D9" s="47" t="s">
        <x:v>12</x:v>
      </x:c>
      <x:c r="E9" s="47" t="s">
        <x:v>13</x:v>
      </x:c>
      <x:c r="F9" s="47" t="s">
        <x:v>14</x:v>
      </x:c>
      <x:c r="G9" s="49" t="s">
        <x:v>15</x:v>
      </x:c>
      <x:c r="H9" s="49" t="s">
        <x:v>16</x:v>
      </x:c>
      <x:c r="I9" s="49" t="s">
        <x:v>17</x:v>
      </x:c>
      <x:c r="J9" s="58" t="s">
        <x:v>74</x:v>
      </x:c>
      <x:c r="K9" s="59" t="s">
        <x:v>75</x:v>
      </x:c>
      <x:c r="L9" s="59" t="s">
        <x:v>19</x:v>
      </x:c>
      <x:c r="M9" s="59" t="s">
        <x:v>72</x:v>
      </x:c>
      <x:c r="N9" s="98" t="s">
        <x:v>63</x:v>
      </x:c>
      <x:c r="O9" s="66">
        <x:v>43952.6333333333</x:v>
      </x:c>
      <x:c r="Q9" s="96" t="s"/>
      <x:c r="S9" s="15" t="s"/>
      <x:c r="T9" s="15" t="s"/>
      <x:c r="U9" s="15" t="s"/>
      <x:c r="V9" s="99">
        <x:f>Z9</x:f>
      </x:c>
      <x:c r="W9" s="100">
        <x:f>AA9</x:f>
      </x:c>
      <x:c r="X9" s="15" t="s"/>
      <x:c r="Y9" s="29" t="n">
        <x:v>0</x:v>
      </x:c>
      <x:c r="Z9" s="17">
        <x:f>S9</x:f>
      </x:c>
      <x:c r="AA9" s="17">
        <x:f>T9</x:f>
      </x:c>
      <x:c r="AB9" s="15" t="s"/>
      <x:c r="AC9" s="17" t="n">
        <x:v>0</x:v>
      </x:c>
      <x:c r="AD9" s="17">
        <x:f>Z10 - Z9</x:f>
      </x:c>
      <x:c r="AE9" s="17">
        <x:f>AD9 + AD10</x:f>
      </x:c>
      <x:c r="AF9" s="17">
        <x:f>AA10 - AA9</x:f>
      </x:c>
      <x:c r="AG9" s="30" t="e">
        <x:f>AF9 / AD9</x:f>
      </x:c>
    </x:row>
    <x:row r="10" spans="1:34" x14ac:dyDescent="0.25">
      <x:c r="A10" s="11" t="n">
        <x:v>5</x:v>
      </x:c>
      <x:c r="B10" s="11" t="n">
        <x:v>13</x:v>
      </x:c>
      <x:c r="C10" s="11" t="s">
        <x:v>33</x:v>
      </x:c>
      <x:c r="D10" s="11" t="n">
        <x:v>13</x:v>
      </x:c>
      <x:c r="E10" s="11" t="n">
        <x:v>18</x:v>
      </x:c>
      <x:c r="F10" s="11" t="s">
        <x:v>33</x:v>
      </x:c>
      <x:c r="G10" s="11" t="n">
        <x:v>22</x:v>
      </x:c>
      <x:c r="H10" s="11" t="n">
        <x:v>33</x:v>
      </x:c>
      <x:c r="I10" s="11" t="s">
        <x:v>54</x:v>
      </x:c>
      <x:c r="J10" s="11" t="n">
        <x:v>6</x:v>
      </x:c>
      <x:c r="K10" s="11" t="n">
        <x:v>14</x:v>
      </x:c>
      <x:c r="L10" s="8" t="s">
        <x:v>78</x:v>
      </x:c>
      <x:c r="M10" s="11" t="s">
        <x:v>22</x:v>
      </x:c>
      <x:c r="O10" s="11">
        <x:f>IF(AND(J10 &gt;= A10, J10 &lt;= A11), (B11-B10)/(A11-A10)*J10 + (B11 - (B11-B10)/(A11-A10)*A11), IF(AND(J10 &gt; A11, J10 &lt;= A12), (B12-B11)/(A12-A11)*J10 + (B12 - (B12-B11)/(A12-A11)*A12), IF(AND(J10 &gt;= D10, J10 &lt;= D11), (E11-E10)/(D11-D10)*J10 + (E11 - (E11-E10)/(D11-D10)*D11), IF(AND(J10 &gt; D11, J10 &lt;= D12), (E12-E11)/(D12-D11)*J10 + (E12 - (E12-E11)/(D12-D11)*D12), IF(AND(J10 &gt;= G10, J10 &lt;= G11), (H11-H10)/(G11-G10)*J10 + (H11 - (H11-H10)/(G11-G10)*G11), IF(AND(J10 &gt; G11, J10 &lt;= G12), (H12-H11)/(G12-G11)*J10 + (H12 - (H12-H11)/(G12-G11)*G12), IF(AND(J10 &gt;= A12, J10 &lt;= D10), (E10-B12)/(D10-A12)*J10 + (E10 - (E10-B12)/(D10-A12)*D10), IF(AND(J10 &gt;= D12, J10 &lt;= G10), (H10-E12)/(G10-D12)*J10 + (H10 - (H10-E12)/(G10-D12)*G10), "Unknown"))))))))</x:f>
      </x:c>
      <x:c r="Q10" s="96" t="s"/>
      <x:c r="S10" s="15" t="s"/>
      <x:c r="T10" s="15" t="s"/>
      <x:c r="U10" s="15" t="s"/>
      <x:c r="V10" s="99">
        <x:f>V9+1/4*(V13-V9)</x:f>
      </x:c>
      <x:c r="W10" s="100" t="e">
        <x:f>Z21 * (V10 - V9)^3 + AA21 * (V10 - V9)^2 + AB21 * (V10 - V9) + AC21</x:f>
      </x:c>
      <x:c r="X10" s="15" t="s"/>
      <x:c r="Y10" s="29" t="n">
        <x:v>1</x:v>
      </x:c>
      <x:c r="Z10" s="17">
        <x:f>S10</x:f>
      </x:c>
      <x:c r="AA10" s="17">
        <x:f>T10</x:f>
      </x:c>
      <x:c r="AB10" s="15" t="s"/>
      <x:c r="AC10" s="17" t="n">
        <x:v>1</x:v>
      </x:c>
      <x:c r="AD10" s="17">
        <x:f>Z11 - Z10</x:f>
      </x:c>
      <x:c r="AE10" s="17">
        <x:f>AD10 + AD11</x:f>
      </x:c>
      <x:c r="AF10" s="17">
        <x:f>AA11 - AA10</x:f>
      </x:c>
      <x:c r="AG10" s="30" t="e">
        <x:f>AF10 / AD10</x:f>
      </x:c>
    </x:row>
    <x:row r="11" spans="1:34" x14ac:dyDescent="0.25">
      <x:c r="A11" s="11" t="n">
        <x:v>7</x:v>
      </x:c>
      <x:c r="B11" s="11" t="n">
        <x:v>15</x:v>
      </x:c>
      <x:c r="D11" s="11" t="n">
        <x:v>18</x:v>
      </x:c>
      <x:c r="E11" s="11" t="n">
        <x:v>20</x:v>
      </x:c>
      <x:c r="G11" s="11" t="n">
        <x:v>24</x:v>
      </x:c>
      <x:c r="H11" s="11" t="n">
        <x:v>35</x:v>
      </x:c>
      <x:c r="J11" s="11" t="n">
        <x:v>8</x:v>
      </x:c>
      <x:c r="K11" s="11" t="n">
        <x:v>15.2</x:v>
      </x:c>
      <x:c r="L11" s="8" t="s">
        <x:v>82</x:v>
      </x:c>
      <x:c r="M11" s="0" t="s"/>
      <x:c r="O11" s="11">
        <x:f>IF(AND(J11 &gt;= A10, J11 &lt;= A11), (B11-B10)/(A11-A10)*J11 + (B11 - (B11-B10)/(A11-A10)*A11), IF(AND(J11 &gt; A11, J11 &lt;= A12), (B12-B11)/(A12-A11)*J11 + (B12 - (B12-B11)/(A12-A11)*A12), IF(AND(J11 &gt;= D10, J11 &lt;= D11), (E11-E10)/(D11-D10)*J11 + (E11 - (E11-E10)/(D11-D10)*D11), IF(AND(J11 &gt; D11, J11 &lt;= D12), (E12-E11)/(D12-D11)*J11 + (E12 - (E12-E11)/(D12-D11)*D12), IF(AND(J11 &gt;= G10, J11 &lt;= G11), (H11-H10)/(G11-G10)*J11 + (H11 - (H11-H10)/(G11-G10)*G11), IF(AND(J11 &gt; G11, J11 &lt;= G12), (H12-H11)/(G12-G11)*J11 + (H12 - (H12-H11)/(G12-G11)*G12), IF(AND(J11 &gt;= A12, J11 &lt;= D10), (E10-B12)/(D10-A12)*J11 + (E10 - (E10-B12)/(D10-A12)*D10), IF(AND(J11 &gt;= D12, J11 &lt;= G10), (H10-E12)/(G10-D12)*J11 + (H10 - (H10-E12)/(G10-D12)*G10), "Unknown"))))))))</x:f>
      </x:c>
      <x:c r="Q11" s="96" t="s"/>
      <x:c r="S11" s="15" t="s"/>
      <x:c r="T11" s="15" t="s"/>
      <x:c r="U11" s="15" t="s"/>
      <x:c r="V11" s="99">
        <x:f>V9+2/4*(V13-V9)</x:f>
      </x:c>
      <x:c r="W11" s="100" t="e">
        <x:f>Z21 * (V11 - V9)^3 + AA21 * (V11 - V9)^2 + AB21 * (V11 - V9) + AC21</x:f>
      </x:c>
      <x:c r="X11" s="15" t="s"/>
      <x:c r="Y11" s="29" t="n">
        <x:v>2</x:v>
      </x:c>
      <x:c r="Z11" s="17">
        <x:f>S11</x:f>
      </x:c>
      <x:c r="AA11" s="17">
        <x:f>T11</x:f>
      </x:c>
      <x:c r="AB11" s="15" t="s"/>
      <x:c r="AC11" s="17" t="n">
        <x:v>2</x:v>
      </x:c>
      <x:c r="AD11" s="17">
        <x:f>Z12 - Z11</x:f>
      </x:c>
      <x:c r="AE11" s="17" t="s"/>
      <x:c r="AF11" s="17">
        <x:f>AA12 - AA11</x:f>
      </x:c>
      <x:c r="AG11" s="30" t="e">
        <x:f>AF11 / AD11</x:f>
      </x:c>
    </x:row>
    <x:row r="12" spans="1:34" x14ac:dyDescent="0.25">
      <x:c r="A12" s="11" t="n">
        <x:v>12</x:v>
      </x:c>
      <x:c r="B12" s="11" t="n">
        <x:v>16</x:v>
      </x:c>
      <x:c r="D12" s="11" t="n">
        <x:v>19</x:v>
      </x:c>
      <x:c r="E12" s="11" t="n">
        <x:v>25</x:v>
      </x:c>
      <x:c r="G12" s="11" t="n">
        <x:v>30</x:v>
      </x:c>
      <x:c r="H12" s="11" t="n">
        <x:v>41</x:v>
      </x:c>
      <x:c r="J12" s="11" t="n">
        <x:v>15</x:v>
      </x:c>
      <x:c r="K12" s="11" t="n">
        <x:v>18.8</x:v>
      </x:c>
      <x:c r="L12" s="8" t="s">
        <x:v>83</x:v>
      </x:c>
      <x:c r="M12" s="0" t="s"/>
      <x:c r="O12" s="11">
        <x:f>IF(AND(J12 &gt;= A10, J12 &lt;= A11), (B11-B10)/(A11-A10)*J12 + (B11 - (B11-B10)/(A11-A10)*A11), IF(AND(J12 &gt; A11, J12 &lt;= A12), (B12-B11)/(A12-A11)*J12 + (B12 - (B12-B11)/(A12-A11)*A12), IF(AND(J12 &gt;= D10, J12 &lt;= D11), (E11-E10)/(D11-D10)*J12 + (E11 - (E11-E10)/(D11-D10)*D11), IF(AND(J12 &gt; D11, J12 &lt;= D12), (E12-E11)/(D12-D11)*J12 + (E12 - (E12-E11)/(D12-D11)*D12), IF(AND(J12 &gt;= G10, J12 &lt;= G11), (H11-H10)/(G11-G10)*J12 + (H11 - (H11-H10)/(G11-G10)*G11), IF(AND(J12 &gt; G11, J12 &lt;= G12), (H12-H11)/(G12-G11)*J12 + (H12 - (H12-H11)/(G12-G11)*G12), IF(AND(J12 &gt;= A12, J12 &lt;= D10), (E10-B12)/(D10-A12)*J12 + (E10 - (E10-B12)/(D10-A12)*D10), IF(AND(J12 &gt;= D12, J12 &lt;= G10), (H10-E12)/(G10-D12)*J12 + (H10 - (H10-E12)/(G10-D12)*G10), "Unknown"))))))))</x:f>
      </x:c>
      <x:c r="Q12" s="96" t="s"/>
      <x:c r="S12" s="15" t="s"/>
      <x:c r="T12" s="15" t="s"/>
      <x:c r="U12" s="15" t="s"/>
      <x:c r="V12" s="99">
        <x:f>V9+3/4*(V13-V9)</x:f>
      </x:c>
      <x:c r="W12" s="100" t="e">
        <x:f>Z21 * (V12 - V9)^3 + AA21 * (V12 - V9)^2 + AB21 * (V12 - V9) + AC21</x:f>
      </x:c>
      <x:c r="X12" s="15" t="s"/>
      <x:c r="Y12" s="29" t="n">
        <x:v>3</x:v>
      </x:c>
      <x:c r="Z12" s="17">
        <x:f>S12</x:f>
      </x:c>
      <x:c r="AA12" s="17">
        <x:f>T12</x:f>
      </x:c>
      <x:c r="AB12" s="15" t="s"/>
      <x:c r="AC12" s="15" t="s"/>
      <x:c r="AD12" s="15" t="s"/>
      <x:c r="AE12" s="15" t="s"/>
      <x:c r="AF12" s="15" t="s"/>
      <x:c r="AG12" s="25" t="s"/>
    </x:row>
    <x:row r="13" spans="1:34" x14ac:dyDescent="0.25">
      <x:c r="J13" s="11" t="n">
        <x:v>26</x:v>
      </x:c>
      <x:c r="K13" s="101" t="n">
        <x:v>36.7150997150997</x:v>
      </x:c>
      <x:c r="L13" s="102" t="s">
        <x:v>84</x:v>
      </x:c>
      <x:c r="M13" s="0" t="s"/>
      <x:c r="Q13" s="96" t="s"/>
      <x:c r="S13" s="15" t="s"/>
      <x:c r="T13" s="15" t="s"/>
      <x:c r="U13" s="15" t="s"/>
      <x:c r="V13" s="99">
        <x:f>Z10</x:f>
      </x:c>
      <x:c r="W13" s="100">
        <x:f>AA10</x:f>
      </x:c>
      <x:c r="X13" s="15" t="s"/>
      <x:c r="Y13" s="35" t="s"/>
      <x:c r="Z13" s="15" t="s"/>
      <x:c r="AA13" s="15" t="s"/>
      <x:c r="AB13" s="15" t="s"/>
      <x:c r="AC13" s="15" t="s"/>
      <x:c r="AD13" s="15" t="s"/>
      <x:c r="AE13" s="15" t="s"/>
      <x:c r="AF13" s="15" t="s"/>
      <x:c r="AG13" s="25" t="s"/>
    </x:row>
    <x:row r="14" spans="1:34" x14ac:dyDescent="0.25">
      <x:c r="J14" s="11" t="n">
        <x:v>30</x:v>
      </x:c>
      <x:c r="K14" s="11" t="n">
        <x:v>41</x:v>
      </x:c>
      <x:c r="L14" s="8" t="s">
        <x:v>129</x:v>
      </x:c>
      <x:c r="M14" s="0" t="s"/>
      <x:c r="Q14" s="96" t="s"/>
      <x:c r="S14" s="15" t="s"/>
      <x:c r="T14" s="15" t="s"/>
      <x:c r="U14" s="15" t="s"/>
      <x:c r="V14" s="99">
        <x:f>V13+1/4*(V17-V13)</x:f>
      </x:c>
      <x:c r="W14" s="100" t="e">
        <x:f>Z22 * (V14 - V13)^3 + AA22 * (V14 - V13)^2 + AB22 * (V14 - V13) + AC22</x:f>
      </x:c>
      <x:c r="X14" s="15" t="s"/>
      <x:c r="Y14" s="35" t="s"/>
      <x:c r="Z14" s="5" t="s">
        <x:v>130</x:v>
      </x:c>
      <x:c r="AA14" s="4" t="s"/>
      <x:c r="AB14" s="4" t="s"/>
      <x:c r="AC14" s="3" t="s"/>
      <x:c r="AD14" s="15" t="s"/>
      <x:c r="AE14" s="18" t="s">
        <x:v>131</x:v>
      </x:c>
      <x:c r="AF14" s="15" t="s"/>
      <x:c r="AG14" s="28" t="s">
        <x:v>132</x:v>
      </x:c>
    </x:row>
    <x:row r="15" spans="1:34" x14ac:dyDescent="0.25">
      <x:c r="J15" s="11" t="n">
        <x:v>30.1</x:v>
      </x:c>
      <x:c r="K15" s="11" t="n">
        <x:v>-8888</x:v>
      </x:c>
      <x:c r="L15" s="8" t="s">
        <x:v>77</x:v>
      </x:c>
      <x:c r="M15" s="0" t="s"/>
      <x:c r="Q15" s="96" t="s"/>
      <x:c r="S15" s="15" t="s"/>
      <x:c r="T15" s="15" t="s"/>
      <x:c r="U15" s="15" t="s"/>
      <x:c r="V15" s="99">
        <x:f>V13+2/4*(V17-V13)</x:f>
      </x:c>
      <x:c r="W15" s="100" t="e">
        <x:f>Z22 * (V15 - V13)^3 + AA22 * (V15 - V13)^2 + AB22 * (V15 - V13) + AC22</x:f>
      </x:c>
      <x:c r="X15" s="15" t="s"/>
      <x:c r="Y15" s="35" t="s"/>
      <x:c r="Z15" s="17" t="n">
        <x:v>2</x:v>
      </x:c>
      <x:c r="AA15" s="17" t="n">
        <x:v>0</x:v>
      </x:c>
      <x:c r="AB15" s="17" t="n">
        <x:v>0</x:v>
      </x:c>
      <x:c r="AC15" s="17" t="n">
        <x:v>0</x:v>
      </x:c>
      <x:c r="AD15" s="15" t="s"/>
      <x:c r="AE15" s="17" t="n">
        <x:v>0</x:v>
      </x:c>
      <x:c r="AF15" s="15" t="s"/>
      <x:c r="AG15" s="30" t="e">
        <x:f t="array" ref="AG15:AG18">MMULT( MINVERSE(Z15:AC18), AE15:AE18 )</x:f>
      </x:c>
    </x:row>
    <x:row r="16" spans="1:34" x14ac:dyDescent="0.25">
      <x:c r="A16" s="13" t="s">
        <x:v>133</x:v>
      </x:c>
      <x:c r="Q16" s="96" t="s"/>
      <x:c r="S16" s="15" t="s"/>
      <x:c r="T16" s="15" t="s"/>
      <x:c r="U16" s="15" t="s"/>
      <x:c r="V16" s="99">
        <x:f>V13+3/4*(V17-V13)</x:f>
      </x:c>
      <x:c r="W16" s="100" t="e">
        <x:f>Z22 * (V16 - V13)^3 + AA22 * (V16 - V13)^2 + AB22 * (V16 - V13) + AC22</x:f>
      </x:c>
      <x:c r="X16" s="15" t="s"/>
      <x:c r="Y16" s="35" t="s"/>
      <x:c r="Z16" s="17" t="e">
        <x:f>AD9 / AE9</x:f>
      </x:c>
      <x:c r="AA16" s="17" t="n">
        <x:v>2</x:v>
      </x:c>
      <x:c r="AB16" s="17" t="e">
        <x:f>1 - Z16</x:f>
      </x:c>
      <x:c r="AC16" s="17" t="n">
        <x:v>0</x:v>
      </x:c>
      <x:c r="AD16" s="15" t="s"/>
      <x:c r="AE16" s="17" t="e">
        <x:f>3 * (AG10 - AG9) / AE9</x:f>
      </x:c>
      <x:c r="AF16" s="15" t="s"/>
      <x:c r="AG16" s="30" t="e">
        <x:f t="array"/>
      </x:c>
    </x:row>
    <x:row r="17" spans="1:34" x14ac:dyDescent="0.25">
      <x:c r="A17" s="45" t="s">
        <x:v>9</x:v>
      </x:c>
      <x:c r="B17" s="45" t="s">
        <x:v>10</x:v>
      </x:c>
      <x:c r="C17" s="45" t="s">
        <x:v>11</x:v>
      </x:c>
      <x:c r="D17" s="47" t="s">
        <x:v>12</x:v>
      </x:c>
      <x:c r="E17" s="47" t="s">
        <x:v>13</x:v>
      </x:c>
      <x:c r="F17" s="47" t="s">
        <x:v>14</x:v>
      </x:c>
      <x:c r="G17" s="49" t="s">
        <x:v>15</x:v>
      </x:c>
      <x:c r="H17" s="49" t="s">
        <x:v>16</x:v>
      </x:c>
      <x:c r="I17" s="49" t="s">
        <x:v>17</x:v>
      </x:c>
      <x:c r="J17" s="58" t="s">
        <x:v>74</x:v>
      </x:c>
      <x:c r="K17" s="59" t="s">
        <x:v>75</x:v>
      </x:c>
      <x:c r="L17" s="59" t="s">
        <x:v>19</x:v>
      </x:c>
      <x:c r="M17" s="59" t="s">
        <x:v>72</x:v>
      </x:c>
      <x:c r="N17" s="103" t="s">
        <x:v>20</x:v>
      </x:c>
      <x:c r="O17" s="66">
        <x:v>43952.6333333333</x:v>
      </x:c>
      <x:c r="Q17" s="96" t="s"/>
      <x:c r="S17" s="15" t="s"/>
      <x:c r="T17" s="15" t="s"/>
      <x:c r="U17" s="15" t="s"/>
      <x:c r="V17" s="99">
        <x:f>Z11</x:f>
      </x:c>
      <x:c r="W17" s="100">
        <x:f>AA11</x:f>
      </x:c>
      <x:c r="X17" s="15" t="s"/>
      <x:c r="Y17" s="35" t="s"/>
      <x:c r="Z17" s="17" t="n">
        <x:v>0</x:v>
      </x:c>
      <x:c r="AA17" s="17" t="e">
        <x:f>AD10 / AE10</x:f>
      </x:c>
      <x:c r="AB17" s="17" t="n">
        <x:v>2</x:v>
      </x:c>
      <x:c r="AC17" s="17" t="e">
        <x:f>1 - AA17</x:f>
      </x:c>
      <x:c r="AD17" s="15" t="s"/>
      <x:c r="AE17" s="17" t="e">
        <x:f>3 * (AG11 - AG10) / AE10</x:f>
      </x:c>
      <x:c r="AF17" s="15" t="s"/>
      <x:c r="AG17" s="30" t="e">
        <x:f t="array"/>
      </x:c>
    </x:row>
    <x:row r="18" spans="1:34" x14ac:dyDescent="0.25">
      <x:c r="A18" s="11" t="n">
        <x:v>12</x:v>
      </x:c>
      <x:c r="B18" s="11" t="n">
        <x:v>10</x:v>
      </x:c>
      <x:c r="C18" s="11" t="s">
        <x:v>21</x:v>
      </x:c>
      <x:c r="D18" s="11" t="n">
        <x:v>25</x:v>
      </x:c>
      <x:c r="E18" s="11" t="n">
        <x:v>22</x:v>
      </x:c>
      <x:c r="F18" s="11" t="s">
        <x:v>54</x:v>
      </x:c>
      <x:c r="G18" s="11" t="n">
        <x:v>35</x:v>
      </x:c>
      <x:c r="H18" s="11" t="n">
        <x:v>33</x:v>
      </x:c>
      <x:c r="I18" s="11" t="s">
        <x:v>40</x:v>
      </x:c>
      <x:c r="J18" s="11" t="n">
        <x:v>10</x:v>
      </x:c>
      <x:c r="K18" s="11" t="n">
        <x:v>-8888</x:v>
      </x:c>
      <x:c r="L18" s="8" t="s">
        <x:v>77</x:v>
      </x:c>
      <x:c r="M18" s="11" t="s">
        <x:v>26</x:v>
      </x:c>
      <x:c r="Q18" s="96" t="s"/>
      <x:c r="S18" s="15" t="s"/>
      <x:c r="T18" s="15" t="s"/>
      <x:c r="U18" s="15" t="s"/>
      <x:c r="V18" s="99">
        <x:f>V17+1/4*(V21-V17)</x:f>
      </x:c>
      <x:c r="W18" s="100" t="e">
        <x:f>Z23 * (V18 - V17)^3 + AA23 * (V18 - V17)^2 + AB23 * (V18 - V17) + AC23</x:f>
      </x:c>
      <x:c r="X18" s="15" t="s"/>
      <x:c r="Y18" s="35" t="s"/>
      <x:c r="Z18" s="17" t="n">
        <x:v>0</x:v>
      </x:c>
      <x:c r="AA18" s="17" t="n">
        <x:v>0</x:v>
      </x:c>
      <x:c r="AB18" s="17" t="n">
        <x:v>0</x:v>
      </x:c>
      <x:c r="AC18" s="17" t="n">
        <x:v>2</x:v>
      </x:c>
      <x:c r="AD18" s="15" t="s"/>
      <x:c r="AE18" s="17" t="n">
        <x:v>0</x:v>
      </x:c>
      <x:c r="AF18" s="15" t="s"/>
      <x:c r="AG18" s="30" t="e">
        <x:f t="array"/>
      </x:c>
    </x:row>
    <x:row r="19" spans="1:34" x14ac:dyDescent="0.25">
      <x:c r="A19" s="11" t="n">
        <x:v>14</x:v>
      </x:c>
      <x:c r="B19" s="11" t="n">
        <x:v>14</x:v>
      </x:c>
      <x:c r="D19" s="11" t="n">
        <x:v>28</x:v>
      </x:c>
      <x:c r="E19" s="11" t="n">
        <x:v>26</x:v>
      </x:c>
      <x:c r="G19" s="11" t="n">
        <x:v>40</x:v>
      </x:c>
      <x:c r="H19" s="11" t="n">
        <x:v>35</x:v>
      </x:c>
      <x:c r="J19" s="11" t="n">
        <x:v>13</x:v>
      </x:c>
      <x:c r="K19" s="8" t="s">
        <x:v>76</x:v>
      </x:c>
      <x:c r="L19" s="8" t="s">
        <x:v>76</x:v>
      </x:c>
      <x:c r="M19" s="0" t="s"/>
      <x:c r="Q19" s="96" t="s"/>
      <x:c r="S19" s="15" t="s"/>
      <x:c r="T19" s="15" t="s"/>
      <x:c r="U19" s="15" t="s"/>
      <x:c r="V19" s="99">
        <x:f>V17+2/4*(V21-V17)</x:f>
      </x:c>
      <x:c r="W19" s="100" t="e">
        <x:f>Z23 * (V19 - V17)^3 + AA23 * (V19 - V17)^2 + AB23 * (V19 - V17) + AC23</x:f>
      </x:c>
      <x:c r="X19" s="15" t="s"/>
      <x:c r="Y19" s="35" t="s"/>
      <x:c r="Z19" s="15" t="s"/>
      <x:c r="AA19" s="15" t="s"/>
      <x:c r="AB19" s="15" t="s"/>
      <x:c r="AC19" s="15" t="s"/>
      <x:c r="AD19" s="15" t="s"/>
      <x:c r="AE19" s="15" t="s"/>
      <x:c r="AF19" s="15" t="s"/>
      <x:c r="AG19" s="25" t="s"/>
    </x:row>
    <x:row r="20" spans="1:34" x14ac:dyDescent="0.25">
      <x:c r="A20" s="11" t="n">
        <x:v>17</x:v>
      </x:c>
      <x:c r="B20" s="11" t="n">
        <x:v>19</x:v>
      </x:c>
      <x:c r="D20" s="11" t="n">
        <x:v>33</x:v>
      </x:c>
      <x:c r="E20" s="11" t="n">
        <x:v>27</x:v>
      </x:c>
      <x:c r="G20" s="11" t="n">
        <x:v>45</x:v>
      </x:c>
      <x:c r="H20" s="11" t="n">
        <x:v>40</x:v>
      </x:c>
      <x:c r="J20" s="11" t="n">
        <x:v>20</x:v>
      </x:c>
      <x:c r="K20" s="8" t="s">
        <x:v>76</x:v>
      </x:c>
      <x:c r="L20" s="8" t="s">
        <x:v>76</x:v>
      </x:c>
      <x:c r="M20" s="0" t="s"/>
      <x:c r="O20" s="11" t="s">
        <x:v>134</x:v>
      </x:c>
      <x:c r="Q20" s="96" t="s"/>
      <x:c r="S20" s="15" t="s"/>
      <x:c r="T20" s="15" t="s"/>
      <x:c r="U20" s="15" t="s"/>
      <x:c r="V20" s="99">
        <x:f>V17+3/4*(V21-V17)</x:f>
      </x:c>
      <x:c r="W20" s="100" t="e">
        <x:f>Z23 * (V20 - V17)^3 + AA23 * (V20 - V17)^2 + AB23 * (V20 - V17) + AC23</x:f>
      </x:c>
      <x:c r="X20" s="15" t="s"/>
      <x:c r="Y20" s="27" t="s">
        <x:v>124</x:v>
      </x:c>
      <x:c r="Z20" s="18" t="s">
        <x:v>135</x:v>
      </x:c>
      <x:c r="AA20" s="18" t="s">
        <x:v>136</x:v>
      </x:c>
      <x:c r="AB20" s="18" t="s">
        <x:v>137</x:v>
      </x:c>
      <x:c r="AC20" s="18" t="s">
        <x:v>138</x:v>
      </x:c>
      <x:c r="AD20" s="36" t="s">
        <x:v>139</x:v>
      </x:c>
      <x:c r="AE20" s="37" t="s"/>
      <x:c r="AF20" s="37" t="s"/>
      <x:c r="AG20" s="25" t="s"/>
    </x:row>
    <x:row r="21" spans="1:34" x14ac:dyDescent="0.25">
      <x:c r="J21" s="11" t="n">
        <x:v>28</x:v>
      </x:c>
      <x:c r="K21" s="11" t="n">
        <x:v>26</x:v>
      </x:c>
      <x:c r="L21" s="8" t="s">
        <x:v>140</x:v>
      </x:c>
      <x:c r="M21" s="0" t="s"/>
      <x:c r="Q21" s="96" t="s"/>
      <x:c r="S21" s="15" t="s"/>
      <x:c r="T21" s="15" t="s"/>
      <x:c r="U21" s="15" t="s"/>
      <x:c r="V21" s="99">
        <x:f>Z12</x:f>
      </x:c>
      <x:c r="W21" s="100">
        <x:f>AA12</x:f>
      </x:c>
      <x:c r="X21" s="15" t="s"/>
      <x:c r="Y21" s="29" t="n">
        <x:v>0</x:v>
      </x:c>
      <x:c r="Z21" s="17" t="e">
        <x:f>(AG16 - AG15) / (3 * AD9)</x:f>
      </x:c>
      <x:c r="AA21" s="17" t="e">
        <x:f>AG15</x:f>
      </x:c>
      <x:c r="AB21" s="17" t="e">
        <x:f>AG9 - AD9 * (AG16 + 2 * AG15) / 3</x:f>
      </x:c>
      <x:c r="AC21" s="17">
        <x:f>AA9</x:f>
      </x:c>
      <x:c r="AD21" s="36" t="s"/>
      <x:c r="AE21" s="37" t="s"/>
      <x:c r="AF21" s="37" t="s"/>
      <x:c r="AG21" s="25" t="s"/>
    </x:row>
    <x:row r="22" spans="1:34" x14ac:dyDescent="0.25">
      <x:c r="J22" s="11" t="n">
        <x:v>42</x:v>
      </x:c>
      <x:c r="K22" s="11" t="n">
        <x:v>35</x:v>
      </x:c>
      <x:c r="L22" s="8" t="s">
        <x:v>97</x:v>
      </x:c>
      <x:c r="M22" s="0" t="s"/>
      <x:c r="Q22" s="96" t="s"/>
      <x:c r="S22" s="15" t="s"/>
      <x:c r="T22" s="15" t="s"/>
      <x:c r="U22" s="15" t="s"/>
      <x:c r="V22" s="15" t="s"/>
      <x:c r="W22" s="15" t="s"/>
      <x:c r="X22" s="15" t="s"/>
      <x:c r="Y22" s="29" t="n">
        <x:v>1</x:v>
      </x:c>
      <x:c r="Z22" s="17" t="e">
        <x:f>(AG17 - AG16) / (3 * AD10)</x:f>
      </x:c>
      <x:c r="AA22" s="17" t="e">
        <x:f>AG16</x:f>
      </x:c>
      <x:c r="AB22" s="17" t="e">
        <x:f>AG10 - AD10 * (AG17 + 2 * AG16) / 3</x:f>
      </x:c>
      <x:c r="AC22" s="17">
        <x:f>AA10</x:f>
      </x:c>
      <x:c r="AD22" s="36" t="s"/>
      <x:c r="AE22" s="37" t="s"/>
      <x:c r="AF22" s="37" t="s"/>
      <x:c r="AG22" s="25" t="s"/>
    </x:row>
    <x:row r="23" spans="1:34" s="0" customFormat="1" ht="15.75" customHeight="1" thickBot="1" x14ac:dyDescent="0.3">
      <x:c r="L23" s="8" t="s"/>
      <x:c r="Q23" s="96" t="s"/>
      <x:c r="S23" s="15" t="s"/>
      <x:c r="T23" s="15" t="s"/>
      <x:c r="U23" s="15" t="s"/>
      <x:c r="V23" s="15" t="s"/>
      <x:c r="W23" s="15" t="s"/>
      <x:c r="X23" s="15" t="s"/>
      <x:c r="Y23" s="38" t="n">
        <x:v>2</x:v>
      </x:c>
      <x:c r="Z23" s="39" t="e">
        <x:f>(AG18 - AG17) / (3 * AD11)</x:f>
      </x:c>
      <x:c r="AA23" s="39" t="e">
        <x:f>AG17</x:f>
      </x:c>
      <x:c r="AB23" s="39" t="e">
        <x:f>AG11 - AD11 * (AG18 + 2 * AG17) / 3</x:f>
      </x:c>
      <x:c r="AC23" s="39">
        <x:f>AA11</x:f>
      </x:c>
      <x:c r="AD23" s="40" t="s"/>
      <x:c r="AE23" s="41" t="s"/>
      <x:c r="AF23" s="41" t="s"/>
      <x:c r="AG23" s="42" t="s"/>
    </x:row>
    <x:row r="24" spans="1:34" x14ac:dyDescent="0.25">
      <x:c r="A24" s="13" t="s">
        <x:v>141</x:v>
      </x:c>
      <x:c r="Q24" s="96" t="s"/>
    </x:row>
    <x:row r="25" spans="1:34" x14ac:dyDescent="0.25">
      <x:c r="A25" s="45" t="s">
        <x:v>9</x:v>
      </x:c>
      <x:c r="B25" s="45" t="s">
        <x:v>10</x:v>
      </x:c>
      <x:c r="C25" s="45" t="s">
        <x:v>11</x:v>
      </x:c>
      <x:c r="D25" s="47" t="s">
        <x:v>12</x:v>
      </x:c>
      <x:c r="E25" s="47" t="s">
        <x:v>13</x:v>
      </x:c>
      <x:c r="F25" s="47" t="s">
        <x:v>14</x:v>
      </x:c>
      <x:c r="G25" s="49" t="s">
        <x:v>15</x:v>
      </x:c>
      <x:c r="H25" s="49" t="s">
        <x:v>16</x:v>
      </x:c>
      <x:c r="I25" s="49" t="s">
        <x:v>17</x:v>
      </x:c>
      <x:c r="J25" s="58" t="s">
        <x:v>74</x:v>
      </x:c>
      <x:c r="K25" s="59" t="s">
        <x:v>75</x:v>
      </x:c>
      <x:c r="L25" s="59" t="s">
        <x:v>19</x:v>
      </x:c>
      <x:c r="M25" s="59" t="s">
        <x:v>72</x:v>
      </x:c>
      <x:c r="N25" s="103" t="s">
        <x:v>20</x:v>
      </x:c>
      <x:c r="O25" s="66">
        <x:v>43952.6333333333</x:v>
      </x:c>
      <x:c r="Q25" s="96" t="s"/>
    </x:row>
    <x:row r="26" spans="1:34" x14ac:dyDescent="0.25">
      <x:c r="A26" s="11" t="n">
        <x:v>800</x:v>
      </x:c>
      <x:c r="B26" s="11" t="n">
        <x:v>15</x:v>
      </x:c>
      <x:c r="C26" s="11" t="s">
        <x:v>40</x:v>
      </x:c>
      <x:c r="D26" s="11" t="n">
        <x:v>960</x:v>
      </x:c>
      <x:c r="E26" s="11" t="n">
        <x:v>36</x:v>
      </x:c>
      <x:c r="F26" s="11" t="s">
        <x:v>33</x:v>
      </x:c>
      <x:c r="G26" s="11" t="n">
        <x:v>981</x:v>
      </x:c>
      <x:c r="H26" s="11" t="n">
        <x:v>65</x:v>
      </x:c>
      <x:c r="I26" s="11" t="s">
        <x:v>33</x:v>
      </x:c>
      <x:c r="J26" s="11" t="n">
        <x:v>750</x:v>
      </x:c>
      <x:c r="K26" s="11" t="n">
        <x:v>-8888</x:v>
      </x:c>
      <x:c r="L26" s="8" t="s">
        <x:v>77</x:v>
      </x:c>
      <x:c r="M26" s="11" t="s">
        <x:v>26</x:v>
      </x:c>
      <x:c r="Q26" s="96" t="s"/>
    </x:row>
    <x:row r="27" spans="1:34" x14ac:dyDescent="0.25">
      <x:c r="A27" s="11" t="n">
        <x:v>900</x:v>
      </x:c>
      <x:c r="B27" s="11" t="n">
        <x:v>30</x:v>
      </x:c>
      <x:c r="D27" s="11" t="n">
        <x:v>970</x:v>
      </x:c>
      <x:c r="E27" s="11" t="n">
        <x:v>40</x:v>
      </x:c>
      <x:c r="G27" s="11" t="n">
        <x:v>991</x:v>
      </x:c>
      <x:c r="H27" s="11" t="n">
        <x:v>68</x:v>
      </x:c>
      <x:c r="J27" s="11" t="n">
        <x:v>933</x:v>
      </x:c>
      <x:c r="K27" s="11" t="n">
        <x:v>30</x:v>
      </x:c>
      <x:c r="L27" s="8" t="s">
        <x:v>142</x:v>
      </x:c>
      <x:c r="M27" s="0" t="s"/>
      <x:c r="Q27" s="96" t="s"/>
    </x:row>
    <x:row r="28" spans="1:34" x14ac:dyDescent="0.25">
      <x:c r="A28" s="11" t="n">
        <x:v>950</x:v>
      </x:c>
      <x:c r="B28" s="11" t="n">
        <x:v>32</x:v>
      </x:c>
      <x:c r="D28" s="11" t="n">
        <x:v>980</x:v>
      </x:c>
      <x:c r="E28" s="11" t="n">
        <x:v>60</x:v>
      </x:c>
      <x:c r="G28" s="11" t="n">
        <x:v>995</x:v>
      </x:c>
      <x:c r="H28" s="11" t="n">
        <x:v>75</x:v>
      </x:c>
      <x:c r="J28" s="11" t="n">
        <x:v>955</x:v>
      </x:c>
      <x:c r="K28" s="11" t="n">
        <x:v>32</x:v>
      </x:c>
      <x:c r="L28" s="8" t="s">
        <x:v>143</x:v>
      </x:c>
      <x:c r="M28" s="0" t="s"/>
      <x:c r="O28" s="11">
        <x:f>IF(AND(J28 &gt;= A26, J28 &lt;= A27), (B27-B26)/(A27-A26)*J28 + (B27 - (B27-B26)/(A27-A26)*A27), IF(AND(J28 &gt; A27, J28 &lt;= A28), (B28-B27)/(A28-A27)*J28 + (B28 - (B28-B27)/(A28-A27)*A28), IF(AND(J28 &gt;= D26, J28 &lt;= D27), (E27-E26)/(D27-D26)*J28 + (E27 - (E27-E26)/(D27-D26)*D27), IF(AND(J28 &gt; D27, J28 &lt;= D28), (E28-E27)/(D28-D27)*J28 + (E28 - (E28-E27)/(D28-D27)*D28), IF(AND(J28 &gt;= G26, J28 &lt;= G27), (H27-H26)/(G27-G26)*J28 + (H27 - (H27-H26)/(G27-G26)*G27), IF(AND(J28 &gt; G27, J28 &lt;= G28), (H28-H27)/(G28-G27)*J28 + (H28 - (H28-H27)/(G28-G27)*G28), IF(AND(J28 &gt;= A28, J28 &lt;= D26), (E26-B28)/(D26-A28)*J28 + (E26 - (E26-B28)/(D26-A28)*D26), IF(AND(J28 &gt;= D28, J28 &lt;= G26), (H26-E28)/(G26-D28)*J28 + (H26 - (H26-E28)/(G26-D28)*G26), "Unknown"))))))))</x:f>
      </x:c>
      <x:c r="Q28" s="96" t="s"/>
    </x:row>
    <x:row r="29" spans="1:34" x14ac:dyDescent="0.25">
      <x:c r="J29" s="11" t="n">
        <x:v>972</x:v>
      </x:c>
      <x:c r="K29" s="11" t="n">
        <x:v>44</x:v>
      </x:c>
      <x:c r="L29" s="8" t="s">
        <x:v>144</x:v>
      </x:c>
      <x:c r="M29" s="0" t="s"/>
      <x:c r="O29" s="11">
        <x:f>IF(AND(J29 &gt;= A26, J29 &lt;= A27), (B27-B26)/(A27-A26)*J29 + (B27 - (B27-B26)/(A27-A26)*A27), IF(AND(J29 &gt; A27, J29 &lt;= A28), (B28-B27)/(A28-A27)*J29 + (B28 - (B28-B27)/(A28-A27)*A28), IF(AND(J29 &gt;= D26, J29 &lt;= D27), (E27-E26)/(D27-D26)*J29 + (E27 - (E27-E26)/(D27-D26)*D27), IF(AND(J29 &gt; D27, J29 &lt;= D28), (E28-E27)/(D28-D27)*J29 + (E28 - (E28-E27)/(D28-D27)*D28), IF(AND(J29 &gt;= G26, J29 &lt;= G27), (H27-H26)/(G27-G26)*J29 + (H27 - (H27-H26)/(G27-G26)*G27), IF(AND(J29 &gt; G27, J29 &lt;= G28), (H28-H27)/(G28-G27)*J29 + (H28 - (H28-H27)/(G28-G27)*G28), IF(AND(J29 &gt;= A28, J29 &lt;= D26), (E26-B28)/(D26-A28)*J29 + (E26 - (E26-B28)/(D26-A28)*D26), IF(AND(J29 &gt;= D28, J29 &lt;= G26), (H26-E28)/(G26-D28)*J29 + (H26 - (H26-E28)/(G26-D28)*G26), "Unknown"))))))))</x:f>
      </x:c>
      <x:c r="Q29" s="96" t="s"/>
    </x:row>
    <x:row r="30" spans="1:34" x14ac:dyDescent="0.25">
      <x:c r="J30" s="11" t="n">
        <x:v>980.5</x:v>
      </x:c>
      <x:c r="K30" s="11" t="n">
        <x:v>62.5</x:v>
      </x:c>
      <x:c r="L30" s="8" t="s">
        <x:v>145</x:v>
      </x:c>
      <x:c r="M30" s="0" t="s"/>
      <x:c r="O30" s="11">
        <x:f>IF(AND(J30 &gt;= A26, J30 &lt;= A27), (B27-B26)/(A27-A26)*J30 + (B27 - (B27-B26)/(A27-A26)*A27), IF(AND(J30 &gt; A27, J30 &lt;= A28), (B28-B27)/(A28-A27)*J30 + (B28 - (B28-B27)/(A28-A27)*A28), IF(AND(J30 &gt;= D26, J30 &lt;= D27), (E27-E26)/(D27-D26)*J30 + (E27 - (E27-E26)/(D27-D26)*D27), IF(AND(J30 &gt; D27, J30 &lt;= D28), (E28-E27)/(D28-D27)*J30 + (E28 - (E28-E27)/(D28-D27)*D28), IF(AND(J30 &gt;= G26, J30 &lt;= G27), (H27-H26)/(G27-G26)*J30 + (H27 - (H27-H26)/(G27-G26)*G27), IF(AND(J30 &gt; G27, J30 &lt;= G28), (H28-H27)/(G28-G27)*J30 + (H28 - (H28-H27)/(G28-G27)*G28), IF(AND(J30 &gt;= A28, J30 &lt;= D26), (E26-B28)/(D26-A28)*J30 + (E26 - (E26-B28)/(D26-A28)*D26), IF(AND(J30 &gt;= D28, J30 &lt;= G26), (H26-E28)/(G26-D28)*J30 + (H26 - (H26-E28)/(G26-D28)*G26), "Unknown"))))))))</x:f>
      </x:c>
      <x:c r="Q30" s="96" t="s"/>
    </x:row>
    <x:row r="31" spans="1:34" x14ac:dyDescent="0.25">
      <x:c r="J31" s="11" t="n">
        <x:v>990</x:v>
      </x:c>
      <x:c r="K31" s="11" t="n">
        <x:v>67.7</x:v>
      </x:c>
      <x:c r="L31" s="8" t="s">
        <x:v>146</x:v>
      </x:c>
      <x:c r="M31" s="0" t="s"/>
      <x:c r="O31" s="11">
        <x:f>IF(AND(J31 &gt;= A26, J31 &lt;= A27), (B27-B26)/(A27-A26)*J31 + (B27 - (B27-B26)/(A27-A26)*A27), IF(AND(J31 &gt; A27, J31 &lt;= A28), (B28-B27)/(A28-A27)*J31 + (B28 - (B28-B27)/(A28-A27)*A28), IF(AND(J31 &gt;= D26, J31 &lt;= D27), (E27-E26)/(D27-D26)*J31 + (E27 - (E27-E26)/(D27-D26)*D27), IF(AND(J31 &gt; D27, J31 &lt;= D28), (E28-E27)/(D28-D27)*J31 + (E28 - (E28-E27)/(D28-D27)*D28), IF(AND(J31 &gt;= G26, J31 &lt;= G27), (H27-H26)/(G27-G26)*J31 + (H27 - (H27-H26)/(G27-G26)*G27), IF(AND(J31 &gt; G27, J31 &lt;= G28), (H28-H27)/(G28-G27)*J31 + (H28 - (H28-H27)/(G28-G27)*G28), IF(AND(J31 &gt;= A28, J31 &lt;= D26), (E26-B28)/(D26-A28)*J31 + (E26 - (E26-B28)/(D26-A28)*D26), IF(AND(J31 &gt;= D28, J31 &lt;= G26), (H26-E28)/(G26-D28)*J31 + (H26 - (H26-E28)/(G26-D28)*G26), "Unknown"))))))))</x:f>
      </x:c>
      <x:c r="Q31" s="96" t="s"/>
    </x:row>
    <x:row r="32" spans="1:34" x14ac:dyDescent="0.25">
      <x:c r="A32" s="13" t="s">
        <x:v>147</x:v>
      </x:c>
      <x:c r="Q32" s="96" t="s"/>
    </x:row>
    <x:row r="33" spans="1:34" x14ac:dyDescent="0.25">
      <x:c r="A33" s="45" t="s">
        <x:v>9</x:v>
      </x:c>
      <x:c r="B33" s="45" t="s">
        <x:v>10</x:v>
      </x:c>
      <x:c r="C33" s="45" t="s">
        <x:v>11</x:v>
      </x:c>
      <x:c r="D33" s="47" t="s">
        <x:v>12</x:v>
      </x:c>
      <x:c r="E33" s="47" t="s">
        <x:v>13</x:v>
      </x:c>
      <x:c r="F33" s="47" t="s">
        <x:v>14</x:v>
      </x:c>
      <x:c r="G33" s="49" t="s">
        <x:v>15</x:v>
      </x:c>
      <x:c r="H33" s="49" t="s">
        <x:v>16</x:v>
      </x:c>
      <x:c r="I33" s="49" t="s">
        <x:v>17</x:v>
      </x:c>
      <x:c r="J33" s="58" t="s">
        <x:v>74</x:v>
      </x:c>
      <x:c r="K33" s="59" t="s">
        <x:v>75</x:v>
      </x:c>
      <x:c r="L33" s="59" t="s">
        <x:v>19</x:v>
      </x:c>
      <x:c r="M33" s="59" t="s">
        <x:v>72</x:v>
      </x:c>
      <x:c r="N33" s="103" t="s">
        <x:v>20</x:v>
      </x:c>
      <x:c r="O33" s="66">
        <x:v>43952.6333333333</x:v>
      </x:c>
      <x:c r="Q33" s="96" t="s"/>
    </x:row>
    <x:row r="34" spans="1:34" x14ac:dyDescent="0.25">
      <x:c r="A34" s="11" t="n">
        <x:v>-5</x:v>
      </x:c>
      <x:c r="B34" s="11" t="n">
        <x:v>30</x:v>
      </x:c>
      <x:c r="C34" s="11" t="s">
        <x:v>33</x:v>
      </x:c>
      <x:c r="D34" s="11" t="n">
        <x:v>22</x:v>
      </x:c>
      <x:c r="E34" s="11" t="n">
        <x:v>21</x:v>
      </x:c>
      <x:c r="F34" s="11" t="s">
        <x:v>33</x:v>
      </x:c>
      <x:c r="G34" s="11" t="n">
        <x:v>33</x:v>
      </x:c>
      <x:c r="H34" s="11" t="n">
        <x:v>14</x:v>
      </x:c>
      <x:c r="I34" s="11" t="s">
        <x:v>33</x:v>
      </x:c>
      <x:c r="J34" s="11" t="n">
        <x:v>-2</x:v>
      </x:c>
      <x:c r="K34" s="11" t="n">
        <x:v>29.1666666666667</x:v>
      </x:c>
      <x:c r="L34" s="8" t="s">
        <x:v>148</x:v>
      </x:c>
      <x:c r="M34" s="11" t="s">
        <x:v>28</x:v>
      </x:c>
      <x:c r="O34" s="11">
        <x:f>IF(AND(J34 &gt;= A34, J34 &lt;= A35), (B35-B34)/(A35-A34)*J34 + (B35 - (B35-B34)/(A35-A34)*A35), IF(AND(J34 &gt; A35, J34 &lt;= A36), (B36-B35)/(A36-A35)*J34 + (B36 - (B36-B35)/(A36-A35)*A36), IF(AND(J34 &gt;= D34, J34 &lt;= D35), (E35-E34)/(D35-D34)*J34 + (E35 - (E35-E34)/(D35-D34)*D35), IF(AND(J34 &gt; D35, J34 &lt;= D36), (E36-E35)/(D36-D35)*J34 + (E36 - (E36-E35)/(D36-D35)*D36), IF(AND(J34 &gt;= G34, J34 &lt;= G35), (H35-H34)/(G35-G34)*J34 + (H35 - (H35-H34)/(G35-G34)*G35), IF(AND(J34 &gt; G35, J34 &lt;= G36), (H36-H35)/(G36-G35)*J34 + (H36 - (H36-H35)/(G36-G35)*G36), IF(AND(J34 &gt;= A36, J34 &lt;= D34), (E34-B36)/(D34-A36)*J34 + (E34 - (E34-B36)/(D34-A36)*D34), IF(AND(J34 &gt;= D36, J34 &lt;= G34), (H34-E36)/(G34-D36)*J34 + (H34 - (H34-E36)/(G34-D36)*G34), "Unknown"))))))))</x:f>
      </x:c>
      <x:c r="P34" s="104" t="s"/>
      <x:c r="Q34" s="96" t="s"/>
    </x:row>
    <x:row r="35" spans="1:34" x14ac:dyDescent="0.25">
      <x:c r="A35" s="11" t="n">
        <x:v>13</x:v>
      </x:c>
      <x:c r="B35" s="11" t="n">
        <x:v>25</x:v>
      </x:c>
      <x:c r="D35" s="11" t="n">
        <x:v>25</x:v>
      </x:c>
      <x:c r="E35" s="11" t="n">
        <x:v>18</x:v>
      </x:c>
      <x:c r="G35" s="11" t="n">
        <x:v>40</x:v>
      </x:c>
      <x:c r="H35" s="11" t="n">
        <x:v>10</x:v>
      </x:c>
      <x:c r="J35" s="11" t="n">
        <x:v>0</x:v>
      </x:c>
      <x:c r="K35" s="11" t="n">
        <x:v>28.6111111111111</x:v>
      </x:c>
      <x:c r="L35" s="8" t="s">
        <x:v>149</x:v>
      </x:c>
      <x:c r="M35" s="0" t="s"/>
      <x:c r="O35" s="11">
        <x:f>IF(AND(J35 &gt;= A34, J35 &lt;= A35), (B35-B34)/(A35-A34)*J35 + (B35 - (B35-B34)/(A35-A34)*A35), IF(AND(J35 &gt; A35, J35 &lt;= A36), (B36-B35)/(A36-A35)*J35 + (B36 - (B36-B35)/(A36-A35)*A36), IF(AND(J35 &gt;= D34, J35 &lt;= D35), (E35-E34)/(D35-D34)*J35 + (E35 - (E35-E34)/(D35-D34)*D35), IF(AND(J35 &gt; D35, J35 &lt;= D36), (E36-E35)/(D36-D35)*J35 + (E36 - (E36-E35)/(D36-D35)*D36), IF(AND(J35 &gt;= G34, J35 &lt;= G35), (H35-H34)/(G35-G34)*J35 + (H35 - (H35-H34)/(G35-G34)*G35), IF(AND(J35 &gt; G35, J35 &lt;= G36), (H36-H35)/(G36-G35)*J35 + (H36 - (H36-H35)/(G36-G35)*G36), IF(AND(J35 &gt;= A36, J35 &lt;= D34), (E34-B36)/(D34-A36)*J35 + (E34 - (E34-B36)/(D34-A36)*D34), IF(AND(J35 &gt;= D36, J35 &lt;= G34), (H34-E36)/(G34-D36)*J35 + (H34 - (H34-E36)/(G34-D36)*G34), "Unknown"))))))))</x:f>
      </x:c>
      <x:c r="P35" s="104" t="s"/>
      <x:c r="Q35" s="96" t="s"/>
    </x:row>
    <x:row r="36" spans="1:34" x14ac:dyDescent="0.25">
      <x:c r="A36" s="11" t="n">
        <x:v>18</x:v>
      </x:c>
      <x:c r="B36" s="11" t="n">
        <x:v>22</x:v>
      </x:c>
      <x:c r="D36" s="11" t="n">
        <x:v>30</x:v>
      </x:c>
      <x:c r="E36" s="11" t="n">
        <x:v>16</x:v>
      </x:c>
      <x:c r="G36" s="11" t="n">
        <x:v>60</x:v>
      </x:c>
      <x:c r="H36" s="11" t="n">
        <x:v>2</x:v>
      </x:c>
      <x:c r="J36" s="11" t="n">
        <x:v>20</x:v>
      </x:c>
      <x:c r="K36" s="11" t="n">
        <x:v>21.5</x:v>
      </x:c>
      <x:c r="L36" s="8" t="s">
        <x:v>150</x:v>
      </x:c>
      <x:c r="M36" s="0" t="s"/>
      <x:c r="O36" s="11">
        <x:f>IF(AND(J36 &gt;= A34, J36 &lt;= A35), (B35-B34)/(A35-A34)*J36 + (B35 - (B35-B34)/(A35-A34)*A35), IF(AND(J36 &gt; A35, J36 &lt;= A36), (B36-B35)/(A36-A35)*J36 + (B36 - (B36-B35)/(A36-A35)*A36), IF(AND(J36 &gt;= D34, J36 &lt;= D35), (E35-E34)/(D35-D34)*J36 + (E35 - (E35-E34)/(D35-D34)*D35), IF(AND(J36 &gt; D35, J36 &lt;= D36), (E36-E35)/(D36-D35)*J36 + (E36 - (E36-E35)/(D36-D35)*D36), IF(AND(J36 &gt;= G34, J36 &lt;= G35), (H35-H34)/(G35-G34)*J36 + (H35 - (H35-H34)/(G35-G34)*G35), IF(AND(J36 &gt; G35, J36 &lt;= G36), (H36-H35)/(G36-G35)*J36 + (H36 - (H36-H35)/(G36-G35)*G36), IF(AND(J36 &gt;= A36, J36 &lt;= D34), (E34-B36)/(D34-A36)*J36 + (E34 - (E34-B36)/(D34-A36)*D34), IF(AND(J36 &gt;= D36, J36 &lt;= G34), (H34-E36)/(G34-D36)*J36 + (H34 - (H34-E36)/(G34-D36)*G34), "Unknown"))))))))</x:f>
      </x:c>
      <x:c r="P36" s="104" t="s"/>
      <x:c r="Q36" s="96" t="s"/>
    </x:row>
    <x:row r="37" spans="1:34" s="57" customFormat="1" x14ac:dyDescent="0.25">
      <x:c r="A37" s="11" t="s"/>
      <x:c r="B37" s="11" t="s"/>
      <x:c r="C37" s="11" t="s"/>
      <x:c r="D37" s="11" t="s"/>
      <x:c r="E37" s="11" t="s"/>
      <x:c r="F37" s="11" t="s"/>
      <x:c r="G37" s="11" t="s"/>
      <x:c r="H37" s="11" t="s"/>
      <x:c r="I37" s="11" t="s"/>
      <x:c r="J37" s="11" t="n">
        <x:v>32</x:v>
      </x:c>
      <x:c r="K37" s="11" t="n">
        <x:v>14.6666666666667</x:v>
      </x:c>
      <x:c r="L37" s="11" t="s">
        <x:v>151</x:v>
      </x:c>
      <x:c r="M37" s="11" t="s"/>
      <x:c r="N37" s="11" t="s"/>
      <x:c r="O37" s="11">
        <x:f>IF(AND(J37 &gt;= A34, J37 &lt;= A35), (B35-B34)/(A35-A34)*J37 + (B35 - (B35-B34)/(A35-A34)*A35), IF(AND(J37 &gt; A35, J37 &lt;= A36), (B36-B35)/(A36-A35)*J37 + (B36 - (B36-B35)/(A36-A35)*A36), IF(AND(J37 &gt;= D34, J37 &lt;= D35), (E35-E34)/(D35-D34)*J37 + (E35 - (E35-E34)/(D35-D34)*D35), IF(AND(J37 &gt; D35, J37 &lt;= D36), (E36-E35)/(D36-D35)*J37 + (E36 - (E36-E35)/(D36-D35)*D36), IF(AND(J37 &gt;= G34, J37 &lt;= G35), (H35-H34)/(G35-G34)*J37 + (H35 - (H35-H34)/(G35-G34)*G35), IF(AND(J37 &gt; G35, J37 &lt;= G36), (H36-H35)/(G36-G35)*J37 + (H36 - (H36-H35)/(G36-G35)*G36), IF(AND(J37 &gt;= A36, J37 &lt;= D34), (E34-B36)/(D34-A36)*J37 + (E34 - (E34-B36)/(D34-A36)*D34), IF(AND(J37 &gt;= D36, J37 &lt;= G34), (H34-E36)/(G34-D36)*J37 + (H34 - (H34-E36)/(G34-D36)*G34), "Unknown"))))))))</x:f>
      </x:c>
      <x:c r="P37" s="104" t="s"/>
      <x:c r="Q37" s="96" t="s"/>
      <x:c r="R37" s="11" t="s"/>
    </x:row>
    <x:row r="38" spans="1:34" s="57" customFormat="1" x14ac:dyDescent="0.25">
      <x:c r="A38" s="11" t="s"/>
      <x:c r="B38" s="11" t="s"/>
      <x:c r="C38" s="11" t="s"/>
      <x:c r="D38" s="11" t="s"/>
      <x:c r="E38" s="11" t="s"/>
      <x:c r="F38" s="11" t="s"/>
      <x:c r="G38" s="11" t="s"/>
      <x:c r="H38" s="11" t="s"/>
      <x:c r="I38" s="11" t="s"/>
      <x:c r="J38" s="11" t="n">
        <x:v>47</x:v>
      </x:c>
      <x:c r="K38" s="11" t="n">
        <x:v>7.2</x:v>
      </x:c>
      <x:c r="L38" s="11" t="s">
        <x:v>152</x:v>
      </x:c>
      <x:c r="M38" s="11" t="s"/>
      <x:c r="N38" s="11" t="s"/>
      <x:c r="O38" s="11">
        <x:f>IF(AND(J38 &gt;= A34, J38 &lt;= A35), (B35-B34)/(A35-A34)*J38 + (B35 - (B35-B34)/(A35-A34)*A35), IF(AND(J38 &gt; A35, J38 &lt;= A36), (B36-B35)/(A36-A35)*J38 + (B36 - (B36-B35)/(A36-A35)*A36), IF(AND(J38 &gt;= D34, J38 &lt;= D35), (E35-E34)/(D35-D34)*J38 + (E35 - (E35-E34)/(D35-D34)*D35), IF(AND(J38 &gt; D35, J38 &lt;= D36), (E36-E35)/(D36-D35)*J38 + (E36 - (E36-E35)/(D36-D35)*D36), IF(AND(J38 &gt;= G34, J38 &lt;= G35), (H35-H34)/(G35-G34)*J38 + (H35 - (H35-H34)/(G35-G34)*G35), IF(AND(J38 &gt; G35, J38 &lt;= G36), (H36-H35)/(G36-G35)*J38 + (H36 - (H36-H35)/(G36-G35)*G36), IF(AND(J38 &gt;= A36, J38 &lt;= D34), (E34-B36)/(D34-A36)*J38 + (E34 - (E34-B36)/(D34-A36)*D34), IF(AND(J38 &gt;= D36, J38 &lt;= G34), (H34-E36)/(G34-D36)*J38 + (H34 - (H34-E36)/(G34-D36)*G34), "Unknown"))))))))</x:f>
      </x:c>
      <x:c r="P38" s="104" t="s"/>
      <x:c r="Q38" s="96" t="s"/>
      <x:c r="R38" s="11" t="s"/>
    </x:row>
    <x:row r="39" spans="1:34" s="57" customFormat="1" x14ac:dyDescent="0.25">
      <x:c r="A39" s="11" t="s"/>
      <x:c r="B39" s="11" t="s"/>
      <x:c r="C39" s="11" t="s"/>
      <x:c r="D39" s="11" t="s"/>
      <x:c r="E39" s="11" t="s"/>
      <x:c r="F39" s="11" t="s"/>
      <x:c r="G39" s="11" t="s"/>
      <x:c r="H39" s="11" t="s"/>
      <x:c r="I39" s="11" t="s"/>
      <x:c r="J39" s="11" t="n">
        <x:v>61</x:v>
      </x:c>
      <x:c r="K39" s="11" t="n">
        <x:v>-8888</x:v>
      </x:c>
      <x:c r="L39" s="11" t="s">
        <x:v>77</x:v>
      </x:c>
      <x:c r="M39" s="11" t="s"/>
      <x:c r="N39" s="11" t="s"/>
      <x:c r="O39" s="11" t="str">
        <x:f>IF(AND(J39 &gt;= A34, J39 &lt;= A35), (B35-B34)/(A35-A34)*J39 + (B35 - (B35-B34)/(A35-A34)*A35), IF(AND(J39 &gt; A35, J39 &lt;= A36), (B36-B35)/(A36-A35)*J39 + (B36 - (B36-B35)/(A36-A35)*A36), IF(AND(J39 &gt;= D34, J39 &lt;= D35), (E35-E34)/(D35-D34)*J39 + (E35 - (E35-E34)/(D35-D34)*D35), IF(AND(J39 &gt; D35, J39 &lt;= D36), (E36-E35)/(D36-D35)*J39 + (E36 - (E36-E35)/(D36-D35)*D36), IF(AND(J39 &gt;= G34, J39 &lt;= G35), (H35-H34)/(G35-G34)*J39 + (H35 - (H35-H34)/(G35-G34)*G35), IF(AND(J39 &gt; G35, J39 &lt;= G36), (H36-H35)/(G36-G35)*J39 + (H36 - (H36-H35)/(G36-G35)*G36), IF(AND(J39 &gt;= A36, J39 &lt;= D34), (E34-B36)/(D34-A36)*J39 + (E34 - (E34-B36)/(D34-A36)*D34), IF(AND(J39 &gt;= D36, J39 &lt;= G34), (H34-E36)/(G34-D36)*J39 + (H34 - (H34-E36)/(G34-D36)*G34), "Unknown"))))))))</x:f>
      </x:c>
      <x:c r="P39" s="104" t="s"/>
      <x:c r="Q39" s="96" t="s"/>
      <x:c r="R39" s="11" t="s"/>
    </x:row>
    <x:row r="40" spans="1:34" s="57" customFormat="1" x14ac:dyDescent="0.25">
      <x:c r="A40" s="13" t="s">
        <x:v>153</x:v>
      </x:c>
      <x:c r="B40" s="11" t="s"/>
      <x:c r="C40" s="11" t="s"/>
      <x:c r="D40" s="11" t="s"/>
      <x:c r="E40" s="11" t="s"/>
      <x:c r="F40" s="11" t="s"/>
      <x:c r="G40" s="11" t="s"/>
      <x:c r="H40" s="11" t="s"/>
      <x:c r="I40" s="11" t="s"/>
      <x:c r="J40" s="11" t="s"/>
      <x:c r="K40" s="11" t="s"/>
      <x:c r="L40" s="11" t="s"/>
      <x:c r="M40" s="11" t="s"/>
      <x:c r="N40" s="11" t="s"/>
      <x:c r="O40" s="11" t="s"/>
      <x:c r="Q40" s="96" t="s"/>
      <x:c r="R40" s="11" t="s"/>
    </x:row>
    <x:row r="41" spans="1:34" s="57" customFormat="1" x14ac:dyDescent="0.25">
      <x:c r="A41" s="45" t="s">
        <x:v>9</x:v>
      </x:c>
      <x:c r="B41" s="45" t="s">
        <x:v>10</x:v>
      </x:c>
      <x:c r="C41" s="45" t="s">
        <x:v>11</x:v>
      </x:c>
      <x:c r="D41" s="47" t="s">
        <x:v>12</x:v>
      </x:c>
      <x:c r="E41" s="47" t="s">
        <x:v>13</x:v>
      </x:c>
      <x:c r="F41" s="47" t="s">
        <x:v>14</x:v>
      </x:c>
      <x:c r="G41" s="49" t="s">
        <x:v>15</x:v>
      </x:c>
      <x:c r="H41" s="49" t="s">
        <x:v>16</x:v>
      </x:c>
      <x:c r="I41" s="49" t="s">
        <x:v>17</x:v>
      </x:c>
      <x:c r="J41" s="58" t="s">
        <x:v>74</x:v>
      </x:c>
      <x:c r="K41" s="59" t="s">
        <x:v>75</x:v>
      </x:c>
      <x:c r="L41" s="59" t="s">
        <x:v>19</x:v>
      </x:c>
      <x:c r="M41" s="59" t="s">
        <x:v>72</x:v>
      </x:c>
      <x:c r="N41" s="103" t="s">
        <x:v>20</x:v>
      </x:c>
      <x:c r="O41" s="66">
        <x:v>43952.6333333333</x:v>
      </x:c>
      <x:c r="Q41" s="96" t="s"/>
      <x:c r="R41" s="11" t="s"/>
    </x:row>
    <x:row r="42" spans="1:34" x14ac:dyDescent="0.25">
      <x:c r="A42" s="11" t="n">
        <x:v>-30</x:v>
      </x:c>
      <x:c r="B42" s="11" t="n">
        <x:v>5</x:v>
      </x:c>
      <x:c r="C42" s="11" t="s">
        <x:v>40</x:v>
      </x:c>
      <x:c r="D42" s="11" t="n">
        <x:v>-8</x:v>
      </x:c>
      <x:c r="E42" s="11" t="n">
        <x:v>0</x:v>
      </x:c>
      <x:c r="F42" s="11" t="s">
        <x:v>21</x:v>
      </x:c>
      <x:c r="G42" s="11" t="n">
        <x:v>-3</x:v>
      </x:c>
      <x:c r="H42" s="11" t="n">
        <x:v>-12</x:v>
      </x:c>
      <x:c r="I42" s="11" t="s">
        <x:v>40</x:v>
      </x:c>
      <x:c r="J42" s="11" t="n">
        <x:v>-25</x:v>
      </x:c>
      <x:c r="K42" s="11" t="n">
        <x:v>5</x:v>
      </x:c>
      <x:c r="L42" s="8" t="s">
        <x:v>154</x:v>
      </x:c>
      <x:c r="M42" s="11" t="s">
        <x:v>31</x:v>
      </x:c>
      <x:c r="Q42" s="96" t="s"/>
    </x:row>
    <x:row r="43" spans="1:34" s="57" customFormat="1" x14ac:dyDescent="0.25">
      <x:c r="A43" s="11" t="n">
        <x:v>-20</x:v>
      </x:c>
      <x:c r="B43" s="11" t="n">
        <x:v>4</x:v>
      </x:c>
      <x:c r="C43" s="11" t="s"/>
      <x:c r="D43" s="11" t="n">
        <x:v>-6</x:v>
      </x:c>
      <x:c r="E43" s="11" t="n">
        <x:v>-5</x:v>
      </x:c>
      <x:c r="F43" s="11" t="s"/>
      <x:c r="G43" s="11" t="n">
        <x:v>5</x:v>
      </x:c>
      <x:c r="H43" s="11" t="n">
        <x:v>-20</x:v>
      </x:c>
      <x:c r="I43" s="11" t="s"/>
      <x:c r="J43" s="11" t="n">
        <x:v>-20</x:v>
      </x:c>
      <x:c r="K43" s="11" t="n">
        <x:v>4</x:v>
      </x:c>
      <x:c r="L43" s="11" t="s">
        <x:v>155</x:v>
      </x:c>
      <x:c r="M43" s="11" t="s"/>
      <x:c r="N43" s="11" t="s"/>
      <x:c r="O43" s="11" t="s"/>
      <x:c r="Q43" s="96" t="s"/>
      <x:c r="R43" s="11" t="s"/>
    </x:row>
    <x:row r="44" spans="1:34" s="57" customFormat="1" x14ac:dyDescent="0.25">
      <x:c r="A44" s="11" t="n">
        <x:v>-10</x:v>
      </x:c>
      <x:c r="B44" s="11" t="n">
        <x:v>2</x:v>
      </x:c>
      <x:c r="C44" s="11" t="s"/>
      <x:c r="D44" s="11" t="n">
        <x:v>-4</x:v>
      </x:c>
      <x:c r="E44" s="11" t="n">
        <x:v>-10</x:v>
      </x:c>
      <x:c r="F44" s="11" t="s"/>
      <x:c r="G44" s="11" t="n">
        <x:v>10</x:v>
      </x:c>
      <x:c r="H44" s="11" t="n">
        <x:v>-30</x:v>
      </x:c>
      <x:c r="I44" s="11" t="s"/>
      <x:c r="J44" s="11" t="n">
        <x:v>-9</x:v>
      </x:c>
      <x:c r="K44" s="11" t="n">
        <x:v>2</x:v>
      </x:c>
      <x:c r="L44" s="11" t="s">
        <x:v>98</x:v>
      </x:c>
      <x:c r="M44" s="11" t="s"/>
      <x:c r="N44" s="11" t="s"/>
      <x:c r="O44" s="11" t="s"/>
      <x:c r="Q44" s="96" t="s"/>
      <x:c r="R44" s="11" t="s"/>
    </x:row>
    <x:row r="45" spans="1:34" s="57" customFormat="1" x14ac:dyDescent="0.25">
      <x:c r="A45" s="11" t="s"/>
      <x:c r="B45" s="11" t="s"/>
      <x:c r="C45" s="11" t="s"/>
      <x:c r="D45" s="11" t="s"/>
      <x:c r="E45" s="11" t="s"/>
      <x:c r="F45" s="11" t="s"/>
      <x:c r="G45" s="11" t="s"/>
      <x:c r="H45" s="11" t="s"/>
      <x:c r="I45" s="11" t="s"/>
      <x:c r="J45" s="11" t="n">
        <x:v>-7</x:v>
      </x:c>
      <x:c r="K45" s="11" t="s">
        <x:v>76</x:v>
      </x:c>
      <x:c r="L45" s="11" t="s">
        <x:v>76</x:v>
      </x:c>
      <x:c r="M45" s="11" t="s"/>
      <x:c r="N45" s="11" t="s"/>
      <x:c r="O45" s="11" t="s"/>
      <x:c r="Q45" s="96" t="s"/>
      <x:c r="R45" s="11" t="s"/>
    </x:row>
    <x:row r="46" spans="1:34" s="57" customFormat="1" x14ac:dyDescent="0.25">
      <x:c r="A46" s="11" t="s"/>
      <x:c r="B46" s="11" t="s"/>
      <x:c r="C46" s="11" t="s"/>
      <x:c r="D46" s="11" t="s"/>
      <x:c r="E46" s="11" t="s"/>
      <x:c r="F46" s="11" t="s"/>
      <x:c r="G46" s="11" t="s"/>
      <x:c r="H46" s="11" t="s"/>
      <x:c r="I46" s="11" t="s"/>
      <x:c r="J46" s="11" t="n">
        <x:v>0</x:v>
      </x:c>
      <x:c r="K46" s="11" t="n">
        <x:v>-12</x:v>
      </x:c>
      <x:c r="L46" s="11" t="s">
        <x:v>156</x:v>
      </x:c>
      <x:c r="M46" s="11" t="s"/>
      <x:c r="N46" s="11" t="s"/>
      <x:c r="O46" s="11">
        <x:f>IF(AND(J46 &gt;= A42, J46 &lt;= A43), (B43-B42)/(A43-A42)*J46 + (B43 - (B43-B42)/(A43-A42)*A43), IF(AND(J46 &gt; A43, J46 &lt;= A44), (B44-B43)/(A44-A43)*J46 + (B44 - (B44-B43)/(A44-A43)*A44), IF(AND(J46 &gt;= D42, J46 &lt;= D43), (E43-E42)/(D43-D42)*J46 + (E43 - (E43-E42)/(D43-D42)*D43), IF(AND(J46 &gt; D43, J46 &lt;= D44), (E44-E43)/(D44-D43)*J46 + (E44 - (E44-E43)/(D44-D43)*D44), IF(AND(J46 &gt;= G42, J46 &lt;= G43), (H43-H42)/(G43-G42)*J46 + (H43 - (H43-H42)/(G43-G42)*G43), IF(AND(J46 &gt; G43, J46 &lt;= G44), (H44-H43)/(G44-G43)*J46 + (H44 - (H44-H43)/(G44-G43)*G44), IF(AND(J46 &gt;= A44, J46 &lt;= D42), (E42-B44)/(D42-A44)*J46 + (E42 - (E42-B44)/(D42-A44)*D42), IF(AND(J46 &gt;= D44, J46 &lt;= G42), (H42-E44)/(G42-D44)*J46 + (H42 - (H42-E44)/(G42-D44)*G42), "Unknown"))))))))</x:f>
      </x:c>
      <x:c r="Q46" s="96" t="s"/>
      <x:c r="R46" s="11" t="s"/>
    </x:row>
    <x:row r="47" spans="1:34" s="57" customFormat="1" x14ac:dyDescent="0.25">
      <x:c r="A47" s="11" t="s"/>
      <x:c r="B47" s="11" t="s"/>
      <x:c r="C47" s="11" t="s"/>
      <x:c r="D47" s="11" t="s"/>
      <x:c r="E47" s="11" t="s"/>
      <x:c r="F47" s="11" t="s"/>
      <x:c r="G47" s="11" t="s"/>
      <x:c r="H47" s="11" t="s"/>
      <x:c r="I47" s="11" t="s"/>
      <x:c r="J47" s="11" t="n">
        <x:v>8</x:v>
      </x:c>
      <x:c r="K47" s="11" t="n">
        <x:v>-20</x:v>
      </x:c>
      <x:c r="L47" s="11" t="s">
        <x:v>157</x:v>
      </x:c>
      <x:c r="M47" s="11" t="s"/>
      <x:c r="N47" s="11" t="s"/>
      <x:c r="O47" s="11">
        <x:f>IF(AND(J47 &gt;= A42, J47 &lt;= A43), (B43-B42)/(A43-A42)*J47 + (B43 - (B43-B42)/(A43-A42)*A43), IF(AND(J47 &gt; A43, J47 &lt;= A44), (B44-B43)/(A44-A43)*J47 + (B44 - (B44-B43)/(A44-A43)*A44), IF(AND(J47 &gt;= D42, J47 &lt;= D43), (E43-E42)/(D43-D42)*J47 + (E43 - (E43-E42)/(D43-D42)*D43), IF(AND(J47 &gt; D43, J47 &lt;= D44), (E44-E43)/(D44-D43)*J47 + (E44 - (E44-E43)/(D44-D43)*D44), IF(AND(J47 &gt;= G42, J47 &lt;= G43), (H43-H42)/(G43-G42)*J47 + (H43 - (H43-H42)/(G43-G42)*G43), IF(AND(J47 &gt; G43, J47 &lt;= G44), (H44-H43)/(G44-G43)*J47 + (H44 - (H44-H43)/(G44-G43)*G44), IF(AND(J47 &gt;= A44, J47 &lt;= D42), (E42-B44)/(D42-A44)*J47 + (E42 - (E42-B44)/(D42-A44)*D42), IF(AND(J47 &gt;= D44, J47 &lt;= G42), (H42-E44)/(G42-D44)*J47 + (H42 - (H42-E44)/(G42-D44)*G42), "Unknown"))))))))</x:f>
      </x:c>
      <x:c r="Q47" s="96" t="s"/>
      <x:c r="R47" s="11" t="s"/>
    </x:row>
    <x:row r="48" spans="1:34" s="57" customFormat="1" x14ac:dyDescent="0.25">
      <x:c r="A48" s="13" t="s">
        <x:v>158</x:v>
      </x:c>
      <x:c r="B48" s="11" t="s"/>
      <x:c r="C48" s="11" t="s"/>
      <x:c r="D48" s="11" t="s"/>
      <x:c r="E48" s="11" t="s"/>
      <x:c r="F48" s="11" t="s"/>
      <x:c r="G48" s="11" t="s"/>
      <x:c r="H48" s="11" t="s"/>
      <x:c r="I48" s="11" t="s"/>
      <x:c r="J48" s="11" t="s"/>
      <x:c r="K48" s="11" t="s"/>
      <x:c r="L48" s="11" t="s"/>
      <x:c r="M48" s="11" t="s"/>
      <x:c r="N48" s="11" t="s"/>
      <x:c r="O48" s="11" t="s"/>
      <x:c r="Q48" s="96" t="s"/>
      <x:c r="R48" s="11" t="s"/>
      <x:c r="S48" s="11" t="s"/>
      <x:c r="T48" s="11" t="s"/>
      <x:c r="U48" s="11" t="s"/>
      <x:c r="V48" s="11" t="s"/>
      <x:c r="W48" s="11" t="s"/>
    </x:row>
    <x:row r="49" spans="1:34" x14ac:dyDescent="0.25">
      <x:c r="A49" s="45" t="s">
        <x:v>9</x:v>
      </x:c>
      <x:c r="B49" s="45" t="s">
        <x:v>10</x:v>
      </x:c>
      <x:c r="C49" s="45" t="s">
        <x:v>11</x:v>
      </x:c>
      <x:c r="D49" s="47" t="s">
        <x:v>12</x:v>
      </x:c>
      <x:c r="E49" s="47" t="s">
        <x:v>13</x:v>
      </x:c>
      <x:c r="F49" s="47" t="s">
        <x:v>14</x:v>
      </x:c>
      <x:c r="G49" s="49" t="s">
        <x:v>15</x:v>
      </x:c>
      <x:c r="H49" s="49" t="s">
        <x:v>16</x:v>
      </x:c>
      <x:c r="I49" s="49" t="s">
        <x:v>17</x:v>
      </x:c>
      <x:c r="J49" s="58" t="s">
        <x:v>74</x:v>
      </x:c>
      <x:c r="K49" s="59" t="s">
        <x:v>75</x:v>
      </x:c>
      <x:c r="L49" s="59" t="s">
        <x:v>19</x:v>
      </x:c>
      <x:c r="M49" s="59" t="s">
        <x:v>72</x:v>
      </x:c>
      <x:c r="N49" s="98" t="s">
        <x:v>63</x:v>
      </x:c>
      <x:c r="O49" s="66">
        <x:v>43952.6333333333</x:v>
      </x:c>
      <x:c r="Q49" s="96" t="s"/>
    </x:row>
    <x:row r="50" spans="1:34" s="57" customFormat="1" x14ac:dyDescent="0.25">
      <x:c r="A50" s="11" t="n">
        <x:v>0</x:v>
      </x:c>
      <x:c r="B50" s="11" t="n">
        <x:v>100</x:v>
      </x:c>
      <x:c r="C50" s="11" t="s">
        <x:v>54</x:v>
      </x:c>
      <x:c r="D50" s="11" t="n">
        <x:v>12</x:v>
      </x:c>
      <x:c r="E50" s="11" t="n">
        <x:v>70</x:v>
      </x:c>
      <x:c r="F50" s="11" t="s">
        <x:v>33</x:v>
      </x:c>
      <x:c r="G50" s="11" t="n">
        <x:v>25</x:v>
      </x:c>
      <x:c r="H50" s="11" t="n">
        <x:v>40</x:v>
      </x:c>
      <x:c r="I50" s="11" t="s">
        <x:v>40</x:v>
      </x:c>
      <x:c r="J50" s="11" t="n">
        <x:v>-1</x:v>
      </x:c>
      <x:c r="K50" s="11" t="n">
        <x:v>-8888</x:v>
      </x:c>
      <x:c r="L50" s="11" t="s">
        <x:v>77</x:v>
      </x:c>
      <x:c r="M50" s="11" t="s">
        <x:v>31</x:v>
      </x:c>
      <x:c r="N50" s="11" t="s"/>
      <x:c r="O50" s="11" t="s"/>
      <x:c r="Q50" s="96" t="s"/>
      <x:c r="R50" s="11" t="s"/>
      <x:c r="S50" s="11" t="s"/>
      <x:c r="T50" s="11" t="s"/>
      <x:c r="U50" s="11" t="s"/>
      <x:c r="V50" s="11" t="s"/>
      <x:c r="W50" s="11" t="s"/>
    </x:row>
    <x:row r="51" spans="1:34" x14ac:dyDescent="0.25">
      <x:c r="A51" s="11" t="n">
        <x:v>5</x:v>
      </x:c>
      <x:c r="B51" s="11" t="n">
        <x:v>90</x:v>
      </x:c>
      <x:c r="D51" s="11" t="n">
        <x:v>16</x:v>
      </x:c>
      <x:c r="E51" s="11" t="n">
        <x:v>60</x:v>
      </x:c>
      <x:c r="G51" s="11" t="n">
        <x:v>28</x:v>
      </x:c>
      <x:c r="H51" s="11" t="n">
        <x:v>30</x:v>
      </x:c>
      <x:c r="J51" s="11" t="n">
        <x:v>7.5</x:v>
      </x:c>
      <x:c r="K51" s="101" t="n">
        <x:v>86.6544117647059</x:v>
      </x:c>
      <x:c r="L51" s="102" t="s">
        <x:v>159</x:v>
      </x:c>
      <x:c r="M51" s="0" t="s"/>
      <x:c r="Q51" s="96" t="s"/>
    </x:row>
    <x:row r="52" spans="1:34" s="57" customFormat="1" x14ac:dyDescent="0.25">
      <x:c r="A52" s="11" t="n">
        <x:v>10</x:v>
      </x:c>
      <x:c r="B52" s="11" t="n">
        <x:v>80</x:v>
      </x:c>
      <x:c r="C52" s="11" t="s"/>
      <x:c r="D52" s="11" t="n">
        <x:v>19</x:v>
      </x:c>
      <x:c r="E52" s="11" t="n">
        <x:v>50</x:v>
      </x:c>
      <x:c r="F52" s="11" t="s"/>
      <x:c r="G52" s="11" t="n">
        <x:v>30</x:v>
      </x:c>
      <x:c r="H52" s="11" t="n">
        <x:v>20</x:v>
      </x:c>
      <x:c r="I52" s="11" t="s"/>
      <x:c r="J52" s="11" t="n">
        <x:v>11</x:v>
      </x:c>
      <x:c r="K52" s="101" t="n">
        <x:v>74.9915505675955</x:v>
      </x:c>
      <x:c r="L52" s="101" t="s">
        <x:v>160</x:v>
      </x:c>
      <x:c r="M52" s="11" t="s"/>
      <x:c r="N52" s="11" t="s"/>
      <x:c r="O52" s="11">
        <x:f>AVERAGE(75.3529411764706, 75, 74.6217105263158)</x:f>
      </x:c>
      <x:c r="P52" s="0" t="s"/>
      <x:c r="Q52" s="96" t="s"/>
      <x:c r="R52" s="11" t="s"/>
      <x:c r="S52" s="11" t="s"/>
      <x:c r="T52" s="11" t="s"/>
      <x:c r="U52" s="11" t="s"/>
      <x:c r="V52" s="11" t="s"/>
      <x:c r="W52" s="11" t="s"/>
      <x:c r="X52" s="0" t="s"/>
      <x:c r="Y52" s="0" t="s"/>
      <x:c r="Z52" s="0" t="s"/>
      <x:c r="AA52" s="0" t="s"/>
      <x:c r="AB52" s="0" t="s"/>
      <x:c r="AC52" s="0" t="s"/>
      <x:c r="AD52" s="0" t="s"/>
      <x:c r="AE52" s="0" t="s"/>
      <x:c r="AF52" s="0" t="s"/>
      <x:c r="AG52" s="0" t="s"/>
      <x:c r="AH52" s="0" t="s"/>
    </x:row>
    <x:row r="53" spans="1:34" x14ac:dyDescent="0.25">
      <x:c r="J53" s="11" t="n">
        <x:v>18</x:v>
      </x:c>
      <x:c r="K53" s="11" t="n">
        <x:v>53.3333333333333</x:v>
      </x:c>
      <x:c r="L53" s="8" t="s">
        <x:v>161</x:v>
      </x:c>
      <x:c r="M53" s="0" t="s"/>
      <x:c r="O53" s="11">
        <x:f>IF(AND(J53 &gt;= A50, J53 &lt;= A51), (B51-B50)/(A51-A50)*J53 + (B51 - (B51-B50)/(A51-A50)*A51), IF(AND(J53 &gt; A51, J53 &lt;= A52), (B52-B51)/(A52-A51)*J53 + (B52 - (B52-B51)/(A52-A51)*A52), IF(AND(J53 &gt;= D50, J53 &lt;= D51), (E51-E50)/(D51-D50)*J53 + (E51 - (E51-E50)/(D51-D50)*D51), IF(AND(J53 &gt; D51, J53 &lt;= D52), (E52-E51)/(D52-D51)*J53 + (E52 - (E52-E51)/(D52-D51)*D52), IF(AND(J53 &gt;= G50, J53 &lt;= G51), (H51-H50)/(G51-G50)*J53 + (H51 - (H51-H50)/(G51-G50)*G51), IF(AND(J53 &gt; G51, J53 &lt;= G52), (H52-H51)/(G52-G51)*J53 + (H52 - (H52-H51)/(G52-G51)*G52), IF(AND(J53 &gt;= A52, J53 &lt;= D50), (E50-B52)/(D50-A52)*J53 + (E50 - (E50-B52)/(D50-A52)*D50), IF(AND(J53 &gt;= D52, J53 &lt;= G50), (H50-E52)/(G50-D52)*J53 + (H50 - (H50-E52)/(G50-D52)*G50), "Unknown"))))))))</x:f>
      </x:c>
      <x:c r="Q53" s="96" t="s"/>
    </x:row>
    <x:row r="54" spans="1:34" x14ac:dyDescent="0.25">
      <x:c r="J54" s="11" t="n">
        <x:v>22</x:v>
      </x:c>
      <x:c r="K54" s="11" t="n">
        <x:v>45</x:v>
      </x:c>
      <x:c r="L54" s="8" t="s">
        <x:v>86</x:v>
      </x:c>
      <x:c r="M54" s="0" t="s"/>
      <x:c r="O54" s="11">
        <x:f>IF(AND(J54 &gt;= A50, J54 &lt;= A51), (B51-B50)/(A51-A50)*J54 + (B51 - (B51-B50)/(A51-A50)*A51), IF(AND(J54 &gt; A51, J54 &lt;= A52), (B52-B51)/(A52-A51)*J54 + (B52 - (B52-B51)/(A52-A51)*A52), IF(AND(J54 &gt;= D50, J54 &lt;= D51), (E51-E50)/(D51-D50)*J54 + (E51 - (E51-E50)/(D51-D50)*D51), IF(AND(J54 &gt; D51, J54 &lt;= D52), (E52-E51)/(D52-D51)*J54 + (E52 - (E52-E51)/(D52-D51)*D52), IF(AND(J54 &gt;= G50, J54 &lt;= G51), (H51-H50)/(G51-G50)*J54 + (H51 - (H51-H50)/(G51-G50)*G51), IF(AND(J54 &gt; G51, J54 &lt;= G52), (H52-H51)/(G52-G51)*J54 + (H52 - (H52-H51)/(G52-G51)*G52), IF(AND(J54 &gt;= A52, J54 &lt;= D50), (E50-B52)/(D50-A52)*J54 + (E50 - (E50-B52)/(D50-A52)*D50), IF(AND(J54 &gt;= D52, J54 &lt;= G50), (H50-E52)/(G50-D52)*J54 + (H50 - (H50-E52)/(G50-D52)*G50), "Unknown"))))))))</x:f>
      </x:c>
      <x:c r="Q54" s="96" t="s"/>
    </x:row>
    <x:row r="55" spans="1:34" x14ac:dyDescent="0.25">
      <x:c r="J55" s="11" t="n">
        <x:v>29</x:v>
      </x:c>
      <x:c r="K55" s="11" t="n">
        <x:v>30</x:v>
      </x:c>
      <x:c r="L55" s="8" t="s">
        <x:v>142</x:v>
      </x:c>
      <x:c r="M55" s="0" t="s"/>
      <x:c r="Q55" s="96" t="s"/>
    </x:row>
    <x:row r="56" spans="1:34" s="0" customFormat="1" ht="15.75" customHeight="1" thickBot="1" x14ac:dyDescent="0.3">
      <x:c r="A56" s="13" t="s">
        <x:v>162</x:v>
      </x:c>
      <x:c r="L56" s="8" t="s"/>
      <x:c r="Q56" s="96" t="s"/>
    </x:row>
    <x:row r="57" spans="1:34" x14ac:dyDescent="0.25">
      <x:c r="A57" s="45" t="s">
        <x:v>9</x:v>
      </x:c>
      <x:c r="B57" s="45" t="s">
        <x:v>10</x:v>
      </x:c>
      <x:c r="C57" s="45" t="s">
        <x:v>11</x:v>
      </x:c>
      <x:c r="D57" s="47" t="s">
        <x:v>12</x:v>
      </x:c>
      <x:c r="E57" s="47" t="s">
        <x:v>13</x:v>
      </x:c>
      <x:c r="F57" s="47" t="s">
        <x:v>14</x:v>
      </x:c>
      <x:c r="G57" s="49" t="s">
        <x:v>15</x:v>
      </x:c>
      <x:c r="H57" s="49" t="s">
        <x:v>16</x:v>
      </x:c>
      <x:c r="I57" s="49" t="s">
        <x:v>17</x:v>
      </x:c>
      <x:c r="J57" s="58" t="s">
        <x:v>74</x:v>
      </x:c>
      <x:c r="K57" s="59" t="s">
        <x:v>75</x:v>
      </x:c>
      <x:c r="L57" s="59" t="s">
        <x:v>19</x:v>
      </x:c>
      <x:c r="M57" s="59" t="s">
        <x:v>72</x:v>
      </x:c>
      <x:c r="N57" s="103" t="s">
        <x:v>20</x:v>
      </x:c>
      <x:c r="O57" s="66">
        <x:v>43952.6333333333</x:v>
      </x:c>
      <x:c r="Q57" s="96" t="s"/>
      <x:c r="S57" s="26" t="s">
        <x:v>117</x:v>
      </x:c>
      <x:c r="T57" s="15" t="s"/>
      <x:c r="U57" s="15" t="s"/>
      <x:c r="V57" s="15" t="s"/>
      <x:c r="W57" s="15" t="s"/>
      <x:c r="X57" s="15" t="s"/>
      <x:c r="Y57" s="21" t="s">
        <x:v>163</x:v>
      </x:c>
      <x:c r="Z57" s="22" t="s"/>
      <x:c r="AA57" s="22" t="s"/>
      <x:c r="AB57" s="22" t="s"/>
      <x:c r="AC57" s="22" t="s"/>
      <x:c r="AD57" s="22" t="s"/>
      <x:c r="AE57" s="22" t="s"/>
      <x:c r="AF57" s="22" t="s"/>
      <x:c r="AG57" s="23" t="s"/>
    </x:row>
    <x:row r="58" spans="1:34" x14ac:dyDescent="0.25">
      <x:c r="A58" s="11" t="n">
        <x:v>-40</x:v>
      </x:c>
      <x:c r="B58" s="11" t="n">
        <x:v>-10</x:v>
      </x:c>
      <x:c r="C58" s="11" t="s">
        <x:v>21</x:v>
      </x:c>
      <x:c r="D58" s="11" t="n">
        <x:v>-5</x:v>
      </x:c>
      <x:c r="E58" s="11" t="n">
        <x:v>12</x:v>
      </x:c>
      <x:c r="F58" s="11" t="s">
        <x:v>40</x:v>
      </x:c>
      <x:c r="G58" s="11" t="n">
        <x:v>20</x:v>
      </x:c>
      <x:c r="H58" s="11" t="n">
        <x:v>40</x:v>
      </x:c>
      <x:c r="I58" s="11" t="s">
        <x:v>40</x:v>
      </x:c>
      <x:c r="J58" s="11" t="n">
        <x:v>-35</x:v>
      </x:c>
      <x:c r="K58" s="8" t="s">
        <x:v>76</x:v>
      </x:c>
      <x:c r="L58" s="8" t="s">
        <x:v>76</x:v>
      </x:c>
      <x:c r="M58" s="11" t="s">
        <x:v>26</x:v>
      </x:c>
      <x:c r="Q58" s="96" t="s"/>
      <x:c r="S58" s="6" t="s">
        <x:v>119</x:v>
      </x:c>
      <x:c r="T58" s="6" t="s"/>
      <x:c r="U58" s="6" t="s"/>
      <x:c r="V58" s="6" t="s">
        <x:v>120</x:v>
      </x:c>
      <x:c r="W58" s="6" t="s"/>
      <x:c r="X58" s="6" t="s"/>
      <x:c r="Y58" s="24" t="s">
        <x:v>121</x:v>
      </x:c>
      <x:c r="Z58" s="15" t="s"/>
      <x:c r="AA58" s="15" t="s"/>
      <x:c r="AB58" s="15" t="s"/>
      <x:c r="AC58" s="15" t="s"/>
      <x:c r="AD58" s="15" t="s"/>
      <x:c r="AE58" s="15" t="s"/>
      <x:c r="AF58" s="15" t="s"/>
      <x:c r="AG58" s="25" t="s"/>
    </x:row>
    <x:row r="59" spans="1:34" x14ac:dyDescent="0.25">
      <x:c r="A59" s="11" t="n">
        <x:v>-30</x:v>
      </x:c>
      <x:c r="B59" s="11" t="n">
        <x:v>4</x:v>
      </x:c>
      <x:c r="D59" s="11" t="n">
        <x:v>0</x:v>
      </x:c>
      <x:c r="E59" s="11" t="n">
        <x:v>18</x:v>
      </x:c>
      <x:c r="G59" s="11" t="n">
        <x:v>25</x:v>
      </x:c>
      <x:c r="H59" s="11" t="n">
        <x:v>45</x:v>
      </x:c>
      <x:c r="J59" s="11" t="n">
        <x:v>-15</x:v>
      </x:c>
      <x:c r="K59" s="8" t="s">
        <x:v>76</x:v>
      </x:c>
      <x:c r="L59" s="8" t="s">
        <x:v>76</x:v>
      </x:c>
      <x:c r="M59" s="0" t="s"/>
      <x:c r="Q59" s="96" t="s"/>
      <x:c r="S59" s="31" t="s">
        <x:v>74</x:v>
      </x:c>
      <x:c r="T59" s="31" t="s">
        <x:v>123</x:v>
      </x:c>
      <x:c r="U59" s="31" t="s"/>
      <x:c r="V59" s="18" t="s">
        <x:v>74</x:v>
      </x:c>
      <x:c r="W59" s="18" t="s">
        <x:v>123</x:v>
      </x:c>
      <x:c r="X59" s="31" t="s"/>
      <x:c r="Y59" s="27" t="s">
        <x:v>124</x:v>
      </x:c>
      <x:c r="Z59" s="18" t="s">
        <x:v>74</x:v>
      </x:c>
      <x:c r="AA59" s="18" t="s">
        <x:v>123</x:v>
      </x:c>
      <x:c r="AB59" s="15" t="s"/>
      <x:c r="AC59" s="18" t="s">
        <x:v>124</x:v>
      </x:c>
      <x:c r="AD59" s="18" t="s">
        <x:v>125</x:v>
      </x:c>
      <x:c r="AE59" s="18" t="s">
        <x:v>126</x:v>
      </x:c>
      <x:c r="AF59" s="18" t="s">
        <x:v>127</x:v>
      </x:c>
      <x:c r="AG59" s="28" t="s">
        <x:v>128</x:v>
      </x:c>
    </x:row>
    <x:row r="60" spans="1:34" x14ac:dyDescent="0.25">
      <x:c r="A60" s="11" t="n">
        <x:v>-10</x:v>
      </x:c>
      <x:c r="B60" s="11" t="n">
        <x:v>6</x:v>
      </x:c>
      <x:c r="D60" s="11" t="n">
        <x:v>15</x:v>
      </x:c>
      <x:c r="E60" s="11" t="n">
        <x:v>32</x:v>
      </x:c>
      <x:c r="G60" s="11" t="n">
        <x:v>30</x:v>
      </x:c>
      <x:c r="H60" s="11" t="n">
        <x:v>63</x:v>
      </x:c>
      <x:c r="J60" s="11" t="n">
        <x:v>0</x:v>
      </x:c>
      <x:c r="K60" s="11" t="n">
        <x:v>18</x:v>
      </x:c>
      <x:c r="L60" s="8" t="s">
        <x:v>96</x:v>
      </x:c>
      <x:c r="M60" s="0" t="s"/>
      <x:c r="Q60" s="96" t="s"/>
      <x:c r="S60" s="15" t="s"/>
      <x:c r="T60" s="15" t="s"/>
      <x:c r="U60" s="15" t="s"/>
      <x:c r="V60" s="99">
        <x:f>Z60</x:f>
      </x:c>
      <x:c r="W60" s="100">
        <x:f>AA60</x:f>
      </x:c>
      <x:c r="X60" s="15" t="s"/>
      <x:c r="Y60" s="29" t="n">
        <x:v>0</x:v>
      </x:c>
      <x:c r="Z60" s="17">
        <x:f>S60</x:f>
      </x:c>
      <x:c r="AA60" s="17">
        <x:f>T60</x:f>
      </x:c>
      <x:c r="AB60" s="15" t="s"/>
      <x:c r="AC60" s="17" t="n">
        <x:v>0</x:v>
      </x:c>
      <x:c r="AD60" s="17">
        <x:f>Z61 - Z60</x:f>
      </x:c>
      <x:c r="AE60" s="17">
        <x:f>AD60 + AD61</x:f>
      </x:c>
      <x:c r="AF60" s="17">
        <x:f>AA61 - AA60</x:f>
      </x:c>
      <x:c r="AG60" s="30" t="e">
        <x:f>AF60 / AD60</x:f>
      </x:c>
    </x:row>
    <x:row r="61" spans="1:34" x14ac:dyDescent="0.25">
      <x:c r="J61" s="11" t="n">
        <x:v>10</x:v>
      </x:c>
      <x:c r="K61" s="11" t="n">
        <x:v>18</x:v>
      </x:c>
      <x:c r="L61" s="8" t="s">
        <x:v>96</x:v>
      </x:c>
      <x:c r="M61" s="0" t="s"/>
      <x:c r="Q61" s="96" t="s"/>
      <x:c r="S61" s="15" t="s"/>
      <x:c r="T61" s="15" t="s"/>
      <x:c r="U61" s="15" t="s"/>
      <x:c r="V61" s="99">
        <x:f>V60+1/4*(V64-V60)</x:f>
      </x:c>
      <x:c r="W61" s="100" t="e">
        <x:f>Z72 * (V61 - V60)^3 + AA72 * (V61 - V60)^2 + AB72 * (V61 - V60) + AC72</x:f>
      </x:c>
      <x:c r="X61" s="15" t="s"/>
      <x:c r="Y61" s="29" t="n">
        <x:v>1</x:v>
      </x:c>
      <x:c r="Z61" s="17">
        <x:f>S61</x:f>
      </x:c>
      <x:c r="AA61" s="17">
        <x:f>T61</x:f>
      </x:c>
      <x:c r="AB61" s="15" t="s"/>
      <x:c r="AC61" s="17" t="n">
        <x:v>1</x:v>
      </x:c>
      <x:c r="AD61" s="17">
        <x:f>Z62 - Z61</x:f>
      </x:c>
      <x:c r="AE61" s="17">
        <x:f>AD61 + AD62</x:f>
      </x:c>
      <x:c r="AF61" s="17">
        <x:f>AA62 - AA61</x:f>
      </x:c>
      <x:c r="AG61" s="30" t="e">
        <x:f>AF61 / AD61</x:f>
      </x:c>
    </x:row>
    <x:row r="62" spans="1:34" x14ac:dyDescent="0.25">
      <x:c r="J62" s="11" t="n">
        <x:v>18</x:v>
      </x:c>
      <x:c r="K62" s="11" t="n">
        <x:v>32</x:v>
      </x:c>
      <x:c r="L62" s="8" t="s">
        <x:v>143</x:v>
      </x:c>
      <x:c r="M62" s="0" t="s"/>
      <x:c r="Q62" s="96" t="s"/>
      <x:c r="S62" s="15" t="s"/>
      <x:c r="T62" s="15" t="s"/>
      <x:c r="U62" s="15" t="s"/>
      <x:c r="V62" s="99">
        <x:f>V60+2/4*(V64-V60)</x:f>
      </x:c>
      <x:c r="W62" s="100" t="e">
        <x:f>Z72 * (V62 - V60)^3 + AA72 * (V62 - V60)^2 + AB72 * (V62 - V60) + AC72</x:f>
      </x:c>
      <x:c r="X62" s="15" t="s"/>
      <x:c r="Y62" s="29" t="n">
        <x:v>2</x:v>
      </x:c>
      <x:c r="Z62" s="17">
        <x:f>S62</x:f>
      </x:c>
      <x:c r="AA62" s="17">
        <x:f>T62</x:f>
      </x:c>
      <x:c r="AB62" s="15" t="s"/>
      <x:c r="AC62" s="17" t="n">
        <x:v>2</x:v>
      </x:c>
      <x:c r="AD62" s="17">
        <x:f>Z63 - Z62</x:f>
      </x:c>
      <x:c r="AE62" s="17" t="s"/>
      <x:c r="AF62" s="17">
        <x:f>AA63 - AA62</x:f>
      </x:c>
      <x:c r="AG62" s="30" t="e">
        <x:f>AF62 / AD62</x:f>
      </x:c>
    </x:row>
    <x:row r="63" spans="1:34" x14ac:dyDescent="0.25">
      <x:c r="J63" s="11" t="n">
        <x:v>28</x:v>
      </x:c>
      <x:c r="K63" s="11" t="n">
        <x:v>45</x:v>
      </x:c>
      <x:c r="L63" s="8" t="s">
        <x:v>86</x:v>
      </x:c>
      <x:c r="M63" s="0" t="s"/>
      <x:c r="Q63" s="96" t="s"/>
      <x:c r="S63" s="15" t="s"/>
      <x:c r="T63" s="15" t="s"/>
      <x:c r="U63" s="15" t="s"/>
      <x:c r="V63" s="99">
        <x:f>V60+3/4*(V64-V60)</x:f>
      </x:c>
      <x:c r="W63" s="100" t="e">
        <x:f>Z72 * (V63 - V60)^3 + AA72 * (V63 - V60)^2 + AB72 * (V63 - V60) + AC72</x:f>
      </x:c>
      <x:c r="X63" s="15" t="s"/>
      <x:c r="Y63" s="29" t="n">
        <x:v>3</x:v>
      </x:c>
      <x:c r="Z63" s="17">
        <x:f>S63</x:f>
      </x:c>
      <x:c r="AA63" s="17">
        <x:f>T63</x:f>
      </x:c>
      <x:c r="AB63" s="15" t="s"/>
      <x:c r="AC63" s="15" t="s"/>
      <x:c r="AD63" s="15" t="s"/>
      <x:c r="AE63" s="15" t="s"/>
      <x:c r="AF63" s="15" t="s"/>
      <x:c r="AG63" s="25" t="s"/>
    </x:row>
    <x:row r="64" spans="1:34" x14ac:dyDescent="0.25">
      <x:c r="A64" s="13" t="s">
        <x:v>164</x:v>
      </x:c>
      <x:c r="Q64" s="96" t="s"/>
      <x:c r="S64" s="15" t="s"/>
      <x:c r="T64" s="15" t="s"/>
      <x:c r="U64" s="15" t="s"/>
      <x:c r="V64" s="99">
        <x:f>Z61</x:f>
      </x:c>
      <x:c r="W64" s="100">
        <x:f>AA61</x:f>
      </x:c>
      <x:c r="X64" s="15" t="s"/>
      <x:c r="Y64" s="35" t="s"/>
      <x:c r="Z64" s="15" t="s"/>
      <x:c r="AA64" s="15" t="s"/>
      <x:c r="AB64" s="15" t="s"/>
      <x:c r="AC64" s="15" t="s"/>
      <x:c r="AD64" s="15" t="s"/>
      <x:c r="AE64" s="15" t="s"/>
      <x:c r="AF64" s="15" t="s"/>
      <x:c r="AG64" s="25" t="s"/>
    </x:row>
    <x:row r="65" spans="1:34" x14ac:dyDescent="0.25">
      <x:c r="A65" s="45" t="s">
        <x:v>9</x:v>
      </x:c>
      <x:c r="B65" s="45" t="s">
        <x:v>10</x:v>
      </x:c>
      <x:c r="C65" s="45" t="s">
        <x:v>11</x:v>
      </x:c>
      <x:c r="D65" s="47" t="s">
        <x:v>12</x:v>
      </x:c>
      <x:c r="E65" s="47" t="s">
        <x:v>13</x:v>
      </x:c>
      <x:c r="F65" s="47" t="s">
        <x:v>14</x:v>
      </x:c>
      <x:c r="G65" s="49" t="s">
        <x:v>15</x:v>
      </x:c>
      <x:c r="H65" s="49" t="s">
        <x:v>16</x:v>
      </x:c>
      <x:c r="I65" s="49" t="s">
        <x:v>17</x:v>
      </x:c>
      <x:c r="J65" s="58" t="s">
        <x:v>74</x:v>
      </x:c>
      <x:c r="K65" s="59" t="s">
        <x:v>75</x:v>
      </x:c>
      <x:c r="L65" s="59" t="s">
        <x:v>19</x:v>
      </x:c>
      <x:c r="M65" s="59" t="s">
        <x:v>72</x:v>
      </x:c>
      <x:c r="N65" s="98" t="s">
        <x:v>63</x:v>
      </x:c>
      <x:c r="O65" s="66">
        <x:v>43952.6333333333</x:v>
      </x:c>
      <x:c r="Q65" s="96" t="s"/>
      <x:c r="S65" s="15" t="s"/>
      <x:c r="T65" s="15" t="s"/>
      <x:c r="U65" s="15" t="s"/>
      <x:c r="V65" s="99">
        <x:f>V64+1/4*(V68-V64)</x:f>
      </x:c>
      <x:c r="W65" s="100" t="e">
        <x:f>Z73 * (V65 - V64)^3 + AA73 * (V65 - V64)^2 + AB73 * (V65 - V64) + AC73</x:f>
      </x:c>
      <x:c r="X65" s="15" t="s"/>
      <x:c r="Y65" s="35" t="s"/>
      <x:c r="Z65" s="5" t="s">
        <x:v>130</x:v>
      </x:c>
      <x:c r="AA65" s="4" t="s"/>
      <x:c r="AB65" s="4" t="s"/>
      <x:c r="AC65" s="3" t="s"/>
      <x:c r="AD65" s="15" t="s"/>
      <x:c r="AE65" s="18" t="s">
        <x:v>131</x:v>
      </x:c>
      <x:c r="AF65" s="15" t="s"/>
      <x:c r="AG65" s="28" t="s">
        <x:v>132</x:v>
      </x:c>
    </x:row>
    <x:row r="66" spans="1:34" x14ac:dyDescent="0.25">
      <x:c r="A66" s="11" t="n">
        <x:v>-30</x:v>
      </x:c>
      <x:c r="B66" s="11" t="n">
        <x:v>17</x:v>
      </x:c>
      <x:c r="C66" s="11" t="s">
        <x:v>54</x:v>
      </x:c>
      <x:c r="D66" s="11" t="n">
        <x:v>-8</x:v>
      </x:c>
      <x:c r="E66" s="11" t="n">
        <x:v>35</x:v>
      </x:c>
      <x:c r="F66" s="11" t="s">
        <x:v>33</x:v>
      </x:c>
      <x:c r="G66" s="11" t="n">
        <x:v>32</x:v>
      </x:c>
      <x:c r="H66" s="11" t="n">
        <x:v>64</x:v>
      </x:c>
      <x:c r="I66" s="11" t="s">
        <x:v>54</x:v>
      </x:c>
      <x:c r="J66" s="11" t="n">
        <x:v>-25</x:v>
      </x:c>
      <x:c r="K66" s="101" t="n">
        <x:v>19.659457567804</x:v>
      </x:c>
      <x:c r="L66" s="102" t="s">
        <x:v>165</x:v>
      </x:c>
      <x:c r="M66" s="11" t="s">
        <x:v>22</x:v>
      </x:c>
      <x:c r="Q66" s="96" t="s"/>
      <x:c r="S66" s="15" t="s"/>
      <x:c r="T66" s="15" t="s"/>
      <x:c r="U66" s="15" t="s"/>
      <x:c r="V66" s="99">
        <x:f>V64+2/4*(V68-V64)</x:f>
      </x:c>
      <x:c r="W66" s="100" t="e">
        <x:f>Z73 * (V66 - V64)^3 + AA73 * (V66 - V64)^2 + AB73 * (V66 - V64) + AC73</x:f>
      </x:c>
      <x:c r="X66" s="15" t="s"/>
      <x:c r="Y66" s="35" t="s"/>
      <x:c r="Z66" s="17" t="n">
        <x:v>2</x:v>
      </x:c>
      <x:c r="AA66" s="17" t="n">
        <x:v>0</x:v>
      </x:c>
      <x:c r="AB66" s="17" t="n">
        <x:v>0</x:v>
      </x:c>
      <x:c r="AC66" s="17" t="n">
        <x:v>0</x:v>
      </x:c>
      <x:c r="AD66" s="15" t="s"/>
      <x:c r="AE66" s="17" t="n">
        <x:v>0</x:v>
      </x:c>
      <x:c r="AF66" s="15" t="s"/>
      <x:c r="AG66" s="30" t="e">
        <x:f t="array" ref="AG66:AG69">MMULT( MINVERSE(Z66:AC69), AE66:AE69 )</x:f>
      </x:c>
    </x:row>
    <x:row r="67" spans="1:34" x14ac:dyDescent="0.25">
      <x:c r="A67" s="11" t="n">
        <x:v>-27</x:v>
      </x:c>
      <x:c r="B67" s="11" t="n">
        <x:v>19</x:v>
      </x:c>
      <x:c r="D67" s="11" t="n">
        <x:v>14</x:v>
      </x:c>
      <x:c r="E67" s="11" t="n">
        <x:v>48</x:v>
      </x:c>
      <x:c r="G67" s="11" t="n">
        <x:v>40</x:v>
      </x:c>
      <x:c r="H67" s="11" t="n">
        <x:v>68</x:v>
      </x:c>
      <x:c r="J67" s="11" t="n">
        <x:v>-16</x:v>
      </x:c>
      <x:c r="K67" s="101" t="n">
        <x:v>21.3243394575678</x:v>
      </x:c>
      <x:c r="L67" s="102" t="s">
        <x:v>166</x:v>
      </x:c>
      <x:c r="M67" s="0" t="s"/>
      <x:c r="Q67" s="96" t="s"/>
      <x:c r="S67" s="15" t="s"/>
      <x:c r="T67" s="15" t="s"/>
      <x:c r="U67" s="15" t="s"/>
      <x:c r="V67" s="99">
        <x:f>V64+3/4*(V68-V64)</x:f>
      </x:c>
      <x:c r="W67" s="100" t="e">
        <x:f>Z73 * (V67 - V64)^3 + AA73 * (V67 - V64)^2 + AB73 * (V67 - V64) + AC73</x:f>
      </x:c>
      <x:c r="X67" s="15" t="s"/>
      <x:c r="Y67" s="35" t="s"/>
      <x:c r="Z67" s="17" t="e">
        <x:f>AD60 / AE60</x:f>
      </x:c>
      <x:c r="AA67" s="17" t="n">
        <x:v>2</x:v>
      </x:c>
      <x:c r="AB67" s="17" t="e">
        <x:f>1 - Z67</x:f>
      </x:c>
      <x:c r="AC67" s="17" t="n">
        <x:v>0</x:v>
      </x:c>
      <x:c r="AD67" s="15" t="s"/>
      <x:c r="AE67" s="17" t="e">
        <x:f>3 * (AG61 - AG60) / AE60</x:f>
      </x:c>
      <x:c r="AF67" s="15" t="s"/>
      <x:c r="AG67" s="30" t="e">
        <x:f t="array"/>
      </x:c>
    </x:row>
    <x:row r="68" spans="1:34" x14ac:dyDescent="0.25">
      <x:c r="A68" s="11" t="n">
        <x:v>-12</x:v>
      </x:c>
      <x:c r="B68" s="11" t="n">
        <x:v>26</x:v>
      </x:c>
      <x:c r="D68" s="11" t="n">
        <x:v>16</x:v>
      </x:c>
      <x:c r="E68" s="11" t="n">
        <x:v>62</x:v>
      </x:c>
      <x:c r="G68" s="11" t="n">
        <x:v>60</x:v>
      </x:c>
      <x:c r="H68" s="11" t="n">
        <x:v>74</x:v>
      </x:c>
      <x:c r="J68" s="11" t="n">
        <x:v>0</x:v>
      </x:c>
      <x:c r="K68" s="11" t="n">
        <x:v>39.7272727272727</x:v>
      </x:c>
      <x:c r="L68" s="8" t="s">
        <x:v>167</x:v>
      </x:c>
      <x:c r="M68" s="0" t="s"/>
      <x:c r="O68" s="11">
        <x:f>IF(AND(J68 &gt;= A66, J68 &lt;= A67), (B67-B66)/(A67-A66)*J68 + (B67 - (B67-B66)/(A67-A66)*A67), IF(AND(J68 &gt; A67, J68 &lt;= A68), (B68-B67)/(A68-A67)*J68 + (B68 - (B68-B67)/(A68-A67)*A68), IF(AND(J68 &gt;= D66, J68 &lt;= D67), (E67-E66)/(D67-D66)*J68 + (E67 - (E67-E66)/(D67-D66)*D67), IF(AND(J68 &gt; D67, J68 &lt;= D68), (E68-E67)/(D68-D67)*J68 + (E68 - (E68-E67)/(D68-D67)*D68), IF(AND(J68 &gt;= G66, J68 &lt;= G67), (H67-H66)/(G67-G66)*J68 + (H67 - (H67-H66)/(G67-G66)*G67), IF(AND(J68 &gt; G67, J68 &lt;= G68), (H68-H67)/(G68-G67)*J68 + (H68 - (H68-H67)/(G68-G67)*G68), IF(AND(J68 &gt;= A68, J68 &lt;= D66), (E66-B68)/(D66-A68)*J68 + (E66 - (E66-B68)/(D66-A68)*D66), IF(AND(J68 &gt;= D68, J68 &lt;= G66), (H66-E68)/(G66-D68)*J68 + (H66 - (H66-E68)/(G66-D68)*G66), "Unknown"))))))))</x:f>
      </x:c>
      <x:c r="Q68" s="96" t="s"/>
      <x:c r="S68" s="15" t="s"/>
      <x:c r="T68" s="15" t="s"/>
      <x:c r="U68" s="15" t="s"/>
      <x:c r="V68" s="99">
        <x:f>Z62</x:f>
      </x:c>
      <x:c r="W68" s="100">
        <x:f>AA62</x:f>
      </x:c>
      <x:c r="X68" s="15" t="s"/>
      <x:c r="Y68" s="35" t="s"/>
      <x:c r="Z68" s="17" t="n">
        <x:v>0</x:v>
      </x:c>
      <x:c r="AA68" s="17" t="e">
        <x:f>AD61 / AE61</x:f>
      </x:c>
      <x:c r="AB68" s="17" t="n">
        <x:v>2</x:v>
      </x:c>
      <x:c r="AC68" s="17" t="e">
        <x:f>1 - AA68</x:f>
      </x:c>
      <x:c r="AD68" s="15" t="s"/>
      <x:c r="AE68" s="17" t="e">
        <x:f>3 * (AG62 - AG61) / AE61</x:f>
      </x:c>
      <x:c r="AF68" s="15" t="s"/>
      <x:c r="AG68" s="30" t="e">
        <x:f t="array"/>
      </x:c>
    </x:row>
    <x:row r="69" spans="1:34" x14ac:dyDescent="0.25">
      <x:c r="J69" s="11" t="n">
        <x:v>23</x:v>
      </x:c>
      <x:c r="K69" s="101" t="n">
        <x:v>62.0950028582317</x:v>
      </x:c>
      <x:c r="L69" s="102" t="s">
        <x:v>168</x:v>
      </x:c>
      <x:c r="M69" s="0" t="s"/>
      <x:c r="O69" s="11" t="s">
        <x:v>169</x:v>
      </x:c>
      <x:c r="Q69" s="96" t="s"/>
      <x:c r="S69" s="15" t="s"/>
      <x:c r="T69" s="15" t="s"/>
      <x:c r="U69" s="15" t="s"/>
      <x:c r="V69" s="99">
        <x:f>V68+1/4*(V72-V68)</x:f>
      </x:c>
      <x:c r="W69" s="100" t="e">
        <x:f>Z74 * (V69 - V68)^3 + AA74 * (V69 - V68)^2 + AB74 * (V69 - V68) + AC74</x:f>
      </x:c>
      <x:c r="X69" s="15" t="s"/>
      <x:c r="Y69" s="35" t="s"/>
      <x:c r="Z69" s="17" t="n">
        <x:v>0</x:v>
      </x:c>
      <x:c r="AA69" s="17" t="n">
        <x:v>0</x:v>
      </x:c>
      <x:c r="AB69" s="17" t="n">
        <x:v>0</x:v>
      </x:c>
      <x:c r="AC69" s="17" t="n">
        <x:v>2</x:v>
      </x:c>
      <x:c r="AD69" s="15" t="s"/>
      <x:c r="AE69" s="17" t="n">
        <x:v>0</x:v>
      </x:c>
      <x:c r="AF69" s="15" t="s"/>
      <x:c r="AG69" s="30" t="e">
        <x:f t="array"/>
      </x:c>
    </x:row>
    <x:row r="70" spans="1:34" x14ac:dyDescent="0.25">
      <x:c r="J70" s="11" t="n">
        <x:v>50</x:v>
      </x:c>
      <x:c r="K70" s="101" t="n">
        <x:v>71.7202743902439</x:v>
      </x:c>
      <x:c r="L70" s="102" t="s">
        <x:v>170</x:v>
      </x:c>
      <x:c r="M70" s="0" t="s"/>
      <x:c r="Q70" s="96" t="s"/>
      <x:c r="S70" s="15" t="s"/>
      <x:c r="T70" s="15" t="s"/>
      <x:c r="U70" s="15" t="s"/>
      <x:c r="V70" s="99">
        <x:f>V68+2/4*(V72-V68)</x:f>
      </x:c>
      <x:c r="W70" s="100" t="e">
        <x:f>Z74 * (V70 - V68)^3 + AA74 * (V70 - V68)^2 + AB74 * (V70 - V68) + AC74</x:f>
      </x:c>
      <x:c r="X70" s="15" t="s"/>
      <x:c r="Y70" s="35" t="s"/>
      <x:c r="Z70" s="15" t="s"/>
      <x:c r="AA70" s="15" t="s"/>
      <x:c r="AB70" s="15" t="s"/>
      <x:c r="AC70" s="15" t="s"/>
      <x:c r="AD70" s="15" t="s"/>
      <x:c r="AE70" s="15" t="s"/>
      <x:c r="AF70" s="15" t="s"/>
      <x:c r="AG70" s="25" t="s"/>
    </x:row>
    <x:row r="71" spans="1:34" x14ac:dyDescent="0.25">
      <x:c r="J71" s="11" t="n">
        <x:v>55</x:v>
      </x:c>
      <x:c r="K71" s="101" t="n">
        <x:v>72.9501714939024</x:v>
      </x:c>
      <x:c r="L71" s="102" t="s">
        <x:v>171</x:v>
      </x:c>
      <x:c r="M71" s="0" t="s"/>
      <x:c r="Q71" s="96" t="s"/>
      <x:c r="S71" s="15" t="s"/>
      <x:c r="T71" s="15" t="s"/>
      <x:c r="U71" s="15" t="s"/>
      <x:c r="V71" s="99">
        <x:f>V68+3/4*(V72-V68)</x:f>
      </x:c>
      <x:c r="W71" s="100" t="e">
        <x:f>Z74 * (V71 - V68)^3 + AA74 * (V71 - V68)^2 + AB74 * (V71 - V68) + AC74</x:f>
      </x:c>
      <x:c r="X71" s="15" t="s"/>
      <x:c r="Y71" s="27" t="s">
        <x:v>124</x:v>
      </x:c>
      <x:c r="Z71" s="18" t="s">
        <x:v>135</x:v>
      </x:c>
      <x:c r="AA71" s="18" t="s">
        <x:v>136</x:v>
      </x:c>
      <x:c r="AB71" s="18" t="s">
        <x:v>137</x:v>
      </x:c>
      <x:c r="AC71" s="18" t="s">
        <x:v>138</x:v>
      </x:c>
      <x:c r="AD71" s="36" t="s">
        <x:v>172</x:v>
      </x:c>
      <x:c r="AE71" s="37" t="s"/>
      <x:c r="AF71" s="37" t="s"/>
      <x:c r="AG71" s="25" t="s"/>
    </x:row>
    <x:row r="72" spans="1:34" x14ac:dyDescent="0.25">
      <x:c r="A72" s="13" t="s">
        <x:v>173</x:v>
      </x:c>
      <x:c r="Q72" s="96" t="s"/>
      <x:c r="S72" s="15" t="s"/>
      <x:c r="T72" s="15" t="s"/>
      <x:c r="U72" s="15" t="s"/>
      <x:c r="V72" s="99">
        <x:f>Z63</x:f>
      </x:c>
      <x:c r="W72" s="100">
        <x:f>AA63</x:f>
      </x:c>
      <x:c r="X72" s="15" t="s"/>
      <x:c r="Y72" s="29" t="n">
        <x:v>0</x:v>
      </x:c>
      <x:c r="Z72" s="17" t="e">
        <x:f>(AG67 - AG66) / (3 * AD60)</x:f>
      </x:c>
      <x:c r="AA72" s="17" t="e">
        <x:f>AG66</x:f>
      </x:c>
      <x:c r="AB72" s="17" t="e">
        <x:f>AG60 - AD60 * (AG67 + 2 * AG66) / 3</x:f>
      </x:c>
      <x:c r="AC72" s="17">
        <x:f>AA60</x:f>
      </x:c>
      <x:c r="AD72" s="36" t="s"/>
      <x:c r="AE72" s="37" t="s"/>
      <x:c r="AF72" s="37" t="s"/>
      <x:c r="AG72" s="25" t="s"/>
    </x:row>
    <x:row r="73" spans="1:34" x14ac:dyDescent="0.25">
      <x:c r="A73" s="45" t="s">
        <x:v>9</x:v>
      </x:c>
      <x:c r="B73" s="45" t="s">
        <x:v>10</x:v>
      </x:c>
      <x:c r="C73" s="45" t="s">
        <x:v>11</x:v>
      </x:c>
      <x:c r="D73" s="47" t="s">
        <x:v>12</x:v>
      </x:c>
      <x:c r="E73" s="47" t="s">
        <x:v>13</x:v>
      </x:c>
      <x:c r="F73" s="47" t="s">
        <x:v>14</x:v>
      </x:c>
      <x:c r="G73" s="49" t="s">
        <x:v>15</x:v>
      </x:c>
      <x:c r="H73" s="49" t="s">
        <x:v>16</x:v>
      </x:c>
      <x:c r="I73" s="49" t="s">
        <x:v>17</x:v>
      </x:c>
      <x:c r="J73" s="58" t="s">
        <x:v>74</x:v>
      </x:c>
      <x:c r="K73" s="59" t="s">
        <x:v>75</x:v>
      </x:c>
      <x:c r="L73" s="59" t="s">
        <x:v>19</x:v>
      </x:c>
      <x:c r="M73" s="59" t="s">
        <x:v>72</x:v>
      </x:c>
      <x:c r="N73" s="98" t="s">
        <x:v>63</x:v>
      </x:c>
      <x:c r="O73" s="66">
        <x:v>43952.6333333333</x:v>
      </x:c>
      <x:c r="Q73" s="96" t="s"/>
      <x:c r="S73" s="15" t="s"/>
      <x:c r="T73" s="15" t="s"/>
      <x:c r="U73" s="15" t="s"/>
      <x:c r="V73" s="15" t="s"/>
      <x:c r="W73" s="15" t="s"/>
      <x:c r="X73" s="15" t="s"/>
      <x:c r="Y73" s="29" t="n">
        <x:v>1</x:v>
      </x:c>
      <x:c r="Z73" s="17" t="e">
        <x:f>(AG68 - AG67) / (3 * AD61)</x:f>
      </x:c>
      <x:c r="AA73" s="17" t="e">
        <x:f>AG67</x:f>
      </x:c>
      <x:c r="AB73" s="17" t="e">
        <x:f>AG61 - AD61 * (AG68 + 2 * AG67) / 3</x:f>
      </x:c>
      <x:c r="AC73" s="17">
        <x:f>AA61</x:f>
      </x:c>
      <x:c r="AD73" s="36" t="s"/>
      <x:c r="AE73" s="37" t="s"/>
      <x:c r="AF73" s="37" t="s"/>
      <x:c r="AG73" s="25" t="s"/>
    </x:row>
    <x:row r="74" spans="1:34" s="0" customFormat="1" ht="15.75" customHeight="1" thickBot="1" x14ac:dyDescent="0.3">
      <x:c r="A74" s="11" t="n">
        <x:v>400</x:v>
      </x:c>
      <x:c r="B74" s="11" t="n">
        <x:v>57</x:v>
      </x:c>
      <x:c r="C74" s="11" t="s">
        <x:v>40</x:v>
      </x:c>
      <x:c r="D74" s="11" t="n">
        <x:v>432</x:v>
      </x:c>
      <x:c r="E74" s="11" t="n">
        <x:v>80</x:v>
      </x:c>
      <x:c r="F74" s="11" t="s">
        <x:v>21</x:v>
      </x:c>
      <x:c r="G74" s="11" t="n">
        <x:v>456</x:v>
      </x:c>
      <x:c r="H74" s="11" t="n">
        <x:v>110</x:v>
      </x:c>
      <x:c r="I74" s="11" t="s">
        <x:v>54</x:v>
      </x:c>
      <x:c r="J74" s="11" t="n">
        <x:v>412</x:v>
      </x:c>
      <x:c r="K74" s="11" t="n">
        <x:v>57</x:v>
      </x:c>
      <x:c r="L74" s="8" t="s">
        <x:v>174</x:v>
      </x:c>
      <x:c r="M74" s="0" t="s">
        <x:v>26</x:v>
      </x:c>
      <x:c r="Q74" s="96" t="s"/>
      <x:c r="S74" s="15" t="s"/>
      <x:c r="T74" s="15" t="s"/>
      <x:c r="U74" s="15" t="s"/>
      <x:c r="V74" s="15" t="s"/>
      <x:c r="W74" s="15" t="s"/>
      <x:c r="X74" s="15" t="s"/>
      <x:c r="Y74" s="38" t="n">
        <x:v>2</x:v>
      </x:c>
      <x:c r="Z74" s="39" t="e">
        <x:f>(AG69 - AG68) / (3 * AD62)</x:f>
      </x:c>
      <x:c r="AA74" s="39" t="e">
        <x:f>AG68</x:f>
      </x:c>
      <x:c r="AB74" s="39" t="e">
        <x:f>AG62 - AD62 * (AG69 + 2 * AG68) / 3</x:f>
      </x:c>
      <x:c r="AC74" s="39">
        <x:f>AA62</x:f>
      </x:c>
      <x:c r="AD74" s="40" t="s"/>
      <x:c r="AE74" s="41" t="s"/>
      <x:c r="AF74" s="41" t="s"/>
      <x:c r="AG74" s="42" t="s"/>
    </x:row>
    <x:row r="75" spans="1:34" x14ac:dyDescent="0.25">
      <x:c r="A75" s="11" t="n">
        <x:v>418</x:v>
      </x:c>
      <x:c r="B75" s="11" t="n">
        <x:v>65</x:v>
      </x:c>
      <x:c r="D75" s="11" t="n">
        <x:v>435</x:v>
      </x:c>
      <x:c r="E75" s="11" t="n">
        <x:v>90</x:v>
      </x:c>
      <x:c r="G75" s="11" t="n">
        <x:v>459</x:v>
      </x:c>
      <x:c r="H75" s="11" t="n">
        <x:v>125</x:v>
      </x:c>
      <x:c r="J75" s="11" t="n">
        <x:v>430</x:v>
      </x:c>
      <x:c r="K75" s="11" t="n">
        <x:v>73</x:v>
      </x:c>
      <x:c r="L75" s="8" t="s">
        <x:v>175</x:v>
      </x:c>
      <x:c r="M75" s="0" t="s"/>
      <x:c r="Q75" s="96" t="s"/>
    </x:row>
    <x:row r="76" spans="1:34" x14ac:dyDescent="0.25">
      <x:c r="A76" s="11" t="n">
        <x:v>425</x:v>
      </x:c>
      <x:c r="B76" s="11" t="n">
        <x:v>73</x:v>
      </x:c>
      <x:c r="D76" s="11" t="n">
        <x:v>450</x:v>
      </x:c>
      <x:c r="E76" s="11" t="n">
        <x:v>97</x:v>
      </x:c>
      <x:c r="G76" s="11" t="n">
        <x:v>470</x:v>
      </x:c>
      <x:c r="H76" s="11" t="n">
        <x:v>138</x:v>
      </x:c>
      <x:c r="J76" s="11" t="n">
        <x:v>440</x:v>
      </x:c>
      <x:c r="K76" s="11" t="n">
        <x:v>-9999</x:v>
      </x:c>
      <x:c r="L76" s="8" t="s">
        <x:v>76</x:v>
      </x:c>
      <x:c r="M76" s="0" t="s"/>
      <x:c r="Q76" s="96" t="s"/>
    </x:row>
    <x:row r="77" spans="1:34" x14ac:dyDescent="0.25">
      <x:c r="J77" s="11" t="n">
        <x:v>450</x:v>
      </x:c>
      <x:c r="K77" s="11" t="n">
        <x:v>97</x:v>
      </x:c>
      <x:c r="L77" s="8" t="s">
        <x:v>176</x:v>
      </x:c>
      <x:c r="M77" s="0" t="s"/>
      <x:c r="Q77" s="96" t="s"/>
    </x:row>
    <x:row r="78" spans="1:34" x14ac:dyDescent="0.25">
      <x:c r="J78" s="11" t="n">
        <x:v>458</x:v>
      </x:c>
      <x:c r="K78" s="11" t="n">
        <x:v>120.030956024895</x:v>
      </x:c>
      <x:c r="L78" s="8" t="s">
        <x:v>177</x:v>
      </x:c>
      <x:c r="M78" s="0" t="s"/>
      <x:c r="Q78" s="96" t="s"/>
    </x:row>
    <x:row r="79" spans="1:34" x14ac:dyDescent="0.25">
      <x:c r="J79" s="11" t="n">
        <x:v>465</x:v>
      </x:c>
      <x:c r="K79" s="11" t="n">
        <x:v>138.898822940145</x:v>
      </x:c>
      <x:c r="L79" s="8" t="s">
        <x:v>178</x:v>
      </x:c>
      <x:c r="M79" s="0" t="s"/>
      <x:c r="Q79" s="96" t="s"/>
    </x:row>
    <x:row r="80" spans="1:34" x14ac:dyDescent="0.25">
      <x:c r="A80" s="13" t="s">
        <x:v>179</x:v>
      </x:c>
      <x:c r="Q80" s="96" t="s"/>
    </x:row>
    <x:row r="81" spans="1:34" x14ac:dyDescent="0.25">
      <x:c r="A81" s="45" t="s">
        <x:v>9</x:v>
      </x:c>
      <x:c r="B81" s="45" t="s">
        <x:v>10</x:v>
      </x:c>
      <x:c r="C81" s="45" t="s">
        <x:v>11</x:v>
      </x:c>
      <x:c r="D81" s="47" t="s">
        <x:v>12</x:v>
      </x:c>
      <x:c r="E81" s="47" t="s">
        <x:v>13</x:v>
      </x:c>
      <x:c r="F81" s="47" t="s">
        <x:v>14</x:v>
      </x:c>
      <x:c r="G81" s="49" t="s">
        <x:v>15</x:v>
      </x:c>
      <x:c r="H81" s="49" t="s">
        <x:v>16</x:v>
      </x:c>
      <x:c r="I81" s="49" t="s">
        <x:v>17</x:v>
      </x:c>
      <x:c r="J81" s="58" t="s">
        <x:v>74</x:v>
      </x:c>
      <x:c r="K81" s="59" t="s">
        <x:v>75</x:v>
      </x:c>
      <x:c r="L81" s="59" t="s">
        <x:v>19</x:v>
      </x:c>
      <x:c r="M81" s="59" t="s">
        <x:v>72</x:v>
      </x:c>
      <x:c r="N81" s="98" t="s">
        <x:v>63</x:v>
      </x:c>
      <x:c r="O81" s="66">
        <x:v>43952.6333333333</x:v>
      </x:c>
      <x:c r="Q81" s="96" t="s"/>
    </x:row>
    <x:row r="82" spans="1:34" x14ac:dyDescent="0.25">
      <x:c r="A82" s="11" t="n">
        <x:v>1200</x:v>
      </x:c>
      <x:c r="B82" s="11" t="n">
        <x:v>2000</x:v>
      </x:c>
      <x:c r="C82" s="11" t="s">
        <x:v>40</x:v>
      </x:c>
      <x:c r="D82" s="11" t="n">
        <x:v>1500</x:v>
      </x:c>
      <x:c r="E82" s="11" t="n">
        <x:v>1700</x:v>
      </x:c>
      <x:c r="F82" s="11" t="s">
        <x:v>54</x:v>
      </x:c>
      <x:c r="G82" s="11" t="n">
        <x:v>1800</x:v>
      </x:c>
      <x:c r="H82" s="11" t="n">
        <x:v>1400</x:v>
      </x:c>
      <x:c r="I82" s="11" t="s">
        <x:v>33</x:v>
      </x:c>
      <x:c r="J82" s="11" t="n">
        <x:v>1250</x:v>
      </x:c>
      <x:c r="K82" s="11" t="n">
        <x:v>2000</x:v>
      </x:c>
      <x:c r="L82" s="8" t="s">
        <x:v>180</x:v>
      </x:c>
      <x:c r="M82" s="11" t="s">
        <x:v>31</x:v>
      </x:c>
      <x:c r="Q82" s="96" t="s"/>
    </x:row>
    <x:row r="83" spans="1:34" x14ac:dyDescent="0.25">
      <x:c r="A83" s="11" t="n">
        <x:v>1300</x:v>
      </x:c>
      <x:c r="B83" s="11" t="n">
        <x:v>1900</x:v>
      </x:c>
      <x:c r="D83" s="11" t="n">
        <x:v>1600</x:v>
      </x:c>
      <x:c r="E83" s="11" t="n">
        <x:v>1600</x:v>
      </x:c>
      <x:c r="G83" s="11" t="n">
        <x:v>1900</x:v>
      </x:c>
      <x:c r="H83" s="11" t="n">
        <x:v>1300</x:v>
      </x:c>
      <x:c r="J83" s="11" t="n">
        <x:v>1475</x:v>
      </x:c>
      <x:c r="K83" s="101" t="n">
        <x:v>1725</x:v>
      </x:c>
      <x:c r="L83" s="102" t="s">
        <x:v>181</x:v>
      </x:c>
      <x:c r="M83" s="0" t="s"/>
      <x:c r="Q83" s="96" t="s"/>
    </x:row>
    <x:row r="84" spans="1:34" x14ac:dyDescent="0.25">
      <x:c r="A84" s="11" t="n">
        <x:v>1400</x:v>
      </x:c>
      <x:c r="B84" s="11" t="n">
        <x:v>1800</x:v>
      </x:c>
      <x:c r="D84" s="11" t="n">
        <x:v>1700</x:v>
      </x:c>
      <x:c r="E84" s="11" t="n">
        <x:v>1500</x:v>
      </x:c>
      <x:c r="G84" s="11" t="n">
        <x:v>2000</x:v>
      </x:c>
      <x:c r="H84" s="11" t="n">
        <x:v>1200</x:v>
      </x:c>
      <x:c r="J84" s="11" t="n">
        <x:v>1550</x:v>
      </x:c>
      <x:c r="K84" s="11" t="n">
        <x:v>1650</x:v>
      </x:c>
      <x:c r="L84" s="8" t="s">
        <x:v>182</x:v>
      </x:c>
      <x:c r="M84" s="0" t="s"/>
      <x:c r="Q84" s="96" t="s"/>
    </x:row>
    <x:row r="85" spans="1:34" x14ac:dyDescent="0.25">
      <x:c r="J85" s="11" t="n">
        <x:v>1760</x:v>
      </x:c>
      <x:c r="K85" s="101" t="n">
        <x:v>1440</x:v>
      </x:c>
      <x:c r="L85" s="102" t="s">
        <x:v>183</x:v>
      </x:c>
      <x:c r="M85" s="0" t="s"/>
      <x:c r="Q85" s="96" t="s"/>
    </x:row>
    <x:row r="86" spans="1:34" x14ac:dyDescent="0.25">
      <x:c r="J86" s="11" t="n">
        <x:v>1950</x:v>
      </x:c>
      <x:c r="K86" s="11" t="n">
        <x:v>1250</x:v>
      </x:c>
      <x:c r="L86" s="8" t="s">
        <x:v>184</x:v>
      </x:c>
      <x:c r="M86" s="0" t="s"/>
      <x:c r="O86" s="11">
        <x:f>IF(AND(J86 &gt;= A82, J86 &lt;= A83), (B83-B82)/(A83-A82)*J86 + (B83 - (B83-B82)/(A83-A82)*A83), IF(AND(J86 &gt; A83, J86 &lt;= A84), (B84-B83)/(A84-A83)*J86 + (B84 - (B84-B83)/(A84-A83)*A84), IF(AND(J86 &gt;= D82, J86 &lt;= D83), (E83-E82)/(D83-D82)*J86 + (E83 - (E83-E82)/(D83-D82)*D83), IF(AND(J86 &gt; D83, J86 &lt;= D84), (E84-E83)/(D84-D83)*J86 + (E84 - (E84-E83)/(D84-D83)*D84), IF(AND(J86 &gt;= G82, J86 &lt;= G83), (H83-H82)/(G83-G82)*J86 + (H83 - (H83-H82)/(G83-G82)*G83), IF(AND(J86 &gt; G83, J86 &lt;= G84), (H84-H83)/(G84-G83)*J86 + (H84 - (H84-H83)/(G84-G83)*G84), IF(AND(J86 &gt;= A84, J86 &lt;= D82), (E82-B84)/(D82-A84)*J86 + (E82 - (E82-B84)/(D82-A84)*D82), IF(AND(J86 &gt;= D84, J86 &lt;= G82), (H82-E84)/(G82-D84)*J86 + (H82 - (H82-E84)/(G82-D84)*G82), "Unknown"))))))))</x:f>
      </x:c>
      <x:c r="Q86" s="96" t="s"/>
    </x:row>
    <x:row r="87" spans="1:34" x14ac:dyDescent="0.25">
      <x:c r="J87" s="11" t="n">
        <x:v>1975</x:v>
      </x:c>
      <x:c r="K87" s="11" t="n">
        <x:v>1225</x:v>
      </x:c>
      <x:c r="L87" s="8" t="s">
        <x:v>185</x:v>
      </x:c>
      <x:c r="M87" s="0" t="s"/>
      <x:c r="O87" s="11">
        <x:f>IF(AND(J87 &gt;= A82, J87 &lt;= A83), (B83-B82)/(A83-A82)*J87 + (B83 - (B83-B82)/(A83-A82)*A83), IF(AND(J87 &gt; A83, J87 &lt;= A84), (B84-B83)/(A84-A83)*J87 + (B84 - (B84-B83)/(A84-A83)*A84), IF(AND(J87 &gt;= D82, J87 &lt;= D83), (E83-E82)/(D83-D82)*J87 + (E83 - (E83-E82)/(D83-D82)*D83), IF(AND(J87 &gt; D83, J87 &lt;= D84), (E84-E83)/(D84-D83)*J87 + (E84 - (E84-E83)/(D84-D83)*D84), IF(AND(J87 &gt;= G82, J87 &lt;= G83), (H83-H82)/(G83-G82)*J87 + (H83 - (H83-H82)/(G83-G82)*G83), IF(AND(J87 &gt; G83, J87 &lt;= G84), (H84-H83)/(G84-G83)*J87 + (H84 - (H84-H83)/(G84-G83)*G84), IF(AND(J87 &gt;= A84, J87 &lt;= D82), (E82-B84)/(D82-A84)*J87 + (E82 - (E82-B84)/(D82-A84)*D82), IF(AND(J87 &gt;= D84, J87 &lt;= G82), (H82-E84)/(G82-D84)*J87 + (H82 - (H82-E84)/(G82-D84)*G82), "Unknown"))))))))</x:f>
      </x:c>
      <x:c r="Q87" s="96" t="s"/>
    </x:row>
    <x:row r="88" spans="1:34" x14ac:dyDescent="0.25">
      <x:c r="A88" s="13" t="s">
        <x:v>186</x:v>
      </x:c>
      <x:c r="Q88" s="96" t="s"/>
    </x:row>
    <x:row r="89" spans="1:34" x14ac:dyDescent="0.25">
      <x:c r="A89" s="45" t="s">
        <x:v>9</x:v>
      </x:c>
      <x:c r="B89" s="45" t="s">
        <x:v>10</x:v>
      </x:c>
      <x:c r="C89" s="45" t="s">
        <x:v>11</x:v>
      </x:c>
      <x:c r="D89" s="47" t="s">
        <x:v>12</x:v>
      </x:c>
      <x:c r="E89" s="47" t="s">
        <x:v>13</x:v>
      </x:c>
      <x:c r="F89" s="47" t="s">
        <x:v>14</x:v>
      </x:c>
      <x:c r="G89" s="49" t="s">
        <x:v>15</x:v>
      </x:c>
      <x:c r="H89" s="49" t="s">
        <x:v>16</x:v>
      </x:c>
      <x:c r="I89" s="49" t="s">
        <x:v>17</x:v>
      </x:c>
      <x:c r="J89" s="58" t="s">
        <x:v>74</x:v>
      </x:c>
      <x:c r="K89" s="59" t="s">
        <x:v>75</x:v>
      </x:c>
      <x:c r="L89" s="59" t="s">
        <x:v>19</x:v>
      </x:c>
      <x:c r="M89" s="59" t="s">
        <x:v>72</x:v>
      </x:c>
      <x:c r="N89" s="103" t="s">
        <x:v>20</x:v>
      </x:c>
      <x:c r="O89" s="66">
        <x:v>43952.6333333333</x:v>
      </x:c>
      <x:c r="Q89" s="96" t="s"/>
    </x:row>
    <x:row r="90" spans="1:34" x14ac:dyDescent="0.25">
      <x:c r="A90" s="11" t="n">
        <x:v>50</x:v>
      </x:c>
      <x:c r="B90" s="11" t="n">
        <x:v>50</x:v>
      </x:c>
      <x:c r="C90" s="11" t="s">
        <x:v>21</x:v>
      </x:c>
      <x:c r="D90" s="11" t="n">
        <x:v>80</x:v>
      </x:c>
      <x:c r="E90" s="11" t="n">
        <x:v>35</x:v>
      </x:c>
      <x:c r="F90" s="11" t="s">
        <x:v>33</x:v>
      </x:c>
      <x:c r="G90" s="11" t="n">
        <x:v>100</x:v>
      </x:c>
      <x:c r="H90" s="11" t="n">
        <x:v>18</x:v>
      </x:c>
      <x:c r="I90" s="11" t="s">
        <x:v>40</x:v>
      </x:c>
      <x:c r="J90" s="11" t="n">
        <x:v>55</x:v>
      </x:c>
      <x:c r="K90" s="8" t="s">
        <x:v>76</x:v>
      </x:c>
      <x:c r="L90" s="8" t="s">
        <x:v>76</x:v>
      </x:c>
      <x:c r="M90" s="11" t="s">
        <x:v>31</x:v>
      </x:c>
      <x:c r="Q90" s="96" t="s"/>
    </x:row>
    <x:row r="91" spans="1:34" x14ac:dyDescent="0.25">
      <x:c r="A91" s="11" t="n">
        <x:v>60</x:v>
      </x:c>
      <x:c r="B91" s="11" t="n">
        <x:v>43</x:v>
      </x:c>
      <x:c r="D91" s="11" t="n">
        <x:v>85</x:v>
      </x:c>
      <x:c r="E91" s="11" t="n">
        <x:v>32</x:v>
      </x:c>
      <x:c r="G91" s="11" t="n">
        <x:v>110</x:v>
      </x:c>
      <x:c r="H91" s="11" t="n">
        <x:v>5</x:v>
      </x:c>
      <x:c r="J91" s="11" t="n">
        <x:v>62</x:v>
      </x:c>
      <x:c r="K91" s="8" t="s">
        <x:v>76</x:v>
      </x:c>
      <x:c r="L91" s="8" t="s">
        <x:v>76</x:v>
      </x:c>
      <x:c r="M91" s="0" t="s"/>
      <x:c r="Q91" s="96" t="s"/>
    </x:row>
    <x:row r="92" spans="1:34" x14ac:dyDescent="0.25">
      <x:c r="A92" s="11" t="n">
        <x:v>75</x:v>
      </x:c>
      <x:c r="B92" s="11" t="n">
        <x:v>40</x:v>
      </x:c>
      <x:c r="D92" s="11" t="n">
        <x:v>90</x:v>
      </x:c>
      <x:c r="E92" s="11" t="n">
        <x:v>25</x:v>
      </x:c>
      <x:c r="G92" s="11" t="n">
        <x:v>130</x:v>
      </x:c>
      <x:c r="H92" s="11" t="n">
        <x:v>-4</x:v>
      </x:c>
      <x:c r="J92" s="11" t="n">
        <x:v>77</x:v>
      </x:c>
      <x:c r="K92" s="8" t="s">
        <x:v>76</x:v>
      </x:c>
      <x:c r="L92" s="8" t="s">
        <x:v>76</x:v>
      </x:c>
      <x:c r="M92" s="0" t="s"/>
      <x:c r="O92" s="11">
        <x:f>IF(AND(J92 &gt;= A90, J92 &lt;= A91), (B91-B90)/(A91-A90)*J92 + (B91 - (B91-B90)/(A91-A90)*A91), IF(AND(J92 &gt; A91, J92 &lt;= A92), (B92-B91)/(A92-A91)*J92 + (B92 - (B92-B91)/(A92-A91)*A92), IF(AND(J92 &gt;= D90, J92 &lt;= D91), (E91-E90)/(D91-D90)*J92 + (E91 - (E91-E90)/(D91-D90)*D91), IF(AND(J92 &gt; D91, J92 &lt;= D92), (E92-E91)/(D92-D91)*J92 + (E92 - (E92-E91)/(D92-D91)*D92), IF(AND(J92 &gt;= G90, J92 &lt;= G91), (H91-H90)/(G91-G90)*J92 + (H91 - (H91-H90)/(G91-G90)*G91), IF(AND(J92 &gt; G91, J92 &lt;= G92), (H92-H91)/(G92-G91)*J92 + (H92 - (H92-H91)/(G92-G91)*G92), IF(AND(J92 &gt;= A92, J92 &lt;= D90), (E90-B92)/(D90-A92)*J92 + (E90 - (E90-B92)/(D90-A92)*D90), IF(AND(J92 &gt;= D92, J92 &lt;= G90), (H90-E92)/(G90-D92)*J92 + (H90 - (H90-E92)/(G90-D92)*G90), "Unknown"))))))))</x:f>
      </x:c>
      <x:c r="Q92" s="96" t="s"/>
    </x:row>
    <x:row r="93" spans="1:34" x14ac:dyDescent="0.25">
      <x:c r="J93" s="11" t="n">
        <x:v>83</x:v>
      </x:c>
      <x:c r="K93" s="11" t="n">
        <x:v>33.2</x:v>
      </x:c>
      <x:c r="L93" s="8" t="s">
        <x:v>187</x:v>
      </x:c>
      <x:c r="M93" s="0" t="s"/>
      <x:c r="O93" s="11">
        <x:f>IF(AND(J93 &gt;= A90, J93 &lt;= A91), (B91-B90)/(A91-A90)*J93 + (B91 - (B91-B90)/(A91-A90)*A91), IF(AND(J93 &gt; A91, J93 &lt;= A92), (B92-B91)/(A92-A91)*J93 + (B92 - (B92-B91)/(A92-A91)*A92), IF(AND(J93 &gt;= D90, J93 &lt;= D91), (E91-E90)/(D91-D90)*J93 + (E91 - (E91-E90)/(D91-D90)*D91), IF(AND(J93 &gt; D91, J93 &lt;= D92), (E92-E91)/(D92-D91)*J93 + (E92 - (E92-E91)/(D92-D91)*D92), IF(AND(J93 &gt;= G90, J93 &lt;= G91), (H91-H90)/(G91-G90)*J93 + (H91 - (H91-H90)/(G91-G90)*G91), IF(AND(J93 &gt; G91, J93 &lt;= G92), (H92-H91)/(G92-G91)*J93 + (H92 - (H92-H91)/(G92-G91)*G92), IF(AND(J93 &gt;= A92, J93 &lt;= D90), (E90-B92)/(D90-A92)*J93 + (E90 - (E90-B92)/(D90-A92)*D90), IF(AND(J93 &gt;= D92, J93 &lt;= G90), (H90-E92)/(G90-D92)*J93 + (H90 - (H90-E92)/(G90-D92)*G90), "Unknown"))))))))</x:f>
      </x:c>
      <x:c r="Q93" s="96" t="s"/>
    </x:row>
    <x:row r="94" spans="1:34" x14ac:dyDescent="0.25">
      <x:c r="J94" s="11" t="n">
        <x:v>95</x:v>
      </x:c>
      <x:c r="K94" s="11" t="n">
        <x:v>21.5</x:v>
      </x:c>
      <x:c r="L94" s="8" t="s">
        <x:v>150</x:v>
      </x:c>
      <x:c r="M94" s="0" t="s"/>
      <x:c r="O94" s="11">
        <x:f>IF(AND(J94 &gt;= A90, J94 &lt;= A91), (B91-B90)/(A91-A90)*J94 + (B91 - (B91-B90)/(A91-A90)*A91), IF(AND(J94 &gt; A91, J94 &lt;= A92), (B92-B91)/(A92-A91)*J94 + (B92 - (B92-B91)/(A92-A91)*A92), IF(AND(J94 &gt;= D90, J94 &lt;= D91), (E91-E90)/(D91-D90)*J94 + (E91 - (E91-E90)/(D91-D90)*D91), IF(AND(J94 &gt; D91, J94 &lt;= D92), (E92-E91)/(D92-D91)*J94 + (E92 - (E92-E91)/(D92-D91)*D92), IF(AND(J94 &gt;= G90, J94 &lt;= G91), (H91-H90)/(G91-G90)*J94 + (H91 - (H91-H90)/(G91-G90)*G91), IF(AND(J94 &gt; G91, J94 &lt;= G92), (H92-H91)/(G92-G91)*J94 + (H92 - (H92-H91)/(G92-G91)*G92), IF(AND(J94 &gt;= A92, J94 &lt;= D90), (E90-B92)/(D90-A92)*J94 + (E90 - (E90-B92)/(D90-A92)*D90), IF(AND(J94 &gt;= D92, J94 &lt;= G90), (H90-E92)/(G90-D92)*J94 + (H90 - (H90-E92)/(G90-D92)*G90), "Unknown"))))))))</x:f>
      </x:c>
      <x:c r="Q94" s="96" t="s"/>
    </x:row>
    <x:row r="95" spans="1:34" x14ac:dyDescent="0.25">
      <x:c r="J95" s="11" t="n">
        <x:v>115</x:v>
      </x:c>
      <x:c r="K95" s="11" t="n">
        <x:v>5</x:v>
      </x:c>
      <x:c r="L95" s="8" t="s">
        <x:v>154</x:v>
      </x:c>
      <x:c r="M95" s="0" t="s"/>
      <x:c r="Q95" s="96" t="s"/>
    </x:row>
    <x:row r="96" spans="1:34" x14ac:dyDescent="0.25">
      <x:c r="A96" s="13" t="s">
        <x:v>188</x:v>
      </x:c>
      <x:c r="Q96" s="96" t="s"/>
    </x:row>
    <x:row r="97" spans="1:34" x14ac:dyDescent="0.25">
      <x:c r="A97" s="45" t="s">
        <x:v>9</x:v>
      </x:c>
      <x:c r="B97" s="45" t="s">
        <x:v>10</x:v>
      </x:c>
      <x:c r="C97" s="45" t="s">
        <x:v>11</x:v>
      </x:c>
      <x:c r="D97" s="47" t="s">
        <x:v>12</x:v>
      </x:c>
      <x:c r="E97" s="47" t="s">
        <x:v>13</x:v>
      </x:c>
      <x:c r="F97" s="47" t="s">
        <x:v>14</x:v>
      </x:c>
      <x:c r="G97" s="49" t="s">
        <x:v>15</x:v>
      </x:c>
      <x:c r="H97" s="49" t="s">
        <x:v>16</x:v>
      </x:c>
      <x:c r="I97" s="49" t="s">
        <x:v>17</x:v>
      </x:c>
      <x:c r="J97" s="58" t="s">
        <x:v>74</x:v>
      </x:c>
      <x:c r="K97" s="59" t="s">
        <x:v>75</x:v>
      </x:c>
      <x:c r="L97" s="59" t="s">
        <x:v>19</x:v>
      </x:c>
      <x:c r="M97" s="59" t="s">
        <x:v>72</x:v>
      </x:c>
      <x:c r="N97" s="98" t="s">
        <x:v>63</x:v>
      </x:c>
      <x:c r="O97" s="66">
        <x:v>43952.6333333333</x:v>
      </x:c>
      <x:c r="Q97" s="96" t="s"/>
    </x:row>
    <x:row r="98" spans="1:34" x14ac:dyDescent="0.25">
      <x:c r="A98" s="11" t="n">
        <x:v>0</x:v>
      </x:c>
      <x:c r="B98" s="11" t="n">
        <x:v>0</x:v>
      </x:c>
      <x:c r="C98" s="11" t="s">
        <x:v>54</x:v>
      </x:c>
      <x:c r="D98" s="11" t="n">
        <x:v>6</x:v>
      </x:c>
      <x:c r="E98" s="11" t="n">
        <x:v>-18</x:v>
      </x:c>
      <x:c r="F98" s="11" t="s">
        <x:v>21</x:v>
      </x:c>
      <x:c r="G98" s="11" t="n">
        <x:v>12</x:v>
      </x:c>
      <x:c r="H98" s="11" t="n">
        <x:v>-40</x:v>
      </x:c>
      <x:c r="I98" s="11" t="s">
        <x:v>33</x:v>
      </x:c>
      <x:c r="J98" s="11" t="n">
        <x:v>-1</x:v>
      </x:c>
      <x:c r="K98" s="11" t="n">
        <x:v>-8888</x:v>
      </x:c>
      <x:c r="L98" s="8" t="s">
        <x:v>77</x:v>
      </x:c>
      <x:c r="M98" s="11" t="s">
        <x:v>28</x:v>
      </x:c>
      <x:c r="Q98" s="96" t="s"/>
    </x:row>
    <x:row r="99" spans="1:34" x14ac:dyDescent="0.25">
      <x:c r="A99" s="11" t="n">
        <x:v>2</x:v>
      </x:c>
      <x:c r="B99" s="11" t="n">
        <x:v>-2</x:v>
      </x:c>
      <x:c r="D99" s="11" t="n">
        <x:v>8</x:v>
      </x:c>
      <x:c r="E99" s="11" t="n">
        <x:v>-28</x:v>
      </x:c>
      <x:c r="G99" s="11" t="n">
        <x:v>14</x:v>
      </x:c>
      <x:c r="H99" s="11" t="n">
        <x:v>-50</x:v>
      </x:c>
      <x:c r="J99" s="11" t="n">
        <x:v>1</x:v>
      </x:c>
      <x:c r="K99" s="101" t="n">
        <x:v>-0.4</x:v>
      </x:c>
      <x:c r="L99" s="102" t="s">
        <x:v>189</x:v>
      </x:c>
      <x:c r="M99" s="0" t="s"/>
      <x:c r="Q99" s="96" t="s"/>
    </x:row>
    <x:row r="100" spans="1:34" x14ac:dyDescent="0.25">
      <x:c r="A100" s="11" t="n">
        <x:v>4</x:v>
      </x:c>
      <x:c r="B100" s="11" t="n">
        <x:v>-10</x:v>
      </x:c>
      <x:c r="D100" s="11" t="n">
        <x:v>10</x:v>
      </x:c>
      <x:c r="E100" s="11" t="n">
        <x:v>-30</x:v>
      </x:c>
      <x:c r="G100" s="11" t="n">
        <x:v>16</x:v>
      </x:c>
      <x:c r="H100" s="11" t="n">
        <x:v>-53</x:v>
      </x:c>
      <x:c r="J100" s="11" t="n">
        <x:v>5.5</x:v>
      </x:c>
      <x:c r="K100" s="101" t="n">
        <x:v>-16.09375</x:v>
      </x:c>
      <x:c r="L100" s="102" t="s">
        <x:v>190</x:v>
      </x:c>
      <x:c r="M100" s="0" t="s"/>
      <x:c r="Q100" s="96" t="s"/>
    </x:row>
    <x:row r="101" spans="1:34" x14ac:dyDescent="0.25">
      <x:c r="J101" s="11" t="n">
        <x:v>7.8</x:v>
      </x:c>
      <x:c r="K101" s="8" t="s">
        <x:v>76</x:v>
      </x:c>
      <x:c r="L101" s="8" t="s">
        <x:v>76</x:v>
      </x:c>
      <x:c r="M101" s="0" t="s"/>
      <x:c r="Q101" s="96" t="s"/>
    </x:row>
    <x:row r="102" spans="1:34" x14ac:dyDescent="0.25">
      <x:c r="J102" s="11" t="n">
        <x:v>11.2</x:v>
      </x:c>
      <x:c r="K102" s="8" t="s">
        <x:v>76</x:v>
      </x:c>
      <x:c r="L102" s="8" t="s">
        <x:v>76</x:v>
      </x:c>
      <x:c r="M102" s="0" t="s"/>
      <x:c r="O102" s="11">
        <x:f>IF(AND(J102 &gt;= A98, J102 &lt;= A99), (B99-B98)/(A99-A98)*J102 + (B99 - (B99-B98)/(A99-A98)*A99), IF(AND(J102 &gt; A99, J102 &lt;= A100), (B100-B99)/(A100-A99)*J102 + (B100 - (B100-B99)/(A100-A99)*A100), IF(AND(J102 &gt;= D98, J102 &lt;= D99), (E99-E98)/(D99-D98)*J102 + (E99 - (E99-E98)/(D99-D98)*D99), IF(AND(J102 &gt; D99, J102 &lt;= D100), (E100-E99)/(D100-D99)*J102 + (E100 - (E100-E99)/(D100-D99)*D100), IF(AND(J102 &gt;= G98, J102 &lt;= G99), (H99-H98)/(G99-G98)*J102 + (H99 - (H99-H98)/(G99-G98)*G99), IF(AND(J102 &gt; G99, J102 &lt;= G100), (H100-H99)/(G100-G99)*J102 + (H100 - (H100-H99)/(G100-G99)*G100), IF(AND(J102 &gt;= A100, J102 &lt;= D98), (E98-B100)/(D98-A100)*J102 + (E98 - (E98-B100)/(D98-A100)*D98), IF(AND(J102 &gt;= D100, J102 &lt;= G98), (H98-E100)/(G98-D100)*J102 + (H98 - (H98-E100)/(G98-D100)*G98), "Unknown"))))))))</x:f>
      </x:c>
      <x:c r="Q102" s="96" t="s"/>
    </x:row>
    <x:row r="103" spans="1:34" x14ac:dyDescent="0.25">
      <x:c r="J103" s="11" t="n">
        <x:v>15.9</x:v>
      </x:c>
      <x:c r="K103" s="11" t="n">
        <x:v>-52.85</x:v>
      </x:c>
      <x:c r="L103" s="8" t="s">
        <x:v>191</x:v>
      </x:c>
      <x:c r="M103" s="0" t="s"/>
      <x:c r="O103" s="11">
        <x:f>IF(AND(J103 &gt;= A98, J103 &lt;= A99), (B99-B98)/(A99-A98)*J103 + (B99 - (B99-B98)/(A99-A98)*A99), IF(AND(J103 &gt; A99, J103 &lt;= A100), (B100-B99)/(A100-A99)*J103 + (B100 - (B100-B99)/(A100-A99)*A100), IF(AND(J103 &gt;= D98, J103 &lt;= D99), (E99-E98)/(D99-D98)*J103 + (E99 - (E99-E98)/(D99-D98)*D99), IF(AND(J103 &gt; D99, J103 &lt;= D100), (E100-E99)/(D100-D99)*J103 + (E100 - (E100-E99)/(D100-D99)*D100), IF(AND(J103 &gt;= G98, J103 &lt;= G99), (H99-H98)/(G99-G98)*J103 + (H99 - (H99-H98)/(G99-G98)*G99), IF(AND(J103 &gt; G99, J103 &lt;= G100), (H100-H99)/(G100-G99)*J103 + (H100 - (H100-H99)/(G100-G99)*G100), IF(AND(J103 &gt;= A100, J103 &lt;= D98), (E98-B100)/(D98-A100)*J103 + (E98 - (E98-B100)/(D98-A100)*D98), IF(AND(J103 &gt;= D100, J103 &lt;= G98), (H98-E100)/(G98-D100)*J103 + (H98 - (H98-E100)/(G98-D100)*G98), "Unknown"))))))))</x:f>
      </x:c>
      <x:c r="Q103" s="96" t="s"/>
    </x:row>
    <x:row r="104" spans="1:34" s="0" customFormat="1" ht="15.75" customHeight="1" thickBot="1" x14ac:dyDescent="0.3">
      <x:c r="A104" s="13" t="s">
        <x:v>192</x:v>
      </x:c>
      <x:c r="L104" s="8" t="s"/>
      <x:c r="Q104" s="96" t="s"/>
    </x:row>
    <x:row r="105" spans="1:34" x14ac:dyDescent="0.25">
      <x:c r="A105" s="45" t="s">
        <x:v>9</x:v>
      </x:c>
      <x:c r="B105" s="45" t="s">
        <x:v>10</x:v>
      </x:c>
      <x:c r="C105" s="45" t="s">
        <x:v>11</x:v>
      </x:c>
      <x:c r="D105" s="47" t="s">
        <x:v>12</x:v>
      </x:c>
      <x:c r="E105" s="47" t="s">
        <x:v>13</x:v>
      </x:c>
      <x:c r="F105" s="47" t="s">
        <x:v>14</x:v>
      </x:c>
      <x:c r="G105" s="49" t="s">
        <x:v>15</x:v>
      </x:c>
      <x:c r="H105" s="49" t="s">
        <x:v>16</x:v>
      </x:c>
      <x:c r="I105" s="49" t="s">
        <x:v>17</x:v>
      </x:c>
      <x:c r="J105" s="58" t="s">
        <x:v>74</x:v>
      </x:c>
      <x:c r="K105" s="59" t="s">
        <x:v>75</x:v>
      </x:c>
      <x:c r="L105" s="59" t="s">
        <x:v>19</x:v>
      </x:c>
      <x:c r="M105" s="59" t="s">
        <x:v>72</x:v>
      </x:c>
      <x:c r="N105" s="103" t="s">
        <x:v>20</x:v>
      </x:c>
      <x:c r="O105" s="66">
        <x:v>43952.6333333333</x:v>
      </x:c>
      <x:c r="Q105" s="96" t="s"/>
      <x:c r="S105" s="26" t="s">
        <x:v>117</x:v>
      </x:c>
      <x:c r="T105" s="15" t="s"/>
      <x:c r="U105" s="15" t="s"/>
      <x:c r="V105" s="15" t="s"/>
      <x:c r="W105" s="15" t="s"/>
      <x:c r="X105" s="15" t="s"/>
      <x:c r="Y105" s="21" t="s">
        <x:v>193</x:v>
      </x:c>
      <x:c r="Z105" s="22" t="s"/>
      <x:c r="AA105" s="22" t="s"/>
      <x:c r="AB105" s="22" t="s"/>
      <x:c r="AC105" s="22" t="s"/>
      <x:c r="AD105" s="22" t="s"/>
      <x:c r="AE105" s="22" t="s"/>
      <x:c r="AF105" s="22" t="s"/>
      <x:c r="AG105" s="23" t="s"/>
    </x:row>
    <x:row r="106" spans="1:34" x14ac:dyDescent="0.25">
      <x:c r="A106" s="11" t="n">
        <x:v>36</x:v>
      </x:c>
      <x:c r="B106" s="11" t="n">
        <x:v>-5</x:v>
      </x:c>
      <x:c r="C106" s="11" t="s">
        <x:v>21</x:v>
      </x:c>
      <x:c r="D106" s="11" t="n">
        <x:v>55</x:v>
      </x:c>
      <x:c r="E106" s="11" t="n">
        <x:v>8</x:v>
      </x:c>
      <x:c r="F106" s="11" t="s">
        <x:v>33</x:v>
      </x:c>
      <x:c r="G106" s="11" t="n">
        <x:v>75</x:v>
      </x:c>
      <x:c r="H106" s="11" t="n">
        <x:v>25</x:v>
      </x:c>
      <x:c r="I106" s="11" t="s">
        <x:v>33</x:v>
      </x:c>
      <x:c r="J106" s="11" t="n">
        <x:v>37</x:v>
      </x:c>
      <x:c r="K106" s="8" t="s">
        <x:v>76</x:v>
      </x:c>
      <x:c r="L106" s="8" t="s">
        <x:v>76</x:v>
      </x:c>
      <x:c r="M106" s="11" t="s">
        <x:v>22</x:v>
      </x:c>
      <x:c r="Q106" s="96" t="s"/>
      <x:c r="S106" s="6" t="s">
        <x:v>119</x:v>
      </x:c>
      <x:c r="T106" s="6" t="s"/>
      <x:c r="U106" s="6" t="s"/>
      <x:c r="V106" s="6" t="s">
        <x:v>120</x:v>
      </x:c>
      <x:c r="W106" s="6" t="s"/>
      <x:c r="X106" s="6" t="s"/>
      <x:c r="Y106" s="24" t="s">
        <x:v>121</x:v>
      </x:c>
      <x:c r="Z106" s="15" t="s"/>
      <x:c r="AA106" s="15" t="s"/>
      <x:c r="AB106" s="15" t="s"/>
      <x:c r="AC106" s="15" t="s"/>
      <x:c r="AD106" s="15" t="s"/>
      <x:c r="AE106" s="15" t="s"/>
      <x:c r="AF106" s="15" t="s"/>
      <x:c r="AG106" s="25" t="s"/>
    </x:row>
    <x:row r="107" spans="1:34" x14ac:dyDescent="0.25">
      <x:c r="A107" s="11" t="n">
        <x:v>49</x:v>
      </x:c>
      <x:c r="B107" s="11" t="n">
        <x:v>-3</x:v>
      </x:c>
      <x:c r="D107" s="11" t="n">
        <x:v>59</x:v>
      </x:c>
      <x:c r="E107" s="11" t="n">
        <x:v>16</x:v>
      </x:c>
      <x:c r="G107" s="11" t="n">
        <x:v>82</x:v>
      </x:c>
      <x:c r="H107" s="11" t="n">
        <x:v>28</x:v>
      </x:c>
      <x:c r="J107" s="11" t="n">
        <x:v>49</x:v>
      </x:c>
      <x:c r="K107" s="11" t="n">
        <x:v>-3</x:v>
      </x:c>
      <x:c r="L107" s="8" t="s">
        <x:v>194</x:v>
      </x:c>
      <x:c r="M107" s="0" t="s"/>
      <x:c r="Q107" s="96" t="s"/>
      <x:c r="S107" s="31" t="s">
        <x:v>74</x:v>
      </x:c>
      <x:c r="T107" s="31" t="s">
        <x:v>123</x:v>
      </x:c>
      <x:c r="U107" s="31" t="s"/>
      <x:c r="V107" s="18" t="s">
        <x:v>74</x:v>
      </x:c>
      <x:c r="W107" s="18" t="s">
        <x:v>123</x:v>
      </x:c>
      <x:c r="X107" s="31" t="s"/>
      <x:c r="Y107" s="27" t="s">
        <x:v>124</x:v>
      </x:c>
      <x:c r="Z107" s="18" t="s">
        <x:v>74</x:v>
      </x:c>
      <x:c r="AA107" s="18" t="s">
        <x:v>123</x:v>
      </x:c>
      <x:c r="AB107" s="15" t="s"/>
      <x:c r="AC107" s="18" t="s">
        <x:v>124</x:v>
      </x:c>
      <x:c r="AD107" s="18" t="s">
        <x:v>125</x:v>
      </x:c>
      <x:c r="AE107" s="18" t="s">
        <x:v>126</x:v>
      </x:c>
      <x:c r="AF107" s="18" t="s">
        <x:v>127</x:v>
      </x:c>
      <x:c r="AG107" s="28" t="s">
        <x:v>128</x:v>
      </x:c>
    </x:row>
    <x:row r="108" spans="1:34" x14ac:dyDescent="0.25">
      <x:c r="A108" s="11" t="n">
        <x:v>52</x:v>
      </x:c>
      <x:c r="B108" s="11" t="n">
        <x:v>2</x:v>
      </x:c>
      <x:c r="D108" s="11" t="n">
        <x:v>72</x:v>
      </x:c>
      <x:c r="E108" s="11" t="n">
        <x:v>20</x:v>
      </x:c>
      <x:c r="G108" s="11" t="n">
        <x:v>94</x:v>
      </x:c>
      <x:c r="H108" s="11" t="n">
        <x:v>50</x:v>
      </x:c>
      <x:c r="J108" s="11" t="n">
        <x:v>53</x:v>
      </x:c>
      <x:c r="K108" s="8" t="s">
        <x:v>76</x:v>
      </x:c>
      <x:c r="L108" s="8" t="s">
        <x:v>76</x:v>
      </x:c>
      <x:c r="M108" s="0" t="s"/>
      <x:c r="O108" s="11">
        <x:f>IF(AND(J108 &gt;= A106, J108 &lt;= A107), (B107-B106)/(A107-A106)*J108 + (B107 - (B107-B106)/(A107-A106)*A107), IF(AND(J108 &gt; A107, J108 &lt;= A108), (B108-B107)/(A108-A107)*J108 + (B108 - (B108-B107)/(A108-A107)*A108), IF(AND(J108 &gt;= D106, J108 &lt;= D107), (E107-E106)/(D107-D106)*J108 + (E107 - (E107-E106)/(D107-D106)*D107), IF(AND(J108 &gt; D107, J108 &lt;= D108), (E108-E107)/(D108-D107)*J108 + (E108 - (E108-E107)/(D108-D107)*D108), IF(AND(J108 &gt;= G106, J108 &lt;= G107), (H107-H106)/(G107-G106)*J108 + (H107 - (H107-H106)/(G107-G106)*G107), IF(AND(J108 &gt; G107, J108 &lt;= G108), (H108-H107)/(G108-G107)*J108 + (H108 - (H108-H107)/(G108-G107)*G108), IF(AND(J108 &gt;= A108, J108 &lt;= D106), (E106-B108)/(D106-A108)*J108 + (E106 - (E106-B108)/(D106-A108)*D106), IF(AND(J108 &gt;= D108, J108 &lt;= G106), (H106-E108)/(G106-D108)*J108 + (H106 - (H106-E108)/(G106-D108)*G106), "Unknown"))))))))</x:f>
      </x:c>
      <x:c r="Q108" s="96" t="s"/>
      <x:c r="S108" s="15" t="s"/>
      <x:c r="T108" s="15" t="s"/>
      <x:c r="U108" s="15" t="s"/>
      <x:c r="V108" s="99">
        <x:f>Z108</x:f>
      </x:c>
      <x:c r="W108" s="100">
        <x:f>AA108</x:f>
      </x:c>
      <x:c r="X108" s="15" t="s"/>
      <x:c r="Y108" s="29" t="n">
        <x:v>0</x:v>
      </x:c>
      <x:c r="Z108" s="17">
        <x:f>S108</x:f>
      </x:c>
      <x:c r="AA108" s="17">
        <x:f>T108</x:f>
      </x:c>
      <x:c r="AB108" s="15" t="s"/>
      <x:c r="AC108" s="17" t="n">
        <x:v>0</x:v>
      </x:c>
      <x:c r="AD108" s="17">
        <x:f>Z109 - Z108</x:f>
      </x:c>
      <x:c r="AE108" s="17">
        <x:f>AD108 + AD109</x:f>
      </x:c>
      <x:c r="AF108" s="17">
        <x:f>AA109 - AA108</x:f>
      </x:c>
      <x:c r="AG108" s="30" t="e">
        <x:f>AF108 / AD108</x:f>
      </x:c>
    </x:row>
    <x:row r="109" spans="1:34" x14ac:dyDescent="0.25">
      <x:c r="J109" s="11" t="n">
        <x:v>56</x:v>
      </x:c>
      <x:c r="K109" s="11" t="n">
        <x:v>10</x:v>
      </x:c>
      <x:c r="L109" s="8" t="s">
        <x:v>195</x:v>
      </x:c>
      <x:c r="M109" s="0" t="s"/>
      <x:c r="O109" s="11">
        <x:f>IF(AND(J109 &gt;= A106, J109 &lt;= A107), (B107-B106)/(A107-A106)*J109 + (B107 - (B107-B106)/(A107-A106)*A107), IF(AND(J109 &gt; A107, J109 &lt;= A108), (B108-B107)/(A108-A107)*J109 + (B108 - (B108-B107)/(A108-A107)*A108), IF(AND(J109 &gt;= D106, J109 &lt;= D107), (E107-E106)/(D107-D106)*J109 + (E107 - (E107-E106)/(D107-D106)*D107), IF(AND(J109 &gt; D107, J109 &lt;= D108), (E108-E107)/(D108-D107)*J109 + (E108 - (E108-E107)/(D108-D107)*D108), IF(AND(J109 &gt;= G106, J109 &lt;= G107), (H107-H106)/(G107-G106)*J109 + (H107 - (H107-H106)/(G107-G106)*G107), IF(AND(J109 &gt; G107, J109 &lt;= G108), (H108-H107)/(G108-G107)*J109 + (H108 - (H108-H107)/(G108-G107)*G108), IF(AND(J109 &gt;= A108, J109 &lt;= D106), (E106-B108)/(D106-A108)*J109 + (E106 - (E106-B108)/(D106-A108)*D106), IF(AND(J109 &gt;= D108, J109 &lt;= G106), (H106-E108)/(G106-D108)*J109 + (H106 - (H106-E108)/(G106-D108)*G106), "Unknown"))))))))</x:f>
      </x:c>
      <x:c r="Q109" s="96" t="s"/>
      <x:c r="S109" s="15" t="s"/>
      <x:c r="T109" s="15" t="s"/>
      <x:c r="U109" s="15" t="s"/>
      <x:c r="V109" s="99">
        <x:f>V108+1/4*(V112-V108)</x:f>
      </x:c>
      <x:c r="W109" s="100" t="e">
        <x:f>Z120 * (V109 - V108)^3 + AA120 * (V109 - V108)^2 + AB120 * (V109 - V108) + AC120</x:f>
      </x:c>
      <x:c r="X109" s="15" t="s"/>
      <x:c r="Y109" s="29" t="n">
        <x:v>1</x:v>
      </x:c>
      <x:c r="Z109" s="17">
        <x:f>S109</x:f>
      </x:c>
      <x:c r="AA109" s="17">
        <x:f>T109</x:f>
      </x:c>
      <x:c r="AB109" s="15" t="s"/>
      <x:c r="AC109" s="17" t="n">
        <x:v>1</x:v>
      </x:c>
      <x:c r="AD109" s="17">
        <x:f>Z110 - Z109</x:f>
      </x:c>
      <x:c r="AE109" s="17">
        <x:f>AD109 + AD110</x:f>
      </x:c>
      <x:c r="AF109" s="17">
        <x:f>AA110 - AA109</x:f>
      </x:c>
      <x:c r="AG109" s="30" t="e">
        <x:f>AF109 / AD109</x:f>
      </x:c>
    </x:row>
    <x:row r="110" spans="1:34" x14ac:dyDescent="0.25">
      <x:c r="J110" s="11" t="n">
        <x:v>72.8</x:v>
      </x:c>
      <x:c r="K110" s="11" t="n">
        <x:v>21.3333333333333</x:v>
      </x:c>
      <x:c r="L110" s="8" t="s">
        <x:v>196</x:v>
      </x:c>
      <x:c r="M110" s="0" t="s"/>
      <x:c r="O110" s="11">
        <x:f>IF(AND(J110 &gt;= A106, J110 &lt;= A107), (B107-B106)/(A107-A106)*J110 + (B107 - (B107-B106)/(A107-A106)*A107), IF(AND(J110 &gt; A107, J110 &lt;= A108), (B108-B107)/(A108-A107)*J110 + (B108 - (B108-B107)/(A108-A107)*A108), IF(AND(J110 &gt;= D106, J110 &lt;= D107), (E107-E106)/(D107-D106)*J110 + (E107 - (E107-E106)/(D107-D106)*D107), IF(AND(J110 &gt; D107, J110 &lt;= D108), (E108-E107)/(D108-D107)*J110 + (E108 - (E108-E107)/(D108-D107)*D108), IF(AND(J110 &gt;= G106, J110 &lt;= G107), (H107-H106)/(G107-G106)*J110 + (H107 - (H107-H106)/(G107-G106)*G107), IF(AND(J110 &gt; G107, J110 &lt;= G108), (H108-H107)/(G108-G107)*J110 + (H108 - (H108-H107)/(G108-G107)*G108), IF(AND(J110 &gt;= A108, J110 &lt;= D106), (E106-B108)/(D106-A108)*J110 + (E106 - (E106-B108)/(D106-A108)*D106), IF(AND(J110 &gt;= D108, J110 &lt;= G106), (H106-E108)/(G106-D108)*J110 + (H106 - (H106-E108)/(G106-D108)*G106), "Unknown"))))))))</x:f>
      </x:c>
      <x:c r="Q110" s="96" t="s"/>
      <x:c r="S110" s="15" t="s"/>
      <x:c r="T110" s="15" t="s"/>
      <x:c r="U110" s="15" t="s"/>
      <x:c r="V110" s="99">
        <x:f>V108+2/4*(V112-V108)</x:f>
      </x:c>
      <x:c r="W110" s="100" t="e">
        <x:f>Z120 * (V110 - V108)^3 + AA120 * (V110 - V108)^2 + AB120 * (V110 - V108) + AC120</x:f>
      </x:c>
      <x:c r="X110" s="15" t="s"/>
      <x:c r="Y110" s="29" t="n">
        <x:v>2</x:v>
      </x:c>
      <x:c r="Z110" s="17">
        <x:f>S110</x:f>
      </x:c>
      <x:c r="AA110" s="17">
        <x:f>T110</x:f>
      </x:c>
      <x:c r="AB110" s="15" t="s"/>
      <x:c r="AC110" s="17" t="n">
        <x:v>2</x:v>
      </x:c>
      <x:c r="AD110" s="17">
        <x:f>Z111 - Z110</x:f>
      </x:c>
      <x:c r="AE110" s="17" t="s"/>
      <x:c r="AF110" s="17">
        <x:f>AA111 - AA110</x:f>
      </x:c>
      <x:c r="AG110" s="30" t="e">
        <x:f>AF110 / AD110</x:f>
      </x:c>
    </x:row>
    <x:row r="111" spans="1:34" x14ac:dyDescent="0.25">
      <x:c r="J111" s="11" t="n">
        <x:v>86</x:v>
      </x:c>
      <x:c r="K111" s="11" t="n">
        <x:v>35.3333333333333</x:v>
      </x:c>
      <x:c r="L111" s="8" t="s">
        <x:v>197</x:v>
      </x:c>
      <x:c r="M111" s="0" t="s"/>
      <x:c r="O111" s="11">
        <x:f>IF(AND(J111 &gt;= A106, J111 &lt;= A107), (B107-B106)/(A107-A106)*J111 + (B107 - (B107-B106)/(A107-A106)*A107), IF(AND(J111 &gt; A107, J111 &lt;= A108), (B108-B107)/(A108-A107)*J111 + (B108 - (B108-B107)/(A108-A107)*A108), IF(AND(J111 &gt;= D106, J111 &lt;= D107), (E107-E106)/(D107-D106)*J111 + (E107 - (E107-E106)/(D107-D106)*D107), IF(AND(J111 &gt; D107, J111 &lt;= D108), (E108-E107)/(D108-D107)*J111 + (E108 - (E108-E107)/(D108-D107)*D108), IF(AND(J111 &gt;= G106, J111 &lt;= G107), (H107-H106)/(G107-G106)*J111 + (H107 - (H107-H106)/(G107-G106)*G107), IF(AND(J111 &gt; G107, J111 &lt;= G108), (H108-H107)/(G108-G107)*J111 + (H108 - (H108-H107)/(G108-G107)*G108), IF(AND(J111 &gt;= A108, J111 &lt;= D106), (E106-B108)/(D106-A108)*J111 + (E106 - (E106-B108)/(D106-A108)*D106), IF(AND(J111 &gt;= D108, J111 &lt;= G106), (H106-E108)/(G106-D108)*J111 + (H106 - (H106-E108)/(G106-D108)*G106), "Unknown"))))))))</x:f>
      </x:c>
      <x:c r="Q111" s="96" t="s"/>
      <x:c r="S111" s="15" t="s"/>
      <x:c r="T111" s="15" t="s"/>
      <x:c r="U111" s="15" t="s"/>
      <x:c r="V111" s="99">
        <x:f>V108+3/4*(V112-V108)</x:f>
      </x:c>
      <x:c r="W111" s="100" t="e">
        <x:f>Z120 * (V111 - V108)^3 + AA120 * (V111 - V108)^2 + AB120 * (V111 - V108) + AC120</x:f>
      </x:c>
      <x:c r="X111" s="15" t="s"/>
      <x:c r="Y111" s="29" t="n">
        <x:v>3</x:v>
      </x:c>
      <x:c r="Z111" s="17">
        <x:f>S111</x:f>
      </x:c>
      <x:c r="AA111" s="17">
        <x:f>T111</x:f>
      </x:c>
      <x:c r="AB111" s="15" t="s"/>
      <x:c r="AC111" s="15" t="s"/>
      <x:c r="AD111" s="15" t="s"/>
      <x:c r="AE111" s="15" t="s"/>
      <x:c r="AF111" s="15" t="s"/>
      <x:c r="AG111" s="25" t="s"/>
    </x:row>
    <x:row r="112" spans="1:34" x14ac:dyDescent="0.25">
      <x:c r="A112" s="13" t="s">
        <x:v>198</x:v>
      </x:c>
      <x:c r="Q112" s="96" t="s"/>
      <x:c r="S112" s="15" t="s"/>
      <x:c r="T112" s="15" t="s"/>
      <x:c r="U112" s="15" t="s"/>
      <x:c r="V112" s="99">
        <x:f>Z109</x:f>
      </x:c>
      <x:c r="W112" s="100">
        <x:f>AA109</x:f>
      </x:c>
      <x:c r="X112" s="15" t="s"/>
      <x:c r="Y112" s="35" t="s"/>
      <x:c r="Z112" s="15" t="s"/>
      <x:c r="AA112" s="15" t="s"/>
      <x:c r="AB112" s="15" t="s"/>
      <x:c r="AC112" s="15" t="s"/>
      <x:c r="AD112" s="15" t="s"/>
      <x:c r="AE112" s="15" t="s"/>
      <x:c r="AF112" s="15" t="s"/>
      <x:c r="AG112" s="25" t="s"/>
    </x:row>
    <x:row r="113" spans="1:34" x14ac:dyDescent="0.25">
      <x:c r="A113" s="45" t="s">
        <x:v>9</x:v>
      </x:c>
      <x:c r="B113" s="45" t="s">
        <x:v>10</x:v>
      </x:c>
      <x:c r="C113" s="45" t="s">
        <x:v>11</x:v>
      </x:c>
      <x:c r="D113" s="47" t="s">
        <x:v>12</x:v>
      </x:c>
      <x:c r="E113" s="47" t="s">
        <x:v>13</x:v>
      </x:c>
      <x:c r="F113" s="47" t="s">
        <x:v>14</x:v>
      </x:c>
      <x:c r="G113" s="49" t="s">
        <x:v>15</x:v>
      </x:c>
      <x:c r="H113" s="49" t="s">
        <x:v>16</x:v>
      </x:c>
      <x:c r="I113" s="49" t="s">
        <x:v>17</x:v>
      </x:c>
      <x:c r="J113" s="58" t="s">
        <x:v>74</x:v>
      </x:c>
      <x:c r="K113" s="59" t="s">
        <x:v>75</x:v>
      </x:c>
      <x:c r="L113" s="59" t="s">
        <x:v>19</x:v>
      </x:c>
      <x:c r="M113" s="59" t="s">
        <x:v>72</x:v>
      </x:c>
      <x:c r="N113" s="98" t="s">
        <x:v>63</x:v>
      </x:c>
      <x:c r="O113" s="66">
        <x:v>43952.6333333333</x:v>
      </x:c>
      <x:c r="Q113" s="96" t="s"/>
      <x:c r="S113" s="15" t="s"/>
      <x:c r="T113" s="15" t="s"/>
      <x:c r="U113" s="15" t="s"/>
      <x:c r="V113" s="99">
        <x:f>V112+1/4*(V116-V112)</x:f>
      </x:c>
      <x:c r="W113" s="100" t="e">
        <x:f>Z121 * (V113 - V112)^3 + AA121 * (V113 - V112)^2 + AB121 * (V113 - V112) + AC121</x:f>
      </x:c>
      <x:c r="X113" s="15" t="s"/>
      <x:c r="Y113" s="35" t="s"/>
      <x:c r="Z113" s="5" t="s">
        <x:v>130</x:v>
      </x:c>
      <x:c r="AA113" s="4" t="s"/>
      <x:c r="AB113" s="4" t="s"/>
      <x:c r="AC113" s="3" t="s"/>
      <x:c r="AD113" s="15" t="s"/>
      <x:c r="AE113" s="18" t="s">
        <x:v>131</x:v>
      </x:c>
      <x:c r="AF113" s="15" t="s"/>
      <x:c r="AG113" s="28" t="s">
        <x:v>132</x:v>
      </x:c>
    </x:row>
    <x:row r="114" spans="1:34" x14ac:dyDescent="0.25">
      <x:c r="A114" s="11" t="n">
        <x:v>-400</x:v>
      </x:c>
      <x:c r="B114" s="11" t="n">
        <x:v>103</x:v>
      </x:c>
      <x:c r="C114" s="11" t="s">
        <x:v>33</x:v>
      </x:c>
      <x:c r="D114" s="11" t="n">
        <x:v>-200</x:v>
      </x:c>
      <x:c r="E114" s="11" t="n">
        <x:v>137</x:v>
      </x:c>
      <x:c r="F114" s="11" t="s">
        <x:v>21</x:v>
      </x:c>
      <x:c r="G114" s="11" t="n">
        <x:v>-100</x:v>
      </x:c>
      <x:c r="H114" s="11" t="n">
        <x:v>190</x:v>
      </x:c>
      <x:c r="I114" s="11" t="s">
        <x:v>40</x:v>
      </x:c>
      <x:c r="J114" s="11" t="n">
        <x:v>-380</x:v>
      </x:c>
      <x:c r="K114" s="11" t="n">
        <x:v>115</x:v>
      </x:c>
      <x:c r="L114" s="8" t="s">
        <x:v>199</x:v>
      </x:c>
      <x:c r="M114" s="11" t="s">
        <x:v>26</x:v>
      </x:c>
      <x:c r="O114" s="11">
        <x:f>IF(AND(J114 &gt;= A114, J114 &lt;= A115), (B115-B114)/(A115-A114)*J114 + (B115 - (B115-B114)/(A115-A114)*A115), IF(AND(J114 &gt; A115, J114 &lt;= A116), (B116-B115)/(A116-A115)*J114 + (B116 - (B116-B115)/(A116-A115)*A116), IF(AND(J114 &gt;= D114, J114 &lt;= D115), (E115-E114)/(D115-D114)*J114 + (E115 - (E115-E114)/(D115-D114)*D115), IF(AND(J114 &gt; D115, J114 &lt;= D116), (E116-E115)/(D116-D115)*J114 + (E116 - (E116-E115)/(D116-D115)*D116), IF(AND(J114 &gt;= G114, J114 &lt;= G115), (H115-H114)/(G115-G114)*J114 + (H115 - (H115-H114)/(G115-G114)*G115), IF(AND(J114 &gt; G115, J114 &lt;= G116), (H116-H115)/(G116-G115)*J114 + (H116 - (H116-H115)/(G116-G115)*G116), IF(AND(J114 &gt;= A116, J114 &lt;= D114), (E114-B116)/(D114-A116)*J114 + (E114 - (E114-B116)/(D114-A116)*D114), IF(AND(J114 &gt;= D116, J114 &lt;= G114), (H114-E116)/(G114-D116)*J114 + (H114 - (H114-E116)/(G114-D116)*G114), "Unknown"))))))))</x:f>
      </x:c>
      <x:c r="Q114" s="96" t="s"/>
      <x:c r="S114" s="15" t="s"/>
      <x:c r="T114" s="15" t="s"/>
      <x:c r="U114" s="15" t="s"/>
      <x:c r="V114" s="99">
        <x:f>V112+2/4*(V116-V112)</x:f>
      </x:c>
      <x:c r="W114" s="100" t="e">
        <x:f>Z121 * (V114 - V112)^3 + AA121 * (V114 - V112)^2 + AB121 * (V114 - V112) + AC121</x:f>
      </x:c>
      <x:c r="X114" s="15" t="s"/>
      <x:c r="Y114" s="35" t="s"/>
      <x:c r="Z114" s="17" t="n">
        <x:v>2</x:v>
      </x:c>
      <x:c r="AA114" s="17" t="n">
        <x:v>0</x:v>
      </x:c>
      <x:c r="AB114" s="17" t="n">
        <x:v>0</x:v>
      </x:c>
      <x:c r="AC114" s="17" t="n">
        <x:v>0</x:v>
      </x:c>
      <x:c r="AD114" s="15" t="s"/>
      <x:c r="AE114" s="17" t="n">
        <x:v>0</x:v>
      </x:c>
      <x:c r="AF114" s="15" t="s"/>
      <x:c r="AG114" s="30" t="e">
        <x:f t="array" ref="AG114:AG117">MMULT( MINVERSE(Z114:AC117), AE114:AE117 )</x:f>
      </x:c>
    </x:row>
    <x:row r="115" spans="1:34" x14ac:dyDescent="0.25">
      <x:c r="A115" s="11" t="n">
        <x:v>-375</x:v>
      </x:c>
      <x:c r="B115" s="11" t="n">
        <x:v>118</x:v>
      </x:c>
      <x:c r="D115" s="11" t="n">
        <x:v>-180</x:v>
      </x:c>
      <x:c r="E115" s="11" t="n">
        <x:v>152</x:v>
      </x:c>
      <x:c r="G115" s="11" t="n">
        <x:v>-75</x:v>
      </x:c>
      <x:c r="H115" s="11" t="n">
        <x:v>192</x:v>
      </x:c>
      <x:c r="J115" s="11" t="n">
        <x:v>-280</x:v>
      </x:c>
      <x:c r="K115" s="11" t="n">
        <x:v>133.266666666667</x:v>
      </x:c>
      <x:c r="L115" s="8" t="s">
        <x:v>200</x:v>
      </x:c>
      <x:c r="M115" s="0" t="s"/>
      <x:c r="O115" s="11">
        <x:f>IF(AND(J115 &gt;= A114, J115 &lt;= A115), (B115-B114)/(A115-A114)*J115 + (B115 - (B115-B114)/(A115-A114)*A115), IF(AND(J115 &gt; A115, J115 &lt;= A116), (B116-B115)/(A116-A115)*J115 + (B116 - (B116-B115)/(A116-A115)*A116), IF(AND(J115 &gt;= D114, J115 &lt;= D115), (E115-E114)/(D115-D114)*J115 + (E115 - (E115-E114)/(D115-D114)*D115), IF(AND(J115 &gt; D115, J115 &lt;= D116), (E116-E115)/(D116-D115)*J115 + (E116 - (E116-E115)/(D116-D115)*D116), IF(AND(J115 &gt;= G114, J115 &lt;= G115), (H115-H114)/(G115-G114)*J115 + (H115 - (H115-H114)/(G115-G114)*G115), IF(AND(J115 &gt; G115, J115 &lt;= G116), (H116-H115)/(G116-G115)*J115 + (H116 - (H116-H115)/(G116-G115)*G116), IF(AND(J115 &gt;= A116, J115 &lt;= D114), (E114-B116)/(D114-A116)*J115 + (E114 - (E114-B116)/(D114-A116)*D114), IF(AND(J115 &gt;= D116, J115 &lt;= G114), (H114-E116)/(G114-D116)*J115 + (H114 - (H114-E116)/(G114-D116)*G114), "Unknown"))))))))</x:f>
      </x:c>
      <x:c r="Q115" s="96" t="s"/>
      <x:c r="S115" s="15" t="s"/>
      <x:c r="T115" s="15" t="s"/>
      <x:c r="U115" s="15" t="s"/>
      <x:c r="V115" s="99">
        <x:f>V112+3/4*(V116-V112)</x:f>
      </x:c>
      <x:c r="W115" s="100" t="e">
        <x:f>Z121 * (V115 - V112)^3 + AA121 * (V115 - V112)^2 + AB121 * (V115 - V112) + AC121</x:f>
      </x:c>
      <x:c r="X115" s="15" t="s"/>
      <x:c r="Y115" s="35" t="s"/>
      <x:c r="Z115" s="17" t="e">
        <x:f>AD108 / AE108</x:f>
      </x:c>
      <x:c r="AA115" s="17" t="n">
        <x:v>2</x:v>
      </x:c>
      <x:c r="AB115" s="17" t="e">
        <x:f>1 - Z115</x:f>
      </x:c>
      <x:c r="AC115" s="17" t="n">
        <x:v>0</x:v>
      </x:c>
      <x:c r="AD115" s="15" t="s"/>
      <x:c r="AE115" s="17" t="e">
        <x:f>3 * (AG109 - AG108) / AE108</x:f>
      </x:c>
      <x:c r="AF115" s="15" t="s"/>
      <x:c r="AG115" s="30" t="e">
        <x:f t="array"/>
      </x:c>
    </x:row>
    <x:row r="116" spans="1:34" x14ac:dyDescent="0.25">
      <x:c r="A116" s="11" t="n">
        <x:v>-350</x:v>
      </x:c>
      <x:c r="B116" s="11" t="n">
        <x:v>130</x:v>
      </x:c>
      <x:c r="D116" s="11" t="n">
        <x:v>-160</x:v>
      </x:c>
      <x:c r="E116" s="11" t="n">
        <x:v>183</x:v>
      </x:c>
      <x:c r="G116" s="11" t="n">
        <x:v>-50</x:v>
      </x:c>
      <x:c r="H116" s="11" t="n">
        <x:v>205</x:v>
      </x:c>
      <x:c r="J116" s="11" t="n">
        <x:v>-160</x:v>
      </x:c>
      <x:c r="K116" s="11" t="n">
        <x:v>183</x:v>
      </x:c>
      <x:c r="L116" s="8" t="s">
        <x:v>201</x:v>
      </x:c>
      <x:c r="M116" s="0" t="s"/>
      <x:c r="Q116" s="96" t="s"/>
      <x:c r="S116" s="15" t="s"/>
      <x:c r="T116" s="15" t="s"/>
      <x:c r="U116" s="15" t="s"/>
      <x:c r="V116" s="99">
        <x:f>Z110</x:f>
      </x:c>
      <x:c r="W116" s="100">
        <x:f>AA110</x:f>
      </x:c>
      <x:c r="X116" s="15" t="s"/>
      <x:c r="Y116" s="35" t="s"/>
      <x:c r="Z116" s="17" t="n">
        <x:v>0</x:v>
      </x:c>
      <x:c r="AA116" s="17" t="e">
        <x:f>AD109 / AE109</x:f>
      </x:c>
      <x:c r="AB116" s="17" t="n">
        <x:v>2</x:v>
      </x:c>
      <x:c r="AC116" s="17" t="e">
        <x:f>1 - AA116</x:f>
      </x:c>
      <x:c r="AD116" s="15" t="s"/>
      <x:c r="AE116" s="17" t="e">
        <x:f>3 * (AG110 - AG109) / AE109</x:f>
      </x:c>
      <x:c r="AF116" s="15" t="s"/>
      <x:c r="AG116" s="30" t="e">
        <x:f t="array"/>
      </x:c>
    </x:row>
    <x:row r="117" spans="1:34" x14ac:dyDescent="0.25">
      <x:c r="J117" s="11" t="n">
        <x:v>-120</x:v>
      </x:c>
      <x:c r="K117" s="8" t="s">
        <x:v>76</x:v>
      </x:c>
      <x:c r="L117" s="8" t="s">
        <x:v>76</x:v>
      </x:c>
      <x:c r="M117" s="0" t="s"/>
      <x:c r="Q117" s="96" t="s"/>
      <x:c r="S117" s="15" t="s"/>
      <x:c r="T117" s="15" t="s"/>
      <x:c r="U117" s="15" t="s"/>
      <x:c r="V117" s="99">
        <x:f>V116+1/4*(V120-V116)</x:f>
      </x:c>
      <x:c r="W117" s="100" t="e">
        <x:f>Z122 * (V117 - V116)^3 + AA122 * (V117 - V116)^2 + AB122 * (V117 - V116) + AC122</x:f>
      </x:c>
      <x:c r="X117" s="15" t="s"/>
      <x:c r="Y117" s="35" t="s"/>
      <x:c r="Z117" s="17" t="n">
        <x:v>0</x:v>
      </x:c>
      <x:c r="AA117" s="17" t="n">
        <x:v>0</x:v>
      </x:c>
      <x:c r="AB117" s="17" t="n">
        <x:v>0</x:v>
      </x:c>
      <x:c r="AC117" s="17" t="n">
        <x:v>2</x:v>
      </x:c>
      <x:c r="AD117" s="15" t="s"/>
      <x:c r="AE117" s="17" t="n">
        <x:v>0</x:v>
      </x:c>
      <x:c r="AF117" s="15" t="s"/>
      <x:c r="AG117" s="30" t="e">
        <x:f t="array"/>
      </x:c>
    </x:row>
    <x:row r="118" spans="1:34" x14ac:dyDescent="0.25">
      <x:c r="J118" s="11" t="n">
        <x:v>-80</x:v>
      </x:c>
      <x:c r="K118" s="11" t="n">
        <x:v>192</x:v>
      </x:c>
      <x:c r="L118" s="8" t="s">
        <x:v>202</x:v>
      </x:c>
      <x:c r="M118" s="0" t="s"/>
      <x:c r="Q118" s="96" t="s"/>
      <x:c r="S118" s="15" t="s"/>
      <x:c r="T118" s="15" t="s"/>
      <x:c r="U118" s="15" t="s"/>
      <x:c r="V118" s="99">
        <x:f>V116+2/4*(V120-V116)</x:f>
      </x:c>
      <x:c r="W118" s="100" t="e">
        <x:f>Z122 * (V118 - V116)^3 + AA122 * (V118 - V116)^2 + AB122 * (V118 - V116) + AC122</x:f>
      </x:c>
      <x:c r="X118" s="15" t="s"/>
      <x:c r="Y118" s="35" t="s"/>
      <x:c r="Z118" s="15" t="s"/>
      <x:c r="AA118" s="15" t="s"/>
      <x:c r="AB118" s="15" t="s"/>
      <x:c r="AC118" s="15" t="s"/>
      <x:c r="AD118" s="15" t="s"/>
      <x:c r="AE118" s="15" t="s"/>
      <x:c r="AF118" s="15" t="s"/>
      <x:c r="AG118" s="25" t="s"/>
    </x:row>
    <x:row r="119" spans="1:34" x14ac:dyDescent="0.25">
      <x:c r="J119" s="11" t="n">
        <x:v>-2</x:v>
      </x:c>
      <x:c r="K119" s="11" t="n">
        <x:v>-8888</x:v>
      </x:c>
      <x:c r="L119" s="8" t="s">
        <x:v>77</x:v>
      </x:c>
      <x:c r="M119" s="0" t="s"/>
      <x:c r="Q119" s="96" t="s"/>
      <x:c r="S119" s="15" t="s"/>
      <x:c r="T119" s="15" t="s"/>
      <x:c r="U119" s="15" t="s"/>
      <x:c r="V119" s="99">
        <x:f>V116+3/4*(V120-V116)</x:f>
      </x:c>
      <x:c r="W119" s="100" t="e">
        <x:f>Z122 * (V119 - V116)^3 + AA122 * (V119 - V116)^2 + AB122 * (V119 - V116) + AC122</x:f>
      </x:c>
      <x:c r="X119" s="15" t="s"/>
      <x:c r="Y119" s="27" t="s">
        <x:v>124</x:v>
      </x:c>
      <x:c r="Z119" s="18" t="s">
        <x:v>135</x:v>
      </x:c>
      <x:c r="AA119" s="18" t="s">
        <x:v>136</x:v>
      </x:c>
      <x:c r="AB119" s="18" t="s">
        <x:v>137</x:v>
      </x:c>
      <x:c r="AC119" s="18" t="s">
        <x:v>138</x:v>
      </x:c>
      <x:c r="AD119" s="36" t="s">
        <x:v>203</x:v>
      </x:c>
      <x:c r="AE119" s="37" t="s"/>
      <x:c r="AF119" s="37" t="s"/>
      <x:c r="AG119" s="25" t="s"/>
    </x:row>
    <x:row r="120" spans="1:34" x14ac:dyDescent="0.25">
      <x:c r="A120" s="13" t="s">
        <x:v>204</x:v>
      </x:c>
      <x:c r="Q120" s="96" t="s"/>
      <x:c r="S120" s="15" t="s"/>
      <x:c r="T120" s="15" t="s"/>
      <x:c r="U120" s="15" t="s"/>
      <x:c r="V120" s="99">
        <x:f>Z111</x:f>
      </x:c>
      <x:c r="W120" s="100">
        <x:f>AA111</x:f>
      </x:c>
      <x:c r="X120" s="15" t="s"/>
      <x:c r="Y120" s="29" t="n">
        <x:v>0</x:v>
      </x:c>
      <x:c r="Z120" s="17" t="e">
        <x:f>(AG115 - AG114) / (3 * AD108)</x:f>
      </x:c>
      <x:c r="AA120" s="17" t="e">
        <x:f>AG114</x:f>
      </x:c>
      <x:c r="AB120" s="17" t="e">
        <x:f>AG108 - AD108 * (AG115 + 2 * AG114) / 3</x:f>
      </x:c>
      <x:c r="AC120" s="17">
        <x:f>AA108</x:f>
      </x:c>
      <x:c r="AD120" s="36" t="s"/>
      <x:c r="AE120" s="37" t="s"/>
      <x:c r="AF120" s="37" t="s"/>
      <x:c r="AG120" s="25" t="s"/>
    </x:row>
    <x:row r="121" spans="1:34" x14ac:dyDescent="0.25">
      <x:c r="A121" s="45" t="s">
        <x:v>9</x:v>
      </x:c>
      <x:c r="B121" s="45" t="s">
        <x:v>10</x:v>
      </x:c>
      <x:c r="C121" s="45" t="s">
        <x:v>11</x:v>
      </x:c>
      <x:c r="D121" s="47" t="s">
        <x:v>12</x:v>
      </x:c>
      <x:c r="E121" s="47" t="s">
        <x:v>13</x:v>
      </x:c>
      <x:c r="F121" s="47" t="s">
        <x:v>14</x:v>
      </x:c>
      <x:c r="G121" s="49" t="s">
        <x:v>15</x:v>
      </x:c>
      <x:c r="H121" s="49" t="s">
        <x:v>16</x:v>
      </x:c>
      <x:c r="I121" s="49" t="s">
        <x:v>17</x:v>
      </x:c>
      <x:c r="J121" s="58" t="s">
        <x:v>74</x:v>
      </x:c>
      <x:c r="K121" s="59" t="s">
        <x:v>75</x:v>
      </x:c>
      <x:c r="L121" s="59" t="s">
        <x:v>19</x:v>
      </x:c>
      <x:c r="M121" s="59" t="s">
        <x:v>72</x:v>
      </x:c>
      <x:c r="N121" s="98" t="s">
        <x:v>63</x:v>
      </x:c>
      <x:c r="O121" s="66">
        <x:v>43952.6333333333</x:v>
      </x:c>
      <x:c r="Q121" s="96" t="s"/>
      <x:c r="S121" s="15" t="s"/>
      <x:c r="T121" s="15" t="s"/>
      <x:c r="U121" s="15" t="s"/>
      <x:c r="V121" s="15" t="s"/>
      <x:c r="W121" s="15" t="s"/>
      <x:c r="X121" s="15" t="s"/>
      <x:c r="Y121" s="29" t="n">
        <x:v>1</x:v>
      </x:c>
      <x:c r="Z121" s="17" t="e">
        <x:f>(AG116 - AG115) / (3 * AD109)</x:f>
      </x:c>
      <x:c r="AA121" s="17" t="e">
        <x:f>AG115</x:f>
      </x:c>
      <x:c r="AB121" s="17" t="e">
        <x:f>AG109 - AD109 * (AG116 + 2 * AG115) / 3</x:f>
      </x:c>
      <x:c r="AC121" s="17">
        <x:f>AA109</x:f>
      </x:c>
      <x:c r="AD121" s="36" t="s"/>
      <x:c r="AE121" s="37" t="s"/>
      <x:c r="AF121" s="37" t="s"/>
      <x:c r="AG121" s="25" t="s"/>
    </x:row>
    <x:row r="122" spans="1:34" s="0" customFormat="1" ht="15.75" customHeight="1" thickBot="1" x14ac:dyDescent="0.3">
      <x:c r="A122" s="11" t="n">
        <x:v>0</x:v>
      </x:c>
      <x:c r="B122" s="11" t="n">
        <x:v>0</x:v>
      </x:c>
      <x:c r="C122" s="11" t="s">
        <x:v>33</x:v>
      </x:c>
      <x:c r="D122" s="11" t="n">
        <x:v>75</x:v>
      </x:c>
      <x:c r="E122" s="11" t="n">
        <x:v>10</x:v>
      </x:c>
      <x:c r="F122" s="11" t="s">
        <x:v>54</x:v>
      </x:c>
      <x:c r="G122" s="11" t="n">
        <x:v>150</x:v>
      </x:c>
      <x:c r="H122" s="11" t="n">
        <x:v>10000</x:v>
      </x:c>
      <x:c r="I122" s="11" t="s">
        <x:v>21</x:v>
      </x:c>
      <x:c r="J122" s="11" t="n">
        <x:v>20</x:v>
      </x:c>
      <x:c r="K122" s="11" t="n">
        <x:v>0.08</x:v>
      </x:c>
      <x:c r="L122" s="8" t="s">
        <x:v>205</x:v>
      </x:c>
      <x:c r="M122" s="0" t="s">
        <x:v>22</x:v>
      </x:c>
      <x:c r="O122" s="11">
        <x:f>IF(AND(J122 &gt;= A122, J122 &lt;= A123), (B123-B122)/(A123-A122)*J122 + (B123 - (B123-B122)/(A123-A122)*A123), IF(AND(J122 &gt; A123, J122 &lt;= A124), (B124-B123)/(A124-A123)*J122 + (B124 - (B124-B123)/(A124-A123)*A124), IF(AND(J122 &gt;= D122, J122 &lt;= D123), (E123-E122)/(D123-D122)*J122 + (E123 - (E123-E122)/(D123-D122)*D123), IF(AND(J122 &gt; D123, J122 &lt;= D124), (E124-E123)/(D124-D123)*J122 + (E124 - (E124-E123)/(D124-D123)*D124), IF(AND(J122 &gt;= G122, J122 &lt;= G123), (H123-H122)/(G123-G122)*J122 + (H123 - (H123-H122)/(G123-G122)*G123), IF(AND(J122 &gt; G123, J122 &lt;= G124), (H124-H123)/(G124-G123)*J122 + (H124 - (H124-H123)/(G124-G123)*G124), IF(AND(J122 &gt;= A124, J122 &lt;= D122), (E122-B124)/(D122-A124)*J122 + (E122 - (E122-B124)/(D122-A124)*D122), IF(AND(J122 &gt;= D124, J122 &lt;= G122), (H122-E124)/(G122-D124)*J122 + (H122 - (H122-E124)/(G122-D124)*G122), "Unknown"))))))))</x:f>
      </x:c>
      <x:c r="Q122" s="96" t="s"/>
      <x:c r="S122" s="15" t="s"/>
      <x:c r="T122" s="15" t="s"/>
      <x:c r="U122" s="15" t="s"/>
      <x:c r="V122" s="15" t="s"/>
      <x:c r="W122" s="15" t="s"/>
      <x:c r="X122" s="15" t="s"/>
      <x:c r="Y122" s="38" t="n">
        <x:v>2</x:v>
      </x:c>
      <x:c r="Z122" s="39" t="e">
        <x:f>(AG117 - AG116) / (3 * AD110)</x:f>
      </x:c>
      <x:c r="AA122" s="39" t="e">
        <x:f>AG116</x:f>
      </x:c>
      <x:c r="AB122" s="39" t="e">
        <x:f>AG110 - AD110 * (AG117 + 2 * AG116) / 3</x:f>
      </x:c>
      <x:c r="AC122" s="39">
        <x:f>AA110</x:f>
      </x:c>
      <x:c r="AD122" s="40" t="s"/>
      <x:c r="AE122" s="41" t="s"/>
      <x:c r="AF122" s="41" t="s"/>
      <x:c r="AG122" s="42" t="s"/>
    </x:row>
    <x:row r="123" spans="1:34" x14ac:dyDescent="0.25">
      <x:c r="A123" s="11" t="n">
        <x:v>25</x:v>
      </x:c>
      <x:c r="B123" s="11" t="n">
        <x:v>0.1</x:v>
      </x:c>
      <x:c r="D123" s="11" t="n">
        <x:v>100</x:v>
      </x:c>
      <x:c r="E123" s="11" t="n">
        <x:v>100</x:v>
      </x:c>
      <x:c r="G123" s="11" t="n">
        <x:v>175</x:v>
      </x:c>
      <x:c r="H123" s="11" t="n">
        <x:v>100000</x:v>
      </x:c>
      <x:c r="J123" s="11" t="n">
        <x:v>30</x:v>
      </x:c>
      <x:c r="K123" s="11" t="n">
        <x:v>0.28</x:v>
      </x:c>
      <x:c r="L123" s="8" t="s">
        <x:v>206</x:v>
      </x:c>
      <x:c r="M123" s="0" t="s"/>
      <x:c r="O123" s="11">
        <x:f>IF(AND(J123 &gt;= A122, J123 &lt;= A123), (B123-B122)/(A123-A122)*J123 + (B123 - (B123-B122)/(A123-A122)*A123), IF(AND(J123 &gt; A123, J123 &lt;= A124), (B124-B123)/(A124-A123)*J123 + (B124 - (B124-B123)/(A124-A123)*A124), IF(AND(J123 &gt;= D122, J123 &lt;= D123), (E123-E122)/(D123-D122)*J123 + (E123 - (E123-E122)/(D123-D122)*D123), IF(AND(J123 &gt; D123, J123 &lt;= D124), (E124-E123)/(D124-D123)*J123 + (E124 - (E124-E123)/(D124-D123)*D124), IF(AND(J123 &gt;= G122, J123 &lt;= G123), (H123-H122)/(G123-G122)*J123 + (H123 - (H123-H122)/(G123-G122)*G123), IF(AND(J123 &gt; G123, J123 &lt;= G124), (H124-H123)/(G124-G123)*J123 + (H124 - (H124-H123)/(G124-G123)*G124), IF(AND(J123 &gt;= A124, J123 &lt;= D122), (E122-B124)/(D122-A124)*J123 + (E122 - (E122-B124)/(D122-A124)*D122), IF(AND(J123 &gt;= D124, J123 &lt;= G122), (H122-E124)/(G122-D124)*J123 + (H122 - (H122-E124)/(G122-D124)*G122), "Unknown"))))))))</x:f>
      </x:c>
      <x:c r="Q123" s="96" t="s"/>
    </x:row>
    <x:row r="124" spans="1:34" x14ac:dyDescent="0.25">
      <x:c r="A124" s="11" t="n">
        <x:v>50</x:v>
      </x:c>
      <x:c r="B124" s="11" t="n">
        <x:v>1</x:v>
      </x:c>
      <x:c r="D124" s="11" t="n">
        <x:v>125</x:v>
      </x:c>
      <x:c r="E124" s="11" t="n">
        <x:v>1000</x:v>
      </x:c>
      <x:c r="G124" s="11" t="n">
        <x:v>200</x:v>
      </x:c>
      <x:c r="H124" s="11" t="n">
        <x:v>1000000</x:v>
      </x:c>
      <x:c r="J124" s="11" t="n">
        <x:v>60</x:v>
      </x:c>
      <x:c r="K124" s="11" t="n">
        <x:v>4.6</x:v>
      </x:c>
      <x:c r="L124" s="8" t="s">
        <x:v>207</x:v>
      </x:c>
      <x:c r="M124" s="0" t="s"/>
      <x:c r="O124" s="11">
        <x:f>IF(AND(J124 &gt;= A122, J124 &lt;= A123), (B123-B122)/(A123-A122)*J124 + (B123 - (B123-B122)/(A123-A122)*A123), IF(AND(J124 &gt; A123, J124 &lt;= A124), (B124-B123)/(A124-A123)*J124 + (B124 - (B124-B123)/(A124-A123)*A124), IF(AND(J124 &gt;= D122, J124 &lt;= D123), (E123-E122)/(D123-D122)*J124 + (E123 - (E123-E122)/(D123-D122)*D123), IF(AND(J124 &gt; D123, J124 &lt;= D124), (E124-E123)/(D124-D123)*J124 + (E124 - (E124-E123)/(D124-D123)*D124), IF(AND(J124 &gt;= G122, J124 &lt;= G123), (H123-H122)/(G123-G122)*J124 + (H123 - (H123-H122)/(G123-G122)*G123), IF(AND(J124 &gt; G123, J124 &lt;= G124), (H124-H123)/(G124-G123)*J124 + (H124 - (H124-H123)/(G124-G123)*G124), IF(AND(J124 &gt;= A124, J124 &lt;= D122), (E122-B124)/(D122-A124)*J124 + (E122 - (E122-B124)/(D122-A124)*D122), IF(AND(J124 &gt;= D124, J124 &lt;= G122), (H122-E124)/(G122-D124)*J124 + (H122 - (H122-E124)/(G122-D124)*G122), "Unknown"))))))))</x:f>
      </x:c>
      <x:c r="Q124" s="96" t="s"/>
    </x:row>
    <x:row r="125" spans="1:34" x14ac:dyDescent="0.25">
      <x:c r="J125" s="11" t="n">
        <x:v>110</x:v>
      </x:c>
      <x:c r="K125" s="101" t="n">
        <x:v>379.1296</x:v>
      </x:c>
      <x:c r="L125" s="102" t="s">
        <x:v>208</x:v>
      </x:c>
      <x:c r="M125" s="0" t="s"/>
      <x:c r="Q125" s="96" t="s"/>
    </x:row>
    <x:row r="126" spans="1:34" x14ac:dyDescent="0.25">
      <x:c r="J126" s="11" t="n">
        <x:v>130</x:v>
      </x:c>
      <x:c r="K126" s="101" t="n">
        <x:v>2193.472</x:v>
      </x:c>
      <x:c r="L126" s="102" t="s">
        <x:v>209</x:v>
      </x:c>
      <x:c r="M126" s="0" t="s"/>
      <x:c r="Q126" s="96" t="s"/>
    </x:row>
    <x:row r="127" spans="1:34" x14ac:dyDescent="0.25">
      <x:c r="J127" s="11" t="n">
        <x:v>180</x:v>
      </x:c>
      <x:c r="K127" s="8" t="s">
        <x:v>76</x:v>
      </x:c>
      <x:c r="L127" s="8" t="s">
        <x:v>76</x:v>
      </x:c>
      <x:c r="M127" s="0" t="s"/>
      <x:c r="Q127" s="96" t="s"/>
    </x:row>
    <x:row r="128" spans="1:34" x14ac:dyDescent="0.25">
      <x:c r="A128" s="13" t="s">
        <x:v>210</x:v>
      </x:c>
      <x:c r="Q128" s="96" t="s"/>
    </x:row>
    <x:row r="129" spans="1:34" x14ac:dyDescent="0.25">
      <x:c r="A129" s="45" t="s">
        <x:v>9</x:v>
      </x:c>
      <x:c r="B129" s="45" t="s">
        <x:v>10</x:v>
      </x:c>
      <x:c r="C129" s="45" t="s">
        <x:v>11</x:v>
      </x:c>
      <x:c r="D129" s="47" t="s">
        <x:v>12</x:v>
      </x:c>
      <x:c r="E129" s="47" t="s">
        <x:v>13</x:v>
      </x:c>
      <x:c r="F129" s="47" t="s">
        <x:v>14</x:v>
      </x:c>
      <x:c r="G129" s="49" t="s">
        <x:v>15</x:v>
      </x:c>
      <x:c r="H129" s="49" t="s">
        <x:v>16</x:v>
      </x:c>
      <x:c r="I129" s="49" t="s">
        <x:v>17</x:v>
      </x:c>
      <x:c r="J129" s="58" t="s">
        <x:v>74</x:v>
      </x:c>
      <x:c r="K129" s="59" t="s">
        <x:v>75</x:v>
      </x:c>
      <x:c r="L129" s="59" t="s">
        <x:v>19</x:v>
      </x:c>
      <x:c r="M129" s="59" t="s">
        <x:v>72</x:v>
      </x:c>
      <x:c r="N129" s="98" t="s">
        <x:v>63</x:v>
      </x:c>
      <x:c r="O129" s="66">
        <x:v>43952.6333333333</x:v>
      </x:c>
      <x:c r="Q129" s="96" t="s"/>
    </x:row>
    <x:row r="130" spans="1:34" x14ac:dyDescent="0.25">
      <x:c r="A130" s="11" t="n">
        <x:v>-5</x:v>
      </x:c>
      <x:c r="B130" s="11" t="n">
        <x:v>30</x:v>
      </x:c>
      <x:c r="C130" s="11" t="s">
        <x:v>54</x:v>
      </x:c>
      <x:c r="D130" s="11" t="n">
        <x:v>4</x:v>
      </x:c>
      <x:c r="E130" s="11" t="n">
        <x:v>18</x:v>
      </x:c>
      <x:c r="F130" s="11" t="s">
        <x:v>40</x:v>
      </x:c>
      <x:c r="G130" s="11" t="n">
        <x:v>13</x:v>
      </x:c>
      <x:c r="H130" s="11" t="n">
        <x:v>8</x:v>
      </x:c>
      <x:c r="I130" s="11" t="s">
        <x:v>40</x:v>
      </x:c>
      <x:c r="J130" s="11" t="n">
        <x:v>-4</x:v>
      </x:c>
      <x:c r="K130" s="101" t="n">
        <x:v>28.2631578947368</x:v>
      </x:c>
      <x:c r="L130" s="102" t="s">
        <x:v>211</x:v>
      </x:c>
      <x:c r="M130" s="11" t="s">
        <x:v>31</x:v>
      </x:c>
      <x:c r="Q130" s="96" t="s"/>
    </x:row>
    <x:row r="131" spans="1:34" x14ac:dyDescent="0.25">
      <x:c r="A131" s="11" t="n">
        <x:v>-2</x:v>
      </x:c>
      <x:c r="B131" s="11" t="n">
        <x:v>25</x:v>
      </x:c>
      <x:c r="D131" s="11" t="n">
        <x:v>8</x:v>
      </x:c>
      <x:c r="E131" s="11" t="n">
        <x:v>12</x:v>
      </x:c>
      <x:c r="G131" s="11" t="n">
        <x:v>14</x:v>
      </x:c>
      <x:c r="H131" s="11" t="n">
        <x:v>5</x:v>
      </x:c>
      <x:c r="J131" s="11" t="n">
        <x:v>0</x:v>
      </x:c>
      <x:c r="K131" s="101" t="n">
        <x:v>22.2697368421053</x:v>
      </x:c>
      <x:c r="L131" s="102" t="s">
        <x:v>212</x:v>
      </x:c>
      <x:c r="M131" s="0" t="s"/>
      <x:c r="Q131" s="96" t="s"/>
    </x:row>
    <x:row r="132" spans="1:34" x14ac:dyDescent="0.25">
      <x:c r="A132" s="11" t="n">
        <x:v>2</x:v>
      </x:c>
      <x:c r="B132" s="11" t="n">
        <x:v>20</x:v>
      </x:c>
      <x:c r="D132" s="11" t="n">
        <x:v>12</x:v>
      </x:c>
      <x:c r="E132" s="11" t="n">
        <x:v>11</x:v>
      </x:c>
      <x:c r="G132" s="11" t="n">
        <x:v>15</x:v>
      </x:c>
      <x:c r="H132" s="11" t="n">
        <x:v>-3</x:v>
      </x:c>
      <x:c r="J132" s="11" t="n">
        <x:v>3</x:v>
      </x:c>
      <x:c r="K132" s="101" t="n">
        <x:v>18.9819078947368</x:v>
      </x:c>
      <x:c r="L132" s="102" t="s">
        <x:v>213</x:v>
      </x:c>
      <x:c r="M132" s="0" t="s"/>
      <x:c r="Q132" s="96" t="s"/>
    </x:row>
    <x:row r="133" spans="1:34" x14ac:dyDescent="0.25">
      <x:c r="J133" s="11" t="n">
        <x:v>6</x:v>
      </x:c>
      <x:c r="K133" s="11" t="n">
        <x:v>18</x:v>
      </x:c>
      <x:c r="L133" s="8" t="s">
        <x:v>96</x:v>
      </x:c>
      <x:c r="M133" s="0" t="s"/>
      <x:c r="Q133" s="96" t="s"/>
    </x:row>
    <x:row r="134" spans="1:34" x14ac:dyDescent="0.25">
      <x:c r="J134" s="11" t="n">
        <x:v>12.5</x:v>
      </x:c>
      <x:c r="K134" s="11" t="n">
        <x:v>11</x:v>
      </x:c>
      <x:c r="L134" s="8" t="s">
        <x:v>214</x:v>
      </x:c>
      <x:c r="M134" s="0" t="s"/>
      <x:c r="Q134" s="96" t="s"/>
    </x:row>
    <x:row r="135" spans="1:34" x14ac:dyDescent="0.25">
      <x:c r="J135" s="11" t="n">
        <x:v>13.5</x:v>
      </x:c>
      <x:c r="K135" s="11" t="n">
        <x:v>8</x:v>
      </x:c>
      <x:c r="L135" s="8" t="s">
        <x:v>101</x:v>
      </x:c>
      <x:c r="M135" s="0" t="s"/>
      <x:c r="Q135" s="96" t="s"/>
    </x:row>
    <x:row r="136" spans="1:34" x14ac:dyDescent="0.25">
      <x:c r="A136" s="13" t="s">
        <x:v>215</x:v>
      </x:c>
      <x:c r="Q136" s="96" t="s"/>
    </x:row>
    <x:row r="137" spans="1:34" x14ac:dyDescent="0.25">
      <x:c r="A137" s="45" t="s">
        <x:v>9</x:v>
      </x:c>
      <x:c r="B137" s="45" t="s">
        <x:v>10</x:v>
      </x:c>
      <x:c r="C137" s="45" t="s">
        <x:v>11</x:v>
      </x:c>
      <x:c r="D137" s="47" t="s">
        <x:v>12</x:v>
      </x:c>
      <x:c r="E137" s="47" t="s">
        <x:v>13</x:v>
      </x:c>
      <x:c r="F137" s="47" t="s">
        <x:v>14</x:v>
      </x:c>
      <x:c r="G137" s="49" t="s">
        <x:v>15</x:v>
      </x:c>
      <x:c r="H137" s="49" t="s">
        <x:v>16</x:v>
      </x:c>
      <x:c r="I137" s="49" t="s">
        <x:v>17</x:v>
      </x:c>
      <x:c r="J137" s="58" t="s">
        <x:v>74</x:v>
      </x:c>
      <x:c r="K137" s="59" t="s">
        <x:v>75</x:v>
      </x:c>
      <x:c r="L137" s="59" t="s">
        <x:v>19</x:v>
      </x:c>
      <x:c r="M137" s="59" t="s">
        <x:v>72</x:v>
      </x:c>
      <x:c r="N137" s="103" t="s">
        <x:v>20</x:v>
      </x:c>
      <x:c r="O137" s="66">
        <x:v>43952.6333333333</x:v>
      </x:c>
      <x:c r="Q137" s="96" t="s"/>
    </x:row>
    <x:row r="138" spans="1:34" x14ac:dyDescent="0.25">
      <x:c r="A138" s="11" t="n">
        <x:v>90</x:v>
      </x:c>
      <x:c r="B138" s="11" t="n">
        <x:v>14</x:v>
      </x:c>
      <x:c r="C138" s="11" t="s">
        <x:v>40</x:v>
      </x:c>
      <x:c r="D138" s="11" t="n">
        <x:v>100</x:v>
      </x:c>
      <x:c r="E138" s="11" t="n">
        <x:v>8</x:v>
      </x:c>
      <x:c r="F138" s="11" t="s">
        <x:v>21</x:v>
      </x:c>
      <x:c r="G138" s="11" t="n">
        <x:v>110</x:v>
      </x:c>
      <x:c r="H138" s="11" t="n">
        <x:v>3</x:v>
      </x:c>
      <x:c r="I138" s="11" t="s">
        <x:v>21</x:v>
      </x:c>
      <x:c r="J138" s="11" t="n">
        <x:v>92</x:v>
      </x:c>
      <x:c r="K138" s="11" t="n">
        <x:v>14</x:v>
      </x:c>
      <x:c r="L138" s="8" t="s">
        <x:v>78</x:v>
      </x:c>
      <x:c r="M138" s="11" t="s">
        <x:v>31</x:v>
      </x:c>
      <x:c r="Q138" s="96" t="s"/>
    </x:row>
    <x:row r="139" spans="1:34" x14ac:dyDescent="0.25">
      <x:c r="A139" s="11" t="n">
        <x:v>94</x:v>
      </x:c>
      <x:c r="B139" s="11" t="n">
        <x:v>13</x:v>
      </x:c>
      <x:c r="D139" s="11" t="n">
        <x:v>102</x:v>
      </x:c>
      <x:c r="E139" s="11" t="n">
        <x:v>5</x:v>
      </x:c>
      <x:c r="G139" s="11" t="n">
        <x:v>112</x:v>
      </x:c>
      <x:c r="H139" s="11" t="n">
        <x:v>-5</x:v>
      </x:c>
      <x:c r="J139" s="11" t="n">
        <x:v>96</x:v>
      </x:c>
      <x:c r="K139" s="11" t="n">
        <x:v>13</x:v>
      </x:c>
      <x:c r="L139" s="8" t="s">
        <x:v>94</x:v>
      </x:c>
      <x:c r="M139" s="0" t="s"/>
      <x:c r="Q139" s="96" t="s"/>
    </x:row>
    <x:row r="140" spans="1:34" x14ac:dyDescent="0.25">
      <x:c r="A140" s="11" t="n">
        <x:v>98</x:v>
      </x:c>
      <x:c r="B140" s="11" t="n">
        <x:v>10</x:v>
      </x:c>
      <x:c r="D140" s="11" t="n">
        <x:v>103</x:v>
      </x:c>
      <x:c r="E140" s="11" t="n">
        <x:v>4</x:v>
      </x:c>
      <x:c r="G140" s="11" t="n">
        <x:v>120</x:v>
      </x:c>
      <x:c r="H140" s="11" t="n">
        <x:v>-20</x:v>
      </x:c>
      <x:c r="J140" s="11" t="n">
        <x:v>100</x:v>
      </x:c>
      <x:c r="K140" s="11" t="n">
        <x:v>8</x:v>
      </x:c>
      <x:c r="L140" s="8" t="s">
        <x:v>101</x:v>
      </x:c>
      <x:c r="M140" s="0" t="s"/>
      <x:c r="Q140" s="96" t="s"/>
    </x:row>
    <x:row r="141" spans="1:34" x14ac:dyDescent="0.25">
      <x:c r="J141" s="11" t="n">
        <x:v>107</x:v>
      </x:c>
      <x:c r="K141" s="8" t="s">
        <x:v>76</x:v>
      </x:c>
      <x:c r="L141" s="8" t="s">
        <x:v>76</x:v>
      </x:c>
      <x:c r="M141" s="0" t="s"/>
      <x:c r="Q141" s="96" t="s"/>
    </x:row>
    <x:row r="142" spans="1:34" x14ac:dyDescent="0.25">
      <x:c r="J142" s="11" t="n">
        <x:v>112</x:v>
      </x:c>
      <x:c r="K142" s="11" t="n">
        <x:v>-5</x:v>
      </x:c>
      <x:c r="L142" s="8" t="s">
        <x:v>216</x:v>
      </x:c>
      <x:c r="M142" s="0" t="s"/>
      <x:c r="Q142" s="96" t="s"/>
    </x:row>
    <x:row r="143" spans="1:34" x14ac:dyDescent="0.25">
      <x:c r="J143" s="11" t="n">
        <x:v>118</x:v>
      </x:c>
      <x:c r="K143" s="8" t="s">
        <x:v>76</x:v>
      </x:c>
      <x:c r="L143" s="8" t="s">
        <x:v>76</x:v>
      </x:c>
      <x:c r="M143" s="0" t="s"/>
      <x:c r="Q143" s="96" t="s"/>
    </x:row>
    <x:row r="144" spans="1:34" x14ac:dyDescent="0.25">
      <x:c r="A144" s="13" t="s">
        <x:v>217</x:v>
      </x:c>
      <x:c r="Q144" s="96" t="s"/>
    </x:row>
    <x:row r="145" spans="1:34" x14ac:dyDescent="0.25">
      <x:c r="A145" s="45" t="s">
        <x:v>9</x:v>
      </x:c>
      <x:c r="B145" s="45" t="s">
        <x:v>10</x:v>
      </x:c>
      <x:c r="C145" s="45" t="s">
        <x:v>11</x:v>
      </x:c>
      <x:c r="D145" s="47" t="s">
        <x:v>12</x:v>
      </x:c>
      <x:c r="E145" s="47" t="s">
        <x:v>13</x:v>
      </x:c>
      <x:c r="F145" s="47" t="s">
        <x:v>14</x:v>
      </x:c>
      <x:c r="G145" s="49" t="s">
        <x:v>15</x:v>
      </x:c>
      <x:c r="H145" s="49" t="s">
        <x:v>16</x:v>
      </x:c>
      <x:c r="I145" s="49" t="s">
        <x:v>17</x:v>
      </x:c>
      <x:c r="J145" s="58" t="s">
        <x:v>74</x:v>
      </x:c>
      <x:c r="K145" s="59" t="s">
        <x:v>75</x:v>
      </x:c>
      <x:c r="L145" s="59" t="s">
        <x:v>19</x:v>
      </x:c>
      <x:c r="M145" s="59" t="s">
        <x:v>72</x:v>
      </x:c>
      <x:c r="N145" s="98" t="s">
        <x:v>63</x:v>
      </x:c>
      <x:c r="O145" s="66">
        <x:v>43952.6333333333</x:v>
      </x:c>
      <x:c r="Q145" s="96" t="s"/>
    </x:row>
    <x:row r="146" spans="1:34" x14ac:dyDescent="0.25">
      <x:c r="A146" s="11" t="n">
        <x:v>0</x:v>
      </x:c>
      <x:c r="B146" s="11" t="n">
        <x:v>16</x:v>
      </x:c>
      <x:c r="C146" s="11" t="s">
        <x:v>54</x:v>
      </x:c>
      <x:c r="D146" s="11" t="n">
        <x:v>30</x:v>
      </x:c>
      <x:c r="E146" s="11" t="n">
        <x:v>-10</x:v>
      </x:c>
      <x:c r="F146" s="11" t="s">
        <x:v>54</x:v>
      </x:c>
      <x:c r="G146" s="11" t="n">
        <x:v>60</x:v>
      </x:c>
      <x:c r="H146" s="11" t="n">
        <x:v>-36</x:v>
      </x:c>
      <x:c r="I146" s="11" t="s">
        <x:v>33</x:v>
      </x:c>
      <x:c r="J146" s="11" t="n">
        <x:v>4</x:v>
      </x:c>
      <x:c r="K146" s="101" t="n">
        <x:v>14.6304</x:v>
      </x:c>
      <x:c r="L146" s="102" t="s">
        <x:v>218</x:v>
      </x:c>
      <x:c r="M146" s="11" t="s">
        <x:v>28</x:v>
      </x:c>
      <x:c r="Q146" s="96" t="s"/>
    </x:row>
    <x:row r="147" spans="1:34" x14ac:dyDescent="0.25">
      <x:c r="A147" s="11" t="n">
        <x:v>10</x:v>
      </x:c>
      <x:c r="B147" s="11" t="n">
        <x:v>10</x:v>
      </x:c>
      <x:c r="D147" s="11" t="n">
        <x:v>40</x:v>
      </x:c>
      <x:c r="E147" s="11" t="n">
        <x:v>-22</x:v>
      </x:c>
      <x:c r="G147" s="11" t="n">
        <x:v>70</x:v>
      </x:c>
      <x:c r="H147" s="11" t="n">
        <x:v>-50</x:v>
      </x:c>
      <x:c r="J147" s="11" t="n">
        <x:v>12</x:v>
      </x:c>
      <x:c r="K147" s="101" t="n">
        <x:v>7.256</x:v>
      </x:c>
      <x:c r="L147" s="102" t="s">
        <x:v>219</x:v>
      </x:c>
      <x:c r="M147" s="0" t="s"/>
      <x:c r="Q147" s="96" t="s"/>
    </x:row>
    <x:row r="148" spans="1:34" x14ac:dyDescent="0.25">
      <x:c r="A148" s="11" t="n">
        <x:v>20</x:v>
      </x:c>
      <x:c r="B148" s="11" t="n">
        <x:v>-5</x:v>
      </x:c>
      <x:c r="D148" s="11" t="n">
        <x:v>50</x:v>
      </x:c>
      <x:c r="E148" s="11" t="n">
        <x:v>-30</x:v>
      </x:c>
      <x:c r="G148" s="11" t="n">
        <x:v>80</x:v>
      </x:c>
      <x:c r="H148" s="11" t="n">
        <x:v>-78</x:v>
      </x:c>
      <x:c r="J148" s="11" t="n">
        <x:v>25</x:v>
      </x:c>
      <x:c r="K148" s="101" t="n">
        <x:v>-7.71666666666667</x:v>
      </x:c>
      <x:c r="L148" s="102" t="s">
        <x:v>220</x:v>
      </x:c>
      <x:c r="M148" s="0" t="s"/>
      <x:c r="O148" s="11">
        <x:f>AVERAGE(-8.725, -6.7, -7.725)</x:f>
      </x:c>
      <x:c r="Q148" s="96" t="s"/>
    </x:row>
    <x:row r="149" spans="1:34" x14ac:dyDescent="0.25">
      <x:c r="J149" s="11" t="n">
        <x:v>36</x:v>
      </x:c>
      <x:c r="K149" s="101" t="n">
        <x:v>-16.9930666666667</x:v>
      </x:c>
      <x:c r="L149" s="102" t="s">
        <x:v>221</x:v>
      </x:c>
      <x:c r="M149" s="0" t="s"/>
      <x:c r="O149" s="11">
        <x:f>AVERAGE(-17.072, -16.3488, -17.5584)</x:f>
      </x:c>
      <x:c r="Q149" s="96" t="s"/>
    </x:row>
    <x:row r="150" spans="1:34" x14ac:dyDescent="0.25">
      <x:c r="J150" s="11" t="n">
        <x:v>58</x:v>
      </x:c>
      <x:c r="K150" s="101" t="n">
        <x:v>-34.8512</x:v>
      </x:c>
      <x:c r="L150" s="102" t="s">
        <x:v>222</x:v>
      </x:c>
      <x:c r="M150" s="0" t="s"/>
      <x:c r="Q150" s="96" t="s"/>
    </x:row>
    <x:row r="151" spans="1:34" x14ac:dyDescent="0.25">
      <x:c r="J151" s="11" t="n">
        <x:v>65</x:v>
      </x:c>
      <x:c r="K151" s="11" t="n">
        <x:v>-43</x:v>
      </x:c>
      <x:c r="L151" s="8" t="s">
        <x:v>223</x:v>
      </x:c>
      <x:c r="M151" s="0" t="s"/>
      <x:c r="O151" s="11">
        <x:f>IF(AND(J151 &gt;= A146, J151 &lt;= A147), (B147-B146)/(A147-A146)*J151 + (B147 - (B147-B146)/(A147-A146)*A147), IF(AND(J151 &gt; A147, J151 &lt;= A148), (B148-B147)/(A148-A147)*J151 + (B148 - (B148-B147)/(A148-A147)*A148), IF(AND(J151 &gt;= D146, J151 &lt;= D147), (E147-E146)/(D147-D146)*J151 + (E147 - (E147-E146)/(D147-D146)*D147), IF(AND(J151 &gt; D147, J151 &lt;= D148), (E148-E147)/(D148-D147)*J151 + (E148 - (E148-E147)/(D148-D147)*D148), IF(AND(J151 &gt;= G146, J151 &lt;= G147), (H147-H146)/(G147-G146)*J151 + (H147 - (H147-H146)/(G147-G146)*G147), IF(AND(J151 &gt; G147, J151 &lt;= G148), (H148-H147)/(G148-G147)*J151 + (H148 - (H148-H147)/(G148-G147)*G148), IF(AND(J151 &gt;= A148, J151 &lt;= D146), (E146-B148)/(D146-A148)*J151 + (E146 - (E146-B148)/(D146-A148)*D146), IF(AND(J151 &gt;= D148, J151 &lt;= G146), (H146-E148)/(G146-D148)*J151 + (H146 - (H146-E148)/(G146-D148)*G146), "Unknown"))))))))</x:f>
      </x:c>
      <x:c r="Q151" s="96" t="s"/>
    </x:row>
    <x:row r="152" spans="1:34" s="0" customFormat="1" ht="15.75" customHeight="1" thickBot="1" x14ac:dyDescent="0.3">
      <x:c r="A152" s="13" t="s">
        <x:v>224</x:v>
      </x:c>
      <x:c r="L152" s="8" t="s"/>
      <x:c r="Q152" s="96" t="s"/>
    </x:row>
    <x:row r="153" spans="1:34" x14ac:dyDescent="0.25">
      <x:c r="A153" s="45" t="s">
        <x:v>9</x:v>
      </x:c>
      <x:c r="B153" s="45" t="s">
        <x:v>10</x:v>
      </x:c>
      <x:c r="C153" s="45" t="s">
        <x:v>11</x:v>
      </x:c>
      <x:c r="D153" s="47" t="s">
        <x:v>12</x:v>
      </x:c>
      <x:c r="E153" s="47" t="s">
        <x:v>13</x:v>
      </x:c>
      <x:c r="F153" s="47" t="s">
        <x:v>14</x:v>
      </x:c>
      <x:c r="G153" s="49" t="s">
        <x:v>15</x:v>
      </x:c>
      <x:c r="H153" s="49" t="s">
        <x:v>16</x:v>
      </x:c>
      <x:c r="I153" s="49" t="s">
        <x:v>17</x:v>
      </x:c>
      <x:c r="J153" s="58" t="s">
        <x:v>74</x:v>
      </x:c>
      <x:c r="K153" s="59" t="s">
        <x:v>75</x:v>
      </x:c>
      <x:c r="L153" s="59" t="s">
        <x:v>19</x:v>
      </x:c>
      <x:c r="M153" s="59" t="s">
        <x:v>72</x:v>
      </x:c>
      <x:c r="N153" s="103" t="s">
        <x:v>20</x:v>
      </x:c>
      <x:c r="O153" s="66">
        <x:v>43952.6333333333</x:v>
      </x:c>
      <x:c r="Q153" s="96" t="s"/>
      <x:c r="S153" s="26" t="s">
        <x:v>117</x:v>
      </x:c>
      <x:c r="T153" s="15" t="s"/>
      <x:c r="U153" s="15" t="s"/>
      <x:c r="V153" s="15" t="s"/>
      <x:c r="W153" s="15" t="s"/>
      <x:c r="X153" s="15" t="s"/>
      <x:c r="Y153" s="21" t="s">
        <x:v>225</x:v>
      </x:c>
      <x:c r="Z153" s="22" t="s"/>
      <x:c r="AA153" s="22" t="s"/>
      <x:c r="AB153" s="22" t="s"/>
      <x:c r="AC153" s="22" t="s"/>
      <x:c r="AD153" s="22" t="s"/>
      <x:c r="AE153" s="22" t="s"/>
      <x:c r="AF153" s="22" t="s"/>
      <x:c r="AG153" s="23" t="s"/>
    </x:row>
    <x:row r="154" spans="1:34" x14ac:dyDescent="0.25">
      <x:c r="A154" s="11" t="n">
        <x:v>64</x:v>
      </x:c>
      <x:c r="B154" s="11" t="n">
        <x:v>2</x:v>
      </x:c>
      <x:c r="C154" s="11" t="s">
        <x:v>33</x:v>
      </x:c>
      <x:c r="D154" s="11" t="n">
        <x:v>75</x:v>
      </x:c>
      <x:c r="E154" s="11" t="n">
        <x:v>10</x:v>
      </x:c>
      <x:c r="F154" s="11" t="s">
        <x:v>40</x:v>
      </x:c>
      <x:c r="G154" s="11" t="n">
        <x:v>90</x:v>
      </x:c>
      <x:c r="H154" s="11" t="n">
        <x:v>22</x:v>
      </x:c>
      <x:c r="I154" s="11" t="s">
        <x:v>21</x:v>
      </x:c>
      <x:c r="J154" s="11" t="n">
        <x:v>65</x:v>
      </x:c>
      <x:c r="K154" s="11" t="n">
        <x:v>3.5</x:v>
      </x:c>
      <x:c r="L154" s="8" t="s">
        <x:v>226</x:v>
      </x:c>
      <x:c r="M154" s="11" t="s">
        <x:v>26</x:v>
      </x:c>
      <x:c r="O154" s="11">
        <x:f>IF(AND(J154 &gt;= A154, J154 &lt;= A155), (B155-B154)/(A155-A154)*J154 + (B155 - (B155-B154)/(A155-A154)*A155), IF(AND(J154 &gt; A155, J154 &lt;= A156), (B156-B155)/(A156-A155)*J154 + (B156 - (B156-B155)/(A156-A155)*A156), IF(AND(J154 &gt;= D154, J154 &lt;= D155), (E155-E154)/(D155-D154)*J154 + (E155 - (E155-E154)/(D155-D154)*D155), IF(AND(J154 &gt; D155, J154 &lt;= D156), (E156-E155)/(D156-D155)*J154 + (E156 - (E156-E155)/(D156-D155)*D156), IF(AND(J154 &gt;= G154, J154 &lt;= G155), (H155-H154)/(G155-G154)*J154 + (H155 - (H155-H154)/(G155-G154)*G155), IF(AND(J154 &gt; G155, J154 &lt;= G156), (H156-H155)/(G156-G155)*J154 + (H156 - (H156-H155)/(G156-G155)*G156), IF(AND(J154 &gt;= A156, J154 &lt;= D154), (E154-B156)/(D154-A156)*J154 + (E154 - (E154-B156)/(D154-A156)*D154), IF(AND(J154 &gt;= D156, J154 &lt;= G154), (H154-E156)/(G154-D156)*J154 + (H154 - (H154-E156)/(G154-D156)*G154), "Unknown"))))))))</x:f>
      </x:c>
      <x:c r="Q154" s="96" t="s"/>
      <x:c r="S154" s="6" t="s">
        <x:v>119</x:v>
      </x:c>
      <x:c r="T154" s="6" t="s"/>
      <x:c r="U154" s="6" t="s"/>
      <x:c r="V154" s="6" t="s">
        <x:v>120</x:v>
      </x:c>
      <x:c r="W154" s="6" t="s"/>
      <x:c r="X154" s="6" t="s"/>
      <x:c r="Y154" s="24" t="s">
        <x:v>121</x:v>
      </x:c>
      <x:c r="Z154" s="15" t="s"/>
      <x:c r="AA154" s="15" t="s"/>
      <x:c r="AB154" s="15" t="s"/>
      <x:c r="AC154" s="15" t="s"/>
      <x:c r="AD154" s="15" t="s"/>
      <x:c r="AE154" s="15" t="s"/>
      <x:c r="AF154" s="15" t="s"/>
      <x:c r="AG154" s="25" t="s"/>
    </x:row>
    <x:row r="155" spans="1:34" x14ac:dyDescent="0.25">
      <x:c r="A155" s="11" t="n">
        <x:v>66</x:v>
      </x:c>
      <x:c r="B155" s="11" t="n">
        <x:v>5</x:v>
      </x:c>
      <x:c r="D155" s="11" t="n">
        <x:v>78</x:v>
      </x:c>
      <x:c r="E155" s="11" t="n">
        <x:v>15</x:v>
      </x:c>
      <x:c r="G155" s="11" t="n">
        <x:v>96</x:v>
      </x:c>
      <x:c r="H155" s="11" t="n">
        <x:v>28</x:v>
      </x:c>
      <x:c r="J155" s="11" t="n">
        <x:v>73</x:v>
      </x:c>
      <x:c r="K155" s="11" t="n">
        <x:v>8.40000000000001</x:v>
      </x:c>
      <x:c r="L155" s="8" t="s">
        <x:v>227</x:v>
      </x:c>
      <x:c r="M155" s="0" t="s"/>
      <x:c r="O155" s="11">
        <x:f>IF(AND(J155 &gt;= A154, J155 &lt;= A155), (B155-B154)/(A155-A154)*J155 + (B155 - (B155-B154)/(A155-A154)*A155), IF(AND(J155 &gt; A155, J155 &lt;= A156), (B156-B155)/(A156-A155)*J155 + (B156 - (B156-B155)/(A156-A155)*A156), IF(AND(J155 &gt;= D154, J155 &lt;= D155), (E155-E154)/(D155-D154)*J155 + (E155 - (E155-E154)/(D155-D154)*D155), IF(AND(J155 &gt; D155, J155 &lt;= D156), (E156-E155)/(D156-D155)*J155 + (E156 - (E156-E155)/(D156-D155)*D156), IF(AND(J155 &gt;= G154, J155 &lt;= G155), (H155-H154)/(G155-G154)*J155 + (H155 - (H155-H154)/(G155-G154)*G155), IF(AND(J155 &gt; G155, J155 &lt;= G156), (H156-H155)/(G156-G155)*J155 + (H156 - (H156-H155)/(G156-G155)*G156), IF(AND(J155 &gt;= A156, J155 &lt;= D154), (E154-B156)/(D154-A156)*J155 + (E154 - (E154-B156)/(D154-A156)*D154), IF(AND(J155 &gt;= D156, J155 &lt;= G154), (H154-E156)/(G154-D156)*J155 + (H154 - (H154-E156)/(G154-D156)*G154), "Unknown"))))))))</x:f>
      </x:c>
      <x:c r="Q155" s="96" t="s"/>
      <x:c r="S155" s="31" t="s">
        <x:v>74</x:v>
      </x:c>
      <x:c r="T155" s="31" t="s">
        <x:v>123</x:v>
      </x:c>
      <x:c r="U155" s="31" t="s"/>
      <x:c r="V155" s="18" t="s">
        <x:v>74</x:v>
      </x:c>
      <x:c r="W155" s="18" t="s">
        <x:v>123</x:v>
      </x:c>
      <x:c r="X155" s="31" t="s"/>
      <x:c r="Y155" s="27" t="s">
        <x:v>124</x:v>
      </x:c>
      <x:c r="Z155" s="18" t="s">
        <x:v>74</x:v>
      </x:c>
      <x:c r="AA155" s="18" t="s">
        <x:v>123</x:v>
      </x:c>
      <x:c r="AB155" s="15" t="s"/>
      <x:c r="AC155" s="18" t="s">
        <x:v>124</x:v>
      </x:c>
      <x:c r="AD155" s="18" t="s">
        <x:v>125</x:v>
      </x:c>
      <x:c r="AE155" s="18" t="s">
        <x:v>126</x:v>
      </x:c>
      <x:c r="AF155" s="18" t="s">
        <x:v>127</x:v>
      </x:c>
      <x:c r="AG155" s="28" t="s">
        <x:v>128</x:v>
      </x:c>
    </x:row>
    <x:row r="156" spans="1:34" x14ac:dyDescent="0.25">
      <x:c r="A156" s="11" t="n">
        <x:v>70</x:v>
      </x:c>
      <x:c r="B156" s="11" t="n">
        <x:v>6</x:v>
      </x:c>
      <x:c r="D156" s="11" t="n">
        <x:v>85</x:v>
      </x:c>
      <x:c r="E156" s="11" t="n">
        <x:v>19</x:v>
      </x:c>
      <x:c r="G156" s="11" t="n">
        <x:v>98</x:v>
      </x:c>
      <x:c r="H156" s="11" t="n">
        <x:v>40</x:v>
      </x:c>
      <x:c r="J156" s="11" t="n">
        <x:v>76</x:v>
      </x:c>
      <x:c r="K156" s="11" t="n">
        <x:v>10</x:v>
      </x:c>
      <x:c r="L156" s="8" t="s">
        <x:v>195</x:v>
      </x:c>
      <x:c r="M156" s="0" t="s"/>
      <x:c r="Q156" s="96" t="s"/>
      <x:c r="S156" s="15" t="s"/>
      <x:c r="T156" s="15" t="s"/>
      <x:c r="U156" s="15" t="s"/>
      <x:c r="V156" s="99">
        <x:f>Z156</x:f>
      </x:c>
      <x:c r="W156" s="100">
        <x:f>AA156</x:f>
      </x:c>
      <x:c r="X156" s="15" t="s"/>
      <x:c r="Y156" s="29" t="n">
        <x:v>0</x:v>
      </x:c>
      <x:c r="Z156" s="17">
        <x:f>S156</x:f>
      </x:c>
      <x:c r="AA156" s="17">
        <x:f>T156</x:f>
      </x:c>
      <x:c r="AB156" s="15" t="s"/>
      <x:c r="AC156" s="17" t="n">
        <x:v>0</x:v>
      </x:c>
      <x:c r="AD156" s="17">
        <x:f>Z157 - Z156</x:f>
      </x:c>
      <x:c r="AE156" s="17">
        <x:f>AD156 + AD157</x:f>
      </x:c>
      <x:c r="AF156" s="17">
        <x:f>AA157 - AA156</x:f>
      </x:c>
      <x:c r="AG156" s="30" t="e">
        <x:f>AF156 / AD156</x:f>
      </x:c>
    </x:row>
    <x:row r="157" spans="1:34" x14ac:dyDescent="0.25">
      <x:c r="J157" s="11" t="n">
        <x:v>87</x:v>
      </x:c>
      <x:c r="K157" s="11" t="n">
        <x:v>19</x:v>
      </x:c>
      <x:c r="L157" s="8" t="s">
        <x:v>228</x:v>
      </x:c>
      <x:c r="M157" s="0" t="s"/>
      <x:c r="Q157" s="96" t="s"/>
      <x:c r="S157" s="15" t="s"/>
      <x:c r="T157" s="15" t="s"/>
      <x:c r="U157" s="15" t="s"/>
      <x:c r="V157" s="99">
        <x:f>V156+1/4*(V160-V156)</x:f>
      </x:c>
      <x:c r="W157" s="100" t="e">
        <x:f>Z168 * (V157 - V156)^3 + AA168 * (V157 - V156)^2 + AB168 * (V157 - V156) + AC168</x:f>
      </x:c>
      <x:c r="X157" s="15" t="s"/>
      <x:c r="Y157" s="29" t="n">
        <x:v>1</x:v>
      </x:c>
      <x:c r="Z157" s="17">
        <x:f>S157</x:f>
      </x:c>
      <x:c r="AA157" s="17">
        <x:f>T157</x:f>
      </x:c>
      <x:c r="AB157" s="15" t="s"/>
      <x:c r="AC157" s="17" t="n">
        <x:v>1</x:v>
      </x:c>
      <x:c r="AD157" s="17">
        <x:f>Z158 - Z157</x:f>
      </x:c>
      <x:c r="AE157" s="17">
        <x:f>AD157 + AD158</x:f>
      </x:c>
      <x:c r="AF157" s="17">
        <x:f>AA158 - AA157</x:f>
      </x:c>
      <x:c r="AG157" s="30" t="e">
        <x:f>AF157 / AD157</x:f>
      </x:c>
    </x:row>
    <x:row r="158" spans="1:34" x14ac:dyDescent="0.25">
      <x:c r="J158" s="11" t="n">
        <x:v>88</x:v>
      </x:c>
      <x:c r="K158" s="11" t="n">
        <x:v>19</x:v>
      </x:c>
      <x:c r="L158" s="8" t="s">
        <x:v>228</x:v>
      </x:c>
      <x:c r="M158" s="0" t="s"/>
      <x:c r="Q158" s="96" t="s"/>
      <x:c r="S158" s="15" t="s"/>
      <x:c r="T158" s="15" t="s"/>
      <x:c r="U158" s="15" t="s"/>
      <x:c r="V158" s="99">
        <x:f>V156+2/4*(V160-V156)</x:f>
      </x:c>
      <x:c r="W158" s="100" t="e">
        <x:f>Z168 * (V158 - V156)^3 + AA168 * (V158 - V156)^2 + AB168 * (V158 - V156) + AC168</x:f>
      </x:c>
      <x:c r="X158" s="15" t="s"/>
      <x:c r="Y158" s="29" t="n">
        <x:v>2</x:v>
      </x:c>
      <x:c r="Z158" s="17">
        <x:f>S158</x:f>
      </x:c>
      <x:c r="AA158" s="17">
        <x:f>T158</x:f>
      </x:c>
      <x:c r="AB158" s="15" t="s"/>
      <x:c r="AC158" s="17" t="n">
        <x:v>2</x:v>
      </x:c>
      <x:c r="AD158" s="17">
        <x:f>Z159 - Z158</x:f>
      </x:c>
      <x:c r="AE158" s="17" t="s"/>
      <x:c r="AF158" s="17">
        <x:f>AA159 - AA158</x:f>
      </x:c>
      <x:c r="AG158" s="30" t="e">
        <x:f>AF158 / AD158</x:f>
      </x:c>
    </x:row>
    <x:row r="159" spans="1:34" x14ac:dyDescent="0.25">
      <x:c r="J159" s="11" t="n">
        <x:v>97</x:v>
      </x:c>
      <x:c r="K159" s="8" t="s">
        <x:v>76</x:v>
      </x:c>
      <x:c r="L159" s="8" t="s">
        <x:v>76</x:v>
      </x:c>
      <x:c r="M159" s="0" t="s"/>
      <x:c r="Q159" s="96" t="s"/>
      <x:c r="S159" s="15" t="s"/>
      <x:c r="T159" s="15" t="s"/>
      <x:c r="U159" s="15" t="s"/>
      <x:c r="V159" s="99">
        <x:f>V156+3/4*(V160-V156)</x:f>
      </x:c>
      <x:c r="W159" s="100" t="e">
        <x:f>Z168 * (V159 - V156)^3 + AA168 * (V159 - V156)^2 + AB168 * (V159 - V156) + AC168</x:f>
      </x:c>
      <x:c r="X159" s="15" t="s"/>
      <x:c r="Y159" s="29" t="n">
        <x:v>3</x:v>
      </x:c>
      <x:c r="Z159" s="17">
        <x:f>S159</x:f>
      </x:c>
      <x:c r="AA159" s="17">
        <x:f>T159</x:f>
      </x:c>
      <x:c r="AB159" s="15" t="s"/>
      <x:c r="AC159" s="15" t="s"/>
      <x:c r="AD159" s="15" t="s"/>
      <x:c r="AE159" s="15" t="s"/>
      <x:c r="AF159" s="15" t="s"/>
      <x:c r="AG159" s="25" t="s"/>
    </x:row>
    <x:row r="160" spans="1:34" x14ac:dyDescent="0.25">
      <x:c r="A160" s="13" t="s">
        <x:v>229</x:v>
      </x:c>
      <x:c r="Q160" s="96" t="s"/>
      <x:c r="S160" s="15" t="s"/>
      <x:c r="T160" s="15" t="s"/>
      <x:c r="U160" s="15" t="s"/>
      <x:c r="V160" s="99">
        <x:f>Z157</x:f>
      </x:c>
      <x:c r="W160" s="100">
        <x:f>AA157</x:f>
      </x:c>
      <x:c r="X160" s="15" t="s"/>
      <x:c r="Y160" s="35" t="s"/>
      <x:c r="Z160" s="15" t="s"/>
      <x:c r="AA160" s="15" t="s"/>
      <x:c r="AB160" s="15" t="s"/>
      <x:c r="AC160" s="15" t="s"/>
      <x:c r="AD160" s="15" t="s"/>
      <x:c r="AE160" s="15" t="s"/>
      <x:c r="AF160" s="15" t="s"/>
      <x:c r="AG160" s="25" t="s"/>
    </x:row>
    <x:row r="161" spans="1:34" x14ac:dyDescent="0.25">
      <x:c r="A161" s="45" t="s">
        <x:v>9</x:v>
      </x:c>
      <x:c r="B161" s="45" t="s">
        <x:v>10</x:v>
      </x:c>
      <x:c r="C161" s="45" t="s">
        <x:v>11</x:v>
      </x:c>
      <x:c r="D161" s="47" t="s">
        <x:v>12</x:v>
      </x:c>
      <x:c r="E161" s="47" t="s">
        <x:v>13</x:v>
      </x:c>
      <x:c r="F161" s="47" t="s">
        <x:v>14</x:v>
      </x:c>
      <x:c r="G161" s="49" t="s">
        <x:v>15</x:v>
      </x:c>
      <x:c r="H161" s="49" t="s">
        <x:v>16</x:v>
      </x:c>
      <x:c r="I161" s="49" t="s">
        <x:v>17</x:v>
      </x:c>
      <x:c r="J161" s="58" t="s">
        <x:v>74</x:v>
      </x:c>
      <x:c r="K161" s="59" t="s">
        <x:v>75</x:v>
      </x:c>
      <x:c r="L161" s="59" t="s">
        <x:v>19</x:v>
      </x:c>
      <x:c r="M161" s="59" t="s">
        <x:v>72</x:v>
      </x:c>
      <x:c r="N161" s="103" t="s">
        <x:v>20</x:v>
      </x:c>
      <x:c r="O161" s="66">
        <x:v>43952.6333333333</x:v>
      </x:c>
      <x:c r="Q161" s="96" t="s"/>
      <x:c r="S161" s="15" t="s"/>
      <x:c r="T161" s="15" t="s"/>
      <x:c r="U161" s="15" t="s"/>
      <x:c r="V161" s="99">
        <x:f>V160+1/4*(V164-V160)</x:f>
      </x:c>
      <x:c r="W161" s="100" t="e">
        <x:f>Z169 * (V161 - V160)^3 + AA169 * (V161 - V160)^2 + AB169 * (V161 - V160) + AC169</x:f>
      </x:c>
      <x:c r="X161" s="15" t="s"/>
      <x:c r="Y161" s="35" t="s"/>
      <x:c r="Z161" s="5" t="s">
        <x:v>130</x:v>
      </x:c>
      <x:c r="AA161" s="4" t="s"/>
      <x:c r="AB161" s="4" t="s"/>
      <x:c r="AC161" s="3" t="s"/>
      <x:c r="AD161" s="15" t="s"/>
      <x:c r="AE161" s="18" t="s">
        <x:v>131</x:v>
      </x:c>
      <x:c r="AF161" s="15" t="s"/>
      <x:c r="AG161" s="28" t="s">
        <x:v>132</x:v>
      </x:c>
    </x:row>
    <x:row r="162" spans="1:34" x14ac:dyDescent="0.25">
      <x:c r="A162" s="11" t="n">
        <x:v>225</x:v>
      </x:c>
      <x:c r="B162" s="11" t="n">
        <x:v>-800</x:v>
      </x:c>
      <x:c r="C162" s="11" t="s">
        <x:v>33</x:v>
      </x:c>
      <x:c r="D162" s="11" t="n">
        <x:v>480</x:v>
      </x:c>
      <x:c r="E162" s="11" t="n">
        <x:v>-200</x:v>
      </x:c>
      <x:c r="F162" s="11" t="s">
        <x:v>33</x:v>
      </x:c>
      <x:c r="G162" s="11" t="n">
        <x:v>620</x:v>
      </x:c>
      <x:c r="H162" s="11" t="n">
        <x:v>0</x:v>
      </x:c>
      <x:c r="I162" s="11" t="s">
        <x:v>40</x:v>
      </x:c>
      <x:c r="J162" s="11" t="n">
        <x:v>160</x:v>
      </x:c>
      <x:c r="K162" s="11" t="n">
        <x:v>-8888</x:v>
      </x:c>
      <x:c r="L162" s="8" t="s">
        <x:v>77</x:v>
      </x:c>
      <x:c r="M162" s="11" t="s">
        <x:v>26</x:v>
      </x:c>
      <x:c r="Q162" s="96" t="s"/>
      <x:c r="S162" s="15" t="s"/>
      <x:c r="T162" s="15" t="s"/>
      <x:c r="U162" s="15" t="s"/>
      <x:c r="V162" s="99">
        <x:f>V160+2/4*(V164-V160)</x:f>
      </x:c>
      <x:c r="W162" s="100" t="e">
        <x:f>Z169 * (V162 - V160)^3 + AA169 * (V162 - V160)^2 + AB169 * (V162 - V160) + AC169</x:f>
      </x:c>
      <x:c r="X162" s="15" t="s"/>
      <x:c r="Y162" s="35" t="s"/>
      <x:c r="Z162" s="17" t="n">
        <x:v>2</x:v>
      </x:c>
      <x:c r="AA162" s="17" t="n">
        <x:v>0</x:v>
      </x:c>
      <x:c r="AB162" s="17" t="n">
        <x:v>0</x:v>
      </x:c>
      <x:c r="AC162" s="17" t="n">
        <x:v>0</x:v>
      </x:c>
      <x:c r="AD162" s="15" t="s"/>
      <x:c r="AE162" s="17" t="n">
        <x:v>0</x:v>
      </x:c>
      <x:c r="AF162" s="15" t="s"/>
      <x:c r="AG162" s="30" t="e">
        <x:f t="array" ref="AG162:AG165">MMULT( MINVERSE(Z162:AC165), AE162:AE165 )</x:f>
      </x:c>
    </x:row>
    <x:row r="163" spans="1:34" x14ac:dyDescent="0.25">
      <x:c r="A163" s="11" t="n">
        <x:v>280</x:v>
      </x:c>
      <x:c r="B163" s="11" t="n">
        <x:v>-500</x:v>
      </x:c>
      <x:c r="D163" s="11" t="n">
        <x:v>490</x:v>
      </x:c>
      <x:c r="E163" s="11" t="n">
        <x:v>-56</x:v>
      </x:c>
      <x:c r="G163" s="11" t="n">
        <x:v>680</x:v>
      </x:c>
      <x:c r="H163" s="11" t="n">
        <x:v>18</x:v>
      </x:c>
      <x:c r="J163" s="11" t="n">
        <x:v>270</x:v>
      </x:c>
      <x:c r="K163" s="11" t="n">
        <x:v>-554.545454545455</x:v>
      </x:c>
      <x:c r="L163" s="8" t="s">
        <x:v>230</x:v>
      </x:c>
      <x:c r="M163" s="0" t="s"/>
      <x:c r="O163" s="11">
        <x:f>IF(AND(J163 &gt;= A162, J163 &lt;= A163), (B163-B162)/(A163-A162)*J163 + (B163 - (B163-B162)/(A163-A162)*A163), IF(AND(J163 &gt; A163, J163 &lt;= A164), (B164-B163)/(A164-A163)*J163 + (B164 - (B164-B163)/(A164-A163)*A164), IF(AND(J163 &gt;= D162, J163 &lt;= D163), (E163-E162)/(D163-D162)*J163 + (E163 - (E163-E162)/(D163-D162)*D163), IF(AND(J163 &gt; D163, J163 &lt;= D164), (E164-E163)/(D164-D163)*J163 + (E164 - (E164-E163)/(D164-D163)*D164), IF(AND(J163 &gt;= G162, J163 &lt;= G163), (H163-H162)/(G163-G162)*J163 + (H163 - (H163-H162)/(G163-G162)*G163), IF(AND(J163 &gt; G163, J163 &lt;= G164), (H164-H163)/(G164-G163)*J163 + (H164 - (H164-H163)/(G164-G163)*G164), IF(AND(J163 &gt;= A164, J163 &lt;= D162), (E162-B164)/(D162-A164)*J163 + (E162 - (E162-B164)/(D162-A164)*D162), IF(AND(J163 &gt;= D164, J163 &lt;= G162), (H162-E164)/(G162-D164)*J163 + (H162 - (H162-E164)/(G162-D164)*G162), "Unknown"))))))))</x:f>
      </x:c>
      <x:c r="Q163" s="96" t="s"/>
      <x:c r="S163" s="15" t="s"/>
      <x:c r="T163" s="15" t="s"/>
      <x:c r="U163" s="15" t="s"/>
      <x:c r="V163" s="99">
        <x:f>V160+3/4*(V164-V160)</x:f>
      </x:c>
      <x:c r="W163" s="100" t="e">
        <x:f>Z169 * (V163 - V160)^3 + AA169 * (V163 - V160)^2 + AB169 * (V163 - V160) + AC169</x:f>
      </x:c>
      <x:c r="X163" s="15" t="s"/>
      <x:c r="Y163" s="35" t="s"/>
      <x:c r="Z163" s="17" t="e">
        <x:f>AD156 / AE156</x:f>
      </x:c>
      <x:c r="AA163" s="17" t="n">
        <x:v>2</x:v>
      </x:c>
      <x:c r="AB163" s="17" t="e">
        <x:f>1 - Z163</x:f>
      </x:c>
      <x:c r="AC163" s="17" t="n">
        <x:v>0</x:v>
      </x:c>
      <x:c r="AD163" s="15" t="s"/>
      <x:c r="AE163" s="17" t="e">
        <x:f>3 * (AG157 - AG156) / AE156</x:f>
      </x:c>
      <x:c r="AF163" s="15" t="s"/>
      <x:c r="AG163" s="30" t="e">
        <x:f t="array"/>
      </x:c>
    </x:row>
    <x:row r="164" spans="1:34" x14ac:dyDescent="0.25">
      <x:c r="A164" s="11" t="n">
        <x:v>350</x:v>
      </x:c>
      <x:c r="B164" s="11" t="n">
        <x:v>-430</x:v>
      </x:c>
      <x:c r="D164" s="11" t="n">
        <x:v>530</x:v>
      </x:c>
      <x:c r="E164" s="11" t="n">
        <x:v>-32</x:v>
      </x:c>
      <x:c r="G164" s="11" t="n">
        <x:v>750</x:v>
      </x:c>
      <x:c r="H164" s="11" t="n">
        <x:v>324</x:v>
      </x:c>
      <x:c r="J164" s="11" t="n">
        <x:v>290</x:v>
      </x:c>
      <x:c r="K164" s="11" t="n">
        <x:v>-490</x:v>
      </x:c>
      <x:c r="L164" s="8" t="s">
        <x:v>231</x:v>
      </x:c>
      <x:c r="M164" s="0" t="s"/>
      <x:c r="O164" s="11">
        <x:f>IF(AND(J164 &gt;= A162, J164 &lt;= A163), (B163-B162)/(A163-A162)*J164 + (B163 - (B163-B162)/(A163-A162)*A163), IF(AND(J164 &gt; A163, J164 &lt;= A164), (B164-B163)/(A164-A163)*J164 + (B164 - (B164-B163)/(A164-A163)*A164), IF(AND(J164 &gt;= D162, J164 &lt;= D163), (E163-E162)/(D163-D162)*J164 + (E163 - (E163-E162)/(D163-D162)*D163), IF(AND(J164 &gt; D163, J164 &lt;= D164), (E164-E163)/(D164-D163)*J164 + (E164 - (E164-E163)/(D164-D163)*D164), IF(AND(J164 &gt;= G162, J164 &lt;= G163), (H163-H162)/(G163-G162)*J164 + (H163 - (H163-H162)/(G163-G162)*G163), IF(AND(J164 &gt; G163, J164 &lt;= G164), (H164-H163)/(G164-G163)*J164 + (H164 - (H164-H163)/(G164-G163)*G164), IF(AND(J164 &gt;= A164, J164 &lt;= D162), (E162-B164)/(D162-A164)*J164 + (E162 - (E162-B164)/(D162-A164)*D162), IF(AND(J164 &gt;= D164, J164 &lt;= G162), (H162-E164)/(G162-D164)*J164 + (H162 - (H162-E164)/(G162-D164)*G162), "Unknown"))))))))</x:f>
      </x:c>
      <x:c r="Q164" s="96" t="s"/>
      <x:c r="S164" s="15" t="s"/>
      <x:c r="T164" s="15" t="s"/>
      <x:c r="U164" s="15" t="s"/>
      <x:c r="V164" s="99">
        <x:f>Z158</x:f>
      </x:c>
      <x:c r="W164" s="100">
        <x:f>AA158</x:f>
      </x:c>
      <x:c r="X164" s="15" t="s"/>
      <x:c r="Y164" s="35" t="s"/>
      <x:c r="Z164" s="17" t="n">
        <x:v>0</x:v>
      </x:c>
      <x:c r="AA164" s="17" t="e">
        <x:f>AD157 / AE157</x:f>
      </x:c>
      <x:c r="AB164" s="17" t="n">
        <x:v>2</x:v>
      </x:c>
      <x:c r="AC164" s="17" t="e">
        <x:f>1 - AA164</x:f>
      </x:c>
      <x:c r="AD164" s="15" t="s"/>
      <x:c r="AE164" s="17" t="e">
        <x:f>3 * (AG158 - AG157) / AE157</x:f>
      </x:c>
      <x:c r="AF164" s="15" t="s"/>
      <x:c r="AG164" s="30" t="e">
        <x:f t="array"/>
      </x:c>
    </x:row>
    <x:row r="165" spans="1:34" x14ac:dyDescent="0.25">
      <x:c r="J165" s="11" t="n">
        <x:v>406</x:v>
      </x:c>
      <x:c r="K165" s="11" t="n">
        <x:v>-330.923076923077</x:v>
      </x:c>
      <x:c r="L165" s="8" t="s">
        <x:v>232</x:v>
      </x:c>
      <x:c r="M165" s="0" t="s"/>
      <x:c r="O165" s="11">
        <x:f>IF(AND(J165 &gt;= A162, J165 &lt;= A163), (B163-B162)/(A163-A162)*J165 + (B163 - (B163-B162)/(A163-A162)*A163), IF(AND(J165 &gt; A163, J165 &lt;= A164), (B164-B163)/(A164-A163)*J165 + (B164 - (B164-B163)/(A164-A163)*A164), IF(AND(J165 &gt;= D162, J165 &lt;= D163), (E163-E162)/(D163-D162)*J165 + (E163 - (E163-E162)/(D163-D162)*D163), IF(AND(J165 &gt; D163, J165 &lt;= D164), (E164-E163)/(D164-D163)*J165 + (E164 - (E164-E163)/(D164-D163)*D164), IF(AND(J165 &gt;= G162, J165 &lt;= G163), (H163-H162)/(G163-G162)*J165 + (H163 - (H163-H162)/(G163-G162)*G163), IF(AND(J165 &gt; G163, J165 &lt;= G164), (H164-H163)/(G164-G163)*J165 + (H164 - (H164-H163)/(G164-G163)*G164), IF(AND(J165 &gt;= A164, J165 &lt;= D162), (E162-B164)/(D162-A164)*J165 + (E162 - (E162-B164)/(D162-A164)*D162), IF(AND(J165 &gt;= D164, J165 &lt;= G162), (H162-E164)/(G162-D164)*J165 + (H162 - (H162-E164)/(G162-D164)*G162), "Unknown"))))))))</x:f>
      </x:c>
      <x:c r="Q165" s="96" t="s"/>
      <x:c r="S165" s="15" t="s"/>
      <x:c r="T165" s="15" t="s"/>
      <x:c r="U165" s="15" t="s"/>
      <x:c r="V165" s="99">
        <x:f>V164+1/4*(V168-V164)</x:f>
      </x:c>
      <x:c r="W165" s="100" t="e">
        <x:f>Z170 * (V165 - V164)^3 + AA170 * (V165 - V164)^2 + AB170 * (V165 - V164) + AC170</x:f>
      </x:c>
      <x:c r="X165" s="15" t="s"/>
      <x:c r="Y165" s="35" t="s"/>
      <x:c r="Z165" s="17" t="n">
        <x:v>0</x:v>
      </x:c>
      <x:c r="AA165" s="17" t="n">
        <x:v>0</x:v>
      </x:c>
      <x:c r="AB165" s="17" t="n">
        <x:v>0</x:v>
      </x:c>
      <x:c r="AC165" s="17" t="n">
        <x:v>2</x:v>
      </x:c>
      <x:c r="AD165" s="15" t="s"/>
      <x:c r="AE165" s="17" t="n">
        <x:v>0</x:v>
      </x:c>
      <x:c r="AF165" s="15" t="s"/>
      <x:c r="AG165" s="30" t="e">
        <x:f t="array"/>
      </x:c>
    </x:row>
    <x:row r="166" spans="1:34" x14ac:dyDescent="0.25">
      <x:c r="J166" s="11" t="n">
        <x:v>580</x:v>
      </x:c>
      <x:c r="K166" s="11" t="n">
        <x:v>-14.2222222222222</x:v>
      </x:c>
      <x:c r="L166" s="8" t="s">
        <x:v>233</x:v>
      </x:c>
      <x:c r="M166" s="0" t="s"/>
      <x:c r="O166" s="11">
        <x:f>IF(AND(J166 &gt;= A162, J166 &lt;= A163), (B163-B162)/(A163-A162)*J166 + (B163 - (B163-B162)/(A163-A162)*A163), IF(AND(J166 &gt; A163, J166 &lt;= A164), (B164-B163)/(A164-A163)*J166 + (B164 - (B164-B163)/(A164-A163)*A164), IF(AND(J166 &gt;= D162, J166 &lt;= D163), (E163-E162)/(D163-D162)*J166 + (E163 - (E163-E162)/(D163-D162)*D163), IF(AND(J166 &gt; D163, J166 &lt;= D164), (E164-E163)/(D164-D163)*J166 + (E164 - (E164-E163)/(D164-D163)*D164), IF(AND(J166 &gt;= G162, J166 &lt;= G163), (H163-H162)/(G163-G162)*J166 + (H163 - (H163-H162)/(G163-G162)*G163), IF(AND(J166 &gt; G163, J166 &lt;= G164), (H164-H163)/(G164-G163)*J166 + (H164 - (H164-H163)/(G164-G163)*G164), IF(AND(J166 &gt;= A164, J166 &lt;= D162), (E162-B164)/(D162-A164)*J166 + (E162 - (E162-B164)/(D162-A164)*D162), IF(AND(J166 &gt;= D164, J166 &lt;= G162), (H162-E164)/(G162-D164)*J166 + (H162 - (H162-E164)/(G162-D164)*G162), "Unknown"))))))))</x:f>
      </x:c>
      <x:c r="Q166" s="96" t="s"/>
      <x:c r="S166" s="15" t="s"/>
      <x:c r="T166" s="15" t="s"/>
      <x:c r="U166" s="15" t="s"/>
      <x:c r="V166" s="99">
        <x:f>V164+2/4*(V168-V164)</x:f>
      </x:c>
      <x:c r="W166" s="100" t="e">
        <x:f>Z170 * (V166 - V164)^3 + AA170 * (V166 - V164)^2 + AB170 * (V166 - V164) + AC170</x:f>
      </x:c>
      <x:c r="X166" s="15" t="s"/>
      <x:c r="Y166" s="35" t="s"/>
      <x:c r="Z166" s="15" t="s"/>
      <x:c r="AA166" s="15" t="s"/>
      <x:c r="AB166" s="15" t="s"/>
      <x:c r="AC166" s="15" t="s"/>
      <x:c r="AD166" s="15" t="s"/>
      <x:c r="AE166" s="15" t="s"/>
      <x:c r="AF166" s="15" t="s"/>
      <x:c r="AG166" s="25" t="s"/>
    </x:row>
    <x:row r="167" spans="1:34" x14ac:dyDescent="0.25">
      <x:c r="J167" s="11" t="n">
        <x:v>715</x:v>
      </x:c>
      <x:c r="K167" s="11" t="n">
        <x:v>18</x:v>
      </x:c>
      <x:c r="L167" s="8" t="s">
        <x:v>96</x:v>
      </x:c>
      <x:c r="M167" s="0" t="s"/>
      <x:c r="O167" s="11">
        <x:f>IF(AND(J167 &gt;= A162, J167 &lt;= A163), (B163-B162)/(A163-A162)*J167 + (B163 - (B163-B162)/(A163-A162)*A163), IF(AND(J167 &gt; A163, J167 &lt;= A164), (B164-B163)/(A164-A163)*J167 + (B164 - (B164-B163)/(A164-A163)*A164), IF(AND(J167 &gt;= D162, J167 &lt;= D163), (E163-E162)/(D163-D162)*J167 + (E163 - (E163-E162)/(D163-D162)*D163), IF(AND(J167 &gt; D163, J167 &lt;= D164), (E164-E163)/(D164-D163)*J167 + (E164 - (E164-E163)/(D164-D163)*D164), IF(AND(J167 &gt;= G162, J167 &lt;= G163), (H163-H162)/(G163-G162)*J167 + (H163 - (H163-H162)/(G163-G162)*G163), IF(AND(J167 &gt; G163, J167 &lt;= G164), (H164-H163)/(G164-G163)*J167 + (H164 - (H164-H163)/(G164-G163)*G164), IF(AND(J167 &gt;= A164, J167 &lt;= D162), (E162-B164)/(D162-A164)*J167 + (E162 - (E162-B164)/(D162-A164)*D162), IF(AND(J167 &gt;= D164, J167 &lt;= G162), (H162-E164)/(G162-D164)*J167 + (H162 - (H162-E164)/(G162-D164)*G162), "Unknown"))))))))</x:f>
      </x:c>
      <x:c r="Q167" s="96" t="s"/>
      <x:c r="S167" s="15" t="s"/>
      <x:c r="T167" s="15" t="s"/>
      <x:c r="U167" s="15" t="s"/>
      <x:c r="V167" s="99">
        <x:f>V164+3/4*(V168-V164)</x:f>
      </x:c>
      <x:c r="W167" s="100" t="e">
        <x:f>Z170 * (V167 - V164)^3 + AA170 * (V167 - V164)^2 + AB170 * (V167 - V164) + AC170</x:f>
      </x:c>
      <x:c r="X167" s="15" t="s"/>
      <x:c r="Y167" s="27" t="s">
        <x:v>124</x:v>
      </x:c>
      <x:c r="Z167" s="18" t="s">
        <x:v>135</x:v>
      </x:c>
      <x:c r="AA167" s="18" t="s">
        <x:v>136</x:v>
      </x:c>
      <x:c r="AB167" s="18" t="s">
        <x:v>137</x:v>
      </x:c>
      <x:c r="AC167" s="18" t="s">
        <x:v>138</x:v>
      </x:c>
      <x:c r="AD167" s="36" t="s">
        <x:v>234</x:v>
      </x:c>
      <x:c r="AE167" s="37" t="s"/>
      <x:c r="AF167" s="37" t="s"/>
      <x:c r="AG167" s="25" t="s"/>
    </x:row>
    <x:row r="168" spans="1:34" x14ac:dyDescent="0.25">
      <x:c r="A168" s="13" t="s">
        <x:v>235</x:v>
      </x:c>
      <x:c r="Q168" s="96" t="s"/>
      <x:c r="S168" s="15" t="s"/>
      <x:c r="T168" s="15" t="s"/>
      <x:c r="U168" s="15" t="s"/>
      <x:c r="V168" s="99">
        <x:f>Z159</x:f>
      </x:c>
      <x:c r="W168" s="100">
        <x:f>AA159</x:f>
      </x:c>
      <x:c r="X168" s="15" t="s"/>
      <x:c r="Y168" s="29" t="n">
        <x:v>0</x:v>
      </x:c>
      <x:c r="Z168" s="17" t="e">
        <x:f>(AG163 - AG162) / (3 * AD156)</x:f>
      </x:c>
      <x:c r="AA168" s="17" t="e">
        <x:f>AG162</x:f>
      </x:c>
      <x:c r="AB168" s="17" t="e">
        <x:f>AG156 - AD156 * (AG163 + 2 * AG162) / 3</x:f>
      </x:c>
      <x:c r="AC168" s="17">
        <x:f>AA156</x:f>
      </x:c>
      <x:c r="AD168" s="36" t="s"/>
      <x:c r="AE168" s="37" t="s"/>
      <x:c r="AF168" s="37" t="s"/>
      <x:c r="AG168" s="25" t="s"/>
    </x:row>
    <x:row r="169" spans="1:34" x14ac:dyDescent="0.25">
      <x:c r="A169" s="45" t="s">
        <x:v>9</x:v>
      </x:c>
      <x:c r="B169" s="45" t="s">
        <x:v>10</x:v>
      </x:c>
      <x:c r="C169" s="45" t="s">
        <x:v>11</x:v>
      </x:c>
      <x:c r="D169" s="47" t="s">
        <x:v>12</x:v>
      </x:c>
      <x:c r="E169" s="47" t="s">
        <x:v>13</x:v>
      </x:c>
      <x:c r="F169" s="47" t="s">
        <x:v>14</x:v>
      </x:c>
      <x:c r="G169" s="49" t="s">
        <x:v>15</x:v>
      </x:c>
      <x:c r="H169" s="49" t="s">
        <x:v>16</x:v>
      </x:c>
      <x:c r="I169" s="49" t="s">
        <x:v>17</x:v>
      </x:c>
      <x:c r="J169" s="58" t="s">
        <x:v>74</x:v>
      </x:c>
      <x:c r="K169" s="59" t="s">
        <x:v>75</x:v>
      </x:c>
      <x:c r="L169" s="59" t="s">
        <x:v>19</x:v>
      </x:c>
      <x:c r="M169" s="59" t="s">
        <x:v>72</x:v>
      </x:c>
      <x:c r="N169" s="98" t="s">
        <x:v>63</x:v>
      </x:c>
      <x:c r="O169" s="66">
        <x:v>43952.6333333333</x:v>
      </x:c>
      <x:c r="Q169" s="96" t="s"/>
      <x:c r="S169" s="15" t="s"/>
      <x:c r="T169" s="15" t="s"/>
      <x:c r="U169" s="15" t="s"/>
      <x:c r="V169" s="15" t="s"/>
      <x:c r="W169" s="15" t="s"/>
      <x:c r="X169" s="15" t="s"/>
      <x:c r="Y169" s="29" t="n">
        <x:v>1</x:v>
      </x:c>
      <x:c r="Z169" s="17" t="e">
        <x:f>(AG164 - AG163) / (3 * AD157)</x:f>
      </x:c>
      <x:c r="AA169" s="17" t="e">
        <x:f>AG163</x:f>
      </x:c>
      <x:c r="AB169" s="17" t="e">
        <x:f>AG157 - AD157 * (AG164 + 2 * AG163) / 3</x:f>
      </x:c>
      <x:c r="AC169" s="17">
        <x:f>AA157</x:f>
      </x:c>
      <x:c r="AD169" s="36" t="s"/>
      <x:c r="AE169" s="37" t="s"/>
      <x:c r="AF169" s="37" t="s"/>
      <x:c r="AG169" s="25" t="s"/>
    </x:row>
    <x:row r="170" spans="1:34" s="0" customFormat="1" ht="15.75" customHeight="1" thickBot="1" x14ac:dyDescent="0.3">
      <x:c r="A170" s="11" t="n">
        <x:v>860</x:v>
      </x:c>
      <x:c r="B170" s="11" t="n">
        <x:v>75</x:v>
      </x:c>
      <x:c r="C170" s="11" t="s">
        <x:v>54</x:v>
      </x:c>
      <x:c r="D170" s="11" t="n">
        <x:v>875</x:v>
      </x:c>
      <x:c r="E170" s="11" t="n">
        <x:v>103</x:v>
      </x:c>
      <x:c r="F170" s="11" t="s">
        <x:v>40</x:v>
      </x:c>
      <x:c r="G170" s="11" t="n">
        <x:v>890</x:v>
      </x:c>
      <x:c r="H170" s="11" t="n">
        <x:v>126</x:v>
      </x:c>
      <x:c r="I170" s="11" t="s">
        <x:v>33</x:v>
      </x:c>
      <x:c r="J170" s="11" t="n">
        <x:v>864</x:v>
      </x:c>
      <x:c r="K170" s="101" t="n">
        <x:v>84.0496</x:v>
      </x:c>
      <x:c r="L170" s="102" t="s">
        <x:v>236</x:v>
      </x:c>
      <x:c r="M170" s="0" t="s">
        <x:v>26</x:v>
      </x:c>
      <x:c r="Q170" s="96" t="s"/>
      <x:c r="S170" s="15" t="s"/>
      <x:c r="T170" s="15" t="s"/>
      <x:c r="U170" s="15" t="s"/>
      <x:c r="V170" s="15" t="s"/>
      <x:c r="W170" s="15" t="s"/>
      <x:c r="X170" s="15" t="s"/>
      <x:c r="Y170" s="38" t="n">
        <x:v>2</x:v>
      </x:c>
      <x:c r="Z170" s="39" t="e">
        <x:f>(AG165 - AG164) / (3 * AD158)</x:f>
      </x:c>
      <x:c r="AA170" s="39" t="e">
        <x:f>AG164</x:f>
      </x:c>
      <x:c r="AB170" s="39" t="e">
        <x:f>AG158 - AD158 * (AG165 + 2 * AG164) / 3</x:f>
      </x:c>
      <x:c r="AC170" s="39">
        <x:f>AA158</x:f>
      </x:c>
      <x:c r="AD170" s="40" t="s"/>
      <x:c r="AE170" s="41" t="s"/>
      <x:c r="AF170" s="41" t="s"/>
      <x:c r="AG170" s="42" t="s"/>
    </x:row>
    <x:row r="171" spans="1:34" x14ac:dyDescent="0.25">
      <x:c r="A171" s="11" t="n">
        <x:v>865</x:v>
      </x:c>
      <x:c r="B171" s="11" t="n">
        <x:v>86</x:v>
      </x:c>
      <x:c r="D171" s="11" t="n">
        <x:v>880</x:v>
      </x:c>
      <x:c r="E171" s="11" t="n">
        <x:v>112</x:v>
      </x:c>
      <x:c r="G171" s="11" t="n">
        <x:v>895</x:v>
      </x:c>
      <x:c r="H171" s="11" t="n">
        <x:v>127</x:v>
      </x:c>
      <x:c r="J171" s="11" t="n">
        <x:v>867</x:v>
      </x:c>
      <x:c r="K171" s="101" t="n">
        <x:v>89.376</x:v>
      </x:c>
      <x:c r="L171" s="102" t="s">
        <x:v>237</x:v>
      </x:c>
      <x:c r="M171" s="0" t="s"/>
      <x:c r="Q171" s="96" t="s"/>
    </x:row>
    <x:row r="172" spans="1:34" x14ac:dyDescent="0.25">
      <x:c r="A172" s="11" t="n">
        <x:v>870</x:v>
      </x:c>
      <x:c r="B172" s="11" t="n">
        <x:v>94</x:v>
      </x:c>
      <x:c r="D172" s="11" t="n">
        <x:v>885</x:v>
      </x:c>
      <x:c r="E172" s="11" t="n">
        <x:v>119</x:v>
      </x:c>
      <x:c r="G172" s="11" t="n">
        <x:v>900</x:v>
      </x:c>
      <x:c r="H172" s="11" t="n">
        <x:v>133</x:v>
      </x:c>
      <x:c r="J172" s="11" t="n">
        <x:v>873</x:v>
      </x:c>
      <x:c r="K172" s="101" t="n">
        <x:v>99.2432</x:v>
      </x:c>
      <x:c r="L172" s="102" t="s">
        <x:v>238</x:v>
      </x:c>
      <x:c r="M172" s="0" t="s"/>
      <x:c r="Q172" s="96" t="s"/>
    </x:row>
    <x:row r="173" spans="1:34" x14ac:dyDescent="0.25">
      <x:c r="J173" s="11" t="n">
        <x:v>878</x:v>
      </x:c>
      <x:c r="K173" s="11" t="n">
        <x:v>103</x:v>
      </x:c>
      <x:c r="L173" s="8" t="s">
        <x:v>239</x:v>
      </x:c>
      <x:c r="M173" s="0" t="s"/>
      <x:c r="Q173" s="96" t="s"/>
    </x:row>
    <x:row r="174" spans="1:34" x14ac:dyDescent="0.25">
      <x:c r="J174" s="11" t="n">
        <x:v>888</x:v>
      </x:c>
      <x:c r="K174" s="11" t="n">
        <x:v>119</x:v>
      </x:c>
      <x:c r="L174" s="8" t="s">
        <x:v>240</x:v>
      </x:c>
      <x:c r="M174" s="0" t="s"/>
      <x:c r="O174" s="11">
        <x:f>IF(AND(J174 &gt;= A170, J174 &lt;= A171), (B171-B170)/(A171-A170)*J174 + (B171 - (B171-B170)/(A171-A170)*A171), IF(AND(J174 &gt; A171, J174 &lt;= A172), (B172-B171)/(A172-A171)*J174 + (B172 - (B172-B171)/(A172-A171)*A172), IF(AND(J174 &gt;= D170, J174 &lt;= D171), (E171-E170)/(D171-D170)*J174 + (E171 - (E171-E170)/(D171-D170)*D171), IF(AND(J174 &gt; D171, J174 &lt;= D172), (E172-E171)/(D172-D171)*J174 + (E172 - (E172-E171)/(D172-D171)*D172), IF(AND(J174 &gt;= G170, J174 &lt;= G171), (H171-H170)/(G171-G170)*J174 + (H171 - (H171-H170)/(G171-G170)*G171), IF(AND(J174 &gt; G171, J174 &lt;= G172), (H172-H171)/(G172-G171)*J174 + (H172 - (H172-H171)/(G172-G171)*G172), IF(AND(J174 &gt;= A172, J174 &lt;= D170), (E170-B172)/(D170-A172)*J174 + (E170 - (E170-B172)/(D170-A172)*D170), IF(AND(J174 &gt;= D172, J174 &lt;= G170), (H170-E172)/(G170-D172)*J174 + (H170 - (H170-E172)/(G170-D172)*G170), "Unknown"))))))))</x:f>
      </x:c>
      <x:c r="Q174" s="96" t="s"/>
    </x:row>
    <x:row r="175" spans="1:34" x14ac:dyDescent="0.25">
      <x:c r="J175" s="11" t="n">
        <x:v>897</x:v>
      </x:c>
      <x:c r="K175" s="11" t="n">
        <x:v>129.4</x:v>
      </x:c>
      <x:c r="L175" s="8" t="s">
        <x:v>241</x:v>
      </x:c>
      <x:c r="M175" s="0" t="s"/>
      <x:c r="O175" s="11">
        <x:f>IF(AND(J175 &gt;= A170, J175 &lt;= A171), (B171-B170)/(A171-A170)*J175 + (B171 - (B171-B170)/(A171-A170)*A171), IF(AND(J175 &gt; A171, J175 &lt;= A172), (B172-B171)/(A172-A171)*J175 + (B172 - (B172-B171)/(A172-A171)*A172), IF(AND(J175 &gt;= D170, J175 &lt;= D171), (E171-E170)/(D171-D170)*J175 + (E171 - (E171-E170)/(D171-D170)*D171), IF(AND(J175 &gt; D171, J175 &lt;= D172), (E172-E171)/(D172-D171)*J175 + (E172 - (E172-E171)/(D172-D171)*D172), IF(AND(J175 &gt;= G170, J175 &lt;= G171), (H171-H170)/(G171-G170)*J175 + (H171 - (H171-H170)/(G171-G170)*G171), IF(AND(J175 &gt; G171, J175 &lt;= G172), (H172-H171)/(G172-G171)*J175 + (H172 - (H172-H171)/(G172-G171)*G172), IF(AND(J175 &gt;= A172, J175 &lt;= D170), (E170-B172)/(D170-A172)*J175 + (E170 - (E170-B172)/(D170-A172)*D170), IF(AND(J175 &gt;= D172, J175 &lt;= G170), (H170-E172)/(G170-D172)*J175 + (H170 - (H170-E172)/(G170-D172)*G170), "Unknown"))))))))</x:f>
      </x:c>
      <x:c r="Q175" s="96" t="s"/>
    </x:row>
    <x:row r="176" spans="1:34" x14ac:dyDescent="0.25">
      <x:c r="A176" s="13" t="s">
        <x:v>242</x:v>
      </x:c>
      <x:c r="Q176" s="96" t="s"/>
    </x:row>
    <x:row r="177" spans="1:34" x14ac:dyDescent="0.25">
      <x:c r="A177" s="45" t="s">
        <x:v>9</x:v>
      </x:c>
      <x:c r="B177" s="45" t="s">
        <x:v>10</x:v>
      </x:c>
      <x:c r="C177" s="45" t="s">
        <x:v>11</x:v>
      </x:c>
      <x:c r="D177" s="47" t="s">
        <x:v>12</x:v>
      </x:c>
      <x:c r="E177" s="47" t="s">
        <x:v>13</x:v>
      </x:c>
      <x:c r="F177" s="47" t="s">
        <x:v>14</x:v>
      </x:c>
      <x:c r="G177" s="49" t="s">
        <x:v>15</x:v>
      </x:c>
      <x:c r="H177" s="49" t="s">
        <x:v>16</x:v>
      </x:c>
      <x:c r="I177" s="49" t="s">
        <x:v>17</x:v>
      </x:c>
      <x:c r="J177" s="58" t="s">
        <x:v>74</x:v>
      </x:c>
      <x:c r="K177" s="59" t="s">
        <x:v>75</x:v>
      </x:c>
      <x:c r="L177" s="59" t="s">
        <x:v>19</x:v>
      </x:c>
      <x:c r="M177" s="59" t="s">
        <x:v>72</x:v>
      </x:c>
      <x:c r="N177" s="98" t="s">
        <x:v>63</x:v>
      </x:c>
      <x:c r="O177" s="66">
        <x:v>43952.6333333333</x:v>
      </x:c>
      <x:c r="Q177" s="96" t="s"/>
    </x:row>
    <x:row r="178" spans="1:34" x14ac:dyDescent="0.25">
      <x:c r="A178" s="11" t="n">
        <x:v>70</x:v>
      </x:c>
      <x:c r="B178" s="11" t="n">
        <x:v>14</x:v>
      </x:c>
      <x:c r="C178" s="11" t="s">
        <x:v>40</x:v>
      </x:c>
      <x:c r="D178" s="11" t="n">
        <x:v>112</x:v>
      </x:c>
      <x:c r="E178" s="11" t="n">
        <x:v>5</x:v>
      </x:c>
      <x:c r="F178" s="11" t="s">
        <x:v>40</x:v>
      </x:c>
      <x:c r="G178" s="11" t="n">
        <x:v>300</x:v>
      </x:c>
      <x:c r="H178" s="11" t="n">
        <x:v>-6</x:v>
      </x:c>
      <x:c r="I178" s="11" t="s">
        <x:v>54</x:v>
      </x:c>
      <x:c r="J178" s="11" t="n">
        <x:v>70</x:v>
      </x:c>
      <x:c r="K178" s="11" t="n">
        <x:v>14</x:v>
      </x:c>
      <x:c r="L178" s="8" t="s">
        <x:v>78</x:v>
      </x:c>
      <x:c r="M178" s="11" t="s">
        <x:v>31</x:v>
      </x:c>
      <x:c r="Q178" s="96" t="s"/>
    </x:row>
    <x:row r="179" spans="1:34" x14ac:dyDescent="0.25">
      <x:c r="A179" s="11" t="n">
        <x:v>72</x:v>
      </x:c>
      <x:c r="B179" s="11" t="n">
        <x:v>8</x:v>
      </x:c>
      <x:c r="D179" s="11" t="n">
        <x:v>250</x:v>
      </x:c>
      <x:c r="E179" s="11" t="n">
        <x:v>3</x:v>
      </x:c>
      <x:c r="G179" s="11" t="n">
        <x:v>325</x:v>
      </x:c>
      <x:c r="H179" s="11" t="n">
        <x:v>-12</x:v>
      </x:c>
      <x:c r="J179" s="11" t="n">
        <x:v>83</x:v>
      </x:c>
      <x:c r="K179" s="11" t="n">
        <x:v>8</x:v>
      </x:c>
      <x:c r="L179" s="8" t="s">
        <x:v>101</x:v>
      </x:c>
      <x:c r="M179" s="0" t="s"/>
      <x:c r="Q179" s="96" t="s"/>
    </x:row>
    <x:row r="180" spans="1:34" x14ac:dyDescent="0.25">
      <x:c r="A180" s="11" t="n">
        <x:v>90</x:v>
      </x:c>
      <x:c r="B180" s="11" t="n">
        <x:v>7</x:v>
      </x:c>
      <x:c r="D180" s="11" t="n">
        <x:v>280</x:v>
      </x:c>
      <x:c r="E180" s="11" t="n">
        <x:v>0</x:v>
      </x:c>
      <x:c r="G180" s="11" t="n">
        <x:v>360</x:v>
      </x:c>
      <x:c r="H180" s="11" t="n">
        <x:v>-20</x:v>
      </x:c>
      <x:c r="J180" s="11" t="n">
        <x:v>98</x:v>
      </x:c>
      <x:c r="K180" s="11" t="n">
        <x:v>7</x:v>
      </x:c>
      <x:c r="L180" s="8" t="s">
        <x:v>243</x:v>
      </x:c>
      <x:c r="M180" s="0" t="s"/>
      <x:c r="Q180" s="96" t="s"/>
    </x:row>
    <x:row r="181" spans="1:34" x14ac:dyDescent="0.25">
      <x:c r="J181" s="11" t="n">
        <x:v>200</x:v>
      </x:c>
      <x:c r="K181" s="11" t="n">
        <x:v>5</x:v>
      </x:c>
      <x:c r="L181" s="8" t="s">
        <x:v>154</x:v>
      </x:c>
      <x:c r="M181" s="0" t="s"/>
      <x:c r="Q181" s="96" t="s"/>
    </x:row>
    <x:row r="182" spans="1:34" x14ac:dyDescent="0.25">
      <x:c r="J182" s="11" t="n">
        <x:v>294</x:v>
      </x:c>
      <x:c r="K182" s="11" t="n">
        <x:v>0</x:v>
      </x:c>
      <x:c r="L182" s="8" t="s">
        <x:v>244</x:v>
      </x:c>
      <x:c r="M182" s="0" t="s"/>
      <x:c r="O182" s="11" t="s">
        <x:v>245</x:v>
      </x:c>
      <x:c r="Q182" s="96" t="s"/>
    </x:row>
    <x:row r="183" spans="1:34" x14ac:dyDescent="0.25">
      <x:c r="J183" s="11" t="n">
        <x:v>333</x:v>
      </x:c>
      <x:c r="K183" s="101" t="n">
        <x:v>-13.810843463872</x:v>
      </x:c>
      <x:c r="L183" s="102" t="s">
        <x:v>246</x:v>
      </x:c>
      <x:c r="M183" s="0" t="s"/>
      <x:c r="Q183" s="96" t="s"/>
    </x:row>
    <x:row r="184" spans="1:34" x14ac:dyDescent="0.25">
      <x:c r="A184" s="13" t="s">
        <x:v>247</x:v>
      </x:c>
      <x:c r="Q184" s="96" t="s"/>
    </x:row>
    <x:row r="185" spans="1:34" x14ac:dyDescent="0.25">
      <x:c r="A185" s="45" t="s">
        <x:v>9</x:v>
      </x:c>
      <x:c r="B185" s="45" t="s">
        <x:v>10</x:v>
      </x:c>
      <x:c r="C185" s="45" t="s">
        <x:v>11</x:v>
      </x:c>
      <x:c r="D185" s="47" t="s">
        <x:v>12</x:v>
      </x:c>
      <x:c r="E185" s="47" t="s">
        <x:v>13</x:v>
      </x:c>
      <x:c r="F185" s="47" t="s">
        <x:v>14</x:v>
      </x:c>
      <x:c r="G185" s="49" t="s">
        <x:v>15</x:v>
      </x:c>
      <x:c r="H185" s="49" t="s">
        <x:v>16</x:v>
      </x:c>
      <x:c r="I185" s="49" t="s">
        <x:v>17</x:v>
      </x:c>
      <x:c r="J185" s="58" t="s">
        <x:v>74</x:v>
      </x:c>
      <x:c r="K185" s="59" t="s">
        <x:v>75</x:v>
      </x:c>
      <x:c r="L185" s="59" t="s">
        <x:v>19</x:v>
      </x:c>
      <x:c r="M185" s="59" t="s">
        <x:v>72</x:v>
      </x:c>
      <x:c r="N185" s="98" t="s">
        <x:v>63</x:v>
      </x:c>
      <x:c r="O185" s="66">
        <x:v>43952.6333333333</x:v>
      </x:c>
      <x:c r="Q185" s="96" t="s"/>
    </x:row>
    <x:row r="186" spans="1:34" x14ac:dyDescent="0.25">
      <x:c r="A186" s="11" t="n">
        <x:v>-18</x:v>
      </x:c>
      <x:c r="B186" s="11" t="n">
        <x:v>800</x:v>
      </x:c>
      <x:c r="C186" s="11" t="s">
        <x:v>40</x:v>
      </x:c>
      <x:c r="D186" s="11" t="n">
        <x:v>-5</x:v>
      </x:c>
      <x:c r="E186" s="11" t="n">
        <x:v>550</x:v>
      </x:c>
      <x:c r="F186" s="11" t="s">
        <x:v>33</x:v>
      </x:c>
      <x:c r="G186" s="11" t="n">
        <x:v>6</x:v>
      </x:c>
      <x:c r="H186" s="11" t="n">
        <x:v>480</x:v>
      </x:c>
      <x:c r="I186" s="11" t="s">
        <x:v>54</x:v>
      </x:c>
      <x:c r="J186" s="11" t="n">
        <x:v>-16</x:v>
      </x:c>
      <x:c r="K186" s="11" t="n">
        <x:v>800</x:v>
      </x:c>
      <x:c r="L186" s="8" t="s">
        <x:v>248</x:v>
      </x:c>
      <x:c r="M186" s="11" t="s">
        <x:v>31</x:v>
      </x:c>
      <x:c r="Q186" s="96" t="s"/>
    </x:row>
    <x:row r="187" spans="1:34" x14ac:dyDescent="0.25">
      <x:c r="A187" s="11" t="n">
        <x:v>-12</x:v>
      </x:c>
      <x:c r="B187" s="11" t="n">
        <x:v>700</x:v>
      </x:c>
      <x:c r="D187" s="11" t="n">
        <x:v>-4</x:v>
      </x:c>
      <x:c r="E187" s="11" t="n">
        <x:v>533</x:v>
      </x:c>
      <x:c r="G187" s="11" t="n">
        <x:v>12</x:v>
      </x:c>
      <x:c r="H187" s="11" t="n">
        <x:v>476</x:v>
      </x:c>
      <x:c r="J187" s="11" t="n">
        <x:v>-7</x:v>
      </x:c>
      <x:c r="K187" s="11" t="n">
        <x:v>600</x:v>
      </x:c>
      <x:c r="L187" s="8" t="s">
        <x:v>249</x:v>
      </x:c>
      <x:c r="M187" s="0" t="s"/>
      <x:c r="O187" s="11">
        <x:f>IF(AND(J187 &gt;= A186, J187 &lt;= A187), (B187-B186)/(A187-A186)*J187 + (B187 - (B187-B186)/(A187-A186)*A187), IF(AND(J187 &gt; A187, J187 &lt;= A188), (B188-B187)/(A188-A187)*J187 + (B188 - (B188-B187)/(A188-A187)*A188), IF(AND(J187 &gt;= D186, J187 &lt;= D187), (E187-E186)/(D187-D186)*J187 + (E187 - (E187-E186)/(D187-D186)*D187), IF(AND(J187 &gt; D187, J187 &lt;= D188), (E188-E187)/(D188-D187)*J187 + (E188 - (E188-E187)/(D188-D187)*D188), IF(AND(J187 &gt;= G186, J187 &lt;= G187), (H187-H186)/(G187-G186)*J187 + (H187 - (H187-H186)/(G187-G186)*G187), IF(AND(J187 &gt; G187, J187 &lt;= G188), (H188-H187)/(G188-G187)*J187 + (H188 - (H188-H187)/(G188-G187)*G188), IF(AND(J187 &gt;= A188, J187 &lt;= D186), (E186-B188)/(D186-A188)*J187 + (E186 - (E186-B188)/(D186-A188)*D186), IF(AND(J187 &gt;= D188, J187 &lt;= G186), (H186-E188)/(G186-D188)*J187 + (H186 - (H186-E188)/(G186-D188)*G186), "Unknown"))))))))</x:f>
      </x:c>
      <x:c r="Q187" s="96" t="s"/>
    </x:row>
    <x:row r="188" spans="1:34" x14ac:dyDescent="0.25">
      <x:c r="A188" s="11" t="n">
        <x:v>-10</x:v>
      </x:c>
      <x:c r="B188" s="11" t="n">
        <x:v>600</x:v>
      </x:c>
      <x:c r="D188" s="11" t="n">
        <x:v>2</x:v>
      </x:c>
      <x:c r="E188" s="11" t="n">
        <x:v>510</x:v>
      </x:c>
      <x:c r="G188" s="11" t="n">
        <x:v>18</x:v>
      </x:c>
      <x:c r="H188" s="11" t="n">
        <x:v>450</x:v>
      </x:c>
      <x:c r="J188" s="11" t="n">
        <x:v>-3</x:v>
      </x:c>
      <x:c r="K188" s="11" t="n">
        <x:v>529.166666666667</x:v>
      </x:c>
      <x:c r="L188" s="8" t="s">
        <x:v>250</x:v>
      </x:c>
      <x:c r="M188" s="0" t="s"/>
      <x:c r="O188" s="11">
        <x:f>IF(AND(J188 &gt;= A186, J188 &lt;= A187), (B187-B186)/(A187-A186)*J188 + (B187 - (B187-B186)/(A187-A186)*A187), IF(AND(J188 &gt; A187, J188 &lt;= A188), (B188-B187)/(A188-A187)*J188 + (B188 - (B188-B187)/(A188-A187)*A188), IF(AND(J188 &gt;= D186, J188 &lt;= D187), (E187-E186)/(D187-D186)*J188 + (E187 - (E187-E186)/(D187-D186)*D187), IF(AND(J188 &gt; D187, J188 &lt;= D188), (E188-E187)/(D188-D187)*J188 + (E188 - (E188-E187)/(D188-D187)*D188), IF(AND(J188 &gt;= G186, J188 &lt;= G187), (H187-H186)/(G187-G186)*J188 + (H187 - (H187-H186)/(G187-G186)*G187), IF(AND(J188 &gt; G187, J188 &lt;= G188), (H188-H187)/(G188-G187)*J188 + (H188 - (H188-H187)/(G188-G187)*G188), IF(AND(J188 &gt;= A188, J188 &lt;= D186), (E186-B188)/(D186-A188)*J188 + (E186 - (E186-B188)/(D186-A188)*D186), IF(AND(J188 &gt;= D188, J188 &lt;= G186), (H186-E188)/(G186-D188)*J188 + (H186 - (H186-E188)/(G186-D188)*G186), "Unknown"))))))))</x:f>
      </x:c>
      <x:c r="Q188" s="96" t="s"/>
    </x:row>
    <x:row r="189" spans="1:34" x14ac:dyDescent="0.25">
      <x:c r="J189" s="11" t="n">
        <x:v>4</x:v>
      </x:c>
      <x:c r="K189" s="11" t="n">
        <x:v>495</x:v>
      </x:c>
      <x:c r="L189" s="8" t="s">
        <x:v>251</x:v>
      </x:c>
      <x:c r="M189" s="0" t="s"/>
      <x:c r="O189" s="11">
        <x:f>IF(AND(J189 &gt;= A186, J189 &lt;= A187), (B187-B186)/(A187-A186)*J189 + (B187 - (B187-B186)/(A187-A186)*A187), IF(AND(J189 &gt; A187, J189 &lt;= A188), (B188-B187)/(A188-A187)*J189 + (B188 - (B188-B187)/(A188-A187)*A188), IF(AND(J189 &gt;= D186, J189 &lt;= D187), (E187-E186)/(D187-D186)*J189 + (E187 - (E187-E186)/(D187-D186)*D187), IF(AND(J189 &gt; D187, J189 &lt;= D188), (E188-E187)/(D188-D187)*J189 + (E188 - (E188-E187)/(D188-D187)*D188), IF(AND(J189 &gt;= G186, J189 &lt;= G187), (H187-H186)/(G187-G186)*J189 + (H187 - (H187-H186)/(G187-G186)*G187), IF(AND(J189 &gt; G187, J189 &lt;= G188), (H188-H187)/(G188-G187)*J189 + (H188 - (H188-H187)/(G188-G187)*G188), IF(AND(J189 &gt;= A188, J189 &lt;= D186), (E186-B188)/(D186-A188)*J189 + (E186 - (E186-B188)/(D186-A188)*D186), IF(AND(J189 &gt;= D188, J189 &lt;= G186), (H186-E188)/(G186-D188)*J189 + (H186 - (H186-E188)/(G186-D188)*G186), "Unknown"))))))))</x:f>
      </x:c>
      <x:c r="Q189" s="96" t="s"/>
    </x:row>
    <x:row r="190" spans="1:34" x14ac:dyDescent="0.25">
      <x:c r="J190" s="11" t="n">
        <x:v>16</x:v>
      </x:c>
      <x:c r="K190" s="101" t="n">
        <x:v>461.413413413413</x:v>
      </x:c>
      <x:c r="L190" s="102" t="s">
        <x:v>252</x:v>
      </x:c>
      <x:c r="M190" s="0" t="s"/>
      <x:c r="Q190" s="96" t="s"/>
    </x:row>
    <x:row r="191" spans="1:34" x14ac:dyDescent="0.25">
      <x:c r="J191" s="11" t="n">
        <x:v>17</x:v>
      </x:c>
      <x:c r="K191" s="101" t="n">
        <x:v>455.83546046046</x:v>
      </x:c>
      <x:c r="L191" s="102" t="s">
        <x:v>253</x:v>
      </x:c>
      <x:c r="M191" s="0" t="s"/>
      <x:c r="Q191" s="96" t="s"/>
    </x:row>
    <x:row r="192" spans="1:34" x14ac:dyDescent="0.25">
      <x:c r="A192" s="13" t="s">
        <x:v>254</x:v>
      </x:c>
      <x:c r="Q192" s="96" t="s"/>
    </x:row>
    <x:row r="193" spans="1:34" x14ac:dyDescent="0.25">
      <x:c r="A193" s="45" t="s">
        <x:v>9</x:v>
      </x:c>
      <x:c r="B193" s="45" t="s">
        <x:v>10</x:v>
      </x:c>
      <x:c r="C193" s="45" t="s">
        <x:v>11</x:v>
      </x:c>
      <x:c r="D193" s="47" t="s">
        <x:v>12</x:v>
      </x:c>
      <x:c r="E193" s="47" t="s">
        <x:v>13</x:v>
      </x:c>
      <x:c r="F193" s="47" t="s">
        <x:v>14</x:v>
      </x:c>
      <x:c r="G193" s="49" t="s">
        <x:v>15</x:v>
      </x:c>
      <x:c r="H193" s="49" t="s">
        <x:v>16</x:v>
      </x:c>
      <x:c r="I193" s="49" t="s">
        <x:v>17</x:v>
      </x:c>
      <x:c r="J193" s="58" t="s">
        <x:v>74</x:v>
      </x:c>
      <x:c r="K193" s="59" t="s">
        <x:v>75</x:v>
      </x:c>
      <x:c r="L193" s="59" t="s">
        <x:v>19</x:v>
      </x:c>
      <x:c r="M193" s="59" t="s">
        <x:v>72</x:v>
      </x:c>
      <x:c r="N193" s="103" t="s">
        <x:v>20</x:v>
      </x:c>
      <x:c r="O193" s="66">
        <x:v>43952.6333333333</x:v>
      </x:c>
      <x:c r="Q193" s="96" t="s"/>
    </x:row>
    <x:row r="194" spans="1:34" x14ac:dyDescent="0.25">
      <x:c r="A194" s="11" t="n">
        <x:v>0</x:v>
      </x:c>
      <x:c r="B194" s="11" t="n">
        <x:v>16</x:v>
      </x:c>
      <x:c r="C194" s="11" t="s">
        <x:v>21</x:v>
      </x:c>
      <x:c r="D194" s="11" t="n">
        <x:v>12</x:v>
      </x:c>
      <x:c r="E194" s="11" t="n">
        <x:v>10</x:v>
      </x:c>
      <x:c r="F194" s="11" t="s">
        <x:v>40</x:v>
      </x:c>
      <x:c r="G194" s="11" t="n">
        <x:v>24</x:v>
      </x:c>
      <x:c r="H194" s="11" t="n">
        <x:v>4</x:v>
      </x:c>
      <x:c r="I194" s="11" t="s">
        <x:v>21</x:v>
      </x:c>
      <x:c r="J194" s="11" t="n">
        <x:v>3</x:v>
      </x:c>
      <x:c r="K194" s="8" t="s">
        <x:v>76</x:v>
      </x:c>
      <x:c r="L194" s="8" t="s">
        <x:v>76</x:v>
      </x:c>
      <x:c r="M194" s="11" t="s">
        <x:v>31</x:v>
      </x:c>
      <x:c r="Q194" s="96" t="s"/>
    </x:row>
    <x:row r="195" spans="1:34" x14ac:dyDescent="0.25">
      <x:c r="A195" s="11" t="n">
        <x:v>4</x:v>
      </x:c>
      <x:c r="B195" s="11" t="n">
        <x:v>14</x:v>
      </x:c>
      <x:c r="D195" s="11" t="n">
        <x:v>16</x:v>
      </x:c>
      <x:c r="E195" s="11" t="n">
        <x:v>8</x:v>
      </x:c>
      <x:c r="G195" s="11" t="n">
        <x:v>28</x:v>
      </x:c>
      <x:c r="H195" s="11" t="n">
        <x:v>0</x:v>
      </x:c>
      <x:c r="J195" s="11" t="n">
        <x:v>8</x:v>
      </x:c>
      <x:c r="K195" s="11" t="n">
        <x:v>12</x:v>
      </x:c>
      <x:c r="L195" s="8" t="s">
        <x:v>92</x:v>
      </x:c>
      <x:c r="M195" s="0" t="s"/>
      <x:c r="Q195" s="96" t="s"/>
    </x:row>
    <x:row r="196" spans="1:34" x14ac:dyDescent="0.25">
      <x:c r="A196" s="11" t="n">
        <x:v>8</x:v>
      </x:c>
      <x:c r="B196" s="11" t="n">
        <x:v>12</x:v>
      </x:c>
      <x:c r="D196" s="11" t="n">
        <x:v>20</x:v>
      </x:c>
      <x:c r="E196" s="11" t="n">
        <x:v>6</x:v>
      </x:c>
      <x:c r="G196" s="11" t="n">
        <x:v>32</x:v>
      </x:c>
      <x:c r="H196" s="11" t="n">
        <x:v>-4</x:v>
      </x:c>
      <x:c r="J196" s="11" t="n">
        <x:v>10</x:v>
      </x:c>
      <x:c r="K196" s="8" t="s">
        <x:v>76</x:v>
      </x:c>
      <x:c r="L196" s="8" t="s">
        <x:v>76</x:v>
      </x:c>
      <x:c r="M196" s="0" t="s"/>
      <x:c r="Q196" s="96" t="s"/>
    </x:row>
    <x:row r="197" spans="1:34" x14ac:dyDescent="0.25">
      <x:c r="J197" s="11" t="n">
        <x:v>13</x:v>
      </x:c>
      <x:c r="K197" s="11" t="n">
        <x:v>10</x:v>
      </x:c>
      <x:c r="L197" s="8" t="s">
        <x:v>195</x:v>
      </x:c>
      <x:c r="M197" s="0" t="s"/>
      <x:c r="Q197" s="96" t="s"/>
    </x:row>
    <x:row r="198" spans="1:34" x14ac:dyDescent="0.25">
      <x:c r="J198" s="11" t="n">
        <x:v>23</x:v>
      </x:c>
      <x:c r="K198" s="11" t="n">
        <x:v>6</x:v>
      </x:c>
      <x:c r="L198" s="8" t="s">
        <x:v>255</x:v>
      </x:c>
      <x:c r="M198" s="0" t="s"/>
      <x:c r="Q198" s="96" t="s"/>
    </x:row>
    <x:row r="199" spans="1:34" x14ac:dyDescent="0.25">
      <x:c r="J199" s="11" t="n">
        <x:v>29</x:v>
      </x:c>
      <x:c r="K199" s="11" t="n">
        <x:v>-9999</x:v>
      </x:c>
      <x:c r="L199" s="8" t="s">
        <x:v>76</x:v>
      </x:c>
      <x:c r="M199" s="0" t="s"/>
      <x:c r="Q199" s="96" t="s"/>
    </x:row>
    <x:row r="200" spans="1:34" s="0" customFormat="1" ht="15.75" customHeight="1" thickBot="1" x14ac:dyDescent="0.3">
      <x:c r="A200" s="13" t="s">
        <x:v>256</x:v>
      </x:c>
      <x:c r="L200" s="8" t="s"/>
      <x:c r="M200" s="0" t="s"/>
      <x:c r="Q200" s="96" t="s"/>
    </x:row>
    <x:row r="201" spans="1:34" x14ac:dyDescent="0.25">
      <x:c r="A201" s="45" t="s">
        <x:v>9</x:v>
      </x:c>
      <x:c r="B201" s="45" t="s">
        <x:v>10</x:v>
      </x:c>
      <x:c r="C201" s="45" t="s">
        <x:v>11</x:v>
      </x:c>
      <x:c r="D201" s="47" t="s">
        <x:v>12</x:v>
      </x:c>
      <x:c r="E201" s="47" t="s">
        <x:v>13</x:v>
      </x:c>
      <x:c r="F201" s="47" t="s">
        <x:v>14</x:v>
      </x:c>
      <x:c r="G201" s="49" t="s">
        <x:v>15</x:v>
      </x:c>
      <x:c r="H201" s="49" t="s">
        <x:v>16</x:v>
      </x:c>
      <x:c r="I201" s="49" t="s">
        <x:v>17</x:v>
      </x:c>
      <x:c r="J201" s="58" t="s">
        <x:v>74</x:v>
      </x:c>
      <x:c r="K201" s="59" t="s">
        <x:v>75</x:v>
      </x:c>
      <x:c r="L201" s="59" t="s">
        <x:v>19</x:v>
      </x:c>
      <x:c r="M201" s="59" t="s">
        <x:v>72</x:v>
      </x:c>
      <x:c r="N201" s="98" t="s">
        <x:v>63</x:v>
      </x:c>
      <x:c r="O201" s="66">
        <x:v>43952.6333333333</x:v>
      </x:c>
      <x:c r="Q201" s="96" t="s"/>
      <x:c r="S201" s="26" t="s">
        <x:v>117</x:v>
      </x:c>
      <x:c r="T201" s="15" t="s"/>
      <x:c r="U201" s="15" t="s"/>
      <x:c r="V201" s="15" t="s"/>
      <x:c r="W201" s="15" t="s"/>
      <x:c r="X201" s="15" t="s"/>
      <x:c r="Y201" s="21" t="s">
        <x:v>257</x:v>
      </x:c>
      <x:c r="Z201" s="22" t="s"/>
      <x:c r="AA201" s="22" t="s"/>
      <x:c r="AB201" s="22" t="s"/>
      <x:c r="AC201" s="22" t="s"/>
      <x:c r="AD201" s="22" t="s"/>
      <x:c r="AE201" s="22" t="s"/>
      <x:c r="AF201" s="22" t="s"/>
      <x:c r="AG201" s="23" t="s"/>
    </x:row>
    <x:row r="202" spans="1:34" x14ac:dyDescent="0.25">
      <x:c r="A202" s="11" t="n">
        <x:v>12000</x:v>
      </x:c>
      <x:c r="B202" s="11" t="n">
        <x:v>2000</x:v>
      </x:c>
      <x:c r="C202" s="11" t="s">
        <x:v>33</x:v>
      </x:c>
      <x:c r="D202" s="11" t="n">
        <x:v>18000</x:v>
      </x:c>
      <x:c r="E202" s="11" t="n">
        <x:v>10000</x:v>
      </x:c>
      <x:c r="F202" s="11" t="s">
        <x:v>54</x:v>
      </x:c>
      <x:c r="G202" s="11" t="n">
        <x:v>24000</x:v>
      </x:c>
      <x:c r="H202" s="11" t="n">
        <x:v>18000</x:v>
      </x:c>
      <x:c r="I202" s="11" t="s">
        <x:v>33</x:v>
      </x:c>
      <x:c r="J202" s="11" t="n">
        <x:v>12600</x:v>
      </x:c>
      <x:c r="K202" s="11" t="n">
        <x:v>2600</x:v>
      </x:c>
      <x:c r="L202" s="8" t="s">
        <x:v>258</x:v>
      </x:c>
      <x:c r="M202" s="11" t="s">
        <x:v>22</x:v>
      </x:c>
      <x:c r="O202" s="11">
        <x:f>IF(AND(J202 &gt;= A202, J202 &lt;= A203), (B203-B202)/(A203-A202)*J202 + (B203 - (B203-B202)/(A203-A202)*A203), IF(AND(J202 &gt; A203, J202 &lt;= A204), (B204-B203)/(A204-A203)*J202 + (B204 - (B204-B203)/(A204-A203)*A204), IF(AND(J202 &gt;= D202, J202 &lt;= D203), (E203-E202)/(D203-D202)*J202 + (E203 - (E203-E202)/(D203-D202)*D203), IF(AND(J202 &gt; D203, J202 &lt;= D204), (E204-E203)/(D204-D203)*J202 + (E204 - (E204-E203)/(D204-D203)*D204), IF(AND(J202 &gt;= G202, J202 &lt;= G203), (H203-H202)/(G203-G202)*J202 + (H203 - (H203-H202)/(G203-G202)*G203), IF(AND(J202 &gt; G203, J202 &lt;= G204), (H204-H203)/(G204-G203)*J202 + (H204 - (H204-H203)/(G204-G203)*G204), IF(AND(J202 &gt;= A204, J202 &lt;= D202), (E202-B204)/(D202-A204)*J202 + (E202 - (E202-B204)/(D202-A204)*D202), IF(AND(J202 &gt;= D204, J202 &lt;= G202), (H202-E204)/(G202-D204)*J202 + (H202 - (H202-E204)/(G202-D204)*G202), "Unknown"))))))))</x:f>
      </x:c>
      <x:c r="Q202" s="96" t="s"/>
      <x:c r="S202" s="6" t="s">
        <x:v>119</x:v>
      </x:c>
      <x:c r="T202" s="6" t="s"/>
      <x:c r="U202" s="6" t="s"/>
      <x:c r="V202" s="6" t="s">
        <x:v>120</x:v>
      </x:c>
      <x:c r="W202" s="6" t="s"/>
      <x:c r="X202" s="6" t="s"/>
      <x:c r="Y202" s="24" t="s">
        <x:v>121</x:v>
      </x:c>
      <x:c r="Z202" s="15" t="s"/>
      <x:c r="AA202" s="15" t="s"/>
      <x:c r="AB202" s="15" t="s"/>
      <x:c r="AC202" s="15" t="s"/>
      <x:c r="AD202" s="15" t="s"/>
      <x:c r="AE202" s="15" t="s"/>
      <x:c r="AF202" s="15" t="s"/>
      <x:c r="AG202" s="25" t="s"/>
    </x:row>
    <x:row r="203" spans="1:34" x14ac:dyDescent="0.25">
      <x:c r="A203" s="11" t="n">
        <x:v>14000</x:v>
      </x:c>
      <x:c r="B203" s="11" t="n">
        <x:v>4000</x:v>
      </x:c>
      <x:c r="D203" s="11" t="n">
        <x:v>20000</x:v>
      </x:c>
      <x:c r="E203" s="11" t="n">
        <x:v>15000</x:v>
      </x:c>
      <x:c r="G203" s="11" t="n">
        <x:v>26000</x:v>
      </x:c>
      <x:c r="H203" s="11" t="n">
        <x:v>20000</x:v>
      </x:c>
      <x:c r="J203" s="11" t="n">
        <x:v>17750</x:v>
      </x:c>
      <x:c r="K203" s="11" t="n">
        <x:v>9875</x:v>
      </x:c>
      <x:c r="L203" s="8" t="s">
        <x:v>259</x:v>
      </x:c>
      <x:c r="M203" s="0" t="s"/>
      <x:c r="O203" s="11">
        <x:f>IF(AND(J203 &gt;= A202, J203 &lt;= A203), (B203-B202)/(A203-A202)*J203 + (B203 - (B203-B202)/(A203-A202)*A203), IF(AND(J203 &gt; A203, J203 &lt;= A204), (B204-B203)/(A204-A203)*J203 + (B204 - (B204-B203)/(A204-A203)*A204), IF(AND(J203 &gt;= D202, J203 &lt;= D203), (E203-E202)/(D203-D202)*J203 + (E203 - (E203-E202)/(D203-D202)*D203), IF(AND(J203 &gt; D203, J203 &lt;= D204), (E204-E203)/(D204-D203)*J203 + (E204 - (E204-E203)/(D204-D203)*D204), IF(AND(J203 &gt;= G202, J203 &lt;= G203), (H203-H202)/(G203-G202)*J203 + (H203 - (H203-H202)/(G203-G202)*G203), IF(AND(J203 &gt; G203, J203 &lt;= G204), (H204-H203)/(G204-G203)*J203 + (H204 - (H204-H203)/(G204-G203)*G204), IF(AND(J203 &gt;= A204, J203 &lt;= D202), (E202-B204)/(D202-A204)*J203 + (E202 - (E202-B204)/(D202-A204)*D202), IF(AND(J203 &gt;= D204, J203 &lt;= G202), (H202-E204)/(G202-D204)*J203 + (H202 - (H202-E204)/(G202-D204)*G202), "Unknown"))))))))</x:f>
      </x:c>
      <x:c r="Q203" s="96" t="s"/>
      <x:c r="S203" s="31" t="s">
        <x:v>74</x:v>
      </x:c>
      <x:c r="T203" s="31" t="s">
        <x:v>123</x:v>
      </x:c>
      <x:c r="U203" s="31" t="s"/>
      <x:c r="V203" s="18" t="s">
        <x:v>74</x:v>
      </x:c>
      <x:c r="W203" s="18" t="s">
        <x:v>123</x:v>
      </x:c>
      <x:c r="X203" s="31" t="s"/>
      <x:c r="Y203" s="27" t="s">
        <x:v>124</x:v>
      </x:c>
      <x:c r="Z203" s="18" t="s">
        <x:v>74</x:v>
      </x:c>
      <x:c r="AA203" s="18" t="s">
        <x:v>123</x:v>
      </x:c>
      <x:c r="AB203" s="15" t="s"/>
      <x:c r="AC203" s="18" t="s">
        <x:v>124</x:v>
      </x:c>
      <x:c r="AD203" s="18" t="s">
        <x:v>125</x:v>
      </x:c>
      <x:c r="AE203" s="18" t="s">
        <x:v>126</x:v>
      </x:c>
      <x:c r="AF203" s="18" t="s">
        <x:v>127</x:v>
      </x:c>
      <x:c r="AG203" s="28" t="s">
        <x:v>128</x:v>
      </x:c>
    </x:row>
    <x:row r="204" spans="1:34" x14ac:dyDescent="0.25">
      <x:c r="A204" s="11" t="n">
        <x:v>16000</x:v>
      </x:c>
      <x:c r="B204" s="11" t="n">
        <x:v>9000</x:v>
      </x:c>
      <x:c r="D204" s="11" t="n">
        <x:v>22000</x:v>
      </x:c>
      <x:c r="E204" s="11" t="n">
        <x:v>16000</x:v>
      </x:c>
      <x:c r="G204" s="11" t="n">
        <x:v>28000</x:v>
      </x:c>
      <x:c r="H204" s="11" t="n">
        <x:v>25000</x:v>
      </x:c>
      <x:c r="J204" s="11" t="n">
        <x:v>21200</x:v>
      </x:c>
      <x:c r="K204" s="101" t="n">
        <x:v>15776</x:v>
      </x:c>
      <x:c r="L204" s="102" t="s">
        <x:v>260</x:v>
      </x:c>
      <x:c r="M204" s="0" t="s"/>
      <x:c r="Q204" s="96" t="s"/>
      <x:c r="S204" s="15" t="n">
        <x:v>-8</x:v>
      </x:c>
      <x:c r="T204" s="15" t="n">
        <x:v>52</x:v>
      </x:c>
      <x:c r="U204" s="15" t="s"/>
      <x:c r="V204" s="99">
        <x:f>Z204</x:f>
      </x:c>
      <x:c r="W204" s="100">
        <x:f>AA204</x:f>
      </x:c>
      <x:c r="X204" s="15" t="s"/>
      <x:c r="Y204" s="29" t="n">
        <x:v>0</x:v>
      </x:c>
      <x:c r="Z204" s="17">
        <x:f>S204</x:f>
      </x:c>
      <x:c r="AA204" s="17">
        <x:f>T204</x:f>
      </x:c>
      <x:c r="AB204" s="15" t="s"/>
      <x:c r="AC204" s="17" t="n">
        <x:v>0</x:v>
      </x:c>
      <x:c r="AD204" s="17">
        <x:f>Z205 - Z204</x:f>
      </x:c>
      <x:c r="AE204" s="17">
        <x:f>AD204 + AD205</x:f>
      </x:c>
      <x:c r="AF204" s="17">
        <x:f>AA205 - AA204</x:f>
      </x:c>
      <x:c r="AG204" s="30">
        <x:f>AF204 / AD204</x:f>
      </x:c>
    </x:row>
    <x:row r="205" spans="1:34" x14ac:dyDescent="0.25">
      <x:c r="J205" s="11" t="n">
        <x:v>23500</x:v>
      </x:c>
      <x:c r="K205" s="101" t="n">
        <x:v>17375</x:v>
      </x:c>
      <x:c r="L205" s="102" t="s">
        <x:v>261</x:v>
      </x:c>
      <x:c r="M205" s="0" t="s"/>
      <x:c r="Q205" s="96" t="s"/>
      <x:c r="S205" s="15" t="n">
        <x:v>-7</x:v>
      </x:c>
      <x:c r="T205" s="15" t="n">
        <x:v>45</x:v>
      </x:c>
      <x:c r="U205" s="15" t="s"/>
      <x:c r="V205" s="99">
        <x:f>V204+1/4*(V208-V204)</x:f>
      </x:c>
      <x:c r="W205" s="100">
        <x:f>Z216 * (V205 - V204)^3 + AA216 * (V205 - V204)^2 + AB216 * (V205 - V204) + AC216</x:f>
      </x:c>
      <x:c r="X205" s="15" t="s"/>
      <x:c r="Y205" s="29" t="n">
        <x:v>1</x:v>
      </x:c>
      <x:c r="Z205" s="17">
        <x:f>S205</x:f>
      </x:c>
      <x:c r="AA205" s="17">
        <x:f>T205</x:f>
      </x:c>
      <x:c r="AB205" s="15" t="s"/>
      <x:c r="AC205" s="17" t="n">
        <x:v>1</x:v>
      </x:c>
      <x:c r="AD205" s="17">
        <x:f>Z206 - Z205</x:f>
      </x:c>
      <x:c r="AE205" s="17">
        <x:f>AD205 + AD206</x:f>
      </x:c>
      <x:c r="AF205" s="17">
        <x:f>AA206 - AA205</x:f>
      </x:c>
      <x:c r="AG205" s="30">
        <x:f>AF205 / AD205</x:f>
      </x:c>
    </x:row>
    <x:row r="206" spans="1:34" x14ac:dyDescent="0.25">
      <x:c r="J206" s="11" t="n">
        <x:v>26050</x:v>
      </x:c>
      <x:c r="K206" s="11" t="n">
        <x:v>20125</x:v>
      </x:c>
      <x:c r="L206" s="8" t="s">
        <x:v>262</x:v>
      </x:c>
      <x:c r="M206" s="0" t="s"/>
      <x:c r="O206" s="11">
        <x:f>IF(AND(J206 &gt;= A202, J206 &lt;= A203), (B203-B202)/(A203-A202)*J206 + (B203 - (B203-B202)/(A203-A202)*A203), IF(AND(J206 &gt; A203, J206 &lt;= A204), (B204-B203)/(A204-A203)*J206 + (B204 - (B204-B203)/(A204-A203)*A204), IF(AND(J206 &gt;= D202, J206 &lt;= D203), (E203-E202)/(D203-D202)*J206 + (E203 - (E203-E202)/(D203-D202)*D203), IF(AND(J206 &gt; D203, J206 &lt;= D204), (E204-E203)/(D204-D203)*J206 + (E204 - (E204-E203)/(D204-D203)*D204), IF(AND(J206 &gt;= G202, J206 &lt;= G203), (H203-H202)/(G203-G202)*J206 + (H203 - (H203-H202)/(G203-G202)*G203), IF(AND(J206 &gt; G203, J206 &lt;= G204), (H204-H203)/(G204-G203)*J206 + (H204 - (H204-H203)/(G204-G203)*G204), IF(AND(J206 &gt;= A204, J206 &lt;= D202), (E202-B204)/(D202-A204)*J206 + (E202 - (E202-B204)/(D202-A204)*D202), IF(AND(J206 &gt;= D204, J206 &lt;= G202), (H202-E204)/(G202-D204)*J206 + (H202 - (H202-E204)/(G202-D204)*G202), "Unknown"))))))))</x:f>
      </x:c>
      <x:c r="Q206" s="96" t="s"/>
      <x:c r="S206" s="15" t="n">
        <x:v>-6</x:v>
      </x:c>
      <x:c r="T206" s="15" t="n">
        <x:v>41</x:v>
      </x:c>
      <x:c r="U206" s="15" t="s"/>
      <x:c r="V206" s="99">
        <x:f>V204+2/4*(V208-V204)</x:f>
      </x:c>
      <x:c r="W206" s="100">
        <x:f>Z216 * (V206 - V204)^3 + AA216 * (V206 - V204)^2 + AB216 * (V206 - V204) + AC216</x:f>
      </x:c>
      <x:c r="X206" s="15" t="s"/>
      <x:c r="Y206" s="29" t="n">
        <x:v>2</x:v>
      </x:c>
      <x:c r="Z206" s="17">
        <x:f>S206</x:f>
      </x:c>
      <x:c r="AA206" s="17">
        <x:f>T206</x:f>
      </x:c>
      <x:c r="AB206" s="15" t="s"/>
      <x:c r="AC206" s="17" t="n">
        <x:v>2</x:v>
      </x:c>
      <x:c r="AD206" s="17">
        <x:f>Z207 - Z206</x:f>
      </x:c>
      <x:c r="AE206" s="17" t="s"/>
      <x:c r="AF206" s="17">
        <x:f>AA207 - AA206</x:f>
      </x:c>
      <x:c r="AG206" s="30">
        <x:f>AF206 / AD206</x:f>
      </x:c>
    </x:row>
    <x:row r="207" spans="1:34" x14ac:dyDescent="0.25">
      <x:c r="J207" s="11" t="n">
        <x:v>27432</x:v>
      </x:c>
      <x:c r="K207" s="11" t="n">
        <x:v>23580</x:v>
      </x:c>
      <x:c r="L207" s="8" t="s">
        <x:v>263</x:v>
      </x:c>
      <x:c r="M207" s="0" t="s"/>
      <x:c r="O207" s="11">
        <x:f>IF(AND(J207 &gt;= A202, J207 &lt;= A203), (B203-B202)/(A203-A202)*J207 + (B203 - (B203-B202)/(A203-A202)*A203), IF(AND(J207 &gt; A203, J207 &lt;= A204), (B204-B203)/(A204-A203)*J207 + (B204 - (B204-B203)/(A204-A203)*A204), IF(AND(J207 &gt;= D202, J207 &lt;= D203), (E203-E202)/(D203-D202)*J207 + (E203 - (E203-E202)/(D203-D202)*D203), IF(AND(J207 &gt; D203, J207 &lt;= D204), (E204-E203)/(D204-D203)*J207 + (E204 - (E204-E203)/(D204-D203)*D204), IF(AND(J207 &gt;= G202, J207 &lt;= G203), (H203-H202)/(G203-G202)*J207 + (H203 - (H203-H202)/(G203-G202)*G203), IF(AND(J207 &gt; G203, J207 &lt;= G204), (H204-H203)/(G204-G203)*J207 + (H204 - (H204-H203)/(G204-G203)*G204), IF(AND(J207 &gt;= A204, J207 &lt;= D202), (E202-B204)/(D202-A204)*J207 + (E202 - (E202-B204)/(D202-A204)*D202), IF(AND(J207 &gt;= D204, J207 &lt;= G202), (H202-E204)/(G202-D204)*J207 + (H202 - (H202-E204)/(G202-D204)*G202), "Unknown"))))))))</x:f>
      </x:c>
      <x:c r="Q207" s="96" t="s"/>
      <x:c r="S207" s="15" t="n">
        <x:v>-5</x:v>
      </x:c>
      <x:c r="T207" s="15" t="n">
        <x:v>23</x:v>
      </x:c>
      <x:c r="U207" s="15" t="s"/>
      <x:c r="V207" s="99">
        <x:f>V204+3/4*(V208-V204)</x:f>
      </x:c>
      <x:c r="W207" s="100">
        <x:f>Z216 * (V207 - V204)^3 + AA216 * (V207 - V204)^2 + AB216 * (V207 - V204) + AC216</x:f>
      </x:c>
      <x:c r="X207" s="15" t="s"/>
      <x:c r="Y207" s="29" t="n">
        <x:v>3</x:v>
      </x:c>
      <x:c r="Z207" s="17">
        <x:f>S207</x:f>
      </x:c>
      <x:c r="AA207" s="17">
        <x:f>T207</x:f>
      </x:c>
      <x:c r="AB207" s="15" t="s"/>
      <x:c r="AC207" s="15" t="s"/>
      <x:c r="AD207" s="15" t="s"/>
      <x:c r="AE207" s="15" t="s"/>
      <x:c r="AF207" s="15" t="s"/>
      <x:c r="AG207" s="25" t="s"/>
    </x:row>
    <x:row r="208" spans="1:34" x14ac:dyDescent="0.25">
      <x:c r="A208" s="13" t="s">
        <x:v>264</x:v>
      </x:c>
      <x:c r="Q208" s="96" t="s"/>
      <x:c r="S208" s="15" t="s"/>
      <x:c r="T208" s="15" t="s"/>
      <x:c r="U208" s="15" t="s"/>
      <x:c r="V208" s="99">
        <x:f>Z205</x:f>
      </x:c>
      <x:c r="W208" s="100">
        <x:f>AA205</x:f>
      </x:c>
      <x:c r="X208" s="15" t="s"/>
      <x:c r="Y208" s="35" t="s"/>
      <x:c r="Z208" s="15" t="s"/>
      <x:c r="AA208" s="15" t="s"/>
      <x:c r="AB208" s="15" t="s"/>
      <x:c r="AC208" s="15" t="s"/>
      <x:c r="AD208" s="15" t="s"/>
      <x:c r="AE208" s="15" t="s"/>
      <x:c r="AF208" s="15" t="s"/>
      <x:c r="AG208" s="25" t="s"/>
    </x:row>
    <x:row r="209" spans="1:34" x14ac:dyDescent="0.25">
      <x:c r="A209" s="45" t="s">
        <x:v>9</x:v>
      </x:c>
      <x:c r="B209" s="45" t="s">
        <x:v>10</x:v>
      </x:c>
      <x:c r="C209" s="45" t="s">
        <x:v>11</x:v>
      </x:c>
      <x:c r="D209" s="47" t="s">
        <x:v>12</x:v>
      </x:c>
      <x:c r="E209" s="47" t="s">
        <x:v>13</x:v>
      </x:c>
      <x:c r="F209" s="47" t="s">
        <x:v>14</x:v>
      </x:c>
      <x:c r="G209" s="49" t="s">
        <x:v>15</x:v>
      </x:c>
      <x:c r="H209" s="49" t="s">
        <x:v>16</x:v>
      </x:c>
      <x:c r="I209" s="49" t="s">
        <x:v>17</x:v>
      </x:c>
      <x:c r="J209" s="58" t="s">
        <x:v>74</x:v>
      </x:c>
      <x:c r="K209" s="59" t="s">
        <x:v>75</x:v>
      </x:c>
      <x:c r="L209" s="59" t="s">
        <x:v>19</x:v>
      </x:c>
      <x:c r="M209" s="59" t="s">
        <x:v>72</x:v>
      </x:c>
      <x:c r="N209" s="98" t="s">
        <x:v>63</x:v>
      </x:c>
      <x:c r="O209" s="66">
        <x:v>43952.6333333333</x:v>
      </x:c>
      <x:c r="Q209" s="96" t="s"/>
      <x:c r="S209" s="15" t="s"/>
      <x:c r="T209" s="15" t="s"/>
      <x:c r="U209" s="15" t="s"/>
      <x:c r="V209" s="99">
        <x:f>V208+1/4*(V212-V208)</x:f>
      </x:c>
      <x:c r="W209" s="100">
        <x:f>Z217 * (V209 - V208)^3 + AA217 * (V209 - V208)^2 + AB217 * (V209 - V208) + AC217</x:f>
      </x:c>
      <x:c r="X209" s="15" t="s"/>
      <x:c r="Y209" s="35" t="s"/>
      <x:c r="Z209" s="5" t="s">
        <x:v>130</x:v>
      </x:c>
      <x:c r="AA209" s="4" t="s"/>
      <x:c r="AB209" s="4" t="s"/>
      <x:c r="AC209" s="3" t="s"/>
      <x:c r="AD209" s="15" t="s"/>
      <x:c r="AE209" s="18" t="s">
        <x:v>131</x:v>
      </x:c>
      <x:c r="AF209" s="15" t="s"/>
      <x:c r="AG209" s="28" t="s">
        <x:v>132</x:v>
      </x:c>
    </x:row>
    <x:row r="210" spans="1:34" x14ac:dyDescent="0.25">
      <x:c r="A210" s="11" t="n">
        <x:v>-50</x:v>
      </x:c>
      <x:c r="B210" s="11" t="n">
        <x:v>25</x:v>
      </x:c>
      <x:c r="C210" s="11" t="s">
        <x:v>33</x:v>
      </x:c>
      <x:c r="D210" s="11" t="n">
        <x:v>0</x:v>
      </x:c>
      <x:c r="E210" s="11" t="n">
        <x:v>130</x:v>
      </x:c>
      <x:c r="F210" s="11" t="s">
        <x:v>33</x:v>
      </x:c>
      <x:c r="G210" s="11" t="n">
        <x:v>60</x:v>
      </x:c>
      <x:c r="H210" s="11" t="n">
        <x:v>175</x:v>
      </x:c>
      <x:c r="I210" s="11" t="s">
        <x:v>54</x:v>
      </x:c>
      <x:c r="J210" s="11" t="n">
        <x:v>-45</x:v>
      </x:c>
      <x:c r="K210" s="11" t="n">
        <x:v>30</x:v>
      </x:c>
      <x:c r="L210" s="8" t="s">
        <x:v>142</x:v>
      </x:c>
      <x:c r="M210" s="11" t="s">
        <x:v>22</x:v>
      </x:c>
      <x:c r="O210" s="11">
        <x:f>IF(AND(J210 &gt;= A210, J210 &lt;= A211), (B211-B210)/(A211-A210)*J210 + (B211 - (B211-B210)/(A211-A210)*A211), IF(AND(J210 &gt; A211, J210 &lt;= A212), (B212-B211)/(A212-A211)*J210 + (B212 - (B212-B211)/(A212-A211)*A212), IF(AND(J210 &gt;= D210, J210 &lt;= D211), (E211-E210)/(D211-D210)*J210 + (E211 - (E211-E210)/(D211-D210)*D211), IF(AND(J210 &gt; D211, J210 &lt;= D212), (E212-E211)/(D212-D211)*J210 + (E212 - (E212-E211)/(D212-D211)*D212), IF(AND(J210 &gt;= G210, J210 &lt;= G211), (H211-H210)/(G211-G210)*J210 + (H211 - (H211-H210)/(G211-G210)*G211), IF(AND(J210 &gt; G211, J210 &lt;= G212), (H212-H211)/(G212-G211)*J210 + (H212 - (H212-H211)/(G212-G211)*G212), IF(AND(J210 &gt;= A212, J210 &lt;= D210), (E210-B212)/(D210-A212)*J210 + (E210 - (E210-B212)/(D210-A212)*D210), IF(AND(J210 &gt;= D212, J210 &lt;= G210), (H210-E212)/(G210-D212)*J210 + (H210 - (H210-E212)/(G210-D212)*G210), "Unknown"))))))))</x:f>
      </x:c>
      <x:c r="Q210" s="96" t="s"/>
      <x:c r="S210" s="15" t="s"/>
      <x:c r="T210" s="15" t="s"/>
      <x:c r="U210" s="15" t="s"/>
      <x:c r="V210" s="99">
        <x:f>V208+2/4*(V212-V208)</x:f>
      </x:c>
      <x:c r="W210" s="100">
        <x:f>Z217 * (V210 - V208)^3 + AA217 * (V210 - V208)^2 + AB217 * (V210 - V208) + AC217</x:f>
      </x:c>
      <x:c r="X210" s="15" t="s"/>
      <x:c r="Y210" s="35" t="s"/>
      <x:c r="Z210" s="17" t="n">
        <x:v>2</x:v>
      </x:c>
      <x:c r="AA210" s="17" t="n">
        <x:v>0</x:v>
      </x:c>
      <x:c r="AB210" s="17" t="n">
        <x:v>0</x:v>
      </x:c>
      <x:c r="AC210" s="17" t="n">
        <x:v>0</x:v>
      </x:c>
      <x:c r="AD210" s="15" t="s"/>
      <x:c r="AE210" s="17" t="n">
        <x:v>0</x:v>
      </x:c>
      <x:c r="AF210" s="15" t="s"/>
      <x:c r="AG210" s="30">
        <x:f t="array" ref="AG210:AG213">MMULT( MINVERSE(Z210:AC213), AE210:AE213 )</x:f>
      </x:c>
    </x:row>
    <x:row r="211" spans="1:34" x14ac:dyDescent="0.25">
      <x:c r="A211" s="11" t="n">
        <x:v>-25</x:v>
      </x:c>
      <x:c r="B211" s="11" t="n">
        <x:v>50</x:v>
      </x:c>
      <x:c r="D211" s="11" t="n">
        <x:v>22</x:v>
      </x:c>
      <x:c r="E211" s="11" t="n">
        <x:v>144</x:v>
      </x:c>
      <x:c r="G211" s="11" t="n">
        <x:v>70</x:v>
      </x:c>
      <x:c r="H211" s="11" t="n">
        <x:v>180</x:v>
      </x:c>
      <x:c r="J211" s="11" t="n">
        <x:v>-30</x:v>
      </x:c>
      <x:c r="K211" s="11" t="n">
        <x:v>45</x:v>
      </x:c>
      <x:c r="L211" s="8" t="s">
        <x:v>86</x:v>
      </x:c>
      <x:c r="M211" s="0" t="s"/>
      <x:c r="O211" s="11">
        <x:f>IF(AND(J211 &gt;= A210, J211 &lt;= A211), (B211-B210)/(A211-A210)*J211 + (B211 - (B211-B210)/(A211-A210)*A211), IF(AND(J211 &gt; A211, J211 &lt;= A212), (B212-B211)/(A212-A211)*J211 + (B212 - (B212-B211)/(A212-A211)*A212), IF(AND(J211 &gt;= D210, J211 &lt;= D211), (E211-E210)/(D211-D210)*J211 + (E211 - (E211-E210)/(D211-D210)*D211), IF(AND(J211 &gt; D211, J211 &lt;= D212), (E212-E211)/(D212-D211)*J211 + (E212 - (E212-E211)/(D212-D211)*D212), IF(AND(J211 &gt;= G210, J211 &lt;= G211), (H211-H210)/(G211-G210)*J211 + (H211 - (H211-H210)/(G211-G210)*G211), IF(AND(J211 &gt; G211, J211 &lt;= G212), (H212-H211)/(G212-G211)*J211 + (H212 - (H212-H211)/(G212-G211)*G212), IF(AND(J211 &gt;= A212, J211 &lt;= D210), (E210-B212)/(D210-A212)*J211 + (E210 - (E210-B212)/(D210-A212)*D210), IF(AND(J211 &gt;= D212, J211 &lt;= G210), (H210-E212)/(G210-D212)*J211 + (H210 - (H210-E212)/(G210-D212)*G210), "Unknown"))))))))</x:f>
      </x:c>
      <x:c r="Q211" s="96" t="s"/>
      <x:c r="S211" s="15" t="s"/>
      <x:c r="T211" s="15" t="s"/>
      <x:c r="U211" s="15" t="s"/>
      <x:c r="V211" s="99">
        <x:f>V208+3/4*(V212-V208)</x:f>
      </x:c>
      <x:c r="W211" s="100">
        <x:f>Z217 * (V211 - V208)^3 + AA217 * (V211 - V208)^2 + AB217 * (V211 - V208) + AC217</x:f>
      </x:c>
      <x:c r="X211" s="15" t="s"/>
      <x:c r="Y211" s="35" t="s"/>
      <x:c r="Z211" s="17">
        <x:f>AD204 / AE204</x:f>
      </x:c>
      <x:c r="AA211" s="17" t="n">
        <x:v>2</x:v>
      </x:c>
      <x:c r="AB211" s="17">
        <x:f>1 - Z211</x:f>
      </x:c>
      <x:c r="AC211" s="17" t="n">
        <x:v>0</x:v>
      </x:c>
      <x:c r="AD211" s="15" t="s"/>
      <x:c r="AE211" s="17">
        <x:f>3 * (AG205 - AG204) / AE204</x:f>
      </x:c>
      <x:c r="AF211" s="15" t="s"/>
      <x:c r="AG211" s="30">
        <x:f t="array"/>
      </x:c>
    </x:row>
    <x:row r="212" spans="1:34" x14ac:dyDescent="0.25">
      <x:c r="A212" s="11" t="n">
        <x:v>-12.5</x:v>
      </x:c>
      <x:c r="B212" s="11" t="n">
        <x:v>100</x:v>
      </x:c>
      <x:c r="D212" s="11" t="n">
        <x:v>25</x:v>
      </x:c>
      <x:c r="E212" s="11" t="n">
        <x:v>150</x:v>
      </x:c>
      <x:c r="G212" s="11" t="n">
        <x:v>75</x:v>
      </x:c>
      <x:c r="H212" s="11" t="n">
        <x:v>233</x:v>
      </x:c>
      <x:c r="J212" s="11" t="n">
        <x:v>-5</x:v>
      </x:c>
      <x:c r="K212" s="11" t="n">
        <x:v>118</x:v>
      </x:c>
      <x:c r="L212" s="8" t="s">
        <x:v>265</x:v>
      </x:c>
      <x:c r="M212" s="0" t="s"/>
      <x:c r="O212" s="11">
        <x:f>IF(AND(J212 &gt;= A210, J212 &lt;= A211), (B211-B210)/(A211-A210)*J212 + (B211 - (B211-B210)/(A211-A210)*A211), IF(AND(J212 &gt; A211, J212 &lt;= A212), (B212-B211)/(A212-A211)*J212 + (B212 - (B212-B211)/(A212-A211)*A212), IF(AND(J212 &gt;= D210, J212 &lt;= D211), (E211-E210)/(D211-D210)*J212 + (E211 - (E211-E210)/(D211-D210)*D211), IF(AND(J212 &gt; D211, J212 &lt;= D212), (E212-E211)/(D212-D211)*J212 + (E212 - (E212-E211)/(D212-D211)*D212), IF(AND(J212 &gt;= G210, J212 &lt;= G211), (H211-H210)/(G211-G210)*J212 + (H211 - (H211-H210)/(G211-G210)*G211), IF(AND(J212 &gt; G211, J212 &lt;= G212), (H212-H211)/(G212-G211)*J212 + (H212 - (H212-H211)/(G212-G211)*G212), IF(AND(J212 &gt;= A212, J212 &lt;= D210), (E210-B212)/(D210-A212)*J212 + (E210 - (E210-B212)/(D210-A212)*D210), IF(AND(J212 &gt;= D212, J212 &lt;= G210), (H210-E212)/(G210-D212)*J212 + (H210 - (H210-E212)/(G210-D212)*G210), "Unknown"))))))))</x:f>
      </x:c>
      <x:c r="Q212" s="96" t="s"/>
      <x:c r="S212" s="15" t="s"/>
      <x:c r="T212" s="15" t="s"/>
      <x:c r="U212" s="15" t="s"/>
      <x:c r="V212" s="99">
        <x:f>Z206</x:f>
      </x:c>
      <x:c r="W212" s="100">
        <x:f>AA206</x:f>
      </x:c>
      <x:c r="X212" s="15" t="s"/>
      <x:c r="Y212" s="35" t="s"/>
      <x:c r="Z212" s="17" t="n">
        <x:v>0</x:v>
      </x:c>
      <x:c r="AA212" s="17">
        <x:f>AD205 / AE205</x:f>
      </x:c>
      <x:c r="AB212" s="17" t="n">
        <x:v>2</x:v>
      </x:c>
      <x:c r="AC212" s="17">
        <x:f>1 - AA212</x:f>
      </x:c>
      <x:c r="AD212" s="15" t="s"/>
      <x:c r="AE212" s="17">
        <x:f>3 * (AG206 - AG205) / AE205</x:f>
      </x:c>
      <x:c r="AF212" s="15" t="s"/>
      <x:c r="AG212" s="30">
        <x:f t="array"/>
      </x:c>
    </x:row>
    <x:row r="213" spans="1:34" x14ac:dyDescent="0.25">
      <x:c r="J213" s="11" t="n">
        <x:v>15</x:v>
      </x:c>
      <x:c r="K213" s="11" t="n">
        <x:v>139.545454545455</x:v>
      </x:c>
      <x:c r="L213" s="8" t="s">
        <x:v>266</x:v>
      </x:c>
      <x:c r="M213" s="0" t="s"/>
      <x:c r="O213" s="11">
        <x:f>IF(AND(J213 &gt;= A210, J213 &lt;= A211), (B211-B210)/(A211-A210)*J213 + (B211 - (B211-B210)/(A211-A210)*A211), IF(AND(J213 &gt; A211, J213 &lt;= A212), (B212-B211)/(A212-A211)*J213 + (B212 - (B212-B211)/(A212-A211)*A212), IF(AND(J213 &gt;= D210, J213 &lt;= D211), (E211-E210)/(D211-D210)*J213 + (E211 - (E211-E210)/(D211-D210)*D211), IF(AND(J213 &gt; D211, J213 &lt;= D212), (E212-E211)/(D212-D211)*J213 + (E212 - (E212-E211)/(D212-D211)*D212), IF(AND(J213 &gt;= G210, J213 &lt;= G211), (H211-H210)/(G211-G210)*J213 + (H211 - (H211-H210)/(G211-G210)*G211), IF(AND(J213 &gt; G211, J213 &lt;= G212), (H212-H211)/(G212-G211)*J213 + (H212 - (H212-H211)/(G212-G211)*G212), IF(AND(J213 &gt;= A212, J213 &lt;= D210), (E210-B212)/(D210-A212)*J213 + (E210 - (E210-B212)/(D210-A212)*D210), IF(AND(J213 &gt;= D212, J213 &lt;= G210), (H210-E212)/(G210-D212)*J213 + (H210 - (H210-E212)/(G210-D212)*G210), "Unknown"))))))))</x:f>
      </x:c>
      <x:c r="Q213" s="96" t="s"/>
      <x:c r="S213" s="15" t="s"/>
      <x:c r="T213" s="15" t="s"/>
      <x:c r="U213" s="15" t="s"/>
      <x:c r="V213" s="99">
        <x:f>V212+1/4*(V216-V212)</x:f>
      </x:c>
      <x:c r="W213" s="100">
        <x:f>Z218 * (V213 - V212)^3 + AA218 * (V213 - V212)^2 + AB218 * (V213 - V212) + AC218</x:f>
      </x:c>
      <x:c r="X213" s="15" t="s"/>
      <x:c r="Y213" s="35" t="s"/>
      <x:c r="Z213" s="17" t="n">
        <x:v>0</x:v>
      </x:c>
      <x:c r="AA213" s="17" t="n">
        <x:v>0</x:v>
      </x:c>
      <x:c r="AB213" s="17" t="n">
        <x:v>0</x:v>
      </x:c>
      <x:c r="AC213" s="17" t="n">
        <x:v>2</x:v>
      </x:c>
      <x:c r="AD213" s="15" t="s"/>
      <x:c r="AE213" s="17" t="n">
        <x:v>0</x:v>
      </x:c>
      <x:c r="AF213" s="15" t="s"/>
      <x:c r="AG213" s="30">
        <x:f t="array"/>
      </x:c>
    </x:row>
    <x:row r="214" spans="1:34" x14ac:dyDescent="0.25">
      <x:c r="J214" s="11" t="n">
        <x:v>50</x:v>
      </x:c>
      <x:c r="K214" s="11" t="n">
        <x:v>167.857142857143</x:v>
      </x:c>
      <x:c r="L214" s="8" t="s">
        <x:v>267</x:v>
      </x:c>
      <x:c r="M214" s="0" t="s"/>
      <x:c r="O214" s="11">
        <x:f>IF(AND(J214 &gt;= A210, J214 &lt;= A211), (B211-B210)/(A211-A210)*J214 + (B211 - (B211-B210)/(A211-A210)*A211), IF(AND(J214 &gt; A211, J214 &lt;= A212), (B212-B211)/(A212-A211)*J214 + (B212 - (B212-B211)/(A212-A211)*A212), IF(AND(J214 &gt;= D210, J214 &lt;= D211), (E211-E210)/(D211-D210)*J214 + (E211 - (E211-E210)/(D211-D210)*D211), IF(AND(J214 &gt; D211, J214 &lt;= D212), (E212-E211)/(D212-D211)*J214 + (E212 - (E212-E211)/(D212-D211)*D212), IF(AND(J214 &gt;= G210, J214 &lt;= G211), (H211-H210)/(G211-G210)*J214 + (H211 - (H211-H210)/(G211-G210)*G211), IF(AND(J214 &gt; G211, J214 &lt;= G212), (H212-H211)/(G212-G211)*J214 + (H212 - (H212-H211)/(G212-G211)*G212), IF(AND(J214 &gt;= A212, J214 &lt;= D210), (E210-B212)/(D210-A212)*J214 + (E210 - (E210-B212)/(D210-A212)*D210), IF(AND(J214 &gt;= D212, J214 &lt;= G210), (H210-E212)/(G210-D212)*J214 + (H210 - (H210-E212)/(G210-D212)*G210), "Unknown"))))))))</x:f>
      </x:c>
      <x:c r="Q214" s="96" t="s"/>
      <x:c r="S214" s="15" t="s"/>
      <x:c r="T214" s="15" t="s"/>
      <x:c r="U214" s="15" t="s"/>
      <x:c r="V214" s="99">
        <x:f>V212+2/4*(V216-V212)</x:f>
      </x:c>
      <x:c r="W214" s="100">
        <x:f>Z218 * (V214 - V212)^3 + AA218 * (V214 - V212)^2 + AB218 * (V214 - V212) + AC218</x:f>
      </x:c>
      <x:c r="X214" s="15" t="s"/>
      <x:c r="Y214" s="35" t="s"/>
      <x:c r="Z214" s="15" t="s"/>
      <x:c r="AA214" s="15" t="s"/>
      <x:c r="AB214" s="15" t="s"/>
      <x:c r="AC214" s="15" t="s"/>
      <x:c r="AD214" s="15" t="s"/>
      <x:c r="AE214" s="15" t="s"/>
      <x:c r="AF214" s="15" t="s"/>
      <x:c r="AG214" s="25" t="s"/>
    </x:row>
    <x:row r="215" spans="1:34" x14ac:dyDescent="0.25">
      <x:c r="J215" s="11" t="n">
        <x:v>68</x:v>
      </x:c>
      <x:c r="K215" s="101" t="n">
        <x:v>169.700659340659</x:v>
      </x:c>
      <x:c r="L215" s="102" t="s">
        <x:v>268</x:v>
      </x:c>
      <x:c r="M215" s="0" t="s"/>
      <x:c r="O215" s="11">
        <x:f>IF(AND(J215 &gt;= A210, J215 &lt;= A211), (B211-B210)/(A211-A210)*J215 + (B211 - (B211-B210)/(A211-A210)*A211), IF(AND(J215 &gt; A211, J215 &lt;= A212), (B212-B211)/(A212-A211)*J215 + (B212 - (B212-B211)/(A212-A211)*A212), IF(AND(J215 &gt;= D210, J215 &lt;= D211), (E211-E210)/(D211-D210)*J215 + (E211 - (E211-E210)/(D211-D210)*D211), IF(AND(J215 &gt; D211, J215 &lt;= D212), (E212-E211)/(D212-D211)*J215 + (E212 - (E212-E211)/(D212-D211)*D212), IF(AND(J215 &gt;= G210, J215 &lt;= G211), (H211-H210)/(G211-G210)*J215 + (H211 - (H211-H210)/(G211-G210)*G211), IF(AND(J215 &gt; G211, J215 &lt;= G212), (H212-H211)/(G212-G211)*J215 + (H212 - (H212-H211)/(G212-G211)*G212), IF(AND(J215 &gt;= A212, J215 &lt;= D210), (E210-B212)/(D210-A212)*J215 + (E210 - (E210-B212)/(D210-A212)*D210), IF(AND(J215 &gt;= D212, J215 &lt;= G210), (H210-E212)/(G210-D212)*J215 + (H210 - (H210-E212)/(G210-D212)*G210), "Unknown"))))))))</x:f>
      </x:c>
      <x:c r="Q215" s="96" t="s"/>
      <x:c r="S215" s="15" t="s"/>
      <x:c r="T215" s="15" t="s"/>
      <x:c r="U215" s="15" t="s"/>
      <x:c r="V215" s="99">
        <x:f>V212+3/4*(V216-V212)</x:f>
      </x:c>
      <x:c r="W215" s="100">
        <x:f>Z218 * (V215 - V212)^3 + AA218 * (V215 - V212)^2 + AB218 * (V215 - V212) + AC218</x:f>
      </x:c>
      <x:c r="X215" s="15" t="s"/>
      <x:c r="Y215" s="27" t="s">
        <x:v>124</x:v>
      </x:c>
      <x:c r="Z215" s="18" t="s">
        <x:v>135</x:v>
      </x:c>
      <x:c r="AA215" s="18" t="s">
        <x:v>136</x:v>
      </x:c>
      <x:c r="AB215" s="18" t="s">
        <x:v>137</x:v>
      </x:c>
      <x:c r="AC215" s="18" t="s">
        <x:v>138</x:v>
      </x:c>
      <x:c r="AD215" s="36" t="s">
        <x:v>269</x:v>
      </x:c>
      <x:c r="AE215" s="37" t="s"/>
      <x:c r="AF215" s="37" t="s"/>
      <x:c r="AG215" s="25" t="s"/>
    </x:row>
    <x:row r="216" spans="1:34" x14ac:dyDescent="0.25">
      <x:c r="A216" s="13" t="s">
        <x:v>270</x:v>
      </x:c>
      <x:c r="Q216" s="96" t="s"/>
      <x:c r="S216" s="15" t="s"/>
      <x:c r="T216" s="15" t="s"/>
      <x:c r="U216" s="15" t="s"/>
      <x:c r="V216" s="99">
        <x:f>Z207</x:f>
      </x:c>
      <x:c r="W216" s="100">
        <x:f>AA207</x:f>
      </x:c>
      <x:c r="X216" s="15" t="s"/>
      <x:c r="Y216" s="29" t="n">
        <x:v>0</x:v>
      </x:c>
      <x:c r="Z216" s="17">
        <x:f>(AG211 - AG210) / (3 * AD204)</x:f>
      </x:c>
      <x:c r="AA216" s="17">
        <x:f>AG210</x:f>
      </x:c>
      <x:c r="AB216" s="17">
        <x:f>AG204 - AD204 * (AG211 + 2 * AG210) / 3</x:f>
      </x:c>
      <x:c r="AC216" s="17">
        <x:f>AA204</x:f>
      </x:c>
      <x:c r="AD216" s="36" t="s"/>
      <x:c r="AE216" s="37" t="s"/>
      <x:c r="AF216" s="37" t="s"/>
      <x:c r="AG216" s="25" t="s"/>
    </x:row>
    <x:row r="217" spans="1:34" x14ac:dyDescent="0.25">
      <x:c r="A217" s="45" t="s">
        <x:v>9</x:v>
      </x:c>
      <x:c r="B217" s="45" t="s">
        <x:v>10</x:v>
      </x:c>
      <x:c r="C217" s="45" t="s">
        <x:v>11</x:v>
      </x:c>
      <x:c r="D217" s="47" t="s">
        <x:v>12</x:v>
      </x:c>
      <x:c r="E217" s="47" t="s">
        <x:v>13</x:v>
      </x:c>
      <x:c r="F217" s="47" t="s">
        <x:v>14</x:v>
      </x:c>
      <x:c r="G217" s="49" t="s">
        <x:v>15</x:v>
      </x:c>
      <x:c r="H217" s="49" t="s">
        <x:v>16</x:v>
      </x:c>
      <x:c r="I217" s="49" t="s">
        <x:v>17</x:v>
      </x:c>
      <x:c r="J217" s="58" t="s">
        <x:v>74</x:v>
      </x:c>
      <x:c r="K217" s="59" t="s">
        <x:v>75</x:v>
      </x:c>
      <x:c r="L217" s="59" t="s">
        <x:v>19</x:v>
      </x:c>
      <x:c r="M217" s="59" t="s">
        <x:v>72</x:v>
      </x:c>
      <x:c r="N217" s="103" t="s">
        <x:v>20</x:v>
      </x:c>
      <x:c r="O217" s="66">
        <x:v>43952.6333333333</x:v>
      </x:c>
      <x:c r="Q217" s="96" t="s"/>
      <x:c r="S217" s="15" t="s"/>
      <x:c r="T217" s="15" t="s"/>
      <x:c r="U217" s="15" t="s"/>
      <x:c r="V217" s="15" t="s"/>
      <x:c r="W217" s="15" t="s"/>
      <x:c r="X217" s="15" t="s"/>
      <x:c r="Y217" s="29" t="n">
        <x:v>1</x:v>
      </x:c>
      <x:c r="Z217" s="17">
        <x:f>(AG212 - AG211) / (3 * AD205)</x:f>
      </x:c>
      <x:c r="AA217" s="17">
        <x:f>AG211</x:f>
      </x:c>
      <x:c r="AB217" s="17">
        <x:f>AG205 - AD205 * (AG212 + 2 * AG211) / 3</x:f>
      </x:c>
      <x:c r="AC217" s="17">
        <x:f>AA205</x:f>
      </x:c>
      <x:c r="AD217" s="36" t="s"/>
      <x:c r="AE217" s="37" t="s"/>
      <x:c r="AF217" s="37" t="s"/>
      <x:c r="AG217" s="25" t="s"/>
    </x:row>
    <x:row r="218" spans="1:34" s="0" customFormat="1" ht="15.75" customHeight="1" thickBot="1" x14ac:dyDescent="0.3">
      <x:c r="A218" s="11" t="n">
        <x:v>33</x:v>
      </x:c>
      <x:c r="B218" s="11" t="n">
        <x:v>14</x:v>
      </x:c>
      <x:c r="C218" s="11" t="s">
        <x:v>40</x:v>
      </x:c>
      <x:c r="D218" s="11" t="n">
        <x:v>50</x:v>
      </x:c>
      <x:c r="E218" s="11" t="n">
        <x:v>50</x:v>
      </x:c>
      <x:c r="F218" s="11" t="s">
        <x:v>33</x:v>
      </x:c>
      <x:c r="G218" s="11" t="n">
        <x:v>62</x:v>
      </x:c>
      <x:c r="H218" s="11" t="n">
        <x:v>63</x:v>
      </x:c>
      <x:c r="I218" s="11" t="s">
        <x:v>40</x:v>
      </x:c>
      <x:c r="J218" s="11" t="n">
        <x:v>35</x:v>
      </x:c>
      <x:c r="K218" s="11" t="n">
        <x:v>14</x:v>
      </x:c>
      <x:c r="L218" s="8" t="s">
        <x:v>78</x:v>
      </x:c>
      <x:c r="M218" s="0" t="s">
        <x:v>26</x:v>
      </x:c>
      <x:c r="Q218" s="96" t="s"/>
      <x:c r="S218" s="15" t="s"/>
      <x:c r="T218" s="15" t="s"/>
      <x:c r="U218" s="15" t="s"/>
      <x:c r="V218" s="15" t="s"/>
      <x:c r="W218" s="15" t="s"/>
      <x:c r="X218" s="15" t="s"/>
      <x:c r="Y218" s="38" t="n">
        <x:v>2</x:v>
      </x:c>
      <x:c r="Z218" s="39">
        <x:f>(AG213 - AG212) / (3 * AD206)</x:f>
      </x:c>
      <x:c r="AA218" s="39">
        <x:f>AG212</x:f>
      </x:c>
      <x:c r="AB218" s="39">
        <x:f>AG206 - AD206 * (AG213 + 2 * AG212) / 3</x:f>
      </x:c>
      <x:c r="AC218" s="39">
        <x:f>AA206</x:f>
      </x:c>
      <x:c r="AD218" s="40" t="s"/>
      <x:c r="AE218" s="41" t="s"/>
      <x:c r="AF218" s="41" t="s"/>
      <x:c r="AG218" s="42" t="s"/>
    </x:row>
    <x:row r="219" spans="1:34" x14ac:dyDescent="0.25">
      <x:c r="A219" s="11" t="n">
        <x:v>38</x:v>
      </x:c>
      <x:c r="B219" s="11" t="n">
        <x:v>16</x:v>
      </x:c>
      <x:c r="D219" s="11" t="n">
        <x:v>56</x:v>
      </x:c>
      <x:c r="E219" s="11" t="n">
        <x:v>56</x:v>
      </x:c>
      <x:c r="G219" s="11" t="n">
        <x:v>65</x:v>
      </x:c>
      <x:c r="H219" s="11" t="n">
        <x:v>69</x:v>
      </x:c>
      <x:c r="J219" s="11" t="n">
        <x:v>48</x:v>
      </x:c>
      <x:c r="K219" s="11" t="n">
        <x:v>20</x:v>
      </x:c>
      <x:c r="L219" s="8" t="s">
        <x:v>271</x:v>
      </x:c>
      <x:c r="M219" s="0" t="s"/>
      <x:c r="Q219" s="96" t="s"/>
    </x:row>
    <x:row r="220" spans="1:34" x14ac:dyDescent="0.25">
      <x:c r="A220" s="11" t="n">
        <x:v>47</x:v>
      </x:c>
      <x:c r="B220" s="11" t="n">
        <x:v>20</x:v>
      </x:c>
      <x:c r="D220" s="11" t="n">
        <x:v>59</x:v>
      </x:c>
      <x:c r="E220" s="11" t="n">
        <x:v>59</x:v>
      </x:c>
      <x:c r="G220" s="11" t="n">
        <x:v>70</x:v>
      </x:c>
      <x:c r="H220" s="11" t="n">
        <x:v>79</x:v>
      </x:c>
      <x:c r="J220" s="11" t="n">
        <x:v>53</x:v>
      </x:c>
      <x:c r="K220" s="11" t="n">
        <x:v>53</x:v>
      </x:c>
      <x:c r="L220" s="8" t="s">
        <x:v>99</x:v>
      </x:c>
      <x:c r="M220" s="0" t="s"/>
      <x:c r="O220" s="11">
        <x:f>IF(AND(J220 &gt;= A218, J220 &lt;= A219), (B219-B218)/(A219-A218)*J220 + (B219 - (B219-B218)/(A219-A218)*A219), IF(AND(J220 &gt; A219, J220 &lt;= A220), (B220-B219)/(A220-A219)*J220 + (B220 - (B220-B219)/(A220-A219)*A220), IF(AND(J220 &gt;= D218, J220 &lt;= D219), (E219-E218)/(D219-D218)*J220 + (E219 - (E219-E218)/(D219-D218)*D219), IF(AND(J220 &gt; D219, J220 &lt;= D220), (E220-E219)/(D220-D219)*J220 + (E220 - (E220-E219)/(D220-D219)*D220), IF(AND(J220 &gt;= G218, J220 &lt;= G219), (H219-H218)/(G219-G218)*J220 + (H219 - (H219-H218)/(G219-G218)*G219), IF(AND(J220 &gt; G219, J220 &lt;= G220), (H220-H219)/(G220-G219)*J220 + (H220 - (H220-H219)/(G220-G219)*G220), IF(AND(J220 &gt;= A220, J220 &lt;= D218), (E218-B220)/(D218-A220)*J220 + (E218 - (E218-B220)/(D218-A220)*D218), IF(AND(J220 &gt;= D220, J220 &lt;= G218), (H218-E220)/(G218-D220)*J220 + (H218 - (H218-E220)/(G218-D220)*G218), "Unknown"))))))))</x:f>
      </x:c>
      <x:c r="Q220" s="96" t="s"/>
    </x:row>
    <x:row r="221" spans="1:34" x14ac:dyDescent="0.25">
      <x:c r="J221" s="11" t="n">
        <x:v>58</x:v>
      </x:c>
      <x:c r="K221" s="11" t="n">
        <x:v>58</x:v>
      </x:c>
      <x:c r="L221" s="8" t="s">
        <x:v>272</x:v>
      </x:c>
      <x:c r="M221" s="0" t="s"/>
      <x:c r="O221" s="11">
        <x:f>IF(AND(J221 &gt;= A218, J221 &lt;= A219), (B219-B218)/(A219-A218)*J221 + (B219 - (B219-B218)/(A219-A218)*A219), IF(AND(J221 &gt; A219, J221 &lt;= A220), (B220-B219)/(A220-A219)*J221 + (B220 - (B220-B219)/(A220-A219)*A220), IF(AND(J221 &gt;= D218, J221 &lt;= D219), (E219-E218)/(D219-D218)*J221 + (E219 - (E219-E218)/(D219-D218)*D219), IF(AND(J221 &gt; D219, J221 &lt;= D220), (E220-E219)/(D220-D219)*J221 + (E220 - (E220-E219)/(D220-D219)*D220), IF(AND(J221 &gt;= G218, J221 &lt;= G219), (H219-H218)/(G219-G218)*J221 + (H219 - (H219-H218)/(G219-G218)*G219), IF(AND(J221 &gt; G219, J221 &lt;= G220), (H220-H219)/(G220-G219)*J221 + (H220 - (H220-H219)/(G220-G219)*G220), IF(AND(J221 &gt;= A220, J221 &lt;= D218), (E218-B220)/(D218-A220)*J221 + (E218 - (E218-B220)/(D218-A220)*D218), IF(AND(J221 &gt;= D220, J221 &lt;= G218), (H218-E220)/(G218-D220)*J221 + (H218 - (H218-E220)/(G218-D220)*G218), "Unknown"))))))))</x:f>
      </x:c>
      <x:c r="Q221" s="96" t="s"/>
    </x:row>
    <x:row r="222" spans="1:34" x14ac:dyDescent="0.25">
      <x:c r="J222" s="11" t="n">
        <x:v>60</x:v>
      </x:c>
      <x:c r="K222" s="11" t="n">
        <x:v>60.3333333333333</x:v>
      </x:c>
      <x:c r="L222" s="8" t="s">
        <x:v>273</x:v>
      </x:c>
      <x:c r="M222" s="0" t="s"/>
      <x:c r="O222" s="11">
        <x:f>IF(AND(J222 &gt;= A218, J222 &lt;= A219), (B219-B218)/(A219-A218)*J222 + (B219 - (B219-B218)/(A219-A218)*A219), IF(AND(J222 &gt; A219, J222 &lt;= A220), (B220-B219)/(A220-A219)*J222 + (B220 - (B220-B219)/(A220-A219)*A220), IF(AND(J222 &gt;= D218, J222 &lt;= D219), (E219-E218)/(D219-D218)*J222 + (E219 - (E219-E218)/(D219-D218)*D219), IF(AND(J222 &gt; D219, J222 &lt;= D220), (E220-E219)/(D220-D219)*J222 + (E220 - (E220-E219)/(D220-D219)*D220), IF(AND(J222 &gt;= G218, J222 &lt;= G219), (H219-H218)/(G219-G218)*J222 + (H219 - (H219-H218)/(G219-G218)*G219), IF(AND(J222 &gt; G219, J222 &lt;= G220), (H220-H219)/(G220-G219)*J222 + (H220 - (H220-H219)/(G220-G219)*G220), IF(AND(J222 &gt;= A220, J222 &lt;= D218), (E218-B220)/(D218-A220)*J222 + (E218 - (E218-B220)/(D218-A220)*D218), IF(AND(J222 &gt;= D220, J222 &lt;= G218), (H218-E220)/(G218-D220)*J222 + (H218 - (H218-E220)/(G218-D220)*G218), "Unknown"))))))))</x:f>
      </x:c>
      <x:c r="Q222" s="96" t="s"/>
    </x:row>
    <x:row r="223" spans="1:34" x14ac:dyDescent="0.25">
      <x:c r="J223" s="11" t="n">
        <x:v>66</x:v>
      </x:c>
      <x:c r="K223" s="11" t="n">
        <x:v>69</x:v>
      </x:c>
      <x:c r="L223" s="8" t="s">
        <x:v>274</x:v>
      </x:c>
      <x:c r="M223" s="0" t="s"/>
      <x:c r="Q223" s="96" t="s"/>
    </x:row>
    <x:row r="224" spans="1:34" x14ac:dyDescent="0.25">
      <x:c r="A224" s="13" t="s">
        <x:v>275</x:v>
      </x:c>
      <x:c r="Q224" s="96" t="s"/>
    </x:row>
    <x:row r="225" spans="1:34" x14ac:dyDescent="0.25">
      <x:c r="A225" s="45" t="s">
        <x:v>9</x:v>
      </x:c>
      <x:c r="B225" s="45" t="s">
        <x:v>10</x:v>
      </x:c>
      <x:c r="C225" s="45" t="s">
        <x:v>11</x:v>
      </x:c>
      <x:c r="D225" s="47" t="s">
        <x:v>12</x:v>
      </x:c>
      <x:c r="E225" s="47" t="s">
        <x:v>13</x:v>
      </x:c>
      <x:c r="F225" s="47" t="s">
        <x:v>14</x:v>
      </x:c>
      <x:c r="G225" s="49" t="s">
        <x:v>15</x:v>
      </x:c>
      <x:c r="H225" s="49" t="s">
        <x:v>16</x:v>
      </x:c>
      <x:c r="I225" s="49" t="s">
        <x:v>17</x:v>
      </x:c>
      <x:c r="J225" s="58" t="s">
        <x:v>74</x:v>
      </x:c>
      <x:c r="K225" s="59" t="s">
        <x:v>75</x:v>
      </x:c>
      <x:c r="L225" s="59" t="s">
        <x:v>19</x:v>
      </x:c>
      <x:c r="M225" s="59" t="s">
        <x:v>72</x:v>
      </x:c>
      <x:c r="N225" s="103" t="s">
        <x:v>20</x:v>
      </x:c>
      <x:c r="O225" s="66">
        <x:v>43952.6333333333</x:v>
      </x:c>
      <x:c r="Q225" s="96" t="s"/>
    </x:row>
    <x:row r="226" spans="1:34" x14ac:dyDescent="0.25">
      <x:c r="A226" s="11" t="n">
        <x:v>-20</x:v>
      </x:c>
      <x:c r="B226" s="11" t="n">
        <x:v>66</x:v>
      </x:c>
      <x:c r="C226" s="11" t="s">
        <x:v>33</x:v>
      </x:c>
      <x:c r="D226" s="11" t="n">
        <x:v>-7</x:v>
      </x:c>
      <x:c r="E226" s="11" t="n">
        <x:v>45</x:v>
      </x:c>
      <x:c r="F226" s="11" t="s">
        <x:v>54</x:v>
      </x:c>
      <x:c r="G226" s="11" t="n">
        <x:v>-4</x:v>
      </x:c>
      <x:c r="H226" s="11" t="n">
        <x:v>10</x:v>
      </x:c>
      <x:c r="I226" s="11" t="s">
        <x:v>40</x:v>
      </x:c>
      <x:c r="J226" s="11" t="n">
        <x:v>-18</x:v>
      </x:c>
      <x:c r="K226" s="11" t="n">
        <x:v>64.8</x:v>
      </x:c>
      <x:c r="L226" s="8" t="s">
        <x:v>276</x:v>
      </x:c>
      <x:c r="M226" s="11" t="s">
        <x:v>31</x:v>
      </x:c>
      <x:c r="O226" s="11">
        <x:f>IF(AND(J226 &gt;= A226, J226 &lt;= A227), (B227-B226)/(A227-A226)*J226 + (B227 - (B227-B226)/(A227-A226)*A227), IF(AND(J226 &gt; A227, J226 &lt;= A228), (B228-B227)/(A228-A227)*J226 + (B228 - (B228-B227)/(A228-A227)*A228), IF(AND(J226 &gt;= D226, J226 &lt;= D227), (E227-E226)/(D227-D226)*J226 + (E227 - (E227-E226)/(D227-D226)*D227), IF(AND(J226 &gt; D227, J226 &lt;= D228), (E228-E227)/(D228-D227)*J226 + (E228 - (E228-E227)/(D228-D227)*D228), IF(AND(J226 &gt;= G226, J226 &lt;= G227), (H227-H226)/(G227-G226)*J226 + (H227 - (H227-H226)/(G227-G226)*G227), IF(AND(J226 &gt; G227, J226 &lt;= G228), (H228-H227)/(G228-G227)*J226 + (H228 - (H228-H227)/(G228-G227)*G228), IF(AND(J226 &gt;= A228, J226 &lt;= D226), (E226-B228)/(D226-A228)*J226 + (E226 - (E226-B228)/(D226-A228)*D226), IF(AND(J226 &gt;= D228, J226 &lt;= G226), (H226-E228)/(G226-D228)*J226 + (H226 - (H226-E228)/(G226-D228)*G226), "Unknown"))))))))</x:f>
      </x:c>
      <x:c r="Q226" s="96" t="s"/>
    </x:row>
    <x:row r="227" spans="1:34" x14ac:dyDescent="0.25">
      <x:c r="A227" s="11" t="n">
        <x:v>-10</x:v>
      </x:c>
      <x:c r="B227" s="11" t="n">
        <x:v>60</x:v>
      </x:c>
      <x:c r="D227" s="11" t="n">
        <x:v>-6</x:v>
      </x:c>
      <x:c r="E227" s="11" t="n">
        <x:v>41</x:v>
      </x:c>
      <x:c r="G227" s="11" t="n">
        <x:v>-2</x:v>
      </x:c>
      <x:c r="H227" s="11" t="n">
        <x:v>-6</x:v>
      </x:c>
      <x:c r="J227" s="11" t="n">
        <x:v>-9</x:v>
      </x:c>
      <x:c r="K227" s="11" t="n">
        <x:v>56</x:v>
      </x:c>
      <x:c r="L227" s="8" t="s">
        <x:v>277</x:v>
      </x:c>
      <x:c r="M227" s="0" t="s"/>
      <x:c r="O227" s="11">
        <x:f>IF(AND(J227 &gt;= A226, J227 &lt;= A227), (B227-B226)/(A227-A226)*J227 + (B227 - (B227-B226)/(A227-A226)*A227), IF(AND(J227 &gt; A227, J227 &lt;= A228), (B228-B227)/(A228-A227)*J227 + (B228 - (B228-B227)/(A228-A227)*A228), IF(AND(J227 &gt;= D226, J227 &lt;= D227), (E227-E226)/(D227-D226)*J227 + (E227 - (E227-E226)/(D227-D226)*D227), IF(AND(J227 &gt; D227, J227 &lt;= D228), (E228-E227)/(D228-D227)*J227 + (E228 - (E228-E227)/(D228-D227)*D228), IF(AND(J227 &gt;= G226, J227 &lt;= G227), (H227-H226)/(G227-G226)*J227 + (H227 - (H227-H226)/(G227-G226)*G227), IF(AND(J227 &gt; G227, J227 &lt;= G228), (H228-H227)/(G228-G227)*J227 + (H228 - (H228-H227)/(G228-G227)*G228), IF(AND(J227 &gt;= A228, J227 &lt;= D226), (E226-B228)/(D226-A228)*J227 + (E226 - (E226-B228)/(D226-A228)*D226), IF(AND(J227 &gt;= D228, J227 &lt;= G226), (H226-E228)/(G226-D228)*J227 + (H226 - (H226-E228)/(G226-D228)*G226), "Unknown"))))))))</x:f>
      </x:c>
      <x:c r="Q227" s="96" t="s"/>
    </x:row>
    <x:row r="228" spans="1:34" x14ac:dyDescent="0.25">
      <x:c r="A228" s="11" t="n">
        <x:v>-8</x:v>
      </x:c>
      <x:c r="B228" s="11" t="n">
        <x:v>52</x:v>
      </x:c>
      <x:c r="D228" s="11" t="n">
        <x:v>-5</x:v>
      </x:c>
      <x:c r="E228" s="11" t="n">
        <x:v>23</x:v>
      </x:c>
      <x:c r="G228" s="11" t="n">
        <x:v>-1</x:v>
      </x:c>
      <x:c r="H228" s="11" t="n">
        <x:v>-8</x:v>
      </x:c>
      <x:c r="J228" s="11" t="n">
        <x:v>-7.5</x:v>
      </x:c>
      <x:c r="K228" s="11" t="n">
        <x:v>48.5</x:v>
      </x:c>
      <x:c r="L228" s="8" t="s">
        <x:v>278</x:v>
      </x:c>
      <x:c r="M228" s="0" t="s"/>
      <x:c r="O228" s="11">
        <x:f>IF(AND(J228 &gt;= A226, J228 &lt;= A227), (B227-B226)/(A227-A226)*J228 + (B227 - (B227-B226)/(A227-A226)*A227), IF(AND(J228 &gt; A227, J228 &lt;= A228), (B228-B227)/(A228-A227)*J228 + (B228 - (B228-B227)/(A228-A227)*A228), IF(AND(J228 &gt;= D226, J228 &lt;= D227), (E227-E226)/(D227-D226)*J228 + (E227 - (E227-E226)/(D227-D226)*D227), IF(AND(J228 &gt; D227, J228 &lt;= D228), (E228-E227)/(D228-D227)*J228 + (E228 - (E228-E227)/(D228-D227)*D228), IF(AND(J228 &gt;= G226, J228 &lt;= G227), (H227-H226)/(G227-G226)*J228 + (H227 - (H227-H226)/(G227-G226)*G227), IF(AND(J228 &gt; G227, J228 &lt;= G228), (H228-H227)/(G228-G227)*J228 + (H228 - (H228-H227)/(G228-G227)*G228), IF(AND(J228 &gt;= A228, J228 &lt;= D226), (E226-B228)/(D226-A228)*J228 + (E226 - (E226-B228)/(D226-A228)*D226), IF(AND(J228 &gt;= D228, J228 &lt;= G226), (H226-E228)/(G226-D228)*J228 + (H226 - (H226-E228)/(G226-D228)*G226), "Unknown"))))))))</x:f>
      </x:c>
      <x:c r="Q228" s="96" t="s"/>
    </x:row>
    <x:row r="229" spans="1:34" x14ac:dyDescent="0.25">
      <x:c r="J229" s="11" t="n">
        <x:v>-4</x:v>
      </x:c>
      <x:c r="K229" s="11" t="n">
        <x:v>10</x:v>
      </x:c>
      <x:c r="L229" s="8" t="s">
        <x:v>195</x:v>
      </x:c>
      <x:c r="M229" s="0" t="s"/>
      <x:c r="Q229" s="96" t="s"/>
    </x:row>
    <x:row r="230" spans="1:34" x14ac:dyDescent="0.25">
      <x:c r="J230" s="11" t="n">
        <x:v>-3.6</x:v>
      </x:c>
      <x:c r="K230" s="11" t="n">
        <x:v>10</x:v>
      </x:c>
      <x:c r="L230" s="8" t="s">
        <x:v>195</x:v>
      </x:c>
      <x:c r="M230" s="0" t="s"/>
      <x:c r="Q230" s="96" t="s"/>
    </x:row>
    <x:row r="231" spans="1:34" x14ac:dyDescent="0.25">
      <x:c r="J231" s="11" t="n">
        <x:v>-3</x:v>
      </x:c>
      <x:c r="K231" s="11" t="n">
        <x:v>10</x:v>
      </x:c>
      <x:c r="L231" s="8" t="s">
        <x:v>195</x:v>
      </x:c>
      <x:c r="M231" s="0" t="s"/>
      <x:c r="Q231" s="96" t="s"/>
    </x:row>
    <x:row r="232" spans="1:34" x14ac:dyDescent="0.25">
      <x:c r="A232" s="13" t="s">
        <x:v>279</x:v>
      </x:c>
      <x:c r="Q232" s="96" t="s"/>
    </x:row>
    <x:row r="233" spans="1:34" x14ac:dyDescent="0.25">
      <x:c r="A233" s="45" t="s">
        <x:v>9</x:v>
      </x:c>
      <x:c r="B233" s="45" t="s">
        <x:v>10</x:v>
      </x:c>
      <x:c r="C233" s="45" t="s">
        <x:v>11</x:v>
      </x:c>
      <x:c r="D233" s="47" t="s">
        <x:v>12</x:v>
      </x:c>
      <x:c r="E233" s="47" t="s">
        <x:v>13</x:v>
      </x:c>
      <x:c r="F233" s="47" t="s">
        <x:v>14</x:v>
      </x:c>
      <x:c r="G233" s="49" t="s">
        <x:v>15</x:v>
      </x:c>
      <x:c r="H233" s="49" t="s">
        <x:v>16</x:v>
      </x:c>
      <x:c r="I233" s="49" t="s">
        <x:v>17</x:v>
      </x:c>
      <x:c r="J233" s="58" t="s">
        <x:v>74</x:v>
      </x:c>
      <x:c r="K233" s="59" t="s">
        <x:v>75</x:v>
      </x:c>
      <x:c r="L233" s="59" t="s">
        <x:v>19</x:v>
      </x:c>
      <x:c r="M233" s="59" t="s">
        <x:v>72</x:v>
      </x:c>
      <x:c r="N233" s="103" t="s">
        <x:v>20</x:v>
      </x:c>
      <x:c r="O233" s="66">
        <x:v>43952.6333333333</x:v>
      </x:c>
      <x:c r="Q233" s="96" t="s"/>
    </x:row>
    <x:row r="234" spans="1:34" x14ac:dyDescent="0.25">
      <x:c r="A234" s="11" t="n">
        <x:v>0</x:v>
      </x:c>
      <x:c r="B234" s="11" t="n">
        <x:v>900</x:v>
      </x:c>
      <x:c r="C234" s="11" t="s">
        <x:v>33</x:v>
      </x:c>
      <x:c r="D234" s="11" t="n">
        <x:v>6</x:v>
      </x:c>
      <x:c r="E234" s="11" t="n">
        <x:v>102</x:v>
      </x:c>
      <x:c r="F234" s="11" t="s">
        <x:v>33</x:v>
      </x:c>
      <x:c r="G234" s="11" t="n">
        <x:v>9</x:v>
      </x:c>
      <x:c r="H234" s="11" t="n">
        <x:v>48</x:v>
      </x:c>
      <x:c r="I234" s="11" t="s">
        <x:v>21</x:v>
      </x:c>
      <x:c r="J234" s="11" t="n">
        <x:v>2</x:v>
      </x:c>
      <x:c r="K234" s="11" t="n">
        <x:v>766.666666666667</x:v>
      </x:c>
      <x:c r="L234" s="8" t="s">
        <x:v>280</x:v>
      </x:c>
      <x:c r="M234" s="11" t="s">
        <x:v>28</x:v>
      </x:c>
      <x:c r="O234" s="11">
        <x:f>IF(AND(J234 &gt;= A234, J234 &lt;= A235), (B235-B234)/(A235-A234)*J234 + (B235 - (B235-B234)/(A235-A234)*A235), IF(AND(J234 &gt; A235, J234 &lt;= A236), (B236-B235)/(A236-A235)*J234 + (B236 - (B236-B235)/(A236-A235)*A236), IF(AND(J234 &gt;= D234, J234 &lt;= D235), (E235-E234)/(D235-D234)*J234 + (E235 - (E235-E234)/(D235-D234)*D235), IF(AND(J234 &gt; D235, J234 &lt;= D236), (E236-E235)/(D236-D235)*J234 + (E236 - (E236-E235)/(D236-D235)*D236), IF(AND(J234 &gt;= G234, J234 &lt;= G235), (H235-H234)/(G235-G234)*J234 + (H235 - (H235-H234)/(G235-G234)*G235), IF(AND(J234 &gt; G235, J234 &lt;= G236), (H236-H235)/(G236-G235)*J234 + (H236 - (H236-H235)/(G236-G235)*G236), IF(AND(J234 &gt;= A236, J234 &lt;= D234), (E234-B236)/(D234-A236)*J234 + (E234 - (E234-B236)/(D234-A236)*D234), IF(AND(J234 &gt;= D236, J234 &lt;= G234), (H234-E236)/(G234-D236)*J234 + (H234 - (H234-E236)/(G234-D236)*G234), "Unknown"))))))))</x:f>
      </x:c>
      <x:c r="Q234" s="96" t="s"/>
    </x:row>
    <x:row r="235" spans="1:34" x14ac:dyDescent="0.25">
      <x:c r="A235" s="11" t="n">
        <x:v>3</x:v>
      </x:c>
      <x:c r="B235" s="11" t="n">
        <x:v>700</x:v>
      </x:c>
      <x:c r="D235" s="11" t="n">
        <x:v>7</x:v>
      </x:c>
      <x:c r="E235" s="11" t="n">
        <x:v>80</x:v>
      </x:c>
      <x:c r="G235" s="11" t="n">
        <x:v>12</x:v>
      </x:c>
      <x:c r="H235" s="11" t="n">
        <x:v>42</x:v>
      </x:c>
      <x:c r="J235" s="11" t="n">
        <x:v>5</x:v>
      </x:c>
      <x:c r="K235" s="11" t="n">
        <x:v>600</x:v>
      </x:c>
      <x:c r="L235" s="8" t="s">
        <x:v>249</x:v>
      </x:c>
      <x:c r="M235" s="0" t="s"/>
      <x:c r="O235" s="11">
        <x:f>IF(AND(J235 &gt;= A234, J235 &lt;= A235), (B235-B234)/(A235-A234)*J235 + (B235 - (B235-B234)/(A235-A234)*A235), IF(AND(J235 &gt; A235, J235 &lt;= A236), (B236-B235)/(A236-A235)*J235 + (B236 - (B236-B235)/(A236-A235)*A236), IF(AND(J235 &gt;= D234, J235 &lt;= D235), (E235-E234)/(D235-D234)*J235 + (E235 - (E235-E234)/(D235-D234)*D235), IF(AND(J235 &gt; D235, J235 &lt;= D236), (E236-E235)/(D236-D235)*J235 + (E236 - (E236-E235)/(D236-D235)*D236), IF(AND(J235 &gt;= G234, J235 &lt;= G235), (H235-H234)/(G235-G234)*J235 + (H235 - (H235-H234)/(G235-G234)*G235), IF(AND(J235 &gt; G235, J235 &lt;= G236), (H236-H235)/(G236-G235)*J235 + (H236 - (H236-H235)/(G236-G235)*G236), IF(AND(J235 &gt;= A236, J235 &lt;= D234), (E234-B236)/(D234-A236)*J235 + (E234 - (E234-B236)/(D234-A236)*D234), IF(AND(J235 &gt;= D236, J235 &lt;= G234), (H234-E236)/(G234-D236)*J235 + (H234 - (H234-E236)/(G234-D236)*G234), "Unknown"))))))))</x:f>
      </x:c>
      <x:c r="Q235" s="96" t="s"/>
    </x:row>
    <x:row r="236" spans="1:34" x14ac:dyDescent="0.25">
      <x:c r="A236" s="11" t="n">
        <x:v>5</x:v>
      </x:c>
      <x:c r="B236" s="11" t="n">
        <x:v>600</x:v>
      </x:c>
      <x:c r="D236" s="11" t="n">
        <x:v>8</x:v>
      </x:c>
      <x:c r="E236" s="11" t="n">
        <x:v>70</x:v>
      </x:c>
      <x:c r="G236" s="11" t="n">
        <x:v>18</x:v>
      </x:c>
      <x:c r="H236" s="11" t="n">
        <x:v>31</x:v>
      </x:c>
      <x:c r="J236" s="11" t="n">
        <x:v>6.2</x:v>
      </x:c>
      <x:c r="K236" s="11" t="n">
        <x:v>97.6</x:v>
      </x:c>
      <x:c r="L236" s="8" t="s">
        <x:v>281</x:v>
      </x:c>
      <x:c r="M236" s="0" t="s"/>
      <x:c r="O236" s="11">
        <x:f>IF(AND(J236 &gt;= A234, J236 &lt;= A235), (B235-B234)/(A235-A234)*J236 + (B235 - (B235-B234)/(A235-A234)*A235), IF(AND(J236 &gt; A235, J236 &lt;= A236), (B236-B235)/(A236-A235)*J236 + (B236 - (B236-B235)/(A236-A235)*A236), IF(AND(J236 &gt;= D234, J236 &lt;= D235), (E235-E234)/(D235-D234)*J236 + (E235 - (E235-E234)/(D235-D234)*D235), IF(AND(J236 &gt; D235, J236 &lt;= D236), (E236-E235)/(D236-D235)*J236 + (E236 - (E236-E235)/(D236-D235)*D236), IF(AND(J236 &gt;= G234, J236 &lt;= G235), (H235-H234)/(G235-G234)*J236 + (H235 - (H235-H234)/(G235-G234)*G235), IF(AND(J236 &gt; G235, J236 &lt;= G236), (H236-H235)/(G236-G235)*J236 + (H236 - (H236-H235)/(G236-G235)*G236), IF(AND(J236 &gt;= A236, J236 &lt;= D234), (E234-B236)/(D234-A236)*J236 + (E234 - (E234-B236)/(D234-A236)*D234), IF(AND(J236 &gt;= D236, J236 &lt;= G234), (H234-E236)/(G234-D236)*J236 + (H234 - (H234-E236)/(G234-D236)*G234), "Unknown"))))))))</x:f>
      </x:c>
      <x:c r="Q236" s="96" t="s"/>
    </x:row>
    <x:row r="237" spans="1:34" x14ac:dyDescent="0.25">
      <x:c r="J237" s="11" t="n">
        <x:v>8.5</x:v>
      </x:c>
      <x:c r="K237" s="11" t="n">
        <x:v>59</x:v>
      </x:c>
      <x:c r="L237" s="8" t="s">
        <x:v>282</x:v>
      </x:c>
      <x:c r="M237" s="0" t="s"/>
      <x:c r="O237" s="11">
        <x:f>IF(AND(J237 &gt;= A234, J237 &lt;= A235), (B235-B234)/(A235-A234)*J237 + (B235 - (B235-B234)/(A235-A234)*A235), IF(AND(J237 &gt; A235, J237 &lt;= A236), (B236-B235)/(A236-A235)*J237 + (B236 - (B236-B235)/(A236-A235)*A236), IF(AND(J237 &gt;= D234, J237 &lt;= D235), (E235-E234)/(D235-D234)*J237 + (E235 - (E235-E234)/(D235-D234)*D235), IF(AND(J237 &gt; D235, J237 &lt;= D236), (E236-E235)/(D236-D235)*J237 + (E236 - (E236-E235)/(D236-D235)*D236), IF(AND(J237 &gt;= G234, J237 &lt;= G235), (H235-H234)/(G235-G234)*J237 + (H235 - (H235-H234)/(G235-G234)*G235), IF(AND(J237 &gt; G235, J237 &lt;= G236), (H236-H235)/(G236-G235)*J237 + (H236 - (H236-H235)/(G236-G235)*G236), IF(AND(J237 &gt;= A236, J237 &lt;= D234), (E234-B236)/(D234-A236)*J237 + (E234 - (E234-B236)/(D234-A236)*D234), IF(AND(J237 &gt;= D236, J237 &lt;= G234), (H234-E236)/(G234-D236)*J237 + (H234 - (H234-E236)/(G234-D236)*G234), "Unknown"))))))))</x:f>
      </x:c>
      <x:c r="Q237" s="96" t="s"/>
    </x:row>
    <x:row r="238" spans="1:34" x14ac:dyDescent="0.25">
      <x:c r="J238" s="11" t="n">
        <x:v>10</x:v>
      </x:c>
      <x:c r="K238" s="8" t="s">
        <x:v>76</x:v>
      </x:c>
      <x:c r="L238" s="8" t="s">
        <x:v>76</x:v>
      </x:c>
      <x:c r="M238" s="0" t="s"/>
      <x:c r="Q238" s="96" t="s"/>
    </x:row>
    <x:row r="239" spans="1:34" x14ac:dyDescent="0.25">
      <x:c r="J239" s="11" t="n">
        <x:v>16</x:v>
      </x:c>
      <x:c r="K239" s="8" t="s">
        <x:v>76</x:v>
      </x:c>
      <x:c r="L239" s="8" t="s">
        <x:v>76</x:v>
      </x:c>
      <x:c r="M239" s="0" t="s"/>
      <x:c r="Q239" s="96" t="s"/>
    </x:row>
    <x:row r="240" spans="1:34" x14ac:dyDescent="0.25">
      <x:c r="A240" s="13" t="s">
        <x:v>283</x:v>
      </x:c>
      <x:c r="Q240" s="96" t="s"/>
    </x:row>
    <x:row r="241" spans="1:34" x14ac:dyDescent="0.25">
      <x:c r="A241" s="45" t="s">
        <x:v>9</x:v>
      </x:c>
      <x:c r="B241" s="45" t="s">
        <x:v>10</x:v>
      </x:c>
      <x:c r="C241" s="45" t="s">
        <x:v>11</x:v>
      </x:c>
      <x:c r="D241" s="47" t="s">
        <x:v>12</x:v>
      </x:c>
      <x:c r="E241" s="47" t="s">
        <x:v>13</x:v>
      </x:c>
      <x:c r="F241" s="47" t="s">
        <x:v>14</x:v>
      </x:c>
      <x:c r="G241" s="49" t="s">
        <x:v>15</x:v>
      </x:c>
      <x:c r="H241" s="49" t="s">
        <x:v>16</x:v>
      </x:c>
      <x:c r="I241" s="49" t="s">
        <x:v>17</x:v>
      </x:c>
      <x:c r="J241" s="58" t="s">
        <x:v>74</x:v>
      </x:c>
      <x:c r="K241" s="59" t="s">
        <x:v>75</x:v>
      </x:c>
      <x:c r="L241" s="59" t="s">
        <x:v>19</x:v>
      </x:c>
      <x:c r="M241" s="59" t="s">
        <x:v>72</x:v>
      </x:c>
      <x:c r="N241" s="103" t="s">
        <x:v>20</x:v>
      </x:c>
      <x:c r="O241" s="66">
        <x:v>43952.6333333333</x:v>
      </x:c>
      <x:c r="Q241" s="96" t="s"/>
    </x:row>
    <x:row r="242" spans="1:34" x14ac:dyDescent="0.25">
      <x:c r="A242" s="11" t="n">
        <x:v>-10</x:v>
      </x:c>
      <x:c r="B242" s="11" t="n">
        <x:v>19</x:v>
      </x:c>
      <x:c r="C242" s="11" t="s">
        <x:v>40</x:v>
      </x:c>
      <x:c r="D242" s="11" t="n">
        <x:v>22</x:v>
      </x:c>
      <x:c r="E242" s="11" t="n">
        <x:v>10</x:v>
      </x:c>
      <x:c r="F242" s="11" t="s">
        <x:v>40</x:v>
      </x:c>
      <x:c r="G242" s="11" t="n">
        <x:v>45</x:v>
      </x:c>
      <x:c r="H242" s="11" t="n">
        <x:v>-30</x:v>
      </x:c>
      <x:c r="I242" s="11" t="s">
        <x:v>33</x:v>
      </x:c>
      <x:c r="J242" s="11" t="n">
        <x:v>-11</x:v>
      </x:c>
      <x:c r="K242" s="11" t="n">
        <x:v>-8888</x:v>
      </x:c>
      <x:c r="L242" s="8" t="s">
        <x:v>77</x:v>
      </x:c>
      <x:c r="M242" s="11" t="s">
        <x:v>31</x:v>
      </x:c>
      <x:c r="Q242" s="96" t="s"/>
    </x:row>
    <x:row r="243" spans="1:34" x14ac:dyDescent="0.25">
      <x:c r="A243" s="11" t="n">
        <x:v>10</x:v>
      </x:c>
      <x:c r="B243" s="11" t="n">
        <x:v>17</x:v>
      </x:c>
      <x:c r="D243" s="11" t="n">
        <x:v>26</x:v>
      </x:c>
      <x:c r="E243" s="11" t="n">
        <x:v>5</x:v>
      </x:c>
      <x:c r="G243" s="11" t="n">
        <x:v>60</x:v>
      </x:c>
      <x:c r="H243" s="11" t="n">
        <x:v>-35</x:v>
      </x:c>
      <x:c r="J243" s="11" t="n">
        <x:v>-8</x:v>
      </x:c>
      <x:c r="K243" s="11" t="n">
        <x:v>19</x:v>
      </x:c>
      <x:c r="L243" s="8" t="s">
        <x:v>228</x:v>
      </x:c>
      <x:c r="M243" s="0" t="s"/>
      <x:c r="Q243" s="96" t="s"/>
    </x:row>
    <x:row r="244" spans="1:34" x14ac:dyDescent="0.25">
      <x:c r="A244" s="11" t="n">
        <x:v>20</x:v>
      </x:c>
      <x:c r="B244" s="11" t="n">
        <x:v>14</x:v>
      </x:c>
      <x:c r="D244" s="11" t="n">
        <x:v>32</x:v>
      </x:c>
      <x:c r="E244" s="11" t="n">
        <x:v>-20</x:v>
      </x:c>
      <x:c r="G244" s="11" t="n">
        <x:v>80</x:v>
      </x:c>
      <x:c r="H244" s="11" t="n">
        <x:v>-57</x:v>
      </x:c>
      <x:c r="J244" s="11" t="n">
        <x:v>21</x:v>
      </x:c>
      <x:c r="K244" s="11" t="n">
        <x:v>14</x:v>
      </x:c>
      <x:c r="L244" s="8" t="s">
        <x:v>78</x:v>
      </x:c>
      <x:c r="M244" s="0" t="s"/>
      <x:c r="Q244" s="96" t="s"/>
    </x:row>
    <x:row r="245" spans="1:34" x14ac:dyDescent="0.25">
      <x:c r="J245" s="11" t="n">
        <x:v>28</x:v>
      </x:c>
      <x:c r="K245" s="11" t="n">
        <x:v>5</x:v>
      </x:c>
      <x:c r="L245" s="8" t="s">
        <x:v>154</x:v>
      </x:c>
      <x:c r="M245" s="0" t="s"/>
      <x:c r="Q245" s="96" t="s"/>
    </x:row>
    <x:row r="246" spans="1:34" x14ac:dyDescent="0.25">
      <x:c r="J246" s="11" t="n">
        <x:v>37</x:v>
      </x:c>
      <x:c r="K246" s="11" t="n">
        <x:v>-20</x:v>
      </x:c>
      <x:c r="L246" s="8" t="s">
        <x:v>157</x:v>
      </x:c>
      <x:c r="M246" s="0" t="s"/>
      <x:c r="O246" s="11">
        <x:f>IF(AND(J246 &gt;= A242, J246 &lt;= A243), (B243-B242)/(A243-A242)*J246 + (B243 - (B243-B242)/(A243-A242)*A243), IF(AND(J246 &gt; A243, J246 &lt;= A244), (B244-B243)/(A244-A243)*J246 + (B244 - (B244-B243)/(A244-A243)*A244), IF(AND(J246 &gt;= D242, J246 &lt;= D243), (E243-E242)/(D243-D242)*J246 + (E243 - (E243-E242)/(D243-D242)*D243), IF(AND(J246 &gt; D243, J246 &lt;= D244), (E244-E243)/(D244-D243)*J246 + (E244 - (E244-E243)/(D244-D243)*D244), IF(AND(J246 &gt;= G242, J246 &lt;= G243), (H243-H242)/(G243-G242)*J246 + (H243 - (H243-H242)/(G243-G242)*G243), IF(AND(J246 &gt; G243, J246 &lt;= G244), (H244-H243)/(G244-G243)*J246 + (H244 - (H244-H243)/(G244-G243)*G244), IF(AND(J246 &gt;= A244, J246 &lt;= D242), (E242-B244)/(D242-A244)*J246 + (E242 - (E242-B244)/(D242-A244)*D242), IF(AND(J246 &gt;= D244, J246 &lt;= G242), (H242-E244)/(G242-D244)*J246 + (H242 - (H242-E244)/(G242-D244)*G242), "Unknown"))))))))</x:f>
      </x:c>
      <x:c r="Q246" s="96" t="s"/>
    </x:row>
    <x:row r="247" spans="1:34" x14ac:dyDescent="0.25">
      <x:c r="J247" s="11" t="n">
        <x:v>65</x:v>
      </x:c>
      <x:c r="K247" s="11" t="n">
        <x:v>-40.5</x:v>
      </x:c>
      <x:c r="L247" s="8" t="s">
        <x:v>284</x:v>
      </x:c>
      <x:c r="M247" s="0" t="s"/>
      <x:c r="O247" s="11">
        <x:f>IF(AND(J247 &gt;= A242, J247 &lt;= A243), (B243-B242)/(A243-A242)*J247 + (B243 - (B243-B242)/(A243-A242)*A243), IF(AND(J247 &gt; A243, J247 &lt;= A244), (B244-B243)/(A244-A243)*J247 + (B244 - (B244-B243)/(A244-A243)*A244), IF(AND(J247 &gt;= D242, J247 &lt;= D243), (E243-E242)/(D243-D242)*J247 + (E243 - (E243-E242)/(D243-D242)*D243), IF(AND(J247 &gt; D243, J247 &lt;= D244), (E244-E243)/(D244-D243)*J247 + (E244 - (E244-E243)/(D244-D243)*D244), IF(AND(J247 &gt;= G242, J247 &lt;= G243), (H243-H242)/(G243-G242)*J247 + (H243 - (H243-H242)/(G243-G242)*G243), IF(AND(J247 &gt; G243, J247 &lt;= G244), (H244-H243)/(G244-G243)*J247 + (H244 - (H244-H243)/(G244-G243)*G244), IF(AND(J247 &gt;= A244, J247 &lt;= D242), (E242-B244)/(D242-A244)*J247 + (E242 - (E242-B244)/(D242-A244)*D242), IF(AND(J247 &gt;= D244, J247 &lt;= G242), (H242-E244)/(G242-D244)*J247 + (H242 - (H242-E244)/(G242-D244)*G242), "Unknown"))))))))</x:f>
      </x:c>
      <x:c r="Q247" s="96" t="s"/>
    </x:row>
    <x:row r="248" spans="1:34" s="0" customFormat="1" ht="15.75" customHeight="1" thickBot="1" x14ac:dyDescent="0.3">
      <x:c r="L248" s="8" t="s"/>
      <x:c r="Q248" s="96" t="s"/>
    </x:row>
    <x:row r="249" spans="1:34" x14ac:dyDescent="0.25">
      <x:c r="A249" s="97" t="s"/>
      <x:c r="B249" s="97" t="s"/>
      <x:c r="C249" s="97" t="s"/>
      <x:c r="D249" s="97" t="s"/>
      <x:c r="E249" s="97" t="s"/>
      <x:c r="F249" s="97" t="s"/>
      <x:c r="G249" s="97" t="s"/>
      <x:c r="H249" s="97" t="s"/>
      <x:c r="I249" s="97" t="s"/>
      <x:c r="J249" s="97" t="s"/>
      <x:c r="K249" s="97" t="s"/>
      <x:c r="L249" s="97" t="s"/>
      <x:c r="M249" s="97" t="s"/>
      <x:c r="N249" s="97" t="s"/>
      <x:c r="O249" s="97" t="s"/>
      <x:c r="P249" s="97" t="s"/>
      <x:c r="Q249" s="96" t="s"/>
      <x:c r="S249" s="26" t="s">
        <x:v>117</x:v>
      </x:c>
      <x:c r="T249" s="15" t="s"/>
      <x:c r="U249" s="15" t="s"/>
      <x:c r="V249" s="15" t="s"/>
      <x:c r="W249" s="15" t="s"/>
      <x:c r="X249" s="15" t="s"/>
      <x:c r="Y249" s="21" t="s">
        <x:v>285</x:v>
      </x:c>
      <x:c r="Z249" s="22" t="s"/>
      <x:c r="AA249" s="22" t="s"/>
      <x:c r="AB249" s="22" t="s"/>
      <x:c r="AC249" s="22" t="s"/>
      <x:c r="AD249" s="22" t="s"/>
      <x:c r="AE249" s="22" t="s"/>
      <x:c r="AF249" s="22" t="s"/>
      <x:c r="AG249" s="23" t="s"/>
    </x:row>
    <x:row r="250" spans="1:34" x14ac:dyDescent="0.25">
      <x:c r="Q250" s="96" t="s"/>
      <x:c r="S250" s="6" t="s">
        <x:v>119</x:v>
      </x:c>
      <x:c r="T250" s="6" t="s"/>
      <x:c r="U250" s="6" t="s"/>
      <x:c r="V250" s="6" t="s">
        <x:v>120</x:v>
      </x:c>
      <x:c r="W250" s="6" t="s"/>
      <x:c r="X250" s="6" t="s"/>
      <x:c r="Y250" s="24" t="s">
        <x:v>121</x:v>
      </x:c>
      <x:c r="Z250" s="15" t="s"/>
      <x:c r="AA250" s="15" t="s"/>
      <x:c r="AB250" s="15" t="s"/>
      <x:c r="AC250" s="15" t="s"/>
      <x:c r="AD250" s="15" t="s"/>
      <x:c r="AE250" s="15" t="s"/>
      <x:c r="AF250" s="15" t="s"/>
      <x:c r="AG250" s="25" t="s"/>
    </x:row>
    <x:row r="251" spans="1:34" x14ac:dyDescent="0.25">
      <x:c r="A251" s="13" t="s">
        <x:v>286</x:v>
      </x:c>
      <x:c r="Q251" s="96" t="s"/>
      <x:c r="S251" s="31" t="s">
        <x:v>74</x:v>
      </x:c>
      <x:c r="T251" s="31" t="s">
        <x:v>123</x:v>
      </x:c>
      <x:c r="U251" s="31" t="s"/>
      <x:c r="V251" s="18" t="s">
        <x:v>74</x:v>
      </x:c>
      <x:c r="W251" s="18" t="s">
        <x:v>123</x:v>
      </x:c>
      <x:c r="X251" s="31" t="s"/>
      <x:c r="Y251" s="27" t="s">
        <x:v>124</x:v>
      </x:c>
      <x:c r="Z251" s="18" t="s">
        <x:v>74</x:v>
      </x:c>
      <x:c r="AA251" s="18" t="s">
        <x:v>123</x:v>
      </x:c>
      <x:c r="AB251" s="15" t="s"/>
      <x:c r="AC251" s="18" t="s">
        <x:v>124</x:v>
      </x:c>
      <x:c r="AD251" s="18" t="s">
        <x:v>125</x:v>
      </x:c>
      <x:c r="AE251" s="18" t="s">
        <x:v>126</x:v>
      </x:c>
      <x:c r="AF251" s="18" t="s">
        <x:v>127</x:v>
      </x:c>
      <x:c r="AG251" s="28" t="s">
        <x:v>128</x:v>
      </x:c>
    </x:row>
    <x:row r="252" spans="1:34" x14ac:dyDescent="0.25">
      <x:c r="A252" s="45" t="s">
        <x:v>9</x:v>
      </x:c>
      <x:c r="B252" s="45" t="s">
        <x:v>10</x:v>
      </x:c>
      <x:c r="C252" s="45" t="s">
        <x:v>11</x:v>
      </x:c>
      <x:c r="D252" s="47" t="s">
        <x:v>12</x:v>
      </x:c>
      <x:c r="E252" s="47" t="s">
        <x:v>13</x:v>
      </x:c>
      <x:c r="F252" s="47" t="s">
        <x:v>14</x:v>
      </x:c>
      <x:c r="G252" s="49" t="s">
        <x:v>15</x:v>
      </x:c>
      <x:c r="H252" s="49" t="s">
        <x:v>16</x:v>
      </x:c>
      <x:c r="I252" s="49" t="s">
        <x:v>17</x:v>
      </x:c>
      <x:c r="J252" s="58" t="s">
        <x:v>74</x:v>
      </x:c>
      <x:c r="K252" s="59" t="s">
        <x:v>75</x:v>
      </x:c>
      <x:c r="L252" s="59" t="s">
        <x:v>19</x:v>
      </x:c>
      <x:c r="M252" s="59" t="s">
        <x:v>72</x:v>
      </x:c>
      <x:c r="N252" s="103" t="s">
        <x:v>20</x:v>
      </x:c>
      <x:c r="O252" s="66">
        <x:v>43952.6333333333</x:v>
      </x:c>
      <x:c r="Q252" s="96" t="s"/>
      <x:c r="S252" s="15" t="s"/>
      <x:c r="T252" s="15" t="s"/>
      <x:c r="U252" s="15" t="s"/>
      <x:c r="V252" s="99">
        <x:f>Z252</x:f>
      </x:c>
      <x:c r="W252" s="100">
        <x:f>AA252</x:f>
      </x:c>
      <x:c r="X252" s="15" t="s"/>
      <x:c r="Y252" s="29" t="n">
        <x:v>0</x:v>
      </x:c>
      <x:c r="Z252" s="17">
        <x:f>S252</x:f>
      </x:c>
      <x:c r="AA252" s="17">
        <x:f>T252</x:f>
      </x:c>
      <x:c r="AB252" s="15" t="s"/>
      <x:c r="AC252" s="17" t="n">
        <x:v>0</x:v>
      </x:c>
      <x:c r="AD252" s="17">
        <x:f>Z253 - Z252</x:f>
      </x:c>
      <x:c r="AE252" s="17">
        <x:f>AD252 + AD253</x:f>
      </x:c>
      <x:c r="AF252" s="17">
        <x:f>AA253 - AA252</x:f>
      </x:c>
      <x:c r="AG252" s="30" t="e">
        <x:f>AF252 / AD252</x:f>
      </x:c>
    </x:row>
    <x:row r="253" spans="1:34" x14ac:dyDescent="0.25">
      <x:c r="A253" s="11" t="n">
        <x:v>20</x:v>
      </x:c>
      <x:c r="B253" s="11" t="n">
        <x:v>19</x:v>
      </x:c>
      <x:c r="C253" s="11" t="s">
        <x:v>33</x:v>
      </x:c>
      <x:c r="D253" s="11" t="n">
        <x:v>42</x:v>
      </x:c>
      <x:c r="E253" s="11" t="n">
        <x:v>19</x:v>
      </x:c>
      <x:c r="F253" s="11" t="s">
        <x:v>21</x:v>
      </x:c>
      <x:c r="G253" s="11" t="n">
        <x:v>51</x:v>
      </x:c>
      <x:c r="H253" s="11" t="n">
        <x:v>19</x:v>
      </x:c>
      <x:c r="I253" s="11" t="s">
        <x:v>40</x:v>
      </x:c>
      <x:c r="J253" s="11" t="n">
        <x:v>15</x:v>
      </x:c>
      <x:c r="K253" s="11" t="n">
        <x:v>-8888</x:v>
      </x:c>
      <x:c r="L253" s="8" t="s">
        <x:v>77</x:v>
      </x:c>
      <x:c r="M253" s="11" t="s">
        <x:v>24</x:v>
      </x:c>
      <x:c r="O253" s="11" t="str">
        <x:f>IF(AND(J253 &gt;= A253, J253 &lt;= A254), (B254-B253)/(A254-A253)*J253 + (B254 - (B254-B253)/(A254-A253)*A254), IF(AND(J253 &gt; A254, J253 &lt;= A255), (B255-B254)/(A255-A254)*J253 + (B255 - (B255-B254)/(A255-A254)*A255), IF(AND(J253 &gt;= D253, J253 &lt;= D254), (E254-E253)/(D254-D253)*J253 + (E254 - (E254-E253)/(D254-D253)*D254), IF(AND(J253 &gt; D254, J253 &lt;= D255), (E255-E254)/(D255-D254)*J253 + (E255 - (E255-E254)/(D255-D254)*D255), IF(AND(J253 &gt;= G253, J253 &lt;= G254), (H254-H253)/(G254-G253)*J253 + (H254 - (H254-H253)/(G254-G253)*G254), IF(AND(J253 &gt; G254, J253 &lt;= G255), (H255-H254)/(G255-G254)*J253 + (H255 - (H255-H254)/(G255-G254)*G255), IF(AND(J253 &gt;= A255, J253 &lt;= D253), (E253-B255)/(D253-A255)*J253 + (E253 - (E253-B255)/(D253-A255)*D253), IF(AND(J253 &gt;= D255, J253 &lt;= G253), (H253-E255)/(G253-D255)*J253 + (H253 - (H253-E255)/(G253-D255)*G253), "Unknown"))))))))</x:f>
      </x:c>
      <x:c r="Q253" s="96" t="s"/>
      <x:c r="S253" s="15" t="s"/>
      <x:c r="T253" s="15" t="s"/>
      <x:c r="U253" s="15" t="s"/>
      <x:c r="V253" s="99">
        <x:f>V252+1/4*(V256-V252)</x:f>
      </x:c>
      <x:c r="W253" s="100" t="e">
        <x:f>Z264 * (V253 - V252)^3 + AA264 * (V253 - V252)^2 + AB264 * (V253 - V252) + AC264</x:f>
      </x:c>
      <x:c r="X253" s="15" t="s"/>
      <x:c r="Y253" s="29" t="n">
        <x:v>1</x:v>
      </x:c>
      <x:c r="Z253" s="17">
        <x:f>S253</x:f>
      </x:c>
      <x:c r="AA253" s="17">
        <x:f>T253</x:f>
      </x:c>
      <x:c r="AB253" s="15" t="s"/>
      <x:c r="AC253" s="17" t="n">
        <x:v>1</x:v>
      </x:c>
      <x:c r="AD253" s="17">
        <x:f>Z254 - Z253</x:f>
      </x:c>
      <x:c r="AE253" s="17">
        <x:f>AD253 + AD254</x:f>
      </x:c>
      <x:c r="AF253" s="17">
        <x:f>AA254 - AA253</x:f>
      </x:c>
      <x:c r="AG253" s="30" t="e">
        <x:f>AF253 / AD253</x:f>
      </x:c>
    </x:row>
    <x:row r="254" spans="1:34" x14ac:dyDescent="0.25">
      <x:c r="A254" s="11" t="n">
        <x:v>30</x:v>
      </x:c>
      <x:c r="B254" s="11" t="n">
        <x:v>24</x:v>
      </x:c>
      <x:c r="D254" s="11" t="n">
        <x:v>45</x:v>
      </x:c>
      <x:c r="E254" s="11" t="n">
        <x:v>24</x:v>
      </x:c>
      <x:c r="G254" s="11" t="n">
        <x:v>53</x:v>
      </x:c>
      <x:c r="H254" s="11" t="n">
        <x:v>24</x:v>
      </x:c>
      <x:c r="J254" s="11" t="n">
        <x:v>25</x:v>
      </x:c>
      <x:c r="K254" s="11" t="n">
        <x:v>21.5</x:v>
      </x:c>
      <x:c r="L254" s="8" t="s">
        <x:v>150</x:v>
      </x:c>
      <x:c r="M254" s="0" t="s"/>
      <x:c r="O254" s="11">
        <x:f>IF(AND(J254 &gt;= A253, J254 &lt;= A254), (B254-B253)/(A254-A253)*J254 + (B254 - (B254-B253)/(A254-A253)*A254), IF(AND(J254 &gt; A254, J254 &lt;= A255), (B255-B254)/(A255-A254)*J254 + (B255 - (B255-B254)/(A255-A254)*A255), IF(AND(J254 &gt;= D253, J254 &lt;= D254), (E254-E253)/(D254-D253)*J254 + (E254 - (E254-E253)/(D254-D253)*D254), IF(AND(J254 &gt; D254, J254 &lt;= D255), (E255-E254)/(D255-D254)*J254 + (E255 - (E255-E254)/(D255-D254)*D255), IF(AND(J254 &gt;= G253, J254 &lt;= G254), (H254-H253)/(G254-G253)*J254 + (H254 - (H254-H253)/(G254-G253)*G254), IF(AND(J254 &gt; G254, J254 &lt;= G255), (H255-H254)/(G255-G254)*J254 + (H255 - (H255-H254)/(G255-G254)*G255), IF(AND(J254 &gt;= A255, J254 &lt;= D253), (E253-B255)/(D253-A255)*J254 + (E253 - (E253-B255)/(D253-A255)*D253), IF(AND(J254 &gt;= D255, J254 &lt;= G253), (H253-E255)/(G253-D255)*J254 + (H253 - (H253-E255)/(G253-D255)*G253), "Unknown"))))))))</x:f>
      </x:c>
      <x:c r="Q254" s="96" t="s"/>
      <x:c r="S254" s="15" t="s"/>
      <x:c r="T254" s="15" t="s"/>
      <x:c r="U254" s="15" t="s"/>
      <x:c r="V254" s="99">
        <x:f>V252+2/4*(V256-V252)</x:f>
      </x:c>
      <x:c r="W254" s="100" t="e">
        <x:f>Z264 * (V254 - V252)^3 + AA264 * (V254 - V252)^2 + AB264 * (V254 - V252) + AC264</x:f>
      </x:c>
      <x:c r="X254" s="15" t="s"/>
      <x:c r="Y254" s="29" t="n">
        <x:v>2</x:v>
      </x:c>
      <x:c r="Z254" s="17">
        <x:f>S254</x:f>
      </x:c>
      <x:c r="AA254" s="17">
        <x:f>T254</x:f>
      </x:c>
      <x:c r="AB254" s="15" t="s"/>
      <x:c r="AC254" s="17" t="n">
        <x:v>2</x:v>
      </x:c>
      <x:c r="AD254" s="17">
        <x:f>Z255 - Z254</x:f>
      </x:c>
      <x:c r="AE254" s="17" t="s"/>
      <x:c r="AF254" s="17">
        <x:f>AA255 - AA254</x:f>
      </x:c>
      <x:c r="AG254" s="30" t="e">
        <x:f>AF254 / AD254</x:f>
      </x:c>
    </x:row>
    <x:row r="255" spans="1:34" x14ac:dyDescent="0.25">
      <x:c r="A255" s="11" t="n">
        <x:v>40</x:v>
      </x:c>
      <x:c r="B255" s="11" t="n">
        <x:v>42</x:v>
      </x:c>
      <x:c r="D255" s="11" t="n">
        <x:v>50</x:v>
      </x:c>
      <x:c r="E255" s="11" t="n">
        <x:v>42</x:v>
      </x:c>
      <x:c r="G255" s="11" t="n">
        <x:v>60</x:v>
      </x:c>
      <x:c r="H255" s="11" t="n">
        <x:v>42</x:v>
      </x:c>
      <x:c r="J255" s="11" t="n">
        <x:v>41</x:v>
      </x:c>
      <x:c r="K255" s="11" t="n">
        <x:v>30.5</x:v>
      </x:c>
      <x:c r="L255" s="8" t="s">
        <x:v>90</x:v>
      </x:c>
      <x:c r="M255" s="0" t="s"/>
      <x:c r="O255" s="11">
        <x:f>IF(AND(J255 &gt;= A253, J255 &lt;= A254), (B254-B253)/(A254-A253)*J255 + (B254 - (B254-B253)/(A254-A253)*A254), IF(AND(J255 &gt; A254, J255 &lt;= A255), (B255-B254)/(A255-A254)*J255 + (B255 - (B255-B254)/(A255-A254)*A255), IF(AND(J255 &gt;= D253, J255 &lt;= D254), (E254-E253)/(D254-D253)*J255 + (E254 - (E254-E253)/(D254-D253)*D254), IF(AND(J255 &gt; D254, J255 &lt;= D255), (E255-E254)/(D255-D254)*J255 + (E255 - (E255-E254)/(D255-D254)*D255), IF(AND(J255 &gt;= G253, J255 &lt;= G254), (H254-H253)/(G254-G253)*J255 + (H254 - (H254-H253)/(G254-G253)*G254), IF(AND(J255 &gt; G254, J255 &lt;= G255), (H255-H254)/(G255-G254)*J255 + (H255 - (H255-H254)/(G255-G254)*G255), IF(AND(J255 &gt;= A255, J255 &lt;= D253), (E253-B255)/(D253-A255)*J255 + (E253 - (E253-B255)/(D253-A255)*D253), IF(AND(J255 &gt;= D255, J255 &lt;= G253), (H253-E255)/(G253-D255)*J255 + (H253 - (H253-E255)/(G253-D255)*G253), "Unknown"))))))))</x:f>
      </x:c>
      <x:c r="Q255" s="96" t="s"/>
      <x:c r="S255" s="15" t="s"/>
      <x:c r="T255" s="15" t="s"/>
      <x:c r="U255" s="15" t="s"/>
      <x:c r="V255" s="99">
        <x:f>V252+3/4*(V256-V252)</x:f>
      </x:c>
      <x:c r="W255" s="100" t="e">
        <x:f>Z264 * (V255 - V252)^3 + AA264 * (V255 - V252)^2 + AB264 * (V255 - V252) + AC264</x:f>
      </x:c>
      <x:c r="X255" s="15" t="s"/>
      <x:c r="Y255" s="29" t="n">
        <x:v>3</x:v>
      </x:c>
      <x:c r="Z255" s="17">
        <x:f>S255</x:f>
      </x:c>
      <x:c r="AA255" s="17">
        <x:f>T255</x:f>
      </x:c>
      <x:c r="AB255" s="15" t="s"/>
      <x:c r="AC255" s="15" t="s"/>
      <x:c r="AD255" s="15" t="s"/>
      <x:c r="AE255" s="15" t="s"/>
      <x:c r="AF255" s="15" t="s"/>
      <x:c r="AG255" s="25" t="s"/>
    </x:row>
    <x:row r="256" spans="1:34" x14ac:dyDescent="0.25">
      <x:c r="J256" s="11" t="n">
        <x:v>43</x:v>
      </x:c>
      <x:c r="K256" s="8" t="s">
        <x:v>76</x:v>
      </x:c>
      <x:c r="L256" s="8" t="s">
        <x:v>76</x:v>
      </x:c>
      <x:c r="M256" s="0" t="s"/>
      <x:c r="Q256" s="96" t="s"/>
      <x:c r="S256" s="15" t="s"/>
      <x:c r="T256" s="15" t="s"/>
      <x:c r="U256" s="15" t="s"/>
      <x:c r="V256" s="99">
        <x:f>Z253</x:f>
      </x:c>
      <x:c r="W256" s="100">
        <x:f>AA253</x:f>
      </x:c>
      <x:c r="X256" s="15" t="s"/>
      <x:c r="Y256" s="35" t="s"/>
      <x:c r="Z256" s="15" t="s"/>
      <x:c r="AA256" s="15" t="s"/>
      <x:c r="AB256" s="15" t="s"/>
      <x:c r="AC256" s="15" t="s"/>
      <x:c r="AD256" s="15" t="s"/>
      <x:c r="AE256" s="15" t="s"/>
      <x:c r="AF256" s="15" t="s"/>
      <x:c r="AG256" s="25" t="s"/>
    </x:row>
    <x:row r="257" spans="1:34" x14ac:dyDescent="0.25">
      <x:c r="J257" s="11" t="n">
        <x:v>50.5</x:v>
      </x:c>
      <x:c r="K257" s="8" t="s">
        <x:v>76</x:v>
      </x:c>
      <x:c r="L257" s="8" t="s">
        <x:v>76</x:v>
      </x:c>
      <x:c r="M257" s="0" t="s"/>
      <x:c r="Q257" s="96" t="s"/>
      <x:c r="S257" s="15" t="s"/>
      <x:c r="T257" s="15" t="s"/>
      <x:c r="U257" s="15" t="s"/>
      <x:c r="V257" s="99">
        <x:f>V256+1/4*(V260-V256)</x:f>
      </x:c>
      <x:c r="W257" s="100" t="e">
        <x:f>Z265 * (V257 - V256)^3 + AA265 * (V257 - V256)^2 + AB265 * (V257 - V256) + AC265</x:f>
      </x:c>
      <x:c r="X257" s="15" t="s"/>
      <x:c r="Y257" s="35" t="s"/>
      <x:c r="Z257" s="5" t="s">
        <x:v>130</x:v>
      </x:c>
      <x:c r="AA257" s="4" t="s"/>
      <x:c r="AB257" s="4" t="s"/>
      <x:c r="AC257" s="3" t="s"/>
      <x:c r="AD257" s="15" t="s"/>
      <x:c r="AE257" s="18" t="s">
        <x:v>131</x:v>
      </x:c>
      <x:c r="AF257" s="15" t="s"/>
      <x:c r="AG257" s="28" t="s">
        <x:v>132</x:v>
      </x:c>
    </x:row>
    <x:row r="258" spans="1:34" x14ac:dyDescent="0.25">
      <x:c r="J258" s="11" t="n">
        <x:v>55</x:v>
      </x:c>
      <x:c r="K258" s="11" t="n">
        <x:v>24</x:v>
      </x:c>
      <x:c r="L258" s="8" t="s">
        <x:v>287</x:v>
      </x:c>
      <x:c r="M258" s="0" t="s"/>
      <x:c r="Q258" s="96" t="s"/>
      <x:c r="S258" s="15" t="s"/>
      <x:c r="T258" s="15" t="s"/>
      <x:c r="U258" s="15" t="s"/>
      <x:c r="V258" s="99">
        <x:f>V256+2/4*(V260-V256)</x:f>
      </x:c>
      <x:c r="W258" s="100" t="e">
        <x:f>Z265 * (V258 - V256)^3 + AA265 * (V258 - V256)^2 + AB265 * (V258 - V256) + AC265</x:f>
      </x:c>
      <x:c r="X258" s="15" t="s"/>
      <x:c r="Y258" s="35" t="s"/>
      <x:c r="Z258" s="17" t="n">
        <x:v>2</x:v>
      </x:c>
      <x:c r="AA258" s="17" t="n">
        <x:v>0</x:v>
      </x:c>
      <x:c r="AB258" s="17" t="n">
        <x:v>0</x:v>
      </x:c>
      <x:c r="AC258" s="17" t="n">
        <x:v>0</x:v>
      </x:c>
      <x:c r="AD258" s="15" t="s"/>
      <x:c r="AE258" s="17" t="n">
        <x:v>0</x:v>
      </x:c>
      <x:c r="AF258" s="15" t="s"/>
      <x:c r="AG258" s="30" t="e">
        <x:f t="array" ref="AG258:AG261">MMULT( MINVERSE(Z258:AC261), AE258:AE261 )</x:f>
      </x:c>
    </x:row>
    <x:row r="259" spans="1:34" x14ac:dyDescent="0.25">
      <x:c r="A259" s="13" t="s">
        <x:v>288</x:v>
      </x:c>
      <x:c r="Q259" s="96" t="s"/>
      <x:c r="S259" s="15" t="s"/>
      <x:c r="T259" s="15" t="s"/>
      <x:c r="U259" s="15" t="s"/>
      <x:c r="V259" s="99">
        <x:f>V256+3/4*(V260-V256)</x:f>
      </x:c>
      <x:c r="W259" s="100" t="e">
        <x:f>Z265 * (V259 - V256)^3 + AA265 * (V259 - V256)^2 + AB265 * (V259 - V256) + AC265</x:f>
      </x:c>
      <x:c r="X259" s="15" t="s"/>
      <x:c r="Y259" s="35" t="s"/>
      <x:c r="Z259" s="17" t="e">
        <x:f>AD252 / AE252</x:f>
      </x:c>
      <x:c r="AA259" s="17" t="n">
        <x:v>2</x:v>
      </x:c>
      <x:c r="AB259" s="17" t="e">
        <x:f>1 - Z259</x:f>
      </x:c>
      <x:c r="AC259" s="17" t="n">
        <x:v>0</x:v>
      </x:c>
      <x:c r="AD259" s="15" t="s"/>
      <x:c r="AE259" s="17" t="e">
        <x:f>3 * (AG253 - AG252) / AE252</x:f>
      </x:c>
      <x:c r="AF259" s="15" t="s"/>
      <x:c r="AG259" s="30" t="e">
        <x:f t="array"/>
      </x:c>
    </x:row>
    <x:row r="260" spans="1:34" x14ac:dyDescent="0.25">
      <x:c r="A260" s="45" t="s">
        <x:v>9</x:v>
      </x:c>
      <x:c r="B260" s="45" t="s">
        <x:v>10</x:v>
      </x:c>
      <x:c r="C260" s="45" t="s">
        <x:v>11</x:v>
      </x:c>
      <x:c r="D260" s="47" t="s">
        <x:v>12</x:v>
      </x:c>
      <x:c r="E260" s="47" t="s">
        <x:v>13</x:v>
      </x:c>
      <x:c r="F260" s="47" t="s">
        <x:v>14</x:v>
      </x:c>
      <x:c r="G260" s="49" t="s">
        <x:v>15</x:v>
      </x:c>
      <x:c r="H260" s="49" t="s">
        <x:v>16</x:v>
      </x:c>
      <x:c r="I260" s="49" t="s">
        <x:v>17</x:v>
      </x:c>
      <x:c r="J260" s="58" t="s">
        <x:v>74</x:v>
      </x:c>
      <x:c r="K260" s="59" t="s">
        <x:v>75</x:v>
      </x:c>
      <x:c r="L260" s="59" t="s">
        <x:v>19</x:v>
      </x:c>
      <x:c r="M260" s="59" t="s">
        <x:v>72</x:v>
      </x:c>
      <x:c r="N260" s="98" t="s">
        <x:v>63</x:v>
      </x:c>
      <x:c r="O260" s="66">
        <x:v>43952.6333333333</x:v>
      </x:c>
      <x:c r="Q260" s="96" t="s"/>
      <x:c r="S260" s="15" t="s"/>
      <x:c r="T260" s="15" t="s"/>
      <x:c r="U260" s="15" t="s"/>
      <x:c r="V260" s="99">
        <x:f>Z254</x:f>
      </x:c>
      <x:c r="W260" s="100">
        <x:f>AA254</x:f>
      </x:c>
      <x:c r="X260" s="15" t="s"/>
      <x:c r="Y260" s="35" t="s"/>
      <x:c r="Z260" s="17" t="n">
        <x:v>0</x:v>
      </x:c>
      <x:c r="AA260" s="17" t="e">
        <x:f>AD253 / AE253</x:f>
      </x:c>
      <x:c r="AB260" s="17" t="n">
        <x:v>2</x:v>
      </x:c>
      <x:c r="AC260" s="17" t="e">
        <x:f>1 - AA260</x:f>
      </x:c>
      <x:c r="AD260" s="15" t="s"/>
      <x:c r="AE260" s="17" t="e">
        <x:f>3 * (AG254 - AG253) / AE253</x:f>
      </x:c>
      <x:c r="AF260" s="15" t="s"/>
      <x:c r="AG260" s="30" t="e">
        <x:f t="array"/>
      </x:c>
    </x:row>
    <x:row r="261" spans="1:34" x14ac:dyDescent="0.25">
      <x:c r="A261" s="11" t="n">
        <x:v>16</x:v>
      </x:c>
      <x:c r="B261" s="11" t="n">
        <x:v>2</x:v>
      </x:c>
      <x:c r="C261" s="11" t="s">
        <x:v>54</x:v>
      </x:c>
      <x:c r="D261" s="11" t="n">
        <x:v>30</x:v>
      </x:c>
      <x:c r="E261" s="11" t="n">
        <x:v>2</x:v>
      </x:c>
      <x:c r="F261" s="11" t="s">
        <x:v>33</x:v>
      </x:c>
      <x:c r="G261" s="11" t="n">
        <x:v>55</x:v>
      </x:c>
      <x:c r="H261" s="11" t="n">
        <x:v>2</x:v>
      </x:c>
      <x:c r="I261" s="11" t="s">
        <x:v>54</x:v>
      </x:c>
      <x:c r="J261" s="11" t="n">
        <x:v>14</x:v>
      </x:c>
      <x:c r="K261" s="11" t="n">
        <x:v>-8888</x:v>
      </x:c>
      <x:c r="L261" s="8" t="s">
        <x:v>77</x:v>
      </x:c>
      <x:c r="M261" s="11" t="s">
        <x:v>24</x:v>
      </x:c>
      <x:c r="Q261" s="96" t="s"/>
      <x:c r="S261" s="15" t="s"/>
      <x:c r="T261" s="15" t="s"/>
      <x:c r="U261" s="15" t="s"/>
      <x:c r="V261" s="99">
        <x:f>V260+1/4*(V264-V260)</x:f>
      </x:c>
      <x:c r="W261" s="100" t="e">
        <x:f>Z266 * (V261 - V260)^3 + AA266 * (V261 - V260)^2 + AB266 * (V261 - V260) + AC266</x:f>
      </x:c>
      <x:c r="X261" s="15" t="s"/>
      <x:c r="Y261" s="35" t="s"/>
      <x:c r="Z261" s="17" t="n">
        <x:v>0</x:v>
      </x:c>
      <x:c r="AA261" s="17" t="n">
        <x:v>0</x:v>
      </x:c>
      <x:c r="AB261" s="17" t="n">
        <x:v>0</x:v>
      </x:c>
      <x:c r="AC261" s="17" t="n">
        <x:v>2</x:v>
      </x:c>
      <x:c r="AD261" s="15" t="s"/>
      <x:c r="AE261" s="17" t="n">
        <x:v>0</x:v>
      </x:c>
      <x:c r="AF261" s="15" t="s"/>
      <x:c r="AG261" s="30" t="e">
        <x:f t="array"/>
      </x:c>
    </x:row>
    <x:row r="262" spans="1:34" x14ac:dyDescent="0.25">
      <x:c r="A262" s="11" t="n">
        <x:v>17</x:v>
      </x:c>
      <x:c r="B262" s="11" t="n">
        <x:v>3</x:v>
      </x:c>
      <x:c r="D262" s="11" t="n">
        <x:v>40</x:v>
      </x:c>
      <x:c r="E262" s="11" t="n">
        <x:v>3</x:v>
      </x:c>
      <x:c r="G262" s="11" t="n">
        <x:v>57</x:v>
      </x:c>
      <x:c r="H262" s="11" t="n">
        <x:v>3</x:v>
      </x:c>
      <x:c r="J262" s="11" t="n">
        <x:v>17.5</x:v>
      </x:c>
      <x:c r="K262" s="101" t="n">
        <x:v>3.5127427184466</x:v>
      </x:c>
      <x:c r="L262" s="102" t="s">
        <x:v>226</x:v>
      </x:c>
      <x:c r="M262" s="0" t="s"/>
      <x:c r="Q262" s="96" t="s"/>
      <x:c r="S262" s="15" t="s"/>
      <x:c r="T262" s="15" t="s"/>
      <x:c r="U262" s="15" t="s"/>
      <x:c r="V262" s="99">
        <x:f>V260+2/4*(V264-V260)</x:f>
      </x:c>
      <x:c r="W262" s="100" t="e">
        <x:f>Z266 * (V262 - V260)^3 + AA266 * (V262 - V260)^2 + AB266 * (V262 - V260) + AC266</x:f>
      </x:c>
      <x:c r="X262" s="15" t="s"/>
      <x:c r="Y262" s="35" t="s"/>
      <x:c r="Z262" s="15" t="s"/>
      <x:c r="AA262" s="15" t="s"/>
      <x:c r="AB262" s="15" t="s"/>
      <x:c r="AC262" s="15" t="s"/>
      <x:c r="AD262" s="15" t="s"/>
      <x:c r="AE262" s="15" t="s"/>
      <x:c r="AF262" s="15" t="s"/>
      <x:c r="AG262" s="25" t="s"/>
    </x:row>
    <x:row r="263" spans="1:34" x14ac:dyDescent="0.25">
      <x:c r="A263" s="11" t="n">
        <x:v>18</x:v>
      </x:c>
      <x:c r="B263" s="11" t="n">
        <x:v>4</x:v>
      </x:c>
      <x:c r="D263" s="11" t="n">
        <x:v>50</x:v>
      </x:c>
      <x:c r="E263" s="11" t="n">
        <x:v>4</x:v>
      </x:c>
      <x:c r="G263" s="11" t="n">
        <x:v>59</x:v>
      </x:c>
      <x:c r="H263" s="11" t="n">
        <x:v>4</x:v>
      </x:c>
      <x:c r="J263" s="11" t="n">
        <x:v>35</x:v>
      </x:c>
      <x:c r="K263" s="11" t="n">
        <x:v>2.5</x:v>
      </x:c>
      <x:c r="L263" s="8" t="s">
        <x:v>85</x:v>
      </x:c>
      <x:c r="M263" s="0" t="s"/>
      <x:c r="O263" s="11">
        <x:f>IF(AND(J263 &gt;= A261, J263 &lt;= A262), (B262-B261)/(A262-A261)*J263 + (B262 - (B262-B261)/(A262-A261)*A262), IF(AND(J263 &gt; A262, J263 &lt;= A263), (B263-B262)/(A263-A262)*J263 + (B263 - (B263-B262)/(A263-A262)*A263), IF(AND(J263 &gt;= D261, J263 &lt;= D262), (E262-E261)/(D262-D261)*J263 + (E262 - (E262-E261)/(D262-D261)*D262), IF(AND(J263 &gt; D262, J263 &lt;= D263), (E263-E262)/(D263-D262)*J263 + (E263 - (E263-E262)/(D263-D262)*D263), IF(AND(J263 &gt;= G261, J263 &lt;= G262), (H262-H261)/(G262-G261)*J263 + (H262 - (H262-H261)/(G262-G261)*G262), IF(AND(J263 &gt; G262, J263 &lt;= G263), (H263-H262)/(G263-G262)*J263 + (H263 - (H263-H262)/(G263-G262)*G263), IF(AND(J263 &gt;= A263, J263 &lt;= D261), (E261-B263)/(D261-A263)*J263 + (E261 - (E261-B263)/(D261-A263)*D261), IF(AND(J263 &gt;= D263, J263 &lt;= G261), (H261-E263)/(G261-D263)*J263 + (H261 - (H261-E263)/(G261-D263)*G261), "Unknown"))))))))</x:f>
      </x:c>
      <x:c r="Q263" s="96" t="s"/>
      <x:c r="S263" s="15" t="s"/>
      <x:c r="T263" s="15" t="s"/>
      <x:c r="U263" s="15" t="s"/>
      <x:c r="V263" s="99">
        <x:f>V260+3/4*(V264-V260)</x:f>
      </x:c>
      <x:c r="W263" s="100" t="e">
        <x:f>Z266 * (V263 - V260)^3 + AA266 * (V263 - V260)^2 + AB266 * (V263 - V260) + AC266</x:f>
      </x:c>
      <x:c r="X263" s="15" t="s"/>
      <x:c r="Y263" s="27" t="s">
        <x:v>124</x:v>
      </x:c>
      <x:c r="Z263" s="18" t="s">
        <x:v>135</x:v>
      </x:c>
      <x:c r="AA263" s="18" t="s">
        <x:v>136</x:v>
      </x:c>
      <x:c r="AB263" s="18" t="s">
        <x:v>137</x:v>
      </x:c>
      <x:c r="AC263" s="18" t="s">
        <x:v>138</x:v>
      </x:c>
      <x:c r="AD263" s="36" t="s">
        <x:v>289</x:v>
      </x:c>
      <x:c r="AE263" s="37" t="s"/>
      <x:c r="AF263" s="37" t="s"/>
      <x:c r="AG263" s="25" t="s"/>
    </x:row>
    <x:row r="264" spans="1:34" x14ac:dyDescent="0.25">
      <x:c r="J264" s="11" t="n">
        <x:v>52</x:v>
      </x:c>
      <x:c r="K264" s="11" t="n">
        <x:v>3.2</x:v>
      </x:c>
      <x:c r="L264" s="8" t="s">
        <x:v>290</x:v>
      </x:c>
      <x:c r="M264" s="0" t="s"/>
      <x:c r="O264" s="11">
        <x:f>IF(AND(J264 &gt;= A261, J264 &lt;= A262), (B262-B261)/(A262-A261)*J264 + (B262 - (B262-B261)/(A262-A261)*A262), IF(AND(J264 &gt; A262, J264 &lt;= A263), (B263-B262)/(A263-A262)*J264 + (B263 - (B263-B262)/(A263-A262)*A263), IF(AND(J264 &gt;= D261, J264 &lt;= D262), (E262-E261)/(D262-D261)*J264 + (E262 - (E262-E261)/(D262-D261)*D262), IF(AND(J264 &gt; D262, J264 &lt;= D263), (E263-E262)/(D263-D262)*J264 + (E263 - (E263-E262)/(D263-D262)*D263), IF(AND(J264 &gt;= G261, J264 &lt;= G262), (H262-H261)/(G262-G261)*J264 + (H262 - (H262-H261)/(G262-G261)*G262), IF(AND(J264 &gt; G262, J264 &lt;= G263), (H263-H262)/(G263-G262)*J264 + (H263 - (H263-H262)/(G263-G262)*G263), IF(AND(J264 &gt;= A263, J264 &lt;= D261), (E261-B263)/(D261-A263)*J264 + (E261 - (E261-B263)/(D261-A263)*D261), IF(AND(J264 &gt;= D263, J264 &lt;= G261), (H261-E263)/(G261-D263)*J264 + (H261 - (H261-E263)/(G261-D263)*G261), "Unknown"))))))))</x:f>
      </x:c>
      <x:c r="Q264" s="96" t="s"/>
      <x:c r="S264" s="15" t="s"/>
      <x:c r="T264" s="15" t="s"/>
      <x:c r="U264" s="15" t="s"/>
      <x:c r="V264" s="99">
        <x:f>Z255</x:f>
      </x:c>
      <x:c r="W264" s="100">
        <x:f>AA255</x:f>
      </x:c>
      <x:c r="X264" s="15" t="s"/>
      <x:c r="Y264" s="29" t="n">
        <x:v>0</x:v>
      </x:c>
      <x:c r="Z264" s="17" t="e">
        <x:f>(AG259 - AG258) / (3 * AD252)</x:f>
      </x:c>
      <x:c r="AA264" s="17" t="e">
        <x:f>AG258</x:f>
      </x:c>
      <x:c r="AB264" s="17" t="e">
        <x:f>AG252 - AD252 * (AG259 + 2 * AG258) / 3</x:f>
      </x:c>
      <x:c r="AC264" s="17">
        <x:f>AA252</x:f>
      </x:c>
      <x:c r="AD264" s="36" t="s"/>
      <x:c r="AE264" s="37" t="s"/>
      <x:c r="AF264" s="37" t="s"/>
      <x:c r="AG264" s="25" t="s"/>
    </x:row>
    <x:row r="265" spans="1:34" x14ac:dyDescent="0.25">
      <x:c r="J265" s="11" t="n">
        <x:v>56</x:v>
      </x:c>
      <x:c r="K265" s="101" t="n">
        <x:v>2.425</x:v>
      </x:c>
      <x:c r="L265" s="102" t="s">
        <x:v>85</x:v>
      </x:c>
      <x:c r="M265" s="0" t="s"/>
      <x:c r="Q265" s="96" t="s"/>
      <x:c r="S265" s="15" t="s"/>
      <x:c r="T265" s="15" t="s"/>
      <x:c r="U265" s="15" t="s"/>
      <x:c r="V265" s="15" t="s"/>
      <x:c r="W265" s="15" t="s"/>
      <x:c r="X265" s="15" t="s"/>
      <x:c r="Y265" s="29" t="n">
        <x:v>1</x:v>
      </x:c>
      <x:c r="Z265" s="17" t="e">
        <x:f>(AG260 - AG259) / (3 * AD253)</x:f>
      </x:c>
      <x:c r="AA265" s="17" t="e">
        <x:f>AG259</x:f>
      </x:c>
      <x:c r="AB265" s="17" t="e">
        <x:f>AG253 - AD253 * (AG260 + 2 * AG259) / 3</x:f>
      </x:c>
      <x:c r="AC265" s="17">
        <x:f>AA253</x:f>
      </x:c>
      <x:c r="AD265" s="36" t="s"/>
      <x:c r="AE265" s="37" t="s"/>
      <x:c r="AF265" s="37" t="s"/>
      <x:c r="AG265" s="25" t="s"/>
    </x:row>
    <x:row r="266" spans="1:34" s="0" customFormat="1" ht="15.75" customHeight="1" thickBot="1" x14ac:dyDescent="0.3">
      <x:c r="J266" s="11" t="n">
        <x:v>60</x:v>
      </x:c>
      <x:c r="K266" s="11" t="n">
        <x:v>-8888</x:v>
      </x:c>
      <x:c r="L266" s="8" t="s">
        <x:v>77</x:v>
      </x:c>
      <x:c r="M266" s="0" t="s"/>
      <x:c r="Q266" s="96" t="s"/>
      <x:c r="S266" s="15" t="s"/>
      <x:c r="T266" s="15" t="s"/>
      <x:c r="U266" s="15" t="s"/>
      <x:c r="V266" s="15" t="s"/>
      <x:c r="W266" s="15" t="s"/>
      <x:c r="X266" s="15" t="s"/>
      <x:c r="Y266" s="38" t="n">
        <x:v>2</x:v>
      </x:c>
      <x:c r="Z266" s="39" t="e">
        <x:f>(AG261 - AG260) / (3 * AD254)</x:f>
      </x:c>
      <x:c r="AA266" s="39" t="e">
        <x:f>AG260</x:f>
      </x:c>
      <x:c r="AB266" s="39" t="e">
        <x:f>AG254 - AD254 * (AG261 + 2 * AG260) / 3</x:f>
      </x:c>
      <x:c r="AC266" s="39">
        <x:f>AA254</x:f>
      </x:c>
      <x:c r="AD266" s="40" t="s"/>
      <x:c r="AE266" s="41" t="s"/>
      <x:c r="AF266" s="41" t="s"/>
      <x:c r="AG266" s="42" t="s"/>
    </x:row>
    <x:row r="267" spans="1:34" x14ac:dyDescent="0.25">
      <x:c r="A267" s="13" t="s">
        <x:v>291</x:v>
      </x:c>
      <x:c r="Q267" s="96" t="s"/>
    </x:row>
    <x:row r="268" spans="1:34" x14ac:dyDescent="0.25">
      <x:c r="A268" s="45" t="s">
        <x:v>9</x:v>
      </x:c>
      <x:c r="B268" s="45" t="s">
        <x:v>10</x:v>
      </x:c>
      <x:c r="C268" s="45" t="s">
        <x:v>11</x:v>
      </x:c>
      <x:c r="D268" s="47" t="s">
        <x:v>12</x:v>
      </x:c>
      <x:c r="E268" s="47" t="s">
        <x:v>13</x:v>
      </x:c>
      <x:c r="F268" s="47" t="s">
        <x:v>14</x:v>
      </x:c>
      <x:c r="G268" s="49" t="s">
        <x:v>15</x:v>
      </x:c>
      <x:c r="H268" s="49" t="s">
        <x:v>16</x:v>
      </x:c>
      <x:c r="I268" s="49" t="s">
        <x:v>17</x:v>
      </x:c>
      <x:c r="J268" s="58" t="s">
        <x:v>74</x:v>
      </x:c>
      <x:c r="K268" s="59" t="s">
        <x:v>75</x:v>
      </x:c>
      <x:c r="L268" s="59" t="s">
        <x:v>19</x:v>
      </x:c>
      <x:c r="M268" s="59" t="s">
        <x:v>72</x:v>
      </x:c>
      <x:c r="N268" s="103" t="s">
        <x:v>20</x:v>
      </x:c>
      <x:c r="O268" s="66">
        <x:v>43952.6333333333</x:v>
      </x:c>
      <x:c r="Q268" s="96" t="s"/>
    </x:row>
    <x:row r="269" spans="1:34" x14ac:dyDescent="0.25">
      <x:c r="A269" s="11" t="n">
        <x:v>200</x:v>
      </x:c>
      <x:c r="B269" s="11" t="n">
        <x:v>60</x:v>
      </x:c>
      <x:c r="C269" s="11" t="s">
        <x:v>21</x:v>
      </x:c>
      <x:c r="D269" s="11" t="n">
        <x:v>255</x:v>
      </x:c>
      <x:c r="E269" s="11" t="n">
        <x:v>60</x:v>
      </x:c>
      <x:c r="F269" s="11" t="s">
        <x:v>33</x:v>
      </x:c>
      <x:c r="G269" s="11" t="n">
        <x:v>280</x:v>
      </x:c>
      <x:c r="H269" s="11" t="n">
        <x:v>60</x:v>
      </x:c>
      <x:c r="I269" s="11" t="s">
        <x:v>33</x:v>
      </x:c>
      <x:c r="J269" s="11" t="n">
        <x:v>210</x:v>
      </x:c>
      <x:c r="K269" s="8" t="s">
        <x:v>76</x:v>
      </x:c>
      <x:c r="L269" s="8" t="s">
        <x:v>76</x:v>
      </x:c>
      <x:c r="M269" s="11" t="s">
        <x:v>24</x:v>
      </x:c>
      <x:c r="Q269" s="96" t="s"/>
    </x:row>
    <x:row r="270" spans="1:34" x14ac:dyDescent="0.25">
      <x:c r="A270" s="11" t="n">
        <x:v>220</x:v>
      </x:c>
      <x:c r="B270" s="11" t="n">
        <x:v>80</x:v>
      </x:c>
      <x:c r="D270" s="11" t="n">
        <x:v>260</x:v>
      </x:c>
      <x:c r="E270" s="11" t="n">
        <x:v>80</x:v>
      </x:c>
      <x:c r="G270" s="11" t="n">
        <x:v>290</x:v>
      </x:c>
      <x:c r="H270" s="11" t="n">
        <x:v>80</x:v>
      </x:c>
      <x:c r="J270" s="11" t="n">
        <x:v>240</x:v>
      </x:c>
      <x:c r="K270" s="8" t="s">
        <x:v>76</x:v>
      </x:c>
      <x:c r="L270" s="8" t="s">
        <x:v>76</x:v>
      </x:c>
      <x:c r="M270" s="0" t="s"/>
      <x:c r="Q270" s="96" t="s"/>
    </x:row>
    <x:row r="271" spans="1:34" x14ac:dyDescent="0.25">
      <x:c r="A271" s="11" t="n">
        <x:v>250</x:v>
      </x:c>
      <x:c r="B271" s="11" t="n">
        <x:v>90</x:v>
      </x:c>
      <x:c r="D271" s="11" t="n">
        <x:v>265</x:v>
      </x:c>
      <x:c r="E271" s="11" t="n">
        <x:v>90</x:v>
      </x:c>
      <x:c r="G271" s="11" t="n">
        <x:v>300</x:v>
      </x:c>
      <x:c r="H271" s="11" t="n">
        <x:v>90</x:v>
      </x:c>
      <x:c r="J271" s="11" t="n">
        <x:v>257</x:v>
      </x:c>
      <x:c r="K271" s="11" t="n">
        <x:v>68</x:v>
      </x:c>
      <x:c r="L271" s="8" t="s">
        <x:v>292</x:v>
      </x:c>
      <x:c r="M271" s="0" t="s"/>
      <x:c r="O271" s="11">
        <x:f>IF(AND(J271 &gt;= A269, J271 &lt;= A270), (B270-B269)/(A270-A269)*J271 + (B270 - (B270-B269)/(A270-A269)*A270), IF(AND(J271 &gt; A270, J271 &lt;= A271), (B271-B270)/(A271-A270)*J271 + (B271 - (B271-B270)/(A271-A270)*A271), IF(AND(J271 &gt;= D269, J271 &lt;= D270), (E270-E269)/(D270-D269)*J271 + (E270 - (E270-E269)/(D270-D269)*D270), IF(AND(J271 &gt; D270, J271 &lt;= D271), (E271-E270)/(D271-D270)*J271 + (E271 - (E271-E270)/(D271-D270)*D271), IF(AND(J271 &gt;= G269, J271 &lt;= G270), (H270-H269)/(G270-G269)*J271 + (H270 - (H270-H269)/(G270-G269)*G270), IF(AND(J271 &gt; G270, J271 &lt;= G271), (H271-H270)/(G271-G270)*J271 + (H271 - (H271-H270)/(G271-G270)*G271), IF(AND(J271 &gt;= A271, J271 &lt;= D269), (E269-B271)/(D269-A271)*J271 + (E269 - (E269-B271)/(D269-A271)*D269), IF(AND(J271 &gt;= D271, J271 &lt;= G269), (H269-E271)/(G269-D271)*J271 + (H269 - (H269-E271)/(G269-D271)*G269), "Unknown"))))))))</x:f>
      </x:c>
      <x:c r="Q271" s="96" t="s"/>
    </x:row>
    <x:row r="272" spans="1:34" x14ac:dyDescent="0.25">
      <x:c r="J272" s="11" t="n">
        <x:v>270</x:v>
      </x:c>
      <x:c r="K272" s="11" t="n">
        <x:v>80</x:v>
      </x:c>
      <x:c r="L272" s="8" t="s">
        <x:v>293</x:v>
      </x:c>
      <x:c r="M272" s="0" t="s"/>
      <x:c r="O272" s="11">
        <x:f>IF(AND(J272 &gt;= A269, J272 &lt;= A270), (B270-B269)/(A270-A269)*J272 + (B270 - (B270-B269)/(A270-A269)*A270), IF(AND(J272 &gt; A270, J272 &lt;= A271), (B271-B270)/(A271-A270)*J272 + (B271 - (B271-B270)/(A271-A270)*A271), IF(AND(J272 &gt;= D269, J272 &lt;= D270), (E270-E269)/(D270-D269)*J272 + (E270 - (E270-E269)/(D270-D269)*D270), IF(AND(J272 &gt; D270, J272 &lt;= D271), (E271-E270)/(D271-D270)*J272 + (E271 - (E271-E270)/(D271-D270)*D271), IF(AND(J272 &gt;= G269, J272 &lt;= G270), (H270-H269)/(G270-G269)*J272 + (H270 - (H270-H269)/(G270-G269)*G270), IF(AND(J272 &gt; G270, J272 &lt;= G271), (H271-H270)/(G271-G270)*J272 + (H271 - (H271-H270)/(G271-G270)*G271), IF(AND(J272 &gt;= A271, J272 &lt;= D269), (E269-B271)/(D269-A271)*J272 + (E269 - (E269-B271)/(D269-A271)*D269), IF(AND(J272 &gt;= D271, J272 &lt;= G269), (H269-E271)/(G269-D271)*J272 + (H269 - (H269-E271)/(G269-D271)*G269), "Unknown"))))))))</x:f>
      </x:c>
      <x:c r="Q272" s="96" t="s"/>
    </x:row>
    <x:row r="273" spans="1:34" x14ac:dyDescent="0.25">
      <x:c r="J273" s="11" t="n">
        <x:v>295</x:v>
      </x:c>
      <x:c r="K273" s="11" t="n">
        <x:v>85</x:v>
      </x:c>
      <x:c r="L273" s="8" t="s">
        <x:v>159</x:v>
      </x:c>
      <x:c r="M273" s="0" t="s"/>
      <x:c r="O273" s="11">
        <x:f>IF(AND(J273 &gt;= A269, J273 &lt;= A270), (B270-B269)/(A270-A269)*J273 + (B270 - (B270-B269)/(A270-A269)*A270), IF(AND(J273 &gt; A270, J273 &lt;= A271), (B271-B270)/(A271-A270)*J273 + (B271 - (B271-B270)/(A271-A270)*A271), IF(AND(J273 &gt;= D269, J273 &lt;= D270), (E270-E269)/(D270-D269)*J273 + (E270 - (E270-E269)/(D270-D269)*D270), IF(AND(J273 &gt; D270, J273 &lt;= D271), (E271-E270)/(D271-D270)*J273 + (E271 - (E271-E270)/(D271-D270)*D271), IF(AND(J273 &gt;= G269, J273 &lt;= G270), (H270-H269)/(G270-G269)*J273 + (H270 - (H270-H269)/(G270-G269)*G270), IF(AND(J273 &gt; G270, J273 &lt;= G271), (H271-H270)/(G271-G270)*J273 + (H271 - (H271-H270)/(G271-G270)*G271), IF(AND(J273 &gt;= A271, J273 &lt;= D269), (E269-B271)/(D269-A271)*J273 + (E269 - (E269-B271)/(D269-A271)*D269), IF(AND(J273 &gt;= D271, J273 &lt;= G269), (H269-E271)/(G269-D271)*J273 + (H269 - (H269-E271)/(G269-D271)*G269), "Unknown"))))))))</x:f>
      </x:c>
      <x:c r="Q273" s="96" t="s"/>
    </x:row>
    <x:row r="274" spans="1:34" x14ac:dyDescent="0.25">
      <x:c r="J274" s="11" t="n">
        <x:v>300</x:v>
      </x:c>
      <x:c r="K274" s="11" t="n">
        <x:v>90</x:v>
      </x:c>
      <x:c r="L274" s="8" t="s">
        <x:v>294</x:v>
      </x:c>
      <x:c r="M274" s="0" t="s"/>
      <x:c r="Q274" s="96" t="s"/>
    </x:row>
    <x:row r="275" spans="1:34" x14ac:dyDescent="0.25">
      <x:c r="A275" s="13" t="s">
        <x:v>295</x:v>
      </x:c>
      <x:c r="Q275" s="96" t="s"/>
    </x:row>
    <x:row r="276" spans="1:34" x14ac:dyDescent="0.25">
      <x:c r="A276" s="45" t="s">
        <x:v>9</x:v>
      </x:c>
      <x:c r="B276" s="45" t="s">
        <x:v>10</x:v>
      </x:c>
      <x:c r="C276" s="45" t="s">
        <x:v>11</x:v>
      </x:c>
      <x:c r="D276" s="47" t="s">
        <x:v>12</x:v>
      </x:c>
      <x:c r="E276" s="47" t="s">
        <x:v>13</x:v>
      </x:c>
      <x:c r="F276" s="47" t="s">
        <x:v>14</x:v>
      </x:c>
      <x:c r="G276" s="49" t="s">
        <x:v>15</x:v>
      </x:c>
      <x:c r="H276" s="49" t="s">
        <x:v>16</x:v>
      </x:c>
      <x:c r="I276" s="49" t="s">
        <x:v>17</x:v>
      </x:c>
      <x:c r="J276" s="58" t="s">
        <x:v>74</x:v>
      </x:c>
      <x:c r="K276" s="59" t="s">
        <x:v>75</x:v>
      </x:c>
      <x:c r="L276" s="59" t="s">
        <x:v>19</x:v>
      </x:c>
      <x:c r="M276" s="59" t="s">
        <x:v>72</x:v>
      </x:c>
      <x:c r="N276" s="98" t="s">
        <x:v>63</x:v>
      </x:c>
      <x:c r="O276" s="66">
        <x:v>43952.6333333333</x:v>
      </x:c>
      <x:c r="Q276" s="96" t="s"/>
    </x:row>
    <x:row r="277" spans="1:34" x14ac:dyDescent="0.25">
      <x:c r="A277" s="11" t="n">
        <x:v>-30</x:v>
      </x:c>
      <x:c r="B277" s="11" t="n">
        <x:v>20</x:v>
      </x:c>
      <x:c r="C277" s="11" t="s">
        <x:v>40</x:v>
      </x:c>
      <x:c r="D277" s="11" t="n">
        <x:v>0</x:v>
      </x:c>
      <x:c r="E277" s="11" t="n">
        <x:v>20</x:v>
      </x:c>
      <x:c r="F277" s="11" t="s">
        <x:v>54</x:v>
      </x:c>
      <x:c r="G277" s="11" t="n">
        <x:v>40</x:v>
      </x:c>
      <x:c r="H277" s="11" t="n">
        <x:v>20</x:v>
      </x:c>
      <x:c r="I277" s="11" t="s">
        <x:v>54</x:v>
      </x:c>
      <x:c r="J277" s="11" t="n">
        <x:v>-25</x:v>
      </x:c>
      <x:c r="K277" s="11" t="n">
        <x:v>20</x:v>
      </x:c>
      <x:c r="L277" s="8" t="s">
        <x:v>271</x:v>
      </x:c>
      <x:c r="M277" s="11" t="s">
        <x:v>24</x:v>
      </x:c>
      <x:c r="Q277" s="96" t="s"/>
    </x:row>
    <x:row r="278" spans="1:34" x14ac:dyDescent="0.25">
      <x:c r="A278" s="11" t="n">
        <x:v>-20</x:v>
      </x:c>
      <x:c r="B278" s="11" t="n">
        <x:v>18</x:v>
      </x:c>
      <x:c r="D278" s="11" t="n">
        <x:v>10</x:v>
      </x:c>
      <x:c r="E278" s="11" t="n">
        <x:v>18</x:v>
      </x:c>
      <x:c r="G278" s="11" t="n">
        <x:v>45</x:v>
      </x:c>
      <x:c r="H278" s="11" t="n">
        <x:v>18</x:v>
      </x:c>
      <x:c r="J278" s="11" t="n">
        <x:v>-5</x:v>
      </x:c>
      <x:c r="K278" s="11" t="n">
        <x:v>5</x:v>
      </x:c>
      <x:c r="L278" s="8" t="s">
        <x:v>154</x:v>
      </x:c>
      <x:c r="M278" s="0" t="s"/>
      <x:c r="Q278" s="96" t="s"/>
    </x:row>
    <x:row r="279" spans="1:34" x14ac:dyDescent="0.25">
      <x:c r="A279" s="11" t="n">
        <x:v>-10</x:v>
      </x:c>
      <x:c r="B279" s="11" t="n">
        <x:v>5</x:v>
      </x:c>
      <x:c r="D279" s="11" t="n">
        <x:v>20</x:v>
      </x:c>
      <x:c r="E279" s="11" t="n">
        <x:v>5</x:v>
      </x:c>
      <x:c r="G279" s="11" t="n">
        <x:v>50</x:v>
      </x:c>
      <x:c r="H279" s="11" t="n">
        <x:v>5</x:v>
      </x:c>
      <x:c r="J279" s="11" t="n">
        <x:v>5</x:v>
      </x:c>
      <x:c r="K279" s="101" t="n">
        <x:v>20.7551630434782</x:v>
      </x:c>
      <x:c r="L279" s="102" t="s">
        <x:v>296</x:v>
      </x:c>
      <x:c r="M279" s="0" t="s"/>
      <x:c r="O279" s="11">
        <x:f>AVERAGE(21.1, 20.4103260869565)</x:f>
      </x:c>
      <x:c r="Q279" s="96" t="s"/>
    </x:row>
    <x:row r="280" spans="1:34" x14ac:dyDescent="0.25">
      <x:c r="J280" s="11" t="n">
        <x:v>30</x:v>
      </x:c>
      <x:c r="K280" s="101" t="n">
        <x:v>10.7955685618729</x:v>
      </x:c>
      <x:c r="L280" s="102" t="s">
        <x:v>297</x:v>
      </x:c>
      <x:c r="M280" s="0" t="s"/>
      <x:c r="O280" s="11">
        <x:f>AVERAGE(6.43478260869565, 14.3461538461538, 11.6057692307692)</x:f>
      </x:c>
      <x:c r="Q280" s="96" t="s"/>
    </x:row>
    <x:row r="281" spans="1:34" x14ac:dyDescent="0.25">
      <x:c r="J281" s="11" t="n">
        <x:v>42</x:v>
      </x:c>
      <x:c r="K281" s="101" t="n">
        <x:v>19.9112307692307</x:v>
      </x:c>
      <x:c r="L281" s="102" t="s">
        <x:v>298</x:v>
      </x:c>
      <x:c r="M281" s="0" t="s"/>
      <x:c r="O281" s="11">
        <x:f>AVERAGE(20.2163076923077, 19.6061538461538)</x:f>
      </x:c>
      <x:c r="Q281" s="96" t="s"/>
    </x:row>
    <x:row r="282" spans="1:34" x14ac:dyDescent="0.25">
      <x:c r="J282" s="11" t="n">
        <x:v>47</x:v>
      </x:c>
      <x:c r="K282" s="101" t="n">
        <x:v>13.8264615384615</x:v>
      </x:c>
      <x:c r="L282" s="102" t="s">
        <x:v>299</x:v>
      </x:c>
      <x:c r="M282" s="0" t="s"/>
      <x:c r="Q282" s="96" t="s"/>
    </x:row>
    <x:row r="283" spans="1:34" x14ac:dyDescent="0.25">
      <x:c r="A283" s="13" t="s">
        <x:v>300</x:v>
      </x:c>
      <x:c r="Q283" s="96" t="s"/>
    </x:row>
    <x:row r="284" spans="1:34" x14ac:dyDescent="0.25">
      <x:c r="A284" s="45" t="s">
        <x:v>9</x:v>
      </x:c>
      <x:c r="B284" s="45" t="s">
        <x:v>10</x:v>
      </x:c>
      <x:c r="C284" s="45" t="s">
        <x:v>11</x:v>
      </x:c>
      <x:c r="D284" s="47" t="s">
        <x:v>12</x:v>
      </x:c>
      <x:c r="E284" s="47" t="s">
        <x:v>13</x:v>
      </x:c>
      <x:c r="F284" s="47" t="s">
        <x:v>14</x:v>
      </x:c>
      <x:c r="G284" s="49" t="s">
        <x:v>15</x:v>
      </x:c>
      <x:c r="H284" s="49" t="s">
        <x:v>16</x:v>
      </x:c>
      <x:c r="I284" s="49" t="s">
        <x:v>17</x:v>
      </x:c>
      <x:c r="J284" s="58" t="s">
        <x:v>74</x:v>
      </x:c>
      <x:c r="K284" s="59" t="s">
        <x:v>75</x:v>
      </x:c>
      <x:c r="L284" s="59" t="s">
        <x:v>19</x:v>
      </x:c>
      <x:c r="M284" s="59" t="s">
        <x:v>72</x:v>
      </x:c>
      <x:c r="N284" s="98" t="s">
        <x:v>63</x:v>
      </x:c>
      <x:c r="O284" s="66">
        <x:v>43952.6333333333</x:v>
      </x:c>
      <x:c r="Q284" s="96" t="s"/>
    </x:row>
    <x:row r="285" spans="1:34" x14ac:dyDescent="0.25">
      <x:c r="A285" s="11" t="n">
        <x:v>50</x:v>
      </x:c>
      <x:c r="B285" s="11" t="n">
        <x:v>25</x:v>
      </x:c>
      <x:c r="C285" s="11" t="s">
        <x:v>54</x:v>
      </x:c>
      <x:c r="D285" s="11" t="n">
        <x:v>120</x:v>
      </x:c>
      <x:c r="E285" s="11" t="n">
        <x:v>25</x:v>
      </x:c>
      <x:c r="F285" s="11" t="s">
        <x:v>40</x:v>
      </x:c>
      <x:c r="G285" s="11" t="n">
        <x:v>170</x:v>
      </x:c>
      <x:c r="H285" s="11" t="n">
        <x:v>25</x:v>
      </x:c>
      <x:c r="I285" s="11" t="s">
        <x:v>21</x:v>
      </x:c>
      <x:c r="J285" s="11" t="n">
        <x:v>57</x:v>
      </x:c>
      <x:c r="K285" s="101" t="n">
        <x:v>23.3652032163743</x:v>
      </x:c>
      <x:c r="L285" s="102" t="s">
        <x:v>301</x:v>
      </x:c>
      <x:c r="M285" s="11" t="s">
        <x:v>24</x:v>
      </x:c>
      <x:c r="Q285" s="96" t="s"/>
    </x:row>
    <x:row r="286" spans="1:34" x14ac:dyDescent="0.25">
      <x:c r="A286" s="11" t="n">
        <x:v>80</x:v>
      </x:c>
      <x:c r="B286" s="11" t="n">
        <x:v>14</x:v>
      </x:c>
      <x:c r="D286" s="11" t="n">
        <x:v>140</x:v>
      </x:c>
      <x:c r="E286" s="11" t="n">
        <x:v>14</x:v>
      </x:c>
      <x:c r="G286" s="11" t="n">
        <x:v>172</x:v>
      </x:c>
      <x:c r="H286" s="11" t="n">
        <x:v>14</x:v>
      </x:c>
      <x:c r="J286" s="11" t="n">
        <x:v>84</x:v>
      </x:c>
      <x:c r="K286" s="101" t="n">
        <x:v>11.2585263157895</x:v>
      </x:c>
      <x:c r="L286" s="102" t="s">
        <x:v>302</x:v>
      </x:c>
      <x:c r="M286" s="0" t="s"/>
      <x:c r="Q286" s="96" t="s"/>
    </x:row>
    <x:row r="287" spans="1:34" x14ac:dyDescent="0.25">
      <x:c r="A287" s="11" t="n">
        <x:v>100</x:v>
      </x:c>
      <x:c r="B287" s="11" t="n">
        <x:v>5</x:v>
      </x:c>
      <x:c r="D287" s="11" t="n">
        <x:v>160</x:v>
      </x:c>
      <x:c r="E287" s="11" t="n">
        <x:v>5</x:v>
      </x:c>
      <x:c r="G287" s="11" t="n">
        <x:v>174</x:v>
      </x:c>
      <x:c r="H287" s="11" t="n">
        <x:v>5</x:v>
      </x:c>
      <x:c r="J287" s="11" t="n">
        <x:v>130</x:v>
      </x:c>
      <x:c r="K287" s="11" t="n">
        <x:v>25</x:v>
      </x:c>
      <x:c r="L287" s="8" t="s">
        <x:v>303</x:v>
      </x:c>
      <x:c r="M287" s="0" t="s"/>
      <x:c r="Q287" s="96" t="s"/>
    </x:row>
    <x:row r="288" spans="1:34" x14ac:dyDescent="0.25">
      <x:c r="J288" s="11" t="n">
        <x:v>165</x:v>
      </x:c>
      <x:c r="K288" s="11" t="n">
        <x:v>5</x:v>
      </x:c>
      <x:c r="L288" s="8" t="s">
        <x:v>154</x:v>
      </x:c>
      <x:c r="M288" s="0" t="s"/>
      <x:c r="Q288" s="96" t="s"/>
    </x:row>
    <x:row r="289" spans="1:34" x14ac:dyDescent="0.25">
      <x:c r="J289" s="11" t="n">
        <x:v>170</x:v>
      </x:c>
      <x:c r="K289" s="11" t="n">
        <x:v>25</x:v>
      </x:c>
      <x:c r="L289" s="8" t="s">
        <x:v>303</x:v>
      </x:c>
      <x:c r="M289" s="0" t="s"/>
      <x:c r="Q289" s="96" t="s"/>
    </x:row>
    <x:row r="290" spans="1:34" x14ac:dyDescent="0.25">
      <x:c r="J290" s="11" t="n">
        <x:v>173</x:v>
      </x:c>
      <x:c r="K290" s="8" t="s">
        <x:v>76</x:v>
      </x:c>
      <x:c r="L290" s="8" t="s">
        <x:v>76</x:v>
      </x:c>
      <x:c r="M290" s="0" t="s"/>
      <x:c r="Q290" s="96" t="s"/>
    </x:row>
    <x:row r="291" spans="1:34" x14ac:dyDescent="0.25">
      <x:c r="A291" s="13" t="s">
        <x:v>304</x:v>
      </x:c>
      <x:c r="Q291" s="96" t="s"/>
    </x:row>
    <x:row r="292" spans="1:34" x14ac:dyDescent="0.25">
      <x:c r="A292" s="45" t="s">
        <x:v>9</x:v>
      </x:c>
      <x:c r="B292" s="45" t="s">
        <x:v>10</x:v>
      </x:c>
      <x:c r="C292" s="45" t="s">
        <x:v>11</x:v>
      </x:c>
      <x:c r="D292" s="47" t="s">
        <x:v>12</x:v>
      </x:c>
      <x:c r="E292" s="47" t="s">
        <x:v>13</x:v>
      </x:c>
      <x:c r="F292" s="47" t="s">
        <x:v>14</x:v>
      </x:c>
      <x:c r="G292" s="49" t="s">
        <x:v>15</x:v>
      </x:c>
      <x:c r="H292" s="49" t="s">
        <x:v>16</x:v>
      </x:c>
      <x:c r="I292" s="49" t="s">
        <x:v>17</x:v>
      </x:c>
      <x:c r="J292" s="58" t="s">
        <x:v>74</x:v>
      </x:c>
      <x:c r="K292" s="59" t="s">
        <x:v>75</x:v>
      </x:c>
      <x:c r="L292" s="59" t="s">
        <x:v>19</x:v>
      </x:c>
      <x:c r="M292" s="59" t="s">
        <x:v>72</x:v>
      </x:c>
      <x:c r="N292" s="103" t="s">
        <x:v>20</x:v>
      </x:c>
      <x:c r="O292" s="66">
        <x:v>43952.6333333333</x:v>
      </x:c>
      <x:c r="Q292" s="96" t="s"/>
    </x:row>
    <x:row r="293" spans="1:34" x14ac:dyDescent="0.25">
      <x:c r="A293" s="11" t="n">
        <x:v>0</x:v>
      </x:c>
      <x:c r="B293" s="11" t="n">
        <x:v>1</x:v>
      </x:c>
      <x:c r="C293" s="11" t="s">
        <x:v>40</x:v>
      </x:c>
      <x:c r="D293" s="11" t="n">
        <x:v>3</x:v>
      </x:c>
      <x:c r="E293" s="11" t="n">
        <x:v>4</x:v>
      </x:c>
      <x:c r="F293" s="11" t="s">
        <x:v>33</x:v>
      </x:c>
      <x:c r="G293" s="11" t="n">
        <x:v>6</x:v>
      </x:c>
      <x:c r="H293" s="11" t="n">
        <x:v>7</x:v>
      </x:c>
      <x:c r="I293" s="11" t="s">
        <x:v>54</x:v>
      </x:c>
      <x:c r="J293" s="11" t="n">
        <x:v>0</x:v>
      </x:c>
      <x:c r="K293" s="11" t="n">
        <x:v>1</x:v>
      </x:c>
      <x:c r="L293" s="8" t="s">
        <x:v>305</x:v>
      </x:c>
      <x:c r="M293" s="11" t="s">
        <x:v>26</x:v>
      </x:c>
      <x:c r="Q293" s="96" t="s"/>
    </x:row>
    <x:row r="294" spans="1:34" x14ac:dyDescent="0.25">
      <x:c r="A294" s="11" t="n">
        <x:v>1</x:v>
      </x:c>
      <x:c r="B294" s="11" t="n">
        <x:v>2</x:v>
      </x:c>
      <x:c r="D294" s="11" t="n">
        <x:v>4</x:v>
      </x:c>
      <x:c r="E294" s="11" t="n">
        <x:v>5</x:v>
      </x:c>
      <x:c r="G294" s="11" t="n">
        <x:v>7</x:v>
      </x:c>
      <x:c r="H294" s="11" t="n">
        <x:v>8</x:v>
      </x:c>
      <x:c r="J294" s="11" t="n">
        <x:v>1.2</x:v>
      </x:c>
      <x:c r="K294" s="11" t="n">
        <x:v>2</x:v>
      </x:c>
      <x:c r="L294" s="8" t="s">
        <x:v>98</x:v>
      </x:c>
      <x:c r="M294" s="0" t="s"/>
      <x:c r="Q294" s="96" t="s"/>
    </x:row>
    <x:row r="295" spans="1:34" x14ac:dyDescent="0.25">
      <x:c r="A295" s="11" t="n">
        <x:v>2</x:v>
      </x:c>
      <x:c r="B295" s="11" t="n">
        <x:v>3</x:v>
      </x:c>
      <x:c r="D295" s="11" t="n">
        <x:v>5</x:v>
      </x:c>
      <x:c r="E295" s="11" t="n">
        <x:v>6</x:v>
      </x:c>
      <x:c r="G295" s="11" t="n">
        <x:v>8</x:v>
      </x:c>
      <x:c r="H295" s="11" t="n">
        <x:v>9</x:v>
      </x:c>
      <x:c r="J295" s="11" t="n">
        <x:v>2.5</x:v>
      </x:c>
      <x:c r="K295" s="11" t="n">
        <x:v>3</x:v>
      </x:c>
      <x:c r="L295" s="8" t="s">
        <x:v>306</x:v>
      </x:c>
      <x:c r="M295" s="0" t="s"/>
      <x:c r="Q295" s="96" t="s"/>
    </x:row>
    <x:row r="296" spans="1:34" x14ac:dyDescent="0.25">
      <x:c r="J296" s="11" t="n">
        <x:v>3.5</x:v>
      </x:c>
      <x:c r="K296" s="11" t="n">
        <x:v>4.5</x:v>
      </x:c>
      <x:c r="L296" s="8" t="s">
        <x:v>307</x:v>
      </x:c>
      <x:c r="M296" s="0" t="s"/>
      <x:c r="O296" s="11">
        <x:f>IF(AND(J296 &gt;= A293, J296 &lt;= A294), (B294-B293)/(A294-A293)*J296 + (B294 - (B294-B293)/(A294-A293)*A294), IF(AND(J296 &gt; A294, J296 &lt;= A295), (B295-B294)/(A295-A294)*J296 + (B295 - (B295-B294)/(A295-A294)*A295), IF(AND(J296 &gt;= D293, J296 &lt;= D294), (E294-E293)/(D294-D293)*J296 + (E294 - (E294-E293)/(D294-D293)*D294), IF(AND(J296 &gt; D294, J296 &lt;= D295), (E295-E294)/(D295-D294)*J296 + (E295 - (E295-E294)/(D295-D294)*D295), IF(AND(J296 &gt;= G293, J296 &lt;= G294), (H294-H293)/(G294-G293)*J296 + (H294 - (H294-H293)/(G294-G293)*G294), IF(AND(J296 &gt; G294, J296 &lt;= G295), (H295-H294)/(G295-G294)*J296 + (H295 - (H295-H294)/(G295-G294)*G295), IF(AND(J296 &gt;= A295, J296 &lt;= D293), (E293-B295)/(D293-A295)*J296 + (E293 - (E293-B295)/(D293-A295)*D293), IF(AND(J296 &gt;= D295, J296 &lt;= G293), (H293-E295)/(G293-D295)*J296 + (H293 - (H293-E295)/(G293-D295)*G293), "Unknown"))))))))</x:f>
      </x:c>
      <x:c r="Q296" s="96" t="s"/>
    </x:row>
    <x:row r="297" spans="1:34" x14ac:dyDescent="0.25">
      <x:c r="J297" s="11" t="n">
        <x:v>5.7</x:v>
      </x:c>
      <x:c r="K297" s="11" t="n">
        <x:v>6.7</x:v>
      </x:c>
      <x:c r="L297" s="8" t="s">
        <x:v>308</x:v>
      </x:c>
      <x:c r="M297" s="0" t="s"/>
      <x:c r="O297" s="11">
        <x:f>IF(AND(J297 &gt;= A293, J297 &lt;= A294), (B294-B293)/(A294-A293)*J297 + (B294 - (B294-B293)/(A294-A293)*A294), IF(AND(J297 &gt; A294, J297 &lt;= A295), (B295-B294)/(A295-A294)*J297 + (B295 - (B295-B294)/(A295-A294)*A295), IF(AND(J297 &gt;= D293, J297 &lt;= D294), (E294-E293)/(D294-D293)*J297 + (E294 - (E294-E293)/(D294-D293)*D294), IF(AND(J297 &gt; D294, J297 &lt;= D295), (E295-E294)/(D295-D294)*J297 + (E295 - (E295-E294)/(D295-D294)*D295), IF(AND(J297 &gt;= G293, J297 &lt;= G294), (H294-H293)/(G294-G293)*J297 + (H294 - (H294-H293)/(G294-G293)*G294), IF(AND(J297 &gt; G294, J297 &lt;= G295), (H295-H294)/(G295-G294)*J297 + (H295 - (H295-H294)/(G295-G294)*G295), IF(AND(J297 &gt;= A295, J297 &lt;= D293), (E293-B295)/(D293-A295)*J297 + (E293 - (E293-B295)/(D293-A295)*D293), IF(AND(J297 &gt;= D295, J297 &lt;= G293), (H293-E295)/(G293-D295)*J297 + (H293 - (H293-E295)/(G293-D295)*G293), "Unknown"))))))))</x:f>
      </x:c>
      <x:c r="Q297" s="96" t="s"/>
    </x:row>
    <x:row r="298" spans="1:34" x14ac:dyDescent="0.25">
      <x:c r="J298" s="11" t="n">
        <x:v>7.2</x:v>
      </x:c>
      <x:c r="K298" s="11" t="n">
        <x:v>8.2</x:v>
      </x:c>
      <x:c r="L298" s="8" t="s">
        <x:v>309</x:v>
      </x:c>
      <x:c r="M298" s="0" t="s"/>
      <x:c r="Q298" s="96" t="s"/>
    </x:row>
    <x:row r="299" spans="1:34" s="0" customFormat="1" ht="15.75" customHeight="1" thickBot="1" x14ac:dyDescent="0.3">
      <x:c r="L299" s="8" t="s"/>
      <x:c r="Q299" s="96" t="s"/>
    </x:row>
    <x:row r="300" spans="1:34" x14ac:dyDescent="0.25">
      <x:c r="A300" s="97" t="s"/>
      <x:c r="B300" s="97" t="s"/>
      <x:c r="C300" s="97" t="s"/>
      <x:c r="D300" s="97" t="s"/>
      <x:c r="E300" s="97" t="s"/>
      <x:c r="F300" s="97" t="s"/>
      <x:c r="G300" s="97" t="s"/>
      <x:c r="H300" s="97" t="s"/>
      <x:c r="I300" s="97" t="s"/>
      <x:c r="J300" s="97" t="s"/>
      <x:c r="K300" s="97" t="s"/>
      <x:c r="L300" s="97" t="s"/>
      <x:c r="M300" s="97" t="s"/>
      <x:c r="N300" s="97" t="s"/>
      <x:c r="O300" s="97" t="s"/>
      <x:c r="P300" s="97" t="s"/>
      <x:c r="Q300" s="96" t="s"/>
      <x:c r="S300" s="26" t="s">
        <x:v>117</x:v>
      </x:c>
      <x:c r="T300" s="15" t="s"/>
      <x:c r="U300" s="15" t="s"/>
      <x:c r="V300" s="15" t="s"/>
      <x:c r="W300" s="15" t="s"/>
      <x:c r="X300" s="15" t="s"/>
      <x:c r="Y300" s="21" t="s">
        <x:v>310</x:v>
      </x:c>
      <x:c r="Z300" s="22" t="s"/>
      <x:c r="AA300" s="22" t="s"/>
      <x:c r="AB300" s="22" t="s"/>
      <x:c r="AC300" s="22" t="s"/>
      <x:c r="AD300" s="22" t="s"/>
      <x:c r="AE300" s="22" t="s"/>
      <x:c r="AF300" s="22" t="s"/>
      <x:c r="AG300" s="23" t="s"/>
    </x:row>
    <x:row r="301" spans="1:34" x14ac:dyDescent="0.25">
      <x:c r="Q301" s="96" t="s"/>
      <x:c r="S301" s="6" t="s">
        <x:v>119</x:v>
      </x:c>
      <x:c r="T301" s="6" t="s"/>
      <x:c r="U301" s="6" t="s"/>
      <x:c r="V301" s="6" t="s">
        <x:v>120</x:v>
      </x:c>
      <x:c r="W301" s="6" t="s"/>
      <x:c r="X301" s="6" t="s"/>
      <x:c r="Y301" s="24" t="s">
        <x:v>121</x:v>
      </x:c>
      <x:c r="Z301" s="15" t="s"/>
      <x:c r="AA301" s="15" t="s"/>
      <x:c r="AB301" s="15" t="s"/>
      <x:c r="AC301" s="15" t="s"/>
      <x:c r="AD301" s="15" t="s"/>
      <x:c r="AE301" s="15" t="s"/>
      <x:c r="AF301" s="15" t="s"/>
      <x:c r="AG301" s="25" t="s"/>
    </x:row>
    <x:row r="302" spans="1:34" x14ac:dyDescent="0.25">
      <x:c r="A302" s="13" t="s">
        <x:v>311</x:v>
      </x:c>
      <x:c r="Q302" s="96" t="s"/>
      <x:c r="S302" s="31" t="s">
        <x:v>74</x:v>
      </x:c>
      <x:c r="T302" s="31" t="s">
        <x:v>123</x:v>
      </x:c>
      <x:c r="U302" s="31" t="s"/>
      <x:c r="V302" s="18" t="s">
        <x:v>74</x:v>
      </x:c>
      <x:c r="W302" s="18" t="s">
        <x:v>123</x:v>
      </x:c>
      <x:c r="X302" s="31" t="s"/>
      <x:c r="Y302" s="27" t="s">
        <x:v>124</x:v>
      </x:c>
      <x:c r="Z302" s="18" t="s">
        <x:v>74</x:v>
      </x:c>
      <x:c r="AA302" s="18" t="s">
        <x:v>123</x:v>
      </x:c>
      <x:c r="AB302" s="15" t="s"/>
      <x:c r="AC302" s="18" t="s">
        <x:v>124</x:v>
      </x:c>
      <x:c r="AD302" s="18" t="s">
        <x:v>125</x:v>
      </x:c>
      <x:c r="AE302" s="18" t="s">
        <x:v>126</x:v>
      </x:c>
      <x:c r="AF302" s="18" t="s">
        <x:v>127</x:v>
      </x:c>
      <x:c r="AG302" s="28" t="s">
        <x:v>128</x:v>
      </x:c>
    </x:row>
    <x:row r="303" spans="1:34" x14ac:dyDescent="0.25">
      <x:c r="A303" s="45" t="s">
        <x:v>9</x:v>
      </x:c>
      <x:c r="B303" s="45" t="s">
        <x:v>10</x:v>
      </x:c>
      <x:c r="C303" s="45" t="s">
        <x:v>11</x:v>
      </x:c>
      <x:c r="D303" s="47" t="s">
        <x:v>12</x:v>
      </x:c>
      <x:c r="E303" s="47" t="s">
        <x:v>13</x:v>
      </x:c>
      <x:c r="F303" s="47" t="s">
        <x:v>14</x:v>
      </x:c>
      <x:c r="G303" s="49" t="s">
        <x:v>15</x:v>
      </x:c>
      <x:c r="H303" s="49" t="s">
        <x:v>16</x:v>
      </x:c>
      <x:c r="I303" s="49" t="s">
        <x:v>17</x:v>
      </x:c>
      <x:c r="J303" s="58" t="s">
        <x:v>74</x:v>
      </x:c>
      <x:c r="K303" s="59" t="s">
        <x:v>75</x:v>
      </x:c>
      <x:c r="L303" s="59" t="s">
        <x:v>19</x:v>
      </x:c>
      <x:c r="M303" s="59" t="s">
        <x:v>72</x:v>
      </x:c>
      <x:c r="N303" s="103" t="s">
        <x:v>20</x:v>
      </x:c>
      <x:c r="O303" s="66">
        <x:v>43952.6333333333</x:v>
      </x:c>
      <x:c r="Q303" s="96" t="s"/>
      <x:c r="S303" s="15" t="s"/>
      <x:c r="T303" s="15" t="s"/>
      <x:c r="U303" s="15" t="s"/>
      <x:c r="V303" s="99">
        <x:f>Z303</x:f>
      </x:c>
      <x:c r="W303" s="100">
        <x:f>AA303</x:f>
      </x:c>
      <x:c r="X303" s="15" t="s"/>
      <x:c r="Y303" s="29" t="n">
        <x:v>0</x:v>
      </x:c>
      <x:c r="Z303" s="17">
        <x:f>S303</x:f>
      </x:c>
      <x:c r="AA303" s="17">
        <x:f>T303</x:f>
      </x:c>
      <x:c r="AB303" s="15" t="s"/>
      <x:c r="AC303" s="17" t="n">
        <x:v>0</x:v>
      </x:c>
      <x:c r="AD303" s="17">
        <x:f>Z304 - Z303</x:f>
      </x:c>
      <x:c r="AE303" s="17">
        <x:f>AD303 + AD304</x:f>
      </x:c>
      <x:c r="AF303" s="17">
        <x:f>AA304 - AA303</x:f>
      </x:c>
      <x:c r="AG303" s="30" t="e">
        <x:f>AF303 / AD303</x:f>
      </x:c>
    </x:row>
    <x:row r="304" spans="1:34" x14ac:dyDescent="0.25">
      <x:c r="A304" s="11" t="n">
        <x:v>62</x:v>
      </x:c>
      <x:c r="B304" s="11" t="n">
        <x:v>12</x:v>
      </x:c>
      <x:c r="C304" s="11" t="s">
        <x:v>33</x:v>
      </x:c>
      <x:c r="D304" s="11" t="n">
        <x:v>76</x:v>
      </x:c>
      <x:c r="E304" s="11" t="n">
        <x:v>25</x:v>
      </x:c>
      <x:c r="F304" s="11" t="s">
        <x:v>40</x:v>
      </x:c>
      <x:c r="G304" s="11" t="n">
        <x:v>94</x:v>
      </x:c>
      <x:c r="H304" s="11" t="n">
        <x:v>40</x:v>
      </x:c>
      <x:c r="I304" s="11" t="s">
        <x:v>21</x:v>
      </x:c>
      <x:c r="J304" s="11" t="n">
        <x:v>60</x:v>
      </x:c>
      <x:c r="K304" s="11" t="n">
        <x:v>-8888</x:v>
      </x:c>
      <x:c r="L304" s="8" t="s">
        <x:v>77</x:v>
      </x:c>
      <x:c r="M304" s="11" t="s">
        <x:v>26</x:v>
      </x:c>
      <x:c r="Q304" s="96" t="s"/>
      <x:c r="S304" s="15" t="s"/>
      <x:c r="T304" s="15" t="s"/>
      <x:c r="U304" s="15" t="s"/>
      <x:c r="V304" s="99">
        <x:f>V303+1/4*(V307-V303)</x:f>
      </x:c>
      <x:c r="W304" s="100" t="e">
        <x:f>Z315 * (V304 - V303)^3 + AA315 * (V304 - V303)^2 + AB315 * (V304 - V303) + AC315</x:f>
      </x:c>
      <x:c r="X304" s="15" t="s"/>
      <x:c r="Y304" s="29" t="n">
        <x:v>1</x:v>
      </x:c>
      <x:c r="Z304" s="17">
        <x:f>S304</x:f>
      </x:c>
      <x:c r="AA304" s="17">
        <x:f>T304</x:f>
      </x:c>
      <x:c r="AB304" s="15" t="s"/>
      <x:c r="AC304" s="17" t="n">
        <x:v>1</x:v>
      </x:c>
      <x:c r="AD304" s="17">
        <x:f>Z305 - Z304</x:f>
      </x:c>
      <x:c r="AE304" s="17">
        <x:f>AD304 + AD305</x:f>
      </x:c>
      <x:c r="AF304" s="17">
        <x:f>AA305 - AA304</x:f>
      </x:c>
      <x:c r="AG304" s="30" t="e">
        <x:f>AF304 / AD304</x:f>
      </x:c>
    </x:row>
    <x:row r="305" spans="1:34" x14ac:dyDescent="0.25">
      <x:c r="A305" s="11" t="n">
        <x:v>70</x:v>
      </x:c>
      <x:c r="B305" s="11" t="n">
        <x:v>18</x:v>
      </x:c>
      <x:c r="D305" s="11" t="n">
        <x:v>80</x:v>
      </x:c>
      <x:c r="E305" s="11" t="n">
        <x:v>35</x:v>
      </x:c>
      <x:c r="G305" s="11" t="n">
        <x:v>98</x:v>
      </x:c>
      <x:c r="H305" s="11" t="n">
        <x:v>49</x:v>
      </x:c>
      <x:c r="J305" s="11" t="n">
        <x:v>73</x:v>
      </x:c>
      <x:c r="K305" s="11" t="n">
        <x:v>22.2</x:v>
      </x:c>
      <x:c r="L305" s="8" t="s">
        <x:v>312</x:v>
      </x:c>
      <x:c r="M305" s="0" t="s"/>
      <x:c r="O305" s="11">
        <x:f>IF(AND(J305 &gt;= A304, J305 &lt;= A305), (B305-B304)/(A305-A304)*J305 + (B305 - (B305-B304)/(A305-A304)*A305), IF(AND(J305 &gt; A305, J305 &lt;= A306), (B306-B305)/(A306-A305)*J305 + (B306 - (B306-B305)/(A306-A305)*A306), IF(AND(J305 &gt;= D304, J305 &lt;= D305), (E305-E304)/(D305-D304)*J305 + (E305 - (E305-E304)/(D305-D304)*D305), IF(AND(J305 &gt; D305, J305 &lt;= D306), (E306-E305)/(D306-D305)*J305 + (E306 - (E306-E305)/(D306-D305)*D306), IF(AND(J305 &gt;= G304, J305 &lt;= G305), (H305-H304)/(G305-G304)*J305 + (H305 - (H305-H304)/(G305-G304)*G305), IF(AND(J305 &gt; G305, J305 &lt;= G306), (H306-H305)/(G306-G305)*J305 + (H306 - (H306-H305)/(G306-G305)*G306), IF(AND(J305 &gt;= A306, J305 &lt;= D304), (E304-B306)/(D304-A306)*J305 + (E304 - (E304-B306)/(D304-A306)*D304), IF(AND(J305 &gt;= D306, J305 &lt;= G304), (H304-E306)/(G304-D306)*J305 + (H304 - (H304-E306)/(G304-D306)*G304), "Unknown"))))))))</x:f>
      </x:c>
      <x:c r="Q305" s="96" t="s"/>
      <x:c r="S305" s="15" t="s"/>
      <x:c r="T305" s="15" t="s"/>
      <x:c r="U305" s="15" t="s"/>
      <x:c r="V305" s="99">
        <x:f>V303+2/4*(V307-V303)</x:f>
      </x:c>
      <x:c r="W305" s="100" t="e">
        <x:f>Z315 * (V305 - V303)^3 + AA315 * (V305 - V303)^2 + AB315 * (V305 - V303) + AC315</x:f>
      </x:c>
      <x:c r="X305" s="15" t="s"/>
      <x:c r="Y305" s="29" t="n">
        <x:v>2</x:v>
      </x:c>
      <x:c r="Z305" s="17">
        <x:f>S305</x:f>
      </x:c>
      <x:c r="AA305" s="17">
        <x:f>T305</x:f>
      </x:c>
      <x:c r="AB305" s="15" t="s"/>
      <x:c r="AC305" s="17" t="n">
        <x:v>2</x:v>
      </x:c>
      <x:c r="AD305" s="17">
        <x:f>Z306 - Z305</x:f>
      </x:c>
      <x:c r="AE305" s="17" t="s"/>
      <x:c r="AF305" s="17">
        <x:f>AA306 - AA305</x:f>
      </x:c>
      <x:c r="AG305" s="30" t="e">
        <x:f>AF305 / AD305</x:f>
      </x:c>
    </x:row>
    <x:row r="306" spans="1:34" x14ac:dyDescent="0.25">
      <x:c r="A306" s="11" t="n">
        <x:v>75</x:v>
      </x:c>
      <x:c r="B306" s="11" t="n">
        <x:v>25</x:v>
      </x:c>
      <x:c r="D306" s="11" t="n">
        <x:v>90</x:v>
      </x:c>
      <x:c r="E306" s="11" t="n">
        <x:v>40</x:v>
      </x:c>
      <x:c r="G306" s="11" t="n">
        <x:v>113</x:v>
      </x:c>
      <x:c r="H306" s="11" t="n">
        <x:v>52</x:v>
      </x:c>
      <x:c r="J306" s="11" t="n">
        <x:v>75.2</x:v>
      </x:c>
      <x:c r="K306" s="11" t="n">
        <x:v>25</x:v>
      </x:c>
      <x:c r="L306" s="8" t="s">
        <x:v>303</x:v>
      </x:c>
      <x:c r="M306" s="0" t="s"/>
      <x:c r="O306" s="11">
        <x:f>IF(AND(J306 &gt;= A304, J306 &lt;= A305), (B305-B304)/(A305-A304)*J306 + (B305 - (B305-B304)/(A305-A304)*A305), IF(AND(J306 &gt; A305, J306 &lt;= A306), (B306-B305)/(A306-A305)*J306 + (B306 - (B306-B305)/(A306-A305)*A306), IF(AND(J306 &gt;= D304, J306 &lt;= D305), (E305-E304)/(D305-D304)*J306 + (E305 - (E305-E304)/(D305-D304)*D305), IF(AND(J306 &gt; D305, J306 &lt;= D306), (E306-E305)/(D306-D305)*J306 + (E306 - (E306-E305)/(D306-D305)*D306), IF(AND(J306 &gt;= G304, J306 &lt;= G305), (H305-H304)/(G305-G304)*J306 + (H305 - (H305-H304)/(G305-G304)*G305), IF(AND(J306 &gt; G305, J306 &lt;= G306), (H306-H305)/(G306-G305)*J306 + (H306 - (H306-H305)/(G306-G305)*G306), IF(AND(J306 &gt;= A306, J306 &lt;= D304), (E304-B306)/(D304-A306)*J306 + (E304 - (E304-B306)/(D304-A306)*D304), IF(AND(J306 &gt;= D306, J306 &lt;= G304), (H304-E306)/(G304-D306)*J306 + (H304 - (H304-E306)/(G304-D306)*G304), "Unknown"))))))))</x:f>
      </x:c>
      <x:c r="Q306" s="96" t="s"/>
      <x:c r="S306" s="15" t="s"/>
      <x:c r="T306" s="15" t="s"/>
      <x:c r="U306" s="15" t="s"/>
      <x:c r="V306" s="99">
        <x:f>V303+3/4*(V307-V303)</x:f>
      </x:c>
      <x:c r="W306" s="100" t="e">
        <x:f>Z315 * (V306 - V303)^3 + AA315 * (V306 - V303)^2 + AB315 * (V306 - V303) + AC315</x:f>
      </x:c>
      <x:c r="X306" s="15" t="s"/>
      <x:c r="Y306" s="29" t="n">
        <x:v>3</x:v>
      </x:c>
      <x:c r="Z306" s="17">
        <x:f>S306</x:f>
      </x:c>
      <x:c r="AA306" s="17">
        <x:f>T306</x:f>
      </x:c>
      <x:c r="AB306" s="15" t="s"/>
      <x:c r="AC306" s="15" t="s"/>
      <x:c r="AD306" s="15" t="s"/>
      <x:c r="AE306" s="15" t="s"/>
      <x:c r="AF306" s="15" t="s"/>
      <x:c r="AG306" s="25" t="s"/>
    </x:row>
    <x:row r="307" spans="1:34" x14ac:dyDescent="0.25">
      <x:c r="J307" s="11" t="n">
        <x:v>83</x:v>
      </x:c>
      <x:c r="K307" s="11" t="n">
        <x:v>35</x:v>
      </x:c>
      <x:c r="L307" s="8" t="s">
        <x:v>97</x:v>
      </x:c>
      <x:c r="M307" s="0" t="s"/>
      <x:c r="Q307" s="96" t="s"/>
      <x:c r="S307" s="15" t="s"/>
      <x:c r="T307" s="15" t="s"/>
      <x:c r="U307" s="15" t="s"/>
      <x:c r="V307" s="99">
        <x:f>Z304</x:f>
      </x:c>
      <x:c r="W307" s="100">
        <x:f>AA304</x:f>
      </x:c>
      <x:c r="X307" s="15" t="s"/>
      <x:c r="Y307" s="35" t="s"/>
      <x:c r="Z307" s="15" t="s"/>
      <x:c r="AA307" s="15" t="s"/>
      <x:c r="AB307" s="15" t="s"/>
      <x:c r="AC307" s="15" t="s"/>
      <x:c r="AD307" s="15" t="s"/>
      <x:c r="AE307" s="15" t="s"/>
      <x:c r="AF307" s="15" t="s"/>
      <x:c r="AG307" s="25" t="s"/>
    </x:row>
    <x:row r="308" spans="1:34" x14ac:dyDescent="0.25">
      <x:c r="J308" s="11" t="n">
        <x:v>92</x:v>
      </x:c>
      <x:c r="K308" s="11" t="n">
        <x:v>40</x:v>
      </x:c>
      <x:c r="L308" s="8" t="s">
        <x:v>79</x:v>
      </x:c>
      <x:c r="M308" s="0" t="s"/>
      <x:c r="Q308" s="96" t="s"/>
      <x:c r="S308" s="15" t="s"/>
      <x:c r="T308" s="15" t="s"/>
      <x:c r="U308" s="15" t="s"/>
      <x:c r="V308" s="99">
        <x:f>V307+1/4*(V311-V307)</x:f>
      </x:c>
      <x:c r="W308" s="100" t="e">
        <x:f>Z316 * (V308 - V307)^3 + AA316 * (V308 - V307)^2 + AB316 * (V308 - V307) + AC316</x:f>
      </x:c>
      <x:c r="X308" s="15" t="s"/>
      <x:c r="Y308" s="35" t="s"/>
      <x:c r="Z308" s="5" t="s">
        <x:v>130</x:v>
      </x:c>
      <x:c r="AA308" s="4" t="s"/>
      <x:c r="AB308" s="4" t="s"/>
      <x:c r="AC308" s="3" t="s"/>
      <x:c r="AD308" s="15" t="s"/>
      <x:c r="AE308" s="18" t="s">
        <x:v>131</x:v>
      </x:c>
      <x:c r="AF308" s="15" t="s"/>
      <x:c r="AG308" s="28" t="s">
        <x:v>132</x:v>
      </x:c>
    </x:row>
    <x:row r="309" spans="1:34" x14ac:dyDescent="0.25">
      <x:c r="J309" s="11" t="n">
        <x:v>96</x:v>
      </x:c>
      <x:c r="K309" s="8" t="s">
        <x:v>76</x:v>
      </x:c>
      <x:c r="L309" s="8" t="s">
        <x:v>76</x:v>
      </x:c>
      <x:c r="M309" s="0" t="s"/>
      <x:c r="Q309" s="96" t="s"/>
      <x:c r="S309" s="15" t="s"/>
      <x:c r="T309" s="15" t="s"/>
      <x:c r="U309" s="15" t="s"/>
      <x:c r="V309" s="99">
        <x:f>V307+2/4*(V311-V307)</x:f>
      </x:c>
      <x:c r="W309" s="100" t="e">
        <x:f>Z316 * (V309 - V307)^3 + AA316 * (V309 - V307)^2 + AB316 * (V309 - V307) + AC316</x:f>
      </x:c>
      <x:c r="X309" s="15" t="s"/>
      <x:c r="Y309" s="35" t="s"/>
      <x:c r="Z309" s="17" t="n">
        <x:v>2</x:v>
      </x:c>
      <x:c r="AA309" s="17" t="n">
        <x:v>0</x:v>
      </x:c>
      <x:c r="AB309" s="17" t="n">
        <x:v>0</x:v>
      </x:c>
      <x:c r="AC309" s="17" t="n">
        <x:v>0</x:v>
      </x:c>
      <x:c r="AD309" s="15" t="s"/>
      <x:c r="AE309" s="17" t="n">
        <x:v>0</x:v>
      </x:c>
      <x:c r="AF309" s="15" t="s"/>
      <x:c r="AG309" s="30" t="e">
        <x:f t="array" ref="AG309:AG312">MMULT( MINVERSE(Z309:AC312), AE309:AE312 )</x:f>
      </x:c>
    </x:row>
    <x:row r="310" spans="1:34" x14ac:dyDescent="0.25">
      <x:c r="A310" s="13" t="s">
        <x:v>313</x:v>
      </x:c>
      <x:c r="Q310" s="96" t="s"/>
      <x:c r="S310" s="15" t="s"/>
      <x:c r="T310" s="15" t="s"/>
      <x:c r="U310" s="15" t="s"/>
      <x:c r="V310" s="99">
        <x:f>V307+3/4*(V311-V307)</x:f>
      </x:c>
      <x:c r="W310" s="100" t="e">
        <x:f>Z316 * (V310 - V307)^3 + AA316 * (V310 - V307)^2 + AB316 * (V310 - V307) + AC316</x:f>
      </x:c>
      <x:c r="X310" s="15" t="s"/>
      <x:c r="Y310" s="35" t="s"/>
      <x:c r="Z310" s="17" t="e">
        <x:f>AD303 / AE303</x:f>
      </x:c>
      <x:c r="AA310" s="17" t="n">
        <x:v>2</x:v>
      </x:c>
      <x:c r="AB310" s="17" t="e">
        <x:f>1 - Z310</x:f>
      </x:c>
      <x:c r="AC310" s="17" t="n">
        <x:v>0</x:v>
      </x:c>
      <x:c r="AD310" s="15" t="s"/>
      <x:c r="AE310" s="17" t="e">
        <x:f>3 * (AG304 - AG303) / AE303</x:f>
      </x:c>
      <x:c r="AF310" s="15" t="s"/>
      <x:c r="AG310" s="30" t="e">
        <x:f t="array"/>
      </x:c>
    </x:row>
    <x:row r="311" spans="1:34" x14ac:dyDescent="0.25">
      <x:c r="A311" s="45" t="s">
        <x:v>9</x:v>
      </x:c>
      <x:c r="B311" s="45" t="s">
        <x:v>10</x:v>
      </x:c>
      <x:c r="C311" s="45" t="s">
        <x:v>11</x:v>
      </x:c>
      <x:c r="D311" s="47" t="s">
        <x:v>12</x:v>
      </x:c>
      <x:c r="E311" s="47" t="s">
        <x:v>13</x:v>
      </x:c>
      <x:c r="F311" s="47" t="s">
        <x:v>14</x:v>
      </x:c>
      <x:c r="G311" s="49" t="s">
        <x:v>15</x:v>
      </x:c>
      <x:c r="H311" s="49" t="s">
        <x:v>16</x:v>
      </x:c>
      <x:c r="I311" s="49" t="s">
        <x:v>17</x:v>
      </x:c>
      <x:c r="J311" s="58" t="s">
        <x:v>74</x:v>
      </x:c>
      <x:c r="K311" s="59" t="s">
        <x:v>75</x:v>
      </x:c>
      <x:c r="L311" s="59" t="s">
        <x:v>19</x:v>
      </x:c>
      <x:c r="M311" s="59" t="s">
        <x:v>72</x:v>
      </x:c>
      <x:c r="N311" s="98" t="s">
        <x:v>63</x:v>
      </x:c>
      <x:c r="O311" s="66">
        <x:v>43952.6333333333</x:v>
      </x:c>
      <x:c r="Q311" s="96" t="s"/>
      <x:c r="S311" s="15" t="s"/>
      <x:c r="T311" s="15" t="s"/>
      <x:c r="U311" s="15" t="s"/>
      <x:c r="V311" s="99">
        <x:f>Z305</x:f>
      </x:c>
      <x:c r="W311" s="100">
        <x:f>AA305</x:f>
      </x:c>
      <x:c r="X311" s="15" t="s"/>
      <x:c r="Y311" s="35" t="s"/>
      <x:c r="Z311" s="17" t="n">
        <x:v>0</x:v>
      </x:c>
      <x:c r="AA311" s="17" t="e">
        <x:f>AD304 / AE304</x:f>
      </x:c>
      <x:c r="AB311" s="17" t="n">
        <x:v>2</x:v>
      </x:c>
      <x:c r="AC311" s="17" t="e">
        <x:f>1 - AA311</x:f>
      </x:c>
      <x:c r="AD311" s="15" t="s"/>
      <x:c r="AE311" s="17" t="e">
        <x:f>3 * (AG305 - AG304) / AE304</x:f>
      </x:c>
      <x:c r="AF311" s="15" t="s"/>
      <x:c r="AG311" s="30" t="e">
        <x:f t="array"/>
      </x:c>
    </x:row>
    <x:row r="312" spans="1:34" x14ac:dyDescent="0.25">
      <x:c r="A312" s="11" t="n">
        <x:v>15</x:v>
      </x:c>
      <x:c r="B312" s="11" t="n">
        <x:v>10</x:v>
      </x:c>
      <x:c r="C312" s="11" t="s">
        <x:v>54</x:v>
      </x:c>
      <x:c r="D312" s="11" t="n">
        <x:v>30</x:v>
      </x:c>
      <x:c r="E312" s="11" t="n">
        <x:v>14</x:v>
      </x:c>
      <x:c r="F312" s="11" t="s">
        <x:v>33</x:v>
      </x:c>
      <x:c r="G312" s="11" t="n">
        <x:v>36</x:v>
      </x:c>
      <x:c r="H312" s="11" t="n">
        <x:v>23</x:v>
      </x:c>
      <x:c r="I312" s="11" t="s">
        <x:v>40</x:v>
      </x:c>
      <x:c r="J312" s="11" t="n">
        <x:v>16</x:v>
      </x:c>
      <x:c r="K312" s="101" t="n">
        <x:v>10.7133557800224</x:v>
      </x:c>
      <x:c r="L312" s="102" t="s">
        <x:v>314</x:v>
      </x:c>
      <x:c r="M312" s="11" t="s">
        <x:v>26</x:v>
      </x:c>
      <x:c r="Q312" s="96" t="s"/>
      <x:c r="S312" s="15" t="s"/>
      <x:c r="T312" s="15" t="s"/>
      <x:c r="U312" s="15" t="s"/>
      <x:c r="V312" s="99">
        <x:f>V311+1/4*(V315-V311)</x:f>
      </x:c>
      <x:c r="W312" s="100" t="e">
        <x:f>Z317 * (V312 - V311)^3 + AA317 * (V312 - V311)^2 + AB317 * (V312 - V311) + AC317</x:f>
      </x:c>
      <x:c r="X312" s="15" t="s"/>
      <x:c r="Y312" s="35" t="s"/>
      <x:c r="Z312" s="17" t="n">
        <x:v>0</x:v>
      </x:c>
      <x:c r="AA312" s="17" t="n">
        <x:v>0</x:v>
      </x:c>
      <x:c r="AB312" s="17" t="n">
        <x:v>0</x:v>
      </x:c>
      <x:c r="AC312" s="17" t="n">
        <x:v>2</x:v>
      </x:c>
      <x:c r="AD312" s="15" t="s"/>
      <x:c r="AE312" s="17" t="n">
        <x:v>0</x:v>
      </x:c>
      <x:c r="AF312" s="15" t="s"/>
      <x:c r="AG312" s="30" t="e">
        <x:f t="array"/>
      </x:c>
    </x:row>
    <x:row r="313" spans="1:34" x14ac:dyDescent="0.25">
      <x:c r="A313" s="11" t="n">
        <x:v>18</x:v>
      </x:c>
      <x:c r="B313" s="11" t="n">
        <x:v>12</x:v>
      </x:c>
      <x:c r="D313" s="11" t="n">
        <x:v>32</x:v>
      </x:c>
      <x:c r="E313" s="11" t="n">
        <x:v>19</x:v>
      </x:c>
      <x:c r="G313" s="11" t="n">
        <x:v>38</x:v>
      </x:c>
      <x:c r="H313" s="11" t="n">
        <x:v>24</x:v>
      </x:c>
      <x:c r="J313" s="11" t="n">
        <x:v>25</x:v>
      </x:c>
      <x:c r="K313" s="101" t="n">
        <x:v>13.9221848110737</x:v>
      </x:c>
      <x:c r="L313" s="102" t="s">
        <x:v>315</x:v>
      </x:c>
      <x:c r="M313" s="0" t="s"/>
      <x:c r="Q313" s="96" t="s"/>
      <x:c r="S313" s="15" t="s"/>
      <x:c r="T313" s="15" t="s"/>
      <x:c r="U313" s="15" t="s"/>
      <x:c r="V313" s="99">
        <x:f>V311+2/4*(V315-V311)</x:f>
      </x:c>
      <x:c r="W313" s="100" t="e">
        <x:f>Z317 * (V313 - V311)^3 + AA317 * (V313 - V311)^2 + AB317 * (V313 - V311) + AC317</x:f>
      </x:c>
      <x:c r="X313" s="15" t="s"/>
      <x:c r="Y313" s="35" t="s"/>
      <x:c r="Z313" s="15" t="s"/>
      <x:c r="AA313" s="15" t="s"/>
      <x:c r="AB313" s="15" t="s"/>
      <x:c r="AC313" s="15" t="s"/>
      <x:c r="AD313" s="15" t="s"/>
      <x:c r="AE313" s="15" t="s"/>
      <x:c r="AF313" s="15" t="s"/>
      <x:c r="AG313" s="25" t="s"/>
    </x:row>
    <x:row r="314" spans="1:34" x14ac:dyDescent="0.25">
      <x:c r="A314" s="11" t="n">
        <x:v>27</x:v>
      </x:c>
      <x:c r="B314" s="11" t="n">
        <x:v>14</x:v>
      </x:c>
      <x:c r="D314" s="11" t="n">
        <x:v>35</x:v>
      </x:c>
      <x:c r="E314" s="11" t="n">
        <x:v>23</x:v>
      </x:c>
      <x:c r="G314" s="11" t="n">
        <x:v>42</x:v>
      </x:c>
      <x:c r="H314" s="11" t="n">
        <x:v>35</x:v>
      </x:c>
      <x:c r="J314" s="11" t="n">
        <x:v>29</x:v>
      </x:c>
      <x:c r="K314" s="101" t="n">
        <x:v>14.0071829405163</x:v>
      </x:c>
      <x:c r="L314" s="102" t="s">
        <x:v>316</x:v>
      </x:c>
      <x:c r="M314" s="0" t="s"/>
      <x:c r="Q314" s="96" t="s"/>
      <x:c r="S314" s="15" t="s"/>
      <x:c r="T314" s="15" t="s"/>
      <x:c r="U314" s="15" t="s"/>
      <x:c r="V314" s="99">
        <x:f>V311+3/4*(V315-V311)</x:f>
      </x:c>
      <x:c r="W314" s="100" t="e">
        <x:f>Z317 * (V314 - V311)^3 + AA317 * (V314 - V311)^2 + AB317 * (V314 - V311) + AC317</x:f>
      </x:c>
      <x:c r="X314" s="15" t="s"/>
      <x:c r="Y314" s="27" t="s">
        <x:v>124</x:v>
      </x:c>
      <x:c r="Z314" s="18" t="s">
        <x:v>135</x:v>
      </x:c>
      <x:c r="AA314" s="18" t="s">
        <x:v>136</x:v>
      </x:c>
      <x:c r="AB314" s="18" t="s">
        <x:v>137</x:v>
      </x:c>
      <x:c r="AC314" s="18" t="s">
        <x:v>138</x:v>
      </x:c>
      <x:c r="AD314" s="36" t="s">
        <x:v>317</x:v>
      </x:c>
      <x:c r="AE314" s="37" t="s"/>
      <x:c r="AF314" s="37" t="s"/>
      <x:c r="AG314" s="25" t="s"/>
    </x:row>
    <x:row r="315" spans="1:34" x14ac:dyDescent="0.25">
      <x:c r="J315" s="11" t="n">
        <x:v>31</x:v>
      </x:c>
      <x:c r="K315" s="11" t="n">
        <x:v>16.5</x:v>
      </x:c>
      <x:c r="L315" s="8" t="s">
        <x:v>89</x:v>
      </x:c>
      <x:c r="M315" s="0" t="s"/>
      <x:c r="O315" s="11">
        <x:f>IF(AND(J315 &gt;= A312, J315 &lt;= A313), (B313-B312)/(A313-A312)*J315 + (B313 - (B313-B312)/(A313-A312)*A313), IF(AND(J315 &gt; A313, J315 &lt;= A314), (B314-B313)/(A314-A313)*J315 + (B314 - (B314-B313)/(A314-A313)*A314), IF(AND(J315 &gt;= D312, J315 &lt;= D313), (E313-E312)/(D313-D312)*J315 + (E313 - (E313-E312)/(D313-D312)*D313), IF(AND(J315 &gt; D313, J315 &lt;= D314), (E314-E313)/(D314-D313)*J315 + (E314 - (E314-E313)/(D314-D313)*D314), IF(AND(J315 &gt;= G312, J315 &lt;= G313), (H313-H312)/(G313-G312)*J315 + (H313 - (H313-H312)/(G313-G312)*G313), IF(AND(J315 &gt; G313, J315 &lt;= G314), (H314-H313)/(G314-G313)*J315 + (H314 - (H314-H313)/(G314-G313)*G314), IF(AND(J315 &gt;= A314, J315 &lt;= D312), (E312-B314)/(D312-A314)*J315 + (E312 - (E312-B314)/(D312-A314)*D312), IF(AND(J315 &gt;= D314, J315 &lt;= G312), (H312-E314)/(G312-D314)*J315 + (H312 - (H312-E314)/(G312-D314)*G312), "Unknown"))))))))</x:f>
      </x:c>
      <x:c r="Q315" s="96" t="s"/>
      <x:c r="S315" s="15" t="s"/>
      <x:c r="T315" s="15" t="s"/>
      <x:c r="U315" s="15" t="s"/>
      <x:c r="V315" s="99">
        <x:f>Z306</x:f>
      </x:c>
      <x:c r="W315" s="100">
        <x:f>AA306</x:f>
      </x:c>
      <x:c r="X315" s="15" t="s"/>
      <x:c r="Y315" s="29" t="n">
        <x:v>0</x:v>
      </x:c>
      <x:c r="Z315" s="17" t="e">
        <x:f>(AG310 - AG309) / (3 * AD303)</x:f>
      </x:c>
      <x:c r="AA315" s="17" t="e">
        <x:f>AG309</x:f>
      </x:c>
      <x:c r="AB315" s="17" t="e">
        <x:f>AG303 - AD303 * (AG310 + 2 * AG309) / 3</x:f>
      </x:c>
      <x:c r="AC315" s="17">
        <x:f>AA303</x:f>
      </x:c>
      <x:c r="AD315" s="36" t="s"/>
      <x:c r="AE315" s="37" t="s"/>
      <x:c r="AF315" s="37" t="s"/>
      <x:c r="AG315" s="25" t="s"/>
    </x:row>
    <x:row r="316" spans="1:34" x14ac:dyDescent="0.25">
      <x:c r="J316" s="11" t="n">
        <x:v>37</x:v>
      </x:c>
      <x:c r="K316" s="11" t="n">
        <x:v>23</x:v>
      </x:c>
      <x:c r="L316" s="8" t="s">
        <x:v>318</x:v>
      </x:c>
      <x:c r="M316" s="0" t="s"/>
      <x:c r="Q316" s="96" t="s"/>
      <x:c r="S316" s="15" t="s"/>
      <x:c r="T316" s="15" t="s"/>
      <x:c r="U316" s="15" t="s"/>
      <x:c r="V316" s="15" t="s"/>
      <x:c r="W316" s="15" t="s"/>
      <x:c r="X316" s="15" t="s"/>
      <x:c r="Y316" s="29" t="n">
        <x:v>1</x:v>
      </x:c>
      <x:c r="Z316" s="17" t="e">
        <x:f>(AG311 - AG310) / (3 * AD304)</x:f>
      </x:c>
      <x:c r="AA316" s="17" t="e">
        <x:f>AG310</x:f>
      </x:c>
      <x:c r="AB316" s="17" t="e">
        <x:f>AG304 - AD304 * (AG311 + 2 * AG310) / 3</x:f>
      </x:c>
      <x:c r="AC316" s="17">
        <x:f>AA304</x:f>
      </x:c>
      <x:c r="AD316" s="36" t="s"/>
      <x:c r="AE316" s="37" t="s"/>
      <x:c r="AF316" s="37" t="s"/>
      <x:c r="AG316" s="25" t="s"/>
    </x:row>
    <x:row r="317" spans="1:34" s="0" customFormat="1" ht="15.75" customHeight="1" thickBot="1" x14ac:dyDescent="0.3">
      <x:c r="J317" s="11" t="n">
        <x:v>40</x:v>
      </x:c>
      <x:c r="K317" s="11" t="n">
        <x:v>24</x:v>
      </x:c>
      <x:c r="L317" s="8" t="s">
        <x:v>287</x:v>
      </x:c>
      <x:c r="M317" s="0" t="s"/>
      <x:c r="Q317" s="96" t="s"/>
      <x:c r="S317" s="15" t="s"/>
      <x:c r="T317" s="15" t="s"/>
      <x:c r="U317" s="15" t="s"/>
      <x:c r="V317" s="15" t="s"/>
      <x:c r="W317" s="15" t="s"/>
      <x:c r="X317" s="15" t="s"/>
      <x:c r="Y317" s="38" t="n">
        <x:v>2</x:v>
      </x:c>
      <x:c r="Z317" s="39" t="e">
        <x:f>(AG312 - AG311) / (3 * AD305)</x:f>
      </x:c>
      <x:c r="AA317" s="39" t="e">
        <x:f>AG311</x:f>
      </x:c>
      <x:c r="AB317" s="39" t="e">
        <x:f>AG305 - AD305 * (AG312 + 2 * AG311) / 3</x:f>
      </x:c>
      <x:c r="AC317" s="39">
        <x:f>AA305</x:f>
      </x:c>
      <x:c r="AD317" s="40" t="s"/>
      <x:c r="AE317" s="41" t="s"/>
      <x:c r="AF317" s="41" t="s"/>
      <x:c r="AG317" s="42" t="s"/>
    </x:row>
    <x:row r="318" spans="1:34" x14ac:dyDescent="0.25">
      <x:c r="A318" s="13" t="s">
        <x:v>319</x:v>
      </x:c>
      <x:c r="Q318" s="96" t="s"/>
    </x:row>
    <x:row r="319" spans="1:34" x14ac:dyDescent="0.25">
      <x:c r="A319" s="45" t="s">
        <x:v>9</x:v>
      </x:c>
      <x:c r="B319" s="45" t="s">
        <x:v>10</x:v>
      </x:c>
      <x:c r="C319" s="45" t="s">
        <x:v>11</x:v>
      </x:c>
      <x:c r="D319" s="47" t="s">
        <x:v>12</x:v>
      </x:c>
      <x:c r="E319" s="47" t="s">
        <x:v>13</x:v>
      </x:c>
      <x:c r="F319" s="47" t="s">
        <x:v>14</x:v>
      </x:c>
      <x:c r="G319" s="49" t="s">
        <x:v>15</x:v>
      </x:c>
      <x:c r="H319" s="49" t="s">
        <x:v>16</x:v>
      </x:c>
      <x:c r="I319" s="49" t="s">
        <x:v>17</x:v>
      </x:c>
      <x:c r="J319" s="58" t="s">
        <x:v>74</x:v>
      </x:c>
      <x:c r="K319" s="59" t="s">
        <x:v>75</x:v>
      </x:c>
      <x:c r="L319" s="59" t="s">
        <x:v>19</x:v>
      </x:c>
      <x:c r="M319" s="59" t="s">
        <x:v>72</x:v>
      </x:c>
      <x:c r="N319" s="98" t="s">
        <x:v>63</x:v>
      </x:c>
      <x:c r="O319" s="66">
        <x:v>43952.6333333333</x:v>
      </x:c>
      <x:c r="Q319" s="96" t="s"/>
    </x:row>
    <x:row r="320" spans="1:34" x14ac:dyDescent="0.25">
      <x:c r="A320" s="11" t="n">
        <x:v>0</x:v>
      </x:c>
      <x:c r="B320" s="11" t="n">
        <x:v>14</x:v>
      </x:c>
      <x:c r="C320" s="11" t="s">
        <x:v>40</x:v>
      </x:c>
      <x:c r="D320" s="11" t="n">
        <x:v>4</x:v>
      </x:c>
      <x:c r="E320" s="11" t="n">
        <x:v>30</x:v>
      </x:c>
      <x:c r="F320" s="11" t="s">
        <x:v>54</x:v>
      </x:c>
      <x:c r="G320" s="11" t="n">
        <x:v>7</x:v>
      </x:c>
      <x:c r="H320" s="11" t="n">
        <x:v>50</x:v>
      </x:c>
      <x:c r="I320" s="11" t="s">
        <x:v>54</x:v>
      </x:c>
      <x:c r="J320" s="11" t="n">
        <x:v>0</x:v>
      </x:c>
      <x:c r="K320" s="11" t="n">
        <x:v>14</x:v>
      </x:c>
      <x:c r="L320" s="8" t="s">
        <x:v>78</x:v>
      </x:c>
      <x:c r="M320" s="11" t="s">
        <x:v>26</x:v>
      </x:c>
      <x:c r="Q320" s="96" t="s"/>
    </x:row>
    <x:row r="321" spans="1:34" x14ac:dyDescent="0.25">
      <x:c r="A321" s="11" t="n">
        <x:v>1</x:v>
      </x:c>
      <x:c r="B321" s="11" t="n">
        <x:v>20</x:v>
      </x:c>
      <x:c r="D321" s="11" t="n">
        <x:v>5</x:v>
      </x:c>
      <x:c r="E321" s="11" t="n">
        <x:v>40</x:v>
      </x:c>
      <x:c r="G321" s="11" t="n">
        <x:v>8</x:v>
      </x:c>
      <x:c r="H321" s="11" t="n">
        <x:v>55</x:v>
      </x:c>
      <x:c r="J321" s="11" t="n">
        <x:v>5</x:v>
      </x:c>
      <x:c r="K321" s="11" t="n">
        <x:v>40</x:v>
      </x:c>
      <x:c r="L321" s="8" t="s">
        <x:v>79</x:v>
      </x:c>
      <x:c r="M321" s="0" t="s"/>
      <x:c r="Q321" s="96" t="s"/>
    </x:row>
    <x:row r="322" spans="1:34" x14ac:dyDescent="0.25">
      <x:c r="A322" s="11" t="n">
        <x:v>2</x:v>
      </x:c>
      <x:c r="B322" s="11" t="n">
        <x:v>30</x:v>
      </x:c>
      <x:c r="D322" s="11" t="n">
        <x:v>6</x:v>
      </x:c>
      <x:c r="E322" s="11" t="n">
        <x:v>50</x:v>
      </x:c>
      <x:c r="G322" s="11" t="n">
        <x:v>9</x:v>
      </x:c>
      <x:c r="H322" s="11" t="n">
        <x:v>57.5</x:v>
      </x:c>
      <x:c r="J322" s="11" t="n">
        <x:v>5.5</x:v>
      </x:c>
      <x:c r="K322" s="101" t="n">
        <x:v>45.679347826087</x:v>
      </x:c>
      <x:c r="L322" s="102" t="s">
        <x:v>86</x:v>
      </x:c>
      <x:c r="M322" s="0" t="s"/>
      <x:c r="O322" s="11">
        <x:f>AVERAGE(45.1630434782609, 45.75,  46.125)</x:f>
      </x:c>
      <x:c r="Q322" s="96" t="s"/>
    </x:row>
    <x:row r="323" spans="1:34" x14ac:dyDescent="0.25">
      <x:c r="J323" s="11" t="n">
        <x:v>7.5</x:v>
      </x:c>
      <x:c r="K323" s="101" t="n">
        <x:v>52.3125</x:v>
      </x:c>
      <x:c r="L323" s="102" t="s">
        <x:v>320</x:v>
      </x:c>
      <x:c r="M323" s="0" t="s"/>
      <x:c r="Q323" s="96" t="s"/>
    </x:row>
    <x:row r="324" spans="1:34" x14ac:dyDescent="0.25">
      <x:c r="J324" s="11" t="n">
        <x:v>9</x:v>
      </x:c>
      <x:c r="K324" s="101" t="n">
        <x:v>57.5</x:v>
      </x:c>
      <x:c r="L324" s="102" t="s">
        <x:v>321</x:v>
      </x:c>
      <x:c r="M324" s="0" t="s"/>
      <x:c r="Q324" s="96" t="s"/>
    </x:row>
    <x:row r="325" spans="1:34" x14ac:dyDescent="0.25">
      <x:c r="J325" s="11" t="n">
        <x:v>10</x:v>
      </x:c>
      <x:c r="K325" s="11" t="n">
        <x:v>-8888</x:v>
      </x:c>
      <x:c r="L325" s="8" t="s">
        <x:v>77</x:v>
      </x:c>
      <x:c r="M325" s="0" t="s"/>
      <x:c r="Q325" s="96" t="s"/>
    </x:row>
    <x:row r="326" spans="1:34" x14ac:dyDescent="0.25">
      <x:c r="A326" s="13" t="s">
        <x:v>322</x:v>
      </x:c>
      <x:c r="Q326" s="96" t="s"/>
    </x:row>
    <x:row r="327" spans="1:34" x14ac:dyDescent="0.25">
      <x:c r="A327" s="45" t="s">
        <x:v>9</x:v>
      </x:c>
      <x:c r="B327" s="45" t="s">
        <x:v>10</x:v>
      </x:c>
      <x:c r="C327" s="45" t="s">
        <x:v>11</x:v>
      </x:c>
      <x:c r="D327" s="47" t="s">
        <x:v>12</x:v>
      </x:c>
      <x:c r="E327" s="47" t="s">
        <x:v>13</x:v>
      </x:c>
      <x:c r="F327" s="47" t="s">
        <x:v>14</x:v>
      </x:c>
      <x:c r="G327" s="49" t="s">
        <x:v>15</x:v>
      </x:c>
      <x:c r="H327" s="49" t="s">
        <x:v>16</x:v>
      </x:c>
      <x:c r="I327" s="49" t="s">
        <x:v>17</x:v>
      </x:c>
      <x:c r="J327" s="58" t="s">
        <x:v>74</x:v>
      </x:c>
      <x:c r="K327" s="59" t="s">
        <x:v>75</x:v>
      </x:c>
      <x:c r="L327" s="59" t="s">
        <x:v>19</x:v>
      </x:c>
      <x:c r="M327" s="59" t="s">
        <x:v>72</x:v>
      </x:c>
      <x:c r="N327" s="98" t="s">
        <x:v>63</x:v>
      </x:c>
      <x:c r="O327" s="66">
        <x:v>43952.6333333333</x:v>
      </x:c>
      <x:c r="Q327" s="96" t="s"/>
    </x:row>
    <x:row r="328" spans="1:34" x14ac:dyDescent="0.25">
      <x:c r="A328" s="11" t="n">
        <x:v>-4</x:v>
      </x:c>
      <x:c r="B328" s="11" t="n">
        <x:v>200</x:v>
      </x:c>
      <x:c r="C328" s="11" t="s">
        <x:v>54</x:v>
      </x:c>
      <x:c r="D328" s="11" t="n">
        <x:v>14</x:v>
      </x:c>
      <x:c r="E328" s="11" t="n">
        <x:v>175</x:v>
      </x:c>
      <x:c r="F328" s="11" t="s">
        <x:v>21</x:v>
      </x:c>
      <x:c r="G328" s="11" t="n">
        <x:v>20</x:v>
      </x:c>
      <x:c r="H328" s="11" t="n">
        <x:v>155</x:v>
      </x:c>
      <x:c r="I328" s="11" t="s">
        <x:v>33</x:v>
      </x:c>
      <x:c r="J328" s="11" t="n">
        <x:v>-2</x:v>
      </x:c>
      <x:c r="K328" s="101" t="n">
        <x:v>189.015957446808</x:v>
      </x:c>
      <x:c r="L328" s="102" t="s">
        <x:v>323</x:v>
      </x:c>
      <x:c r="M328" s="11" t="s">
        <x:v>31</x:v>
      </x:c>
      <x:c r="Q328" s="96" t="s"/>
    </x:row>
    <x:row r="329" spans="1:34" x14ac:dyDescent="0.25">
      <x:c r="A329" s="11" t="n">
        <x:v>0</x:v>
      </x:c>
      <x:c r="B329" s="11" t="n">
        <x:v>180</x:v>
      </x:c>
      <x:c r="D329" s="11" t="n">
        <x:v>15</x:v>
      </x:c>
      <x:c r="E329" s="11" t="n">
        <x:v>160</x:v>
      </x:c>
      <x:c r="G329" s="11" t="n">
        <x:v>25</x:v>
      </x:c>
      <x:c r="H329" s="11" t="n">
        <x:v>140</x:v>
      </x:c>
      <x:c r="J329" s="11" t="n">
        <x:v>6</x:v>
      </x:c>
      <x:c r="K329" s="101" t="n">
        <x:v>171.635638297872</x:v>
      </x:c>
      <x:c r="L329" s="102" t="s">
        <x:v>324</x:v>
      </x:c>
      <x:c r="M329" s="0" t="s"/>
      <x:c r="Q329" s="96" t="s"/>
    </x:row>
    <x:row r="330" spans="1:34" x14ac:dyDescent="0.25">
      <x:c r="A330" s="11" t="n">
        <x:v>12</x:v>
      </x:c>
      <x:c r="B330" s="11" t="n">
        <x:v>175</x:v>
      </x:c>
      <x:c r="D330" s="11" t="n">
        <x:v>16</x:v>
      </x:c>
      <x:c r="E330" s="11" t="n">
        <x:v>155</x:v>
      </x:c>
      <x:c r="G330" s="11" t="n">
        <x:v>30</x:v>
      </x:c>
      <x:c r="H330" s="11" t="n">
        <x:v>130</x:v>
      </x:c>
      <x:c r="J330" s="11" t="n">
        <x:v>13</x:v>
      </x:c>
      <x:c r="K330" s="101" t="n">
        <x:v>175.083111702128</x:v>
      </x:c>
      <x:c r="L330" s="102" t="s">
        <x:v>325</x:v>
      </x:c>
      <x:c r="M330" s="0" t="s"/>
      <x:c r="Q330" s="96" t="s"/>
    </x:row>
    <x:row r="331" spans="1:34" x14ac:dyDescent="0.25">
      <x:c r="J331" s="11" t="n">
        <x:v>15.5</x:v>
      </x:c>
      <x:c r="K331" s="8" t="s">
        <x:v>76</x:v>
      </x:c>
      <x:c r="L331" s="8" t="s">
        <x:v>76</x:v>
      </x:c>
      <x:c r="M331" s="0" t="s"/>
      <x:c r="Q331" s="96" t="s"/>
    </x:row>
    <x:row r="332" spans="1:34" x14ac:dyDescent="0.25">
      <x:c r="J332" s="11" t="n">
        <x:v>25</x:v>
      </x:c>
      <x:c r="K332" s="11" t="n">
        <x:v>140</x:v>
      </x:c>
      <x:c r="L332" s="8" t="s">
        <x:v>326</x:v>
      </x:c>
      <x:c r="M332" s="0" t="s"/>
      <x:c r="O332" s="11">
        <x:f>IF(AND(J332 &gt;= A328, J332 &lt;= A329), (B329-B328)/(A329-A328)*J332 + (B329 - (B329-B328)/(A329-A328)*A329), IF(AND(J332 &gt; A329, J332 &lt;= A330), (B330-B329)/(A330-A329)*J332 + (B330 - (B330-B329)/(A330-A329)*A330), IF(AND(J332 &gt;= D328, J332 &lt;= D329), (E329-E328)/(D329-D328)*J332 + (E329 - (E329-E328)/(D329-D328)*D329), IF(AND(J332 &gt; D329, J332 &lt;= D330), (E330-E329)/(D330-D329)*J332 + (E330 - (E330-E329)/(D330-D329)*D330), IF(AND(J332 &gt;= G328, J332 &lt;= G329), (H329-H328)/(G329-G328)*J332 + (H329 - (H329-H328)/(G329-G328)*G329), IF(AND(J332 &gt; G329, J332 &lt;= G330), (H330-H329)/(G330-G329)*J332 + (H330 - (H330-H329)/(G330-G329)*G330), IF(AND(J332 &gt;= A330, J332 &lt;= D328), (E328-B330)/(D328-A330)*J332 + (E328 - (E328-B330)/(D328-A330)*D328), IF(AND(J332 &gt;= D330, J332 &lt;= G328), (H328-E330)/(G328-D330)*J332 + (H328 - (H328-E330)/(G328-D330)*G328), "Unknown"))))))))</x:f>
      </x:c>
      <x:c r="Q332" s="96" t="s"/>
    </x:row>
    <x:row r="333" spans="1:34" x14ac:dyDescent="0.25">
      <x:c r="J333" s="11" t="n">
        <x:v>26</x:v>
      </x:c>
      <x:c r="K333" s="11" t="n">
        <x:v>138</x:v>
      </x:c>
      <x:c r="L333" s="8" t="s">
        <x:v>327</x:v>
      </x:c>
      <x:c r="M333" s="0" t="s"/>
      <x:c r="O333" s="11">
        <x:f>IF(AND(J333 &gt;= A328, J333 &lt;= A329), (B329-B328)/(A329-A328)*J333 + (B329 - (B329-B328)/(A329-A328)*A329), IF(AND(J333 &gt; A329, J333 &lt;= A330), (B330-B329)/(A330-A329)*J333 + (B330 - (B330-B329)/(A330-A329)*A330), IF(AND(J333 &gt;= D328, J333 &lt;= D329), (E329-E328)/(D329-D328)*J333 + (E329 - (E329-E328)/(D329-D328)*D329), IF(AND(J333 &gt; D329, J333 &lt;= D330), (E330-E329)/(D330-D329)*J333 + (E330 - (E330-E329)/(D330-D329)*D330), IF(AND(J333 &gt;= G328, J333 &lt;= G329), (H329-H328)/(G329-G328)*J333 + (H329 - (H329-H328)/(G329-G328)*G329), IF(AND(J333 &gt; G329, J333 &lt;= G330), (H330-H329)/(G330-G329)*J333 + (H330 - (H330-H329)/(G330-G329)*G330), IF(AND(J333 &gt;= A330, J333 &lt;= D328), (E328-B330)/(D328-A330)*J333 + (E328 - (E328-B330)/(D328-A330)*D328), IF(AND(J333 &gt;= D330, J333 &lt;= G328), (H328-E330)/(G328-D330)*J333 + (H328 - (H328-E330)/(G328-D330)*G328), "Unknown"))))))))</x:f>
      </x:c>
      <x:c r="Q333" s="96" t="s"/>
    </x:row>
    <x:row r="334" spans="1:34" x14ac:dyDescent="0.25">
      <x:c r="A334" s="13" t="s">
        <x:v>328</x:v>
      </x:c>
      <x:c r="Q334" s="96" t="s"/>
    </x:row>
    <x:row r="335" spans="1:34" x14ac:dyDescent="0.25">
      <x:c r="A335" s="45" t="s">
        <x:v>9</x:v>
      </x:c>
      <x:c r="B335" s="45" t="s">
        <x:v>10</x:v>
      </x:c>
      <x:c r="C335" s="45" t="s">
        <x:v>11</x:v>
      </x:c>
      <x:c r="D335" s="47" t="s">
        <x:v>12</x:v>
      </x:c>
      <x:c r="E335" s="47" t="s">
        <x:v>13</x:v>
      </x:c>
      <x:c r="F335" s="47" t="s">
        <x:v>14</x:v>
      </x:c>
      <x:c r="G335" s="49" t="s">
        <x:v>15</x:v>
      </x:c>
      <x:c r="H335" s="49" t="s">
        <x:v>16</x:v>
      </x:c>
      <x:c r="I335" s="49" t="s">
        <x:v>17</x:v>
      </x:c>
      <x:c r="J335" s="58" t="s">
        <x:v>74</x:v>
      </x:c>
      <x:c r="K335" s="59" t="s">
        <x:v>75</x:v>
      </x:c>
      <x:c r="L335" s="59" t="s">
        <x:v>19</x:v>
      </x:c>
      <x:c r="M335" s="59" t="s">
        <x:v>72</x:v>
      </x:c>
      <x:c r="N335" s="98" t="s">
        <x:v>63</x:v>
      </x:c>
      <x:c r="O335" s="66">
        <x:v>43952.6333333333</x:v>
      </x:c>
      <x:c r="Q335" s="96" t="s"/>
    </x:row>
    <x:row r="336" spans="1:34" x14ac:dyDescent="0.25">
      <x:c r="A336" s="11" t="n">
        <x:v>12</x:v>
      </x:c>
      <x:c r="B336" s="11" t="n">
        <x:v>30</x:v>
      </x:c>
      <x:c r="C336" s="11" t="s">
        <x:v>33</x:v>
      </x:c>
      <x:c r="D336" s="11" t="n">
        <x:v>40</x:v>
      </x:c>
      <x:c r="E336" s="11" t="n">
        <x:v>25</x:v>
      </x:c>
      <x:c r="F336" s="11" t="s">
        <x:v>54</x:v>
      </x:c>
      <x:c r="G336" s="11" t="n">
        <x:v>65</x:v>
      </x:c>
      <x:c r="H336" s="11" t="n">
        <x:v>20</x:v>
      </x:c>
      <x:c r="I336" s="11" t="s">
        <x:v>40</x:v>
      </x:c>
      <x:c r="J336" s="11" t="n">
        <x:v>15</x:v>
      </x:c>
      <x:c r="K336" s="11" t="n">
        <x:v>29.25</x:v>
      </x:c>
      <x:c r="L336" s="8" t="s">
        <x:v>329</x:v>
      </x:c>
      <x:c r="M336" s="11" t="s">
        <x:v>31</x:v>
      </x:c>
      <x:c r="O336" s="11">
        <x:f>IF(AND(J336 &gt;= A336, J336 &lt;= A337), (B337-B336)/(A337-A336)*J336 + (B337 - (B337-B336)/(A337-A336)*A337), IF(AND(J336 &gt; A337, J336 &lt;= A338), (B338-B337)/(A338-A337)*J336 + (B338 - (B338-B337)/(A338-A337)*A338), IF(AND(J336 &gt;= D336, J336 &lt;= D337), (E337-E336)/(D337-D336)*J336 + (E337 - (E337-E336)/(D337-D336)*D337), IF(AND(J336 &gt; D337, J336 &lt;= D338), (E338-E337)/(D338-D337)*J336 + (E338 - (E338-E337)/(D338-D337)*D338), IF(AND(J336 &gt;= G336, J336 &lt;= G337), (H337-H336)/(G337-G336)*J336 + (H337 - (H337-H336)/(G337-G336)*G337), IF(AND(J336 &gt; G337, J336 &lt;= G338), (H338-H337)/(G338-G337)*J336 + (H338 - (H338-H337)/(G338-G337)*G338), IF(AND(J336 &gt;= A338, J336 &lt;= D336), (E336-B338)/(D336-A338)*J336 + (E336 - (E336-B338)/(D336-A338)*D336), IF(AND(J336 &gt;= D338, J336 &lt;= G336), (H336-E338)/(G336-D338)*J336 + (H336 - (H336-E338)/(G336-D338)*G336), "Unknown"))))))))</x:f>
      </x:c>
      <x:c r="Q336" s="96" t="s"/>
    </x:row>
    <x:row r="337" spans="1:34" x14ac:dyDescent="0.25">
      <x:c r="A337" s="11" t="n">
        <x:v>20</x:v>
      </x:c>
      <x:c r="B337" s="11" t="n">
        <x:v>28</x:v>
      </x:c>
      <x:c r="D337" s="11" t="n">
        <x:v>50</x:v>
      </x:c>
      <x:c r="E337" s="11" t="n">
        <x:v>24</x:v>
      </x:c>
      <x:c r="G337" s="11" t="n">
        <x:v>67</x:v>
      </x:c>
      <x:c r="H337" s="11" t="n">
        <x:v>15</x:v>
      </x:c>
      <x:c r="J337" s="11" t="n">
        <x:v>37</x:v>
      </x:c>
      <x:c r="K337" s="11" t="n">
        <x:v>25</x:v>
      </x:c>
      <x:c r="L337" s="8" t="s">
        <x:v>303</x:v>
      </x:c>
      <x:c r="M337" s="0" t="s"/>
      <x:c r="O337" s="11">
        <x:f>IF(AND(J337 &gt;= A336, J337 &lt;= A337), (B337-B336)/(A337-A336)*J337 + (B337 - (B337-B336)/(A337-A336)*A337), IF(AND(J337 &gt; A337, J337 &lt;= A338), (B338-B337)/(A338-A337)*J337 + (B338 - (B338-B337)/(A338-A337)*A338), IF(AND(J337 &gt;= D336, J337 &lt;= D337), (E337-E336)/(D337-D336)*J337 + (E337 - (E337-E336)/(D337-D336)*D337), IF(AND(J337 &gt; D337, J337 &lt;= D338), (E338-E337)/(D338-D337)*J337 + (E338 - (E338-E337)/(D338-D337)*D338), IF(AND(J337 &gt;= G336, J337 &lt;= G337), (H337-H336)/(G337-G336)*J337 + (H337 - (H337-H336)/(G337-G336)*G337), IF(AND(J337 &gt; G337, J337 &lt;= G338), (H338-H337)/(G338-G337)*J337 + (H338 - (H338-H337)/(G338-G337)*G338), IF(AND(J337 &gt;= A338, J337 &lt;= D336), (E336-B338)/(D336-A338)*J337 + (E336 - (E336-B338)/(D336-A338)*D336), IF(AND(J337 &gt;= D338, J337 &lt;= G336), (H336-E338)/(G336-D338)*J337 + (H336 - (H336-E338)/(G336-D338)*G336), "Unknown"))))))))</x:f>
      </x:c>
      <x:c r="Q337" s="96" t="s"/>
    </x:row>
    <x:row r="338" spans="1:34" x14ac:dyDescent="0.25">
      <x:c r="A338" s="11" t="n">
        <x:v>30</x:v>
      </x:c>
      <x:c r="B338" s="11" t="n">
        <x:v>25</x:v>
      </x:c>
      <x:c r="D338" s="11" t="n">
        <x:v>60</x:v>
      </x:c>
      <x:c r="E338" s="11" t="n">
        <x:v>20</x:v>
      </x:c>
      <x:c r="G338" s="11" t="n">
        <x:v>69</x:v>
      </x:c>
      <x:c r="H338" s="11" t="n">
        <x:v>5</x:v>
      </x:c>
      <x:c r="J338" s="11" t="n">
        <x:v>43</x:v>
      </x:c>
      <x:c r="K338" s="101" t="n">
        <x:v>24.8953</x:v>
      </x:c>
      <x:c r="L338" s="102" t="s">
        <x:v>330</x:v>
      </x:c>
      <x:c r="M338" s="0" t="s"/>
      <x:c r="O338" s="11">
        <x:f>AVERAGE(24.8666, 24.924)</x:f>
      </x:c>
      <x:c r="Q338" s="96" t="s"/>
    </x:row>
    <x:row r="339" spans="1:34" x14ac:dyDescent="0.25">
      <x:c r="J339" s="11" t="n">
        <x:v>62</x:v>
      </x:c>
      <x:c r="K339" s="101" t="n">
        <x:v>19.8341818181818</x:v>
      </x:c>
      <x:c r="L339" s="102" t="s">
        <x:v>331</x:v>
      </x:c>
      <x:c r="M339" s="0" t="s"/>
      <x:c r="Q339" s="96" t="s"/>
    </x:row>
    <x:row r="340" spans="1:34" x14ac:dyDescent="0.25">
      <x:c r="J340" s="11" t="n">
        <x:v>66</x:v>
      </x:c>
      <x:c r="K340" s="11" t="n">
        <x:v>20</x:v>
      </x:c>
      <x:c r="L340" s="8" t="s">
        <x:v>271</x:v>
      </x:c>
      <x:c r="M340" s="0" t="s"/>
      <x:c r="Q340" s="96" t="s"/>
    </x:row>
    <x:row r="341" spans="1:34" x14ac:dyDescent="0.25">
      <x:c r="J341" s="11" t="n">
        <x:v>69</x:v>
      </x:c>
      <x:c r="K341" s="11" t="n">
        <x:v>5</x:v>
      </x:c>
      <x:c r="L341" s="8" t="s">
        <x:v>154</x:v>
      </x:c>
      <x:c r="M341" s="0" t="s"/>
      <x:c r="Q341" s="96" t="s"/>
    </x:row>
    <x:row r="342" spans="1:34" x14ac:dyDescent="0.25">
      <x:c r="A342" s="13" t="s">
        <x:v>332</x:v>
      </x:c>
      <x:c r="Q342" s="96" t="s"/>
    </x:row>
    <x:row r="343" spans="1:34" x14ac:dyDescent="0.25">
      <x:c r="A343" s="45" t="s">
        <x:v>9</x:v>
      </x:c>
      <x:c r="B343" s="45" t="s">
        <x:v>10</x:v>
      </x:c>
      <x:c r="C343" s="45" t="s">
        <x:v>11</x:v>
      </x:c>
      <x:c r="D343" s="47" t="s">
        <x:v>12</x:v>
      </x:c>
      <x:c r="E343" s="47" t="s">
        <x:v>13</x:v>
      </x:c>
      <x:c r="F343" s="47" t="s">
        <x:v>14</x:v>
      </x:c>
      <x:c r="G343" s="49" t="s">
        <x:v>15</x:v>
      </x:c>
      <x:c r="H343" s="49" t="s">
        <x:v>16</x:v>
      </x:c>
      <x:c r="I343" s="49" t="s">
        <x:v>17</x:v>
      </x:c>
      <x:c r="J343" s="58" t="s">
        <x:v>74</x:v>
      </x:c>
      <x:c r="K343" s="59" t="s">
        <x:v>75</x:v>
      </x:c>
      <x:c r="L343" s="59" t="s">
        <x:v>19</x:v>
      </x:c>
      <x:c r="M343" s="59" t="s">
        <x:v>72</x:v>
      </x:c>
      <x:c r="N343" s="103" t="s">
        <x:v>20</x:v>
      </x:c>
      <x:c r="O343" s="66">
        <x:v>43952.6333333333</x:v>
      </x:c>
      <x:c r="Q343" s="96" t="s"/>
    </x:row>
    <x:row r="344" spans="1:34" x14ac:dyDescent="0.25">
      <x:c r="A344" s="11" t="n">
        <x:v>-20</x:v>
      </x:c>
      <x:c r="B344" s="11" t="n">
        <x:v>120</x:v>
      </x:c>
      <x:c r="C344" s="11" t="s">
        <x:v>33</x:v>
      </x:c>
      <x:c r="D344" s="11" t="n">
        <x:v>0</x:v>
      </x:c>
      <x:c r="E344" s="11" t="n">
        <x:v>84</x:v>
      </x:c>
      <x:c r="F344" s="11" t="s">
        <x:v>21</x:v>
      </x:c>
      <x:c r="G344" s="11" t="n">
        <x:v>12</x:v>
      </x:c>
      <x:c r="H344" s="11" t="n">
        <x:v>60</x:v>
      </x:c>
      <x:c r="I344" s="11" t="s">
        <x:v>33</x:v>
      </x:c>
      <x:c r="J344" s="11" t="n">
        <x:v>-18</x:v>
      </x:c>
      <x:c r="K344" s="11" t="n">
        <x:v>116.8</x:v>
      </x:c>
      <x:c r="L344" s="8" t="s">
        <x:v>333</x:v>
      </x:c>
      <x:c r="M344" s="11" t="s">
        <x:v>28</x:v>
      </x:c>
      <x:c r="O344" s="11">
        <x:f>IF(AND(J344 &gt;= A344, J344 &lt;= A345), (B345-B344)/(A345-A344)*J344 + (B345 - (B345-B344)/(A345-A344)*A345), IF(AND(J344 &gt; A345, J344 &lt;= A346), (B346-B345)/(A346-A345)*J344 + (B346 - (B346-B345)/(A346-A345)*A346), IF(AND(J344 &gt;= D344, J344 &lt;= D345), (E345-E344)/(D345-D344)*J344 + (E345 - (E345-E344)/(D345-D344)*D345), IF(AND(J344 &gt; D345, J344 &lt;= D346), (E346-E345)/(D346-D345)*J344 + (E346 - (E346-E345)/(D346-D345)*D346), IF(AND(J344 &gt;= G344, J344 &lt;= G345), (H345-H344)/(G345-G344)*J344 + (H345 - (H345-H344)/(G345-G344)*G345), IF(AND(J344 &gt; G345, J344 &lt;= G346), (H346-H345)/(G346-G345)*J344 + (H346 - (H346-H345)/(G346-G345)*G346), IF(AND(J344 &gt;= A346, J344 &lt;= D344), (E344-B346)/(D344-A346)*J344 + (E344 - (E344-B346)/(D344-A346)*D344), IF(AND(J344 &gt;= D346, J344 &lt;= G344), (H344-E346)/(G344-D346)*J344 + (H344 - (H344-E346)/(G344-D346)*G344), "Unknown"))))))))</x:f>
      </x:c>
      <x:c r="Q344" s="96" t="s"/>
    </x:row>
    <x:row r="345" spans="1:34" x14ac:dyDescent="0.25">
      <x:c r="A345" s="11" t="n">
        <x:v>-15</x:v>
      </x:c>
      <x:c r="B345" s="11" t="n">
        <x:v>112</x:v>
      </x:c>
      <x:c r="D345" s="11" t="n">
        <x:v>5</x:v>
      </x:c>
      <x:c r="E345" s="11" t="n">
        <x:v>78</x:v>
      </x:c>
      <x:c r="G345" s="11" t="n">
        <x:v>18</x:v>
      </x:c>
      <x:c r="H345" s="11" t="n">
        <x:v>40</x:v>
      </x:c>
      <x:c r="J345" s="11" t="n">
        <x:v>-5</x:v>
      </x:c>
      <x:c r="K345" s="11" t="n">
        <x:v>88</x:v>
      </x:c>
      <x:c r="L345" s="8" t="s">
        <x:v>334</x:v>
      </x:c>
      <x:c r="M345" s="0" t="s"/>
      <x:c r="O345" s="11">
        <x:f>IF(AND(J345 &gt;= A344, J345 &lt;= A345), (B345-B344)/(A345-A344)*J345 + (B345 - (B345-B344)/(A345-A344)*A345), IF(AND(J345 &gt; A345, J345 &lt;= A346), (B346-B345)/(A346-A345)*J345 + (B346 - (B346-B345)/(A346-A345)*A346), IF(AND(J345 &gt;= D344, J345 &lt;= D345), (E345-E344)/(D345-D344)*J345 + (E345 - (E345-E344)/(D345-D344)*D345), IF(AND(J345 &gt; D345, J345 &lt;= D346), (E346-E345)/(D346-D345)*J345 + (E346 - (E346-E345)/(D346-D345)*D346), IF(AND(J345 &gt;= G344, J345 &lt;= G345), (H345-H344)/(G345-G344)*J345 + (H345 - (H345-H344)/(G345-G344)*G345), IF(AND(J345 &gt; G345, J345 &lt;= G346), (H346-H345)/(G346-G345)*J345 + (H346 - (H346-H345)/(G346-G345)*G346), IF(AND(J345 &gt;= A346, J345 &lt;= D344), (E344-B346)/(D344-A346)*J345 + (E344 - (E344-B346)/(D344-A346)*D344), IF(AND(J345 &gt;= D346, J345 &lt;= G344), (H344-E346)/(G344-D346)*J345 + (H344 - (H344-E346)/(G344-D346)*G344), "Unknown"))))))))</x:f>
      </x:c>
      <x:c r="Q345" s="96" t="s"/>
    </x:row>
    <x:row r="346" spans="1:34" x14ac:dyDescent="0.25">
      <x:c r="A346" s="11" t="n">
        <x:v>-10</x:v>
      </x:c>
      <x:c r="B346" s="11" t="n">
        <x:v>92</x:v>
      </x:c>
      <x:c r="D346" s="11" t="n">
        <x:v>10</x:v>
      </x:c>
      <x:c r="E346" s="11" t="n">
        <x:v>65</x:v>
      </x:c>
      <x:c r="G346" s="11" t="n">
        <x:v>32</x:v>
      </x:c>
      <x:c r="H346" s="11" t="n">
        <x:v>30</x:v>
      </x:c>
      <x:c r="J346" s="11" t="n">
        <x:v>7</x:v>
      </x:c>
      <x:c r="K346" s="8" t="s">
        <x:v>76</x:v>
      </x:c>
      <x:c r="L346" s="8" t="s">
        <x:v>76</x:v>
      </x:c>
      <x:c r="M346" s="0" t="s"/>
      <x:c r="Q346" s="96" t="s"/>
    </x:row>
    <x:row r="347" spans="1:34" x14ac:dyDescent="0.25">
      <x:c r="J347" s="11" t="n">
        <x:v>11</x:v>
      </x:c>
      <x:c r="K347" s="11" t="n">
        <x:v>-9999</x:v>
      </x:c>
      <x:c r="L347" s="8" t="s">
        <x:v>76</x:v>
      </x:c>
      <x:c r="M347" s="0" t="s"/>
      <x:c r="O347" s="11">
        <x:f>IF(AND(J347 &gt;= A344, J347 &lt;= A345), (B345-B344)/(A345-A344)*J347 + (B345 - (B345-B344)/(A345-A344)*A345), IF(AND(J347 &gt; A345, J347 &lt;= A346), (B346-B345)/(A346-A345)*J347 + (B346 - (B346-B345)/(A346-A345)*A346), IF(AND(J347 &gt;= D344, J347 &lt;= D345), (E345-E344)/(D345-D344)*J347 + (E345 - (E345-E344)/(D345-D344)*D345), IF(AND(J347 &gt; D345, J347 &lt;= D346), (E346-E345)/(D346-D345)*J347 + (E346 - (E346-E345)/(D346-D345)*D346), IF(AND(J347 &gt;= G344, J347 &lt;= G345), (H345-H344)/(G345-G344)*J347 + (H345 - (H345-H344)/(G345-G344)*G345), IF(AND(J347 &gt; G345, J347 &lt;= G346), (H346-H345)/(G346-G345)*J347 + (H346 - (H346-H345)/(G346-G345)*G346), IF(AND(J347 &gt;= A346, J347 &lt;= D344), (E344-B346)/(D344-A346)*J347 + (E344 - (E344-B346)/(D344-A346)*D344), IF(AND(J347 &gt;= D346, J347 &lt;= G344), (H344-E346)/(G344-D346)*J347 + (H344 - (H344-E346)/(G344-D346)*G344), "Unknown"))))))))</x:f>
      </x:c>
      <x:c r="Q347" s="96" t="s"/>
    </x:row>
    <x:row r="348" spans="1:34" x14ac:dyDescent="0.25">
      <x:c r="J348" s="11" t="n">
        <x:v>25</x:v>
      </x:c>
      <x:c r="K348" s="11" t="n">
        <x:v>35</x:v>
      </x:c>
      <x:c r="L348" s="8" t="s">
        <x:v>97</x:v>
      </x:c>
      <x:c r="M348" s="0" t="s"/>
      <x:c r="O348" s="11">
        <x:f>IF(AND(J348 &gt;= A344, J348 &lt;= A345), (B345-B344)/(A345-A344)*J348 + (B345 - (B345-B344)/(A345-A344)*A345), IF(AND(J348 &gt; A345, J348 &lt;= A346), (B346-B345)/(A346-A345)*J348 + (B346 - (B346-B345)/(A346-A345)*A346), IF(AND(J348 &gt;= D344, J348 &lt;= D345), (E345-E344)/(D345-D344)*J348 + (E345 - (E345-E344)/(D345-D344)*D345), IF(AND(J348 &gt; D345, J348 &lt;= D346), (E346-E345)/(D346-D345)*J348 + (E346 - (E346-E345)/(D346-D345)*D346), IF(AND(J348 &gt;= G344, J348 &lt;= G345), (H345-H344)/(G345-G344)*J348 + (H345 - (H345-H344)/(G345-G344)*G345), IF(AND(J348 &gt; G345, J348 &lt;= G346), (H346-H345)/(G346-G345)*J348 + (H346 - (H346-H345)/(G346-G345)*G346), IF(AND(J348 &gt;= A346, J348 &lt;= D344), (E344-B346)/(D344-A346)*J348 + (E344 - (E344-B346)/(D344-A346)*D344), IF(AND(J348 &gt;= D346, J348 &lt;= G344), (H344-E346)/(G344-D346)*J348 + (H344 - (H344-E346)/(G344-D346)*G344), "Unknown"))))))))</x:f>
      </x:c>
      <x:c r="Q348" s="96" t="s"/>
    </x:row>
    <x:row r="349" spans="1:34" s="0" customFormat="1" x14ac:dyDescent="0.25">
      <x:c r="J349" s="11" t="n">
        <x:v>30</x:v>
      </x:c>
      <x:c r="K349" s="11" t="n">
        <x:v>31.4285714285714</x:v>
      </x:c>
      <x:c r="L349" s="8" t="s">
        <x:v>335</x:v>
      </x:c>
      <x:c r="M349" s="0" t="s"/>
      <x:c r="O349" s="11">
        <x:f>IF(AND(J349 &gt;= A344, J349 &lt;= A345), (B345-B344)/(A345-A344)*J349 + (B345 - (B345-B344)/(A345-A344)*A345), IF(AND(J349 &gt; A345, J349 &lt;= A346), (B346-B345)/(A346-A345)*J349 + (B346 - (B346-B345)/(A346-A345)*A346), IF(AND(J349 &gt;= D344, J349 &lt;= D345), (E345-E344)/(D345-D344)*J349 + (E345 - (E345-E344)/(D345-D344)*D345), IF(AND(J349 &gt; D345, J349 &lt;= D346), (E346-E345)/(D346-D345)*J349 + (E346 - (E346-E345)/(D346-D345)*D346), IF(AND(J349 &gt;= G344, J349 &lt;= G345), (H345-H344)/(G345-G344)*J349 + (H345 - (H345-H344)/(G345-G344)*G345), IF(AND(J349 &gt; G345, J349 &lt;= G346), (H346-H345)/(G346-G345)*J349 + (H346 - (H346-H345)/(G346-G345)*G346), IF(AND(J349 &gt;= A346, J349 &lt;= D344), (E344-B346)/(D344-A346)*J349 + (E344 - (E344-B346)/(D344-A346)*D344), IF(AND(J349 &gt;= D346, J349 &lt;= G344), (H344-E346)/(G344-D346)*J349 + (H344 - (H344-E346)/(G344-D346)*G344), "Unknown"))))))))</x:f>
      </x:c>
      <x:c r="Q349" s="96" t="s"/>
    </x:row>
    <x:row r="350" spans="1:34" x14ac:dyDescent="0.25">
      <x:c r="Q350" s="96" t="s"/>
    </x:row>
    <x:row r="351" spans="1:34" x14ac:dyDescent="0.25">
      <x:c r="A351" s="97" t="s"/>
      <x:c r="B351" s="97" t="s"/>
      <x:c r="C351" s="97" t="s"/>
      <x:c r="D351" s="97" t="s"/>
      <x:c r="E351" s="97" t="s"/>
      <x:c r="F351" s="97" t="s"/>
      <x:c r="G351" s="97" t="s"/>
      <x:c r="H351" s="97" t="s"/>
      <x:c r="I351" s="97" t="s"/>
      <x:c r="J351" s="97" t="s"/>
      <x:c r="K351" s="97" t="s"/>
      <x:c r="L351" s="97" t="s"/>
      <x:c r="M351" s="97" t="s"/>
      <x:c r="N351" s="97" t="s"/>
      <x:c r="O351" s="97" t="s"/>
      <x:c r="P351" s="97" t="s"/>
      <x:c r="Q351" s="96" t="s"/>
    </x:row>
    <x:row r="352" spans="1:34" x14ac:dyDescent="0.25">
      <x:c r="Q352" s="96" t="s"/>
    </x:row>
    <x:row r="354" spans="1:34" x14ac:dyDescent="0.25">
      <x:c r="A354" s="0" t="s"/>
      <x:c r="B354" s="0" t="s"/>
      <x:c r="C354" s="0" t="s"/>
      <x:c r="D354" s="0" t="s"/>
      <x:c r="E354" s="0" t="s"/>
      <x:c r="F354" s="0" t="s"/>
      <x:c r="G354" s="0" t="s"/>
      <x:c r="H354" s="0" t="s"/>
      <x:c r="I354" s="0" t="s"/>
      <x:c r="L354" s="0" t="s"/>
      <x:c r="M354" s="0" t="s"/>
      <x:c r="N354" s="0" t="s"/>
      <x:c r="O354" s="0" t="s"/>
    </x:row>
    <x:row r="355" spans="1:34" x14ac:dyDescent="0.25">
      <x:c r="A355" s="0" t="s"/>
      <x:c r="B355" s="0" t="s"/>
      <x:c r="C355" s="0" t="s"/>
      <x:c r="D355" s="0" t="s"/>
      <x:c r="E355" s="0" t="s"/>
      <x:c r="F355" s="0" t="s"/>
      <x:c r="G355" s="0" t="s"/>
      <x:c r="H355" s="0" t="s"/>
      <x:c r="I355" s="0" t="s"/>
      <x:c r="L355" s="0" t="s"/>
      <x:c r="N355" s="0" t="s"/>
      <x:c r="O355" s="0" t="s"/>
    </x:row>
    <x:row r="356" spans="1:34" x14ac:dyDescent="0.25">
      <x:c r="A356" s="0" t="s"/>
      <x:c r="B356" s="0" t="s"/>
      <x:c r="C356" s="0" t="s"/>
      <x:c r="D356" s="0" t="s"/>
      <x:c r="E356" s="0" t="s"/>
      <x:c r="F356" s="0" t="s"/>
      <x:c r="G356" s="0" t="s"/>
      <x:c r="H356" s="0" t="s"/>
      <x:c r="I356" s="0" t="s"/>
      <x:c r="L356" s="0" t="s"/>
      <x:c r="N356" s="0" t="s"/>
      <x:c r="O356" s="0" t="s"/>
    </x:row>
    <x:row r="357" spans="1:34" x14ac:dyDescent="0.25">
      <x:c r="A357" s="0" t="s"/>
      <x:c r="B357" s="0" t="s"/>
      <x:c r="C357" s="0" t="s"/>
      <x:c r="D357" s="0" t="s"/>
      <x:c r="E357" s="0" t="s"/>
      <x:c r="F357" s="0" t="s"/>
      <x:c r="G357" s="0" t="s"/>
      <x:c r="H357" s="0" t="s"/>
      <x:c r="I357" s="0" t="s"/>
      <x:c r="L357" s="0" t="s"/>
      <x:c r="N357" s="0" t="s"/>
      <x:c r="O357" s="0" t="s"/>
    </x:row>
    <x:row r="358" spans="1:34" x14ac:dyDescent="0.25">
      <x:c r="A358" s="0" t="s"/>
      <x:c r="B358" s="0" t="s"/>
      <x:c r="C358" s="0" t="s"/>
      <x:c r="D358" s="0" t="s"/>
      <x:c r="E358" s="0" t="s"/>
      <x:c r="F358" s="0" t="s"/>
      <x:c r="G358" s="0" t="s"/>
      <x:c r="H358" s="0" t="s"/>
      <x:c r="I358" s="0" t="s"/>
      <x:c r="L358" s="0" t="s"/>
      <x:c r="N358" s="0" t="s"/>
      <x:c r="O358" s="0" t="s"/>
    </x:row>
    <x:row r="359" spans="1:34" x14ac:dyDescent="0.25">
      <x:c r="A359" s="0" t="s"/>
      <x:c r="B359" s="0" t="s"/>
      <x:c r="C359" s="0" t="s"/>
      <x:c r="D359" s="0" t="s"/>
      <x:c r="E359" s="0" t="s"/>
      <x:c r="F359" s="0" t="s"/>
      <x:c r="G359" s="0" t="s"/>
      <x:c r="H359" s="0" t="s"/>
      <x:c r="I359" s="0" t="s"/>
      <x:c r="L359" s="0" t="s"/>
      <x:c r="N359" s="0" t="s"/>
      <x:c r="O359" s="0" t="s"/>
    </x:row>
    <x:row r="360" spans="1:34" x14ac:dyDescent="0.25">
      <x:c r="A360" s="0" t="s"/>
      <x:c r="B360" s="0" t="s"/>
      <x:c r="C360" s="0" t="s"/>
      <x:c r="D360" s="0" t="s"/>
      <x:c r="E360" s="0" t="s"/>
      <x:c r="F360" s="0" t="s"/>
      <x:c r="G360" s="0" t="s"/>
      <x:c r="H360" s="0" t="s"/>
      <x:c r="I360" s="0" t="s"/>
      <x:c r="L360" s="0" t="s"/>
      <x:c r="N360" s="0" t="s"/>
      <x:c r="O360" s="0" t="s"/>
    </x:row>
    <x:row r="361" spans="1:34" s="0" customFormat="1" x14ac:dyDescent="0.25"/>
    <x:row r="362" spans="1:34" x14ac:dyDescent="0.25">
      <x:c r="A362" s="0" t="s"/>
      <x:c r="B362" s="0" t="s"/>
      <x:c r="C362" s="0" t="s"/>
      <x:c r="D362" s="0" t="s"/>
      <x:c r="E362" s="0" t="s"/>
      <x:c r="F362" s="0" t="s"/>
      <x:c r="G362" s="0" t="s"/>
      <x:c r="H362" s="0" t="s"/>
      <x:c r="I362" s="0" t="s"/>
      <x:c r="L362" s="0" t="s"/>
      <x:c r="N362" s="0" t="s"/>
      <x:c r="O362" s="0" t="s"/>
    </x:row>
    <x:row r="363" spans="1:34" x14ac:dyDescent="0.25">
      <x:c r="A363" s="0" t="s"/>
      <x:c r="B363" s="0" t="s"/>
      <x:c r="C363" s="0" t="s"/>
      <x:c r="D363" s="0" t="s"/>
      <x:c r="E363" s="0" t="s"/>
      <x:c r="F363" s="0" t="s"/>
      <x:c r="G363" s="0" t="s"/>
      <x:c r="H363" s="0" t="s"/>
      <x:c r="I363" s="0" t="s"/>
      <x:c r="L363" s="0" t="s"/>
      <x:c r="N363" s="0" t="s"/>
      <x:c r="O363" s="0" t="s"/>
    </x:row>
    <x:row r="364" spans="1:34" x14ac:dyDescent="0.25">
      <x:c r="A364" s="0" t="s"/>
      <x:c r="B364" s="0" t="s"/>
      <x:c r="C364" s="0" t="s"/>
      <x:c r="D364" s="0" t="s"/>
      <x:c r="E364" s="0" t="s"/>
      <x:c r="F364" s="0" t="s"/>
      <x:c r="G364" s="0" t="s"/>
      <x:c r="H364" s="0" t="s"/>
      <x:c r="I364" s="0" t="s"/>
      <x:c r="L364" s="0" t="s"/>
      <x:c r="N364" s="0" t="s"/>
      <x:c r="O364" s="0" t="s"/>
    </x:row>
    <x:row r="365" spans="1:34" x14ac:dyDescent="0.25">
      <x:c r="A365" s="0" t="s"/>
      <x:c r="B365" s="0" t="s"/>
      <x:c r="C365" s="0" t="s"/>
      <x:c r="D365" s="0" t="s"/>
      <x:c r="E365" s="0" t="s"/>
      <x:c r="F365" s="0" t="s"/>
      <x:c r="G365" s="0" t="s"/>
      <x:c r="H365" s="0" t="s"/>
      <x:c r="I365" s="0" t="s"/>
      <x:c r="L365" s="0" t="s"/>
      <x:c r="N365" s="0" t="s"/>
      <x:c r="O365" s="0" t="s"/>
    </x:row>
  </x:sheetData>
  <x:mergeCells count="21">
    <x:mergeCell ref="S7:T7"/>
    <x:mergeCell ref="V7:W7"/>
    <x:mergeCell ref="Z14:AC14"/>
    <x:mergeCell ref="S58:T58"/>
    <x:mergeCell ref="V58:W58"/>
    <x:mergeCell ref="Z65:AC65"/>
    <x:mergeCell ref="S106:T106"/>
    <x:mergeCell ref="V106:W106"/>
    <x:mergeCell ref="Z113:AC113"/>
    <x:mergeCell ref="S154:T154"/>
    <x:mergeCell ref="V154:W154"/>
    <x:mergeCell ref="Z161:AC161"/>
    <x:mergeCell ref="S202:T202"/>
    <x:mergeCell ref="V202:W202"/>
    <x:mergeCell ref="Z209:AC209"/>
    <x:mergeCell ref="S250:T250"/>
    <x:mergeCell ref="V250:W250"/>
    <x:mergeCell ref="Z257:AC257"/>
    <x:mergeCell ref="S301:T301"/>
    <x:mergeCell ref="V301:W301"/>
    <x:mergeCell ref="Z308:AC308"/>
  </x:mergeCells>
  <x:conditionalFormatting sqref="M354:M361">
    <x:cfRule type="containsText" dxfId="0" priority="1" operator="containsText" text="Failed">
      <x:formula>NOT(ISERROR(SEARCH("Failed",M354)))</x:formula>
    </x:cfRule>
    <x:cfRule type="containsText" dxfId="1" priority="2" operator="containsText" text="Passed">
      <x:formula>NOT(ISERROR(SEARCH("Passed",M354)))</x:formula>
    </x:cfRule>
  </x:conditionalFormatting>
  <x:conditionalFormatting sqref="M200:M247">
    <x:cfRule type="containsText" dxfId="0" priority="3" operator="containsText" text="Failed">
      <x:formula>NOT(ISERROR(SEARCH("Failed",M200)))</x:formula>
    </x:cfRule>
    <x:cfRule type="containsText" dxfId="1" priority="4" operator="containsText" text="Passed">
      <x:formula>NOT(ISERROR(SEARCH("Passed",M200)))</x:formula>
    </x:cfRule>
  </x:conditionalFormatting>
  <x:conditionalFormatting sqref="M1:M199 M248:M353 M362:M1048576">
    <x:cfRule type="containsText" dxfId="0" priority="5" operator="containsText" text="Failed">
      <x:formula>NOT(ISERROR(SEARCH("Failed",M1)))</x:formula>
    </x:cfRule>
    <x:cfRule type="containsText" dxfId="1" priority="6" operator="containsText" text="Passed">
      <x:formula>NOT(ISERROR(SEARCH("Passed",M1)))</x:formula>
    </x:cfRule>
  </x:conditionalFormatting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EF9A4D8-1C55-4FCF-9275-D05707846AC3}" mc:Ignorable="x14ac xr xr2 xr3">
  <x:sheetPr>
    <x:outlinePr summaryBelow="1" summaryRight="1"/>
  </x:sheetPr>
  <x:dimension ref="A1:R324"/>
  <x:sheetViews>
    <x:sheetView topLeftCell="A53" workbookViewId="0">
      <x:selection activeCell="I129" sqref="I129"/>
    </x:sheetView>
  </x:sheetViews>
  <x:sheetFormatPr defaultColWidth="8.855469" defaultRowHeight="15" x14ac:dyDescent="0.25"/>
  <x:cols>
    <x:col min="1" max="1" width="19" style="12" customWidth="1"/>
    <x:col min="2" max="2" width="8.855469" style="0" customWidth="1"/>
    <x:col min="3" max="3" width="20.710938" style="12" customWidth="1"/>
    <x:col min="4" max="4" width="13.710938" style="12" customWidth="1"/>
    <x:col min="5" max="5" width="8.855469" style="12" customWidth="1"/>
    <x:col min="6" max="6" width="20.710938" style="12" customWidth="1"/>
    <x:col min="7" max="7" width="13.710938" style="12" customWidth="1"/>
    <x:col min="8" max="8" width="8.855469" style="12" customWidth="1"/>
    <x:col min="9" max="9" width="20.710938" style="0" customWidth="1"/>
    <x:col min="10" max="10" width="10.710938" style="0" customWidth="1"/>
    <x:col min="11" max="11" width="22.710938" style="0" customWidth="1"/>
    <x:col min="12" max="12" width="16.570312" style="0" customWidth="1"/>
    <x:col min="13" max="13" width="24.285156" style="0" customWidth="1"/>
    <x:col min="14" max="14" width="27.285156" style="0" customWidth="1"/>
    <x:col min="15" max="15" width="23.425781" style="0" customWidth="1"/>
    <x:col min="16" max="16" width="8.855469" style="0" customWidth="1"/>
    <x:col min="17" max="17" width="8.855469" style="12" customWidth="1"/>
    <x:col min="18" max="18" width="8.855469" style="0" customWidth="1"/>
    <x:col min="19" max="16384" width="8.855469" style="12" customWidth="1"/>
  </x:cols>
  <x:sheetData>
    <x:row r="1" spans="1:19" x14ac:dyDescent="0.25">
      <x:c r="A1" s="9" t="s">
        <x:v>336</x:v>
      </x:c>
      <x:c r="B1" s="9" t="s">
        <x:v>1</x:v>
      </x:c>
      <x:c r="M1" s="0" t="s"/>
    </x:row>
    <x:row r="2" spans="1:19" x14ac:dyDescent="0.25">
      <x:c r="A2" s="10" t="s">
        <x:v>2</x:v>
      </x:c>
    </x:row>
    <x:row r="3" spans="1:19" s="0" customFormat="1" x14ac:dyDescent="0.25">
      <x:c r="A3" s="10" t="s">
        <x:v>4</x:v>
      </x:c>
      <x:c r="B3" s="16" t="s">
        <x:v>69</x:v>
      </x:c>
    </x:row>
    <x:row r="4" spans="1:19" x14ac:dyDescent="0.25">
      <x:c r="A4" s="10" t="s">
        <x:v>6</x:v>
      </x:c>
      <x:c r="B4" s="9" t="s">
        <x:v>70</x:v>
      </x:c>
    </x:row>
    <x:row r="5" spans="1:19" x14ac:dyDescent="0.25">
      <x:c r="A5" s="11" t="s"/>
      <x:c r="B5" s="9" t="s">
        <x:v>71</x:v>
      </x:c>
    </x:row>
    <x:row r="6" spans="1:19" x14ac:dyDescent="0.25">
      <x:c r="A6" s="11" t="s"/>
      <x:c r="B6" s="9" t="s">
        <x:v>337</x:v>
      </x:c>
    </x:row>
    <x:row r="7" spans="1:19" x14ac:dyDescent="0.25">
      <x:c r="A7" s="89" t="s">
        <x:v>338</x:v>
      </x:c>
      <x:c r="B7" s="89" t="s"/>
      <x:c r="C7" s="89" t="s"/>
      <x:c r="D7" s="89" t="s"/>
      <x:c r="E7" s="89" t="s"/>
      <x:c r="F7" s="89" t="s"/>
      <x:c r="G7" s="89" t="s"/>
      <x:c r="H7" s="89" t="s"/>
      <x:c r="I7" s="89" t="s"/>
      <x:c r="J7" s="89" t="s"/>
      <x:c r="K7" s="89" t="s"/>
    </x:row>
    <x:row r="8" spans="1:19" s="14" customFormat="1" x14ac:dyDescent="0.25">
      <x:c r="A8" s="12" t="s"/>
      <x:c r="B8" s="12" t="s"/>
      <x:c r="C8" s="12" t="s"/>
      <x:c r="D8" s="12" t="s"/>
      <x:c r="E8" s="12" t="s"/>
      <x:c r="F8" s="12" t="s"/>
      <x:c r="G8" s="12" t="s"/>
      <x:c r="H8" s="12" t="s"/>
      <x:c r="I8" s="12" t="s"/>
      <x:c r="L8" s="0" t="s"/>
      <x:c r="M8" s="0" t="s"/>
      <x:c r="N8" s="0" t="s"/>
    </x:row>
    <x:row r="9" spans="1:19" x14ac:dyDescent="0.25">
      <x:c r="A9" s="13" t="s">
        <x:v>339</x:v>
      </x:c>
    </x:row>
    <x:row r="10" spans="1:19" x14ac:dyDescent="0.25">
      <x:c r="A10" s="13" t="s">
        <x:v>340</x:v>
      </x:c>
      <x:c r="O10" s="12" t="s">
        <x:v>341</x:v>
      </x:c>
    </x:row>
    <x:row r="11" spans="1:19" x14ac:dyDescent="0.25">
      <x:c r="A11" s="45" t="s">
        <x:v>9</x:v>
      </x:c>
      <x:c r="B11" s="46" t="s">
        <x:v>10</x:v>
      </x:c>
      <x:c r="C11" s="46" t="s">
        <x:v>11</x:v>
      </x:c>
      <x:c r="D11" s="47" t="s">
        <x:v>12</x:v>
      </x:c>
      <x:c r="E11" s="48" t="s">
        <x:v>13</x:v>
      </x:c>
      <x:c r="F11" s="48" t="s">
        <x:v>14</x:v>
      </x:c>
      <x:c r="G11" s="49" t="s">
        <x:v>15</x:v>
      </x:c>
      <x:c r="H11" s="50" t="s">
        <x:v>16</x:v>
      </x:c>
      <x:c r="I11" s="50" t="s">
        <x:v>17</x:v>
      </x:c>
      <x:c r="J11" s="14" t="s">
        <x:v>123</x:v>
      </x:c>
      <x:c r="K11" s="51" t="s">
        <x:v>342</x:v>
      </x:c>
      <x:c r="L11" s="0" t="s">
        <x:v>19</x:v>
      </x:c>
      <x:c r="M11" s="0" t="s">
        <x:v>72</x:v>
      </x:c>
      <x:c r="N11" s="91" t="s">
        <x:v>20</x:v>
      </x:c>
      <x:c r="O11" s="54">
        <x:v>43952.6333333333</x:v>
      </x:c>
    </x:row>
    <x:row r="12" spans="1:19" x14ac:dyDescent="0.25">
      <x:c r="A12" s="12" t="n">
        <x:v>5</x:v>
      </x:c>
      <x:c r="B12" s="12" t="n">
        <x:v>13</x:v>
      </x:c>
      <x:c r="C12" s="12" t="s">
        <x:v>21</x:v>
      </x:c>
      <x:c r="D12" s="12" t="n">
        <x:v>13</x:v>
      </x:c>
      <x:c r="E12" s="12" t="n">
        <x:v>18</x:v>
      </x:c>
      <x:c r="F12" s="12" t="s">
        <x:v>21</x:v>
      </x:c>
      <x:c r="G12" s="12" t="n">
        <x:v>22</x:v>
      </x:c>
      <x:c r="H12" s="12" t="n">
        <x:v>33</x:v>
      </x:c>
      <x:c r="I12" s="12" t="s">
        <x:v>21</x:v>
      </x:c>
      <x:c r="J12" s="12" t="n">
        <x:v>13</x:v>
      </x:c>
      <x:c r="K12" s="12" t="n">
        <x:v>5</x:v>
      </x:c>
      <x:c r="L12" s="0" t="s">
        <x:v>154</x:v>
      </x:c>
      <x:c r="M12" s="0" t="s">
        <x:v>22</x:v>
      </x:c>
    </x:row>
    <x:row r="13" spans="1:19" x14ac:dyDescent="0.25">
      <x:c r="A13" s="12" t="n">
        <x:v>7</x:v>
      </x:c>
      <x:c r="B13" s="12" t="n">
        <x:v>15</x:v>
      </x:c>
      <x:c r="D13" s="12" t="n">
        <x:v>18</x:v>
      </x:c>
      <x:c r="E13" s="12" t="n">
        <x:v>20</x:v>
      </x:c>
      <x:c r="G13" s="12" t="n">
        <x:v>24</x:v>
      </x:c>
      <x:c r="H13" s="12" t="n">
        <x:v>35</x:v>
      </x:c>
      <x:c r="J13" s="12" t="n">
        <x:v>15</x:v>
      </x:c>
      <x:c r="K13" s="12" t="n">
        <x:v>7</x:v>
      </x:c>
      <x:c r="L13" s="0" t="s">
        <x:v>243</x:v>
      </x:c>
      <x:c r="M13" s="0" t="s"/>
    </x:row>
    <x:row r="14" spans="1:19" x14ac:dyDescent="0.25">
      <x:c r="A14" s="12" t="n">
        <x:v>12</x:v>
      </x:c>
      <x:c r="B14" s="12" t="n">
        <x:v>16</x:v>
      </x:c>
      <x:c r="D14" s="12" t="n">
        <x:v>19</x:v>
      </x:c>
      <x:c r="E14" s="12" t="n">
        <x:v>25</x:v>
      </x:c>
      <x:c r="G14" s="12" t="n">
        <x:v>30</x:v>
      </x:c>
      <x:c r="H14" s="12" t="n">
        <x:v>41</x:v>
      </x:c>
      <x:c r="J14" s="12" t="n">
        <x:v>18</x:v>
      </x:c>
      <x:c r="K14" s="12" t="n">
        <x:v>13</x:v>
      </x:c>
      <x:c r="L14" s="0" t="s">
        <x:v>94</x:v>
      </x:c>
      <x:c r="M14" s="0" t="s"/>
    </x:row>
    <x:row r="15" spans="1:19" s="0" customFormat="1" x14ac:dyDescent="0.25">
      <x:c r="J15" s="12" t="n">
        <x:v>25</x:v>
      </x:c>
      <x:c r="K15" s="12" t="n">
        <x:v>19</x:v>
      </x:c>
      <x:c r="L15" s="0" t="s">
        <x:v>228</x:v>
      </x:c>
      <x:c r="M15" s="0" t="s"/>
    </x:row>
    <x:row r="16" spans="1:19" x14ac:dyDescent="0.25">
      <x:c r="A16" s="13" t="s">
        <x:v>343</x:v>
      </x:c>
    </x:row>
    <x:row r="17" spans="1:19" x14ac:dyDescent="0.25">
      <x:c r="A17" s="13" t="s">
        <x:v>344</x:v>
      </x:c>
    </x:row>
    <x:row r="18" spans="1:19" x14ac:dyDescent="0.25">
      <x:c r="A18" s="45" t="s">
        <x:v>9</x:v>
      </x:c>
      <x:c r="B18" s="46" t="s">
        <x:v>10</x:v>
      </x:c>
      <x:c r="C18" s="46" t="s">
        <x:v>11</x:v>
      </x:c>
      <x:c r="D18" s="47" t="s">
        <x:v>12</x:v>
      </x:c>
      <x:c r="E18" s="48" t="s">
        <x:v>13</x:v>
      </x:c>
      <x:c r="F18" s="48" t="s">
        <x:v>14</x:v>
      </x:c>
      <x:c r="G18" s="49" t="s">
        <x:v>15</x:v>
      </x:c>
      <x:c r="H18" s="50" t="s">
        <x:v>16</x:v>
      </x:c>
      <x:c r="I18" s="50" t="s">
        <x:v>17</x:v>
      </x:c>
      <x:c r="J18" s="14" t="s">
        <x:v>123</x:v>
      </x:c>
      <x:c r="K18" s="51" t="s">
        <x:v>342</x:v>
      </x:c>
      <x:c r="L18" s="0" t="s">
        <x:v>19</x:v>
      </x:c>
      <x:c r="M18" s="0" t="s">
        <x:v>72</x:v>
      </x:c>
      <x:c r="N18" s="91" t="s">
        <x:v>20</x:v>
      </x:c>
      <x:c r="O18" s="54">
        <x:v>43952.6333333333</x:v>
      </x:c>
    </x:row>
    <x:row r="19" spans="1:19" s="0" customFormat="1" x14ac:dyDescent="0.25">
      <x:c r="A19" s="12" t="n">
        <x:v>5</x:v>
      </x:c>
      <x:c r="B19" s="12" t="n">
        <x:v>13</x:v>
      </x:c>
      <x:c r="C19" s="12" t="s">
        <x:v>21</x:v>
      </x:c>
      <x:c r="D19" s="12" t="n">
        <x:v>13</x:v>
      </x:c>
      <x:c r="E19" s="12" t="n">
        <x:v>18</x:v>
      </x:c>
      <x:c r="F19" s="12" t="s">
        <x:v>21</x:v>
      </x:c>
      <x:c r="G19" s="12" t="n">
        <x:v>22</x:v>
      </x:c>
      <x:c r="H19" s="12" t="n">
        <x:v>33</x:v>
      </x:c>
      <x:c r="I19" s="12" t="s">
        <x:v>21</x:v>
      </x:c>
      <x:c r="J19" s="12" t="n">
        <x:v>14</x:v>
      </x:c>
      <x:c r="K19" s="12" t="s">
        <x:v>76</x:v>
      </x:c>
      <x:c r="L19" s="0" t="s">
        <x:v>76</x:v>
      </x:c>
      <x:c r="M19" s="0" t="s">
        <x:v>22</x:v>
      </x:c>
    </x:row>
    <x:row r="20" spans="1:19" x14ac:dyDescent="0.25">
      <x:c r="A20" s="12" t="n">
        <x:v>7</x:v>
      </x:c>
      <x:c r="B20" s="12" t="n">
        <x:v>15</x:v>
      </x:c>
      <x:c r="D20" s="12" t="n">
        <x:v>18</x:v>
      </x:c>
      <x:c r="E20" s="12" t="n">
        <x:v>20</x:v>
      </x:c>
      <x:c r="G20" s="12" t="n">
        <x:v>24</x:v>
      </x:c>
      <x:c r="H20" s="12" t="n">
        <x:v>35</x:v>
      </x:c>
      <x:c r="J20" s="12" t="n">
        <x:v>15.5</x:v>
      </x:c>
      <x:c r="K20" s="12" t="s">
        <x:v>76</x:v>
      </x:c>
      <x:c r="L20" s="0" t="s">
        <x:v>76</x:v>
      </x:c>
      <x:c r="M20" s="0" t="s"/>
    </x:row>
    <x:row r="21" spans="1:19" x14ac:dyDescent="0.25">
      <x:c r="A21" s="12" t="n">
        <x:v>12</x:v>
      </x:c>
      <x:c r="B21" s="12" t="n">
        <x:v>16</x:v>
      </x:c>
      <x:c r="D21" s="12" t="n">
        <x:v>19</x:v>
      </x:c>
      <x:c r="E21" s="12" t="n">
        <x:v>25</x:v>
      </x:c>
      <x:c r="G21" s="12" t="n">
        <x:v>30</x:v>
      </x:c>
      <x:c r="H21" s="12" t="n">
        <x:v>41</x:v>
      </x:c>
      <x:c r="J21" s="12" t="n">
        <x:v>17</x:v>
      </x:c>
      <x:c r="K21" s="12" t="s">
        <x:v>76</x:v>
      </x:c>
      <x:c r="L21" s="0" t="s">
        <x:v>76</x:v>
      </x:c>
      <x:c r="M21" s="0" t="s"/>
    </x:row>
    <x:row r="22" spans="1:19" x14ac:dyDescent="0.25">
      <x:c r="A22" s="0" t="s"/>
      <x:c r="C22" s="0" t="s"/>
      <x:c r="D22" s="0" t="s"/>
      <x:c r="E22" s="0" t="s"/>
      <x:c r="F22" s="0" t="s"/>
      <x:c r="G22" s="0" t="s"/>
      <x:c r="H22" s="0" t="s"/>
      <x:c r="J22" s="12" t="n">
        <x:v>26</x:v>
      </x:c>
      <x:c r="K22" s="12" t="s">
        <x:v>76</x:v>
      </x:c>
      <x:c r="L22" s="0" t="s">
        <x:v>76</x:v>
      </x:c>
      <x:c r="M22" s="0" t="s"/>
    </x:row>
    <x:row r="24" spans="1:19" x14ac:dyDescent="0.25">
      <x:c r="A24" s="13" t="s">
        <x:v>23</x:v>
      </x:c>
    </x:row>
    <x:row r="25" spans="1:19" x14ac:dyDescent="0.25">
      <x:c r="A25" s="45" t="s">
        <x:v>9</x:v>
      </x:c>
      <x:c r="B25" s="46" t="s">
        <x:v>10</x:v>
      </x:c>
      <x:c r="C25" s="46" t="s">
        <x:v>11</x:v>
      </x:c>
      <x:c r="D25" s="47" t="s">
        <x:v>12</x:v>
      </x:c>
      <x:c r="E25" s="48" t="s">
        <x:v>13</x:v>
      </x:c>
      <x:c r="F25" s="48" t="s">
        <x:v>14</x:v>
      </x:c>
      <x:c r="G25" s="49" t="s">
        <x:v>15</x:v>
      </x:c>
      <x:c r="H25" s="50" t="s">
        <x:v>16</x:v>
      </x:c>
      <x:c r="I25" s="50" t="s">
        <x:v>17</x:v>
      </x:c>
      <x:c r="J25" s="14" t="s">
        <x:v>123</x:v>
      </x:c>
      <x:c r="K25" s="51" t="s">
        <x:v>342</x:v>
      </x:c>
      <x:c r="L25" s="0" t="s">
        <x:v>19</x:v>
      </x:c>
      <x:c r="M25" s="0" t="s">
        <x:v>72</x:v>
      </x:c>
      <x:c r="N25" s="91" t="s">
        <x:v>20</x:v>
      </x:c>
      <x:c r="O25" s="54">
        <x:v>43952.6333333333</x:v>
      </x:c>
    </x:row>
    <x:row r="26" spans="1:19" s="0" customFormat="1" x14ac:dyDescent="0.25">
      <x:c r="A26" s="12" t="n">
        <x:v>16</x:v>
      </x:c>
      <x:c r="B26" s="12" t="n">
        <x:v>2</x:v>
      </x:c>
      <x:c r="C26" s="12" t="s">
        <x:v>21</x:v>
      </x:c>
      <x:c r="D26" s="12" t="n">
        <x:v>30</x:v>
      </x:c>
      <x:c r="E26" s="12" t="n">
        <x:v>2</x:v>
      </x:c>
      <x:c r="F26" s="12" t="s">
        <x:v>21</x:v>
      </x:c>
      <x:c r="G26" s="12" t="n">
        <x:v>55</x:v>
      </x:c>
      <x:c r="H26" s="12" t="n">
        <x:v>2</x:v>
      </x:c>
      <x:c r="I26" s="12" t="s">
        <x:v>21</x:v>
      </x:c>
      <x:c r="J26" s="12" t="n">
        <x:v>16</x:v>
      </x:c>
      <x:c r="K26" s="12" t="n">
        <x:v>-9999</x:v>
      </x:c>
      <x:c r="L26" s="0" t="s">
        <x:v>76</x:v>
      </x:c>
      <x:c r="M26" s="0" t="s">
        <x:v>24</x:v>
      </x:c>
    </x:row>
    <x:row r="27" spans="1:19" x14ac:dyDescent="0.25">
      <x:c r="A27" s="12" t="n">
        <x:v>17</x:v>
      </x:c>
      <x:c r="B27" s="12" t="n">
        <x:v>3</x:v>
      </x:c>
      <x:c r="D27" s="12" t="n">
        <x:v>40</x:v>
      </x:c>
      <x:c r="E27" s="12" t="n">
        <x:v>3</x:v>
      </x:c>
      <x:c r="G27" s="12" t="n">
        <x:v>57</x:v>
      </x:c>
      <x:c r="H27" s="12" t="n">
        <x:v>3</x:v>
      </x:c>
      <x:c r="J27" s="12" t="n">
        <x:v>30</x:v>
      </x:c>
      <x:c r="K27" s="12" t="n">
        <x:v>-9999</x:v>
      </x:c>
      <x:c r="L27" s="0" t="s">
        <x:v>76</x:v>
      </x:c>
      <x:c r="M27" s="0" t="s"/>
    </x:row>
    <x:row r="28" spans="1:19" x14ac:dyDescent="0.25">
      <x:c r="A28" s="12" t="n">
        <x:v>18</x:v>
      </x:c>
      <x:c r="B28" s="12" t="n">
        <x:v>4</x:v>
      </x:c>
      <x:c r="D28" s="12" t="n">
        <x:v>50</x:v>
      </x:c>
      <x:c r="E28" s="12" t="n">
        <x:v>4</x:v>
      </x:c>
      <x:c r="G28" s="12" t="n">
        <x:v>59</x:v>
      </x:c>
      <x:c r="H28" s="12" t="n">
        <x:v>4</x:v>
      </x:c>
      <x:c r="J28" s="12" t="n">
        <x:v>57</x:v>
      </x:c>
      <x:c r="K28" s="12" t="n">
        <x:v>-9999</x:v>
      </x:c>
      <x:c r="L28" s="0" t="s">
        <x:v>76</x:v>
      </x:c>
      <x:c r="M28" s="0" t="s"/>
    </x:row>
    <x:row r="29" spans="1:19" x14ac:dyDescent="0.25">
      <x:c r="J29" s="12" t="n">
        <x:v>29</x:v>
      </x:c>
      <x:c r="K29" s="12" t="n">
        <x:v>-9999</x:v>
      </x:c>
      <x:c r="L29" s="0" t="s">
        <x:v>76</x:v>
      </x:c>
      <x:c r="M29" s="0" t="s"/>
    </x:row>
    <x:row r="31" spans="1:19" x14ac:dyDescent="0.25">
      <x:c r="A31" s="13" t="s">
        <x:v>25</x:v>
      </x:c>
    </x:row>
    <x:row r="32" spans="1:19" x14ac:dyDescent="0.25">
      <x:c r="A32" s="45" t="s">
        <x:v>9</x:v>
      </x:c>
      <x:c r="B32" s="46" t="s">
        <x:v>10</x:v>
      </x:c>
      <x:c r="C32" s="46" t="s">
        <x:v>11</x:v>
      </x:c>
      <x:c r="D32" s="47" t="s">
        <x:v>12</x:v>
      </x:c>
      <x:c r="E32" s="48" t="s">
        <x:v>13</x:v>
      </x:c>
      <x:c r="F32" s="48" t="s">
        <x:v>14</x:v>
      </x:c>
      <x:c r="G32" s="49" t="s">
        <x:v>15</x:v>
      </x:c>
      <x:c r="H32" s="50" t="s">
        <x:v>16</x:v>
      </x:c>
      <x:c r="I32" s="50" t="s">
        <x:v>17</x:v>
      </x:c>
      <x:c r="J32" s="14" t="s">
        <x:v>123</x:v>
      </x:c>
      <x:c r="K32" s="51" t="s">
        <x:v>342</x:v>
      </x:c>
      <x:c r="L32" s="0" t="s">
        <x:v>19</x:v>
      </x:c>
      <x:c r="M32" s="0" t="s">
        <x:v>72</x:v>
      </x:c>
      <x:c r="N32" s="91" t="s">
        <x:v>20</x:v>
      </x:c>
      <x:c r="O32" s="56">
        <x:v>43952.6333333333</x:v>
      </x:c>
    </x:row>
    <x:row r="33" spans="1:19" x14ac:dyDescent="0.25">
      <x:c r="A33" s="12" t="n">
        <x:v>0</x:v>
      </x:c>
      <x:c r="B33" s="12" t="n">
        <x:v>14</x:v>
      </x:c>
      <x:c r="C33" s="12" t="s">
        <x:v>21</x:v>
      </x:c>
      <x:c r="D33" s="12" t="n">
        <x:v>4</x:v>
      </x:c>
      <x:c r="E33" s="12" t="n">
        <x:v>30</x:v>
      </x:c>
      <x:c r="F33" s="12" t="s">
        <x:v>21</x:v>
      </x:c>
      <x:c r="G33" s="12" t="n">
        <x:v>7</x:v>
      </x:c>
      <x:c r="H33" s="12" t="n">
        <x:v>50</x:v>
      </x:c>
      <x:c r="I33" s="12" t="s">
        <x:v>21</x:v>
      </x:c>
      <x:c r="J33" s="12" t="n">
        <x:v>14</x:v>
      </x:c>
      <x:c r="K33" s="12" t="n">
        <x:v>-9999</x:v>
      </x:c>
      <x:c r="L33" s="0" t="s">
        <x:v>76</x:v>
      </x:c>
      <x:c r="M33" s="0" t="s">
        <x:v>26</x:v>
      </x:c>
    </x:row>
    <x:row r="34" spans="1:19" s="0" customFormat="1" x14ac:dyDescent="0.25">
      <x:c r="A34" s="12" t="n">
        <x:v>1</x:v>
      </x:c>
      <x:c r="B34" s="12" t="n">
        <x:v>20</x:v>
      </x:c>
      <x:c r="C34" s="12" t="s"/>
      <x:c r="D34" s="12" t="n">
        <x:v>5</x:v>
      </x:c>
      <x:c r="E34" s="12" t="n">
        <x:v>40</x:v>
      </x:c>
      <x:c r="F34" s="12" t="s"/>
      <x:c r="G34" s="12" t="n">
        <x:v>8</x:v>
      </x:c>
      <x:c r="H34" s="12" t="n">
        <x:v>55</x:v>
      </x:c>
      <x:c r="I34" s="12" t="s"/>
      <x:c r="J34" s="12" t="n">
        <x:v>40</x:v>
      </x:c>
      <x:c r="K34" s="12" t="n">
        <x:v>-9999</x:v>
      </x:c>
      <x:c r="L34" s="0" t="s">
        <x:v>76</x:v>
      </x:c>
      <x:c r="M34" s="0" t="s"/>
    </x:row>
    <x:row r="35" spans="1:19" x14ac:dyDescent="0.25">
      <x:c r="A35" s="12" t="n">
        <x:v>2</x:v>
      </x:c>
      <x:c r="B35" s="12" t="n">
        <x:v>30</x:v>
      </x:c>
      <x:c r="D35" s="12" t="n">
        <x:v>6</x:v>
      </x:c>
      <x:c r="E35" s="12" t="n">
        <x:v>50</x:v>
      </x:c>
      <x:c r="G35" s="12" t="n">
        <x:v>9</x:v>
      </x:c>
      <x:c r="H35" s="12" t="n">
        <x:v>57.5</x:v>
      </x:c>
      <x:c r="J35" s="12" t="n">
        <x:v>-9999</x:v>
      </x:c>
      <x:c r="K35" s="12" t="n">
        <x:v>-9999</x:v>
      </x:c>
      <x:c r="L35" s="0" t="s">
        <x:v>76</x:v>
      </x:c>
      <x:c r="M35" s="0" t="s"/>
    </x:row>
    <x:row r="36" spans="1:19" x14ac:dyDescent="0.25">
      <x:c r="J36" s="12" t="n">
        <x:v>-9999</x:v>
      </x:c>
      <x:c r="K36" s="12" t="n">
        <x:v>-9999</x:v>
      </x:c>
      <x:c r="L36" s="0" t="s">
        <x:v>76</x:v>
      </x:c>
      <x:c r="M36" s="0" t="s"/>
    </x:row>
    <x:row r="38" spans="1:19" x14ac:dyDescent="0.25">
      <x:c r="A38" s="13" t="s">
        <x:v>27</x:v>
      </x:c>
    </x:row>
    <x:row r="39" spans="1:19" x14ac:dyDescent="0.25">
      <x:c r="A39" s="13" t="s">
        <x:v>345</x:v>
      </x:c>
    </x:row>
    <x:row r="40" spans="1:19" x14ac:dyDescent="0.25">
      <x:c r="A40" s="45" t="s">
        <x:v>9</x:v>
      </x:c>
      <x:c r="B40" s="46" t="s">
        <x:v>10</x:v>
      </x:c>
      <x:c r="C40" s="46" t="s">
        <x:v>11</x:v>
      </x:c>
      <x:c r="D40" s="47" t="s">
        <x:v>12</x:v>
      </x:c>
      <x:c r="E40" s="48" t="s">
        <x:v>13</x:v>
      </x:c>
      <x:c r="F40" s="48" t="s">
        <x:v>14</x:v>
      </x:c>
      <x:c r="G40" s="49" t="s">
        <x:v>15</x:v>
      </x:c>
      <x:c r="H40" s="50" t="s">
        <x:v>16</x:v>
      </x:c>
      <x:c r="I40" s="50" t="s">
        <x:v>17</x:v>
      </x:c>
      <x:c r="J40" s="14" t="s">
        <x:v>123</x:v>
      </x:c>
      <x:c r="K40" s="51" t="s">
        <x:v>342</x:v>
      </x:c>
      <x:c r="L40" s="0" t="s">
        <x:v>19</x:v>
      </x:c>
      <x:c r="M40" s="0" t="s">
        <x:v>72</x:v>
      </x:c>
      <x:c r="N40" s="91" t="s">
        <x:v>20</x:v>
      </x:c>
      <x:c r="O40" s="56">
        <x:v>43952.6333333333</x:v>
      </x:c>
    </x:row>
    <x:row r="41" spans="1:19" x14ac:dyDescent="0.25">
      <x:c r="A41" s="12" t="n">
        <x:v>8</x:v>
      </x:c>
      <x:c r="B41" s="12" t="n">
        <x:v>58</x:v>
      </x:c>
      <x:c r="C41" s="12" t="s">
        <x:v>21</x:v>
      </x:c>
      <x:c r="D41" s="12" t="n">
        <x:v>14</x:v>
      </x:c>
      <x:c r="E41" s="12" t="n">
        <x:v>55</x:v>
      </x:c>
      <x:c r="F41" s="12" t="s">
        <x:v>21</x:v>
      </x:c>
      <x:c r="G41" s="12" t="n">
        <x:v>37</x:v>
      </x:c>
      <x:c r="H41" s="12" t="n">
        <x:v>52</x:v>
      </x:c>
      <x:c r="I41" s="12" t="s">
        <x:v>21</x:v>
      </x:c>
      <x:c r="J41" s="12" t="n">
        <x:v>58</x:v>
      </x:c>
      <x:c r="K41" s="12" t="n">
        <x:v>8</x:v>
      </x:c>
      <x:c r="L41" s="0" t="s">
        <x:v>101</x:v>
      </x:c>
      <x:c r="M41" s="0" t="s">
        <x:v>28</x:v>
      </x:c>
    </x:row>
    <x:row r="42" spans="1:19" x14ac:dyDescent="0.25">
      <x:c r="A42" s="12" t="n">
        <x:v>9</x:v>
      </x:c>
      <x:c r="B42" s="12" t="n">
        <x:v>57</x:v>
      </x:c>
      <x:c r="C42" s="0" t="s"/>
      <x:c r="D42" s="12" t="n">
        <x:v>15</x:v>
      </x:c>
      <x:c r="E42" s="12" t="n">
        <x:v>54</x:v>
      </x:c>
      <x:c r="F42" s="0" t="s"/>
      <x:c r="G42" s="12" t="n">
        <x:v>48</x:v>
      </x:c>
      <x:c r="H42" s="12" t="n">
        <x:v>51</x:v>
      </x:c>
      <x:c r="J42" s="12" t="n">
        <x:v>57</x:v>
      </x:c>
      <x:c r="K42" s="12" t="n">
        <x:v>9</x:v>
      </x:c>
      <x:c r="L42" s="0" t="s">
        <x:v>346</x:v>
      </x:c>
      <x:c r="M42" s="0" t="s"/>
    </x:row>
    <x:row r="43" spans="1:19" x14ac:dyDescent="0.25">
      <x:c r="A43" s="12" t="n">
        <x:v>10</x:v>
      </x:c>
      <x:c r="B43" s="12" t="n">
        <x:v>56</x:v>
      </x:c>
      <x:c r="D43" s="12" t="n">
        <x:v>16</x:v>
      </x:c>
      <x:c r="E43" s="12" t="n">
        <x:v>53</x:v>
      </x:c>
      <x:c r="G43" s="12" t="n">
        <x:v>59</x:v>
      </x:c>
      <x:c r="H43" s="12" t="n">
        <x:v>50</x:v>
      </x:c>
      <x:c r="J43" s="12" t="n">
        <x:v>56</x:v>
      </x:c>
      <x:c r="K43" s="12" t="n">
        <x:v>10</x:v>
      </x:c>
      <x:c r="L43" s="0" t="s">
        <x:v>195</x:v>
      </x:c>
      <x:c r="M43" s="0" t="s"/>
    </x:row>
    <x:row r="44" spans="1:19" x14ac:dyDescent="0.25">
      <x:c r="J44" s="12" t="n">
        <x:v>55</x:v>
      </x:c>
      <x:c r="K44" s="12" t="n">
        <x:v>14</x:v>
      </x:c>
      <x:c r="L44" s="0" t="s">
        <x:v>78</x:v>
      </x:c>
      <x:c r="M44" s="0" t="s"/>
    </x:row>
    <x:row r="45" spans="1:19" x14ac:dyDescent="0.25">
      <x:c r="J45" s="12" t="n">
        <x:v>53</x:v>
      </x:c>
      <x:c r="K45" s="12" t="n">
        <x:v>16</x:v>
      </x:c>
      <x:c r="L45" s="0" t="s">
        <x:v>91</x:v>
      </x:c>
      <x:c r="M45" s="0" t="s"/>
    </x:row>
    <x:row r="46" spans="1:19" x14ac:dyDescent="0.25">
      <x:c r="J46" s="12" t="n">
        <x:v>52</x:v>
      </x:c>
      <x:c r="K46" s="12" t="n">
        <x:v>37</x:v>
      </x:c>
      <x:c r="L46" s="0" t="s">
        <x:v>84</x:v>
      </x:c>
      <x:c r="M46" s="0" t="s"/>
    </x:row>
    <x:row r="47" spans="1:19" x14ac:dyDescent="0.25">
      <x:c r="J47" s="12" t="n">
        <x:v>50</x:v>
      </x:c>
      <x:c r="K47" s="12" t="n">
        <x:v>59</x:v>
      </x:c>
      <x:c r="L47" s="0" t="s">
        <x:v>282</x:v>
      </x:c>
      <x:c r="M47" s="0" t="s"/>
    </x:row>
    <x:row r="48" spans="1:19" x14ac:dyDescent="0.25">
      <x:c r="J48" s="12" t="s"/>
      <x:c r="K48" s="12" t="s"/>
    </x:row>
    <x:row r="49" spans="1:19" x14ac:dyDescent="0.25">
      <x:c r="J49" s="12" t="s"/>
      <x:c r="K49" s="12" t="s"/>
    </x:row>
    <x:row r="50" spans="1:19" x14ac:dyDescent="0.25">
      <x:c r="A50" s="13" t="s">
        <x:v>27</x:v>
      </x:c>
    </x:row>
    <x:row r="51" spans="1:19" x14ac:dyDescent="0.25">
      <x:c r="A51" s="13" t="s">
        <x:v>347</x:v>
      </x:c>
    </x:row>
    <x:row r="52" spans="1:19" x14ac:dyDescent="0.25">
      <x:c r="A52" s="45" t="s">
        <x:v>9</x:v>
      </x:c>
      <x:c r="B52" s="46" t="s">
        <x:v>10</x:v>
      </x:c>
      <x:c r="C52" s="46" t="s">
        <x:v>11</x:v>
      </x:c>
      <x:c r="D52" s="47" t="s">
        <x:v>12</x:v>
      </x:c>
      <x:c r="E52" s="48" t="s">
        <x:v>13</x:v>
      </x:c>
      <x:c r="F52" s="48" t="s">
        <x:v>14</x:v>
      </x:c>
      <x:c r="G52" s="49" t="s">
        <x:v>15</x:v>
      </x:c>
      <x:c r="H52" s="50" t="s">
        <x:v>16</x:v>
      </x:c>
      <x:c r="I52" s="50" t="s">
        <x:v>17</x:v>
      </x:c>
      <x:c r="J52" s="14" t="s">
        <x:v>123</x:v>
      </x:c>
      <x:c r="K52" s="51" t="s">
        <x:v>342</x:v>
      </x:c>
      <x:c r="L52" s="0" t="s">
        <x:v>19</x:v>
      </x:c>
      <x:c r="M52" s="0" t="s">
        <x:v>72</x:v>
      </x:c>
      <x:c r="N52" s="91" t="s">
        <x:v>20</x:v>
      </x:c>
      <x:c r="O52" s="56">
        <x:v>43952.6333333333</x:v>
      </x:c>
    </x:row>
    <x:row r="53" spans="1:19" s="0" customFormat="1" x14ac:dyDescent="0.25">
      <x:c r="A53" s="12" t="n">
        <x:v>8</x:v>
      </x:c>
      <x:c r="B53" s="12" t="n">
        <x:v>58</x:v>
      </x:c>
      <x:c r="C53" s="12" t="s">
        <x:v>21</x:v>
      </x:c>
      <x:c r="D53" s="12" t="n">
        <x:v>14</x:v>
      </x:c>
      <x:c r="E53" s="12" t="n">
        <x:v>55</x:v>
      </x:c>
      <x:c r="F53" s="12" t="s">
        <x:v>21</x:v>
      </x:c>
      <x:c r="G53" s="12" t="n">
        <x:v>37</x:v>
      </x:c>
      <x:c r="H53" s="12" t="n">
        <x:v>52</x:v>
      </x:c>
      <x:c r="I53" s="12" t="s">
        <x:v>21</x:v>
      </x:c>
      <x:c r="J53" s="12" t="n">
        <x:v>58.5</x:v>
      </x:c>
      <x:c r="K53" s="0" t="s">
        <x:v>76</x:v>
      </x:c>
      <x:c r="L53" s="0" t="s">
        <x:v>76</x:v>
      </x:c>
      <x:c r="M53" s="0" t="s">
        <x:v>28</x:v>
      </x:c>
    </x:row>
    <x:row r="54" spans="1:19" x14ac:dyDescent="0.25">
      <x:c r="A54" s="12" t="n">
        <x:v>9</x:v>
      </x:c>
      <x:c r="B54" s="12" t="n">
        <x:v>57</x:v>
      </x:c>
      <x:c r="C54" s="0" t="s"/>
      <x:c r="D54" s="12" t="n">
        <x:v>15</x:v>
      </x:c>
      <x:c r="E54" s="12" t="n">
        <x:v>54</x:v>
      </x:c>
      <x:c r="F54" s="0" t="s"/>
      <x:c r="G54" s="12" t="n">
        <x:v>48</x:v>
      </x:c>
      <x:c r="H54" s="12" t="n">
        <x:v>51</x:v>
      </x:c>
      <x:c r="J54" s="12" t="n">
        <x:v>57.5</x:v>
      </x:c>
      <x:c r="K54" s="0" t="s">
        <x:v>76</x:v>
      </x:c>
      <x:c r="L54" s="0" t="s">
        <x:v>76</x:v>
      </x:c>
      <x:c r="M54" s="0" t="s"/>
    </x:row>
    <x:row r="55" spans="1:19" x14ac:dyDescent="0.25">
      <x:c r="A55" s="12" t="n">
        <x:v>10</x:v>
      </x:c>
      <x:c r="B55" s="12" t="n">
        <x:v>56</x:v>
      </x:c>
      <x:c r="D55" s="12" t="n">
        <x:v>16</x:v>
      </x:c>
      <x:c r="E55" s="12" t="n">
        <x:v>53</x:v>
      </x:c>
      <x:c r="G55" s="12" t="n">
        <x:v>59</x:v>
      </x:c>
      <x:c r="H55" s="12" t="n">
        <x:v>50</x:v>
      </x:c>
      <x:c r="J55" s="12" t="n">
        <x:v>86.5</x:v>
      </x:c>
      <x:c r="K55" s="0" t="s">
        <x:v>76</x:v>
      </x:c>
      <x:c r="L55" s="0" t="s">
        <x:v>76</x:v>
      </x:c>
      <x:c r="M55" s="0" t="s"/>
    </x:row>
    <x:row r="56" spans="1:19" x14ac:dyDescent="0.25">
      <x:c r="J56" s="12" t="n">
        <x:v>55.5</x:v>
      </x:c>
      <x:c r="K56" s="0" t="s">
        <x:v>76</x:v>
      </x:c>
      <x:c r="L56" s="0" t="s">
        <x:v>76</x:v>
      </x:c>
      <x:c r="M56" s="0" t="s"/>
    </x:row>
    <x:row r="57" spans="1:19" x14ac:dyDescent="0.25">
      <x:c r="J57" s="12" t="n">
        <x:v>53.5</x:v>
      </x:c>
      <x:c r="K57" s="0" t="s">
        <x:v>76</x:v>
      </x:c>
      <x:c r="L57" s="0" t="s">
        <x:v>76</x:v>
      </x:c>
      <x:c r="M57" s="0" t="s"/>
    </x:row>
    <x:row r="58" spans="1:19" x14ac:dyDescent="0.25">
      <x:c r="J58" s="12" t="n">
        <x:v>52.5</x:v>
      </x:c>
      <x:c r="K58" s="0" t="s">
        <x:v>76</x:v>
      </x:c>
      <x:c r="L58" s="0" t="s">
        <x:v>76</x:v>
      </x:c>
      <x:c r="M58" s="0" t="s"/>
    </x:row>
    <x:row r="59" spans="1:19" x14ac:dyDescent="0.25">
      <x:c r="J59" s="12" t="n">
        <x:v>50.5</x:v>
      </x:c>
      <x:c r="K59" s="0" t="s">
        <x:v>76</x:v>
      </x:c>
      <x:c r="L59" s="0" t="s">
        <x:v>76</x:v>
      </x:c>
      <x:c r="M59" s="0" t="s"/>
    </x:row>
    <x:row r="60" spans="1:19" x14ac:dyDescent="0.25">
      <x:c r="J60" s="12" t="s"/>
      <x:c r="K60" s="12" t="s"/>
    </x:row>
    <x:row r="61" spans="1:19" x14ac:dyDescent="0.25">
      <x:c r="J61" s="12" t="s"/>
    </x:row>
    <x:row r="62" spans="1:19" x14ac:dyDescent="0.25">
      <x:c r="A62" s="13" t="s">
        <x:v>29</x:v>
      </x:c>
    </x:row>
    <x:row r="63" spans="1:19" x14ac:dyDescent="0.25">
      <x:c r="A63" s="45" t="s">
        <x:v>9</x:v>
      </x:c>
      <x:c r="B63" s="46" t="s">
        <x:v>10</x:v>
      </x:c>
      <x:c r="C63" s="46" t="s">
        <x:v>11</x:v>
      </x:c>
      <x:c r="D63" s="47" t="s">
        <x:v>12</x:v>
      </x:c>
      <x:c r="E63" s="48" t="s">
        <x:v>13</x:v>
      </x:c>
      <x:c r="F63" s="48" t="s">
        <x:v>14</x:v>
      </x:c>
      <x:c r="G63" s="49" t="s">
        <x:v>15</x:v>
      </x:c>
      <x:c r="H63" s="50" t="s">
        <x:v>16</x:v>
      </x:c>
      <x:c r="I63" s="50" t="s">
        <x:v>17</x:v>
      </x:c>
      <x:c r="J63" s="14" t="s">
        <x:v>123</x:v>
      </x:c>
      <x:c r="K63" s="51" t="s">
        <x:v>342</x:v>
      </x:c>
      <x:c r="L63" s="0" t="s">
        <x:v>19</x:v>
      </x:c>
      <x:c r="M63" s="0" t="s">
        <x:v>72</x:v>
      </x:c>
      <x:c r="N63" s="91" t="s">
        <x:v>20</x:v>
      </x:c>
      <x:c r="O63" s="56">
        <x:v>43952.6333333333</x:v>
      </x:c>
    </x:row>
    <x:row r="64" spans="1:19" x14ac:dyDescent="0.25">
      <x:c r="A64" s="12" t="n">
        <x:v>1</x:v>
      </x:c>
      <x:c r="B64" s="12" t="n">
        <x:v>17</x:v>
      </x:c>
      <x:c r="C64" s="12" t="s">
        <x:v>21</x:v>
      </x:c>
      <x:c r="D64" s="12" t="n">
        <x:v>4</x:v>
      </x:c>
      <x:c r="E64" s="12" t="n">
        <x:v>17</x:v>
      </x:c>
      <x:c r="F64" s="12" t="s">
        <x:v>21</x:v>
      </x:c>
      <x:c r="G64" s="12" t="n">
        <x:v>7</x:v>
      </x:c>
      <x:c r="H64" s="12" t="n">
        <x:v>17</x:v>
      </x:c>
      <x:c r="I64" s="12" t="s">
        <x:v>21</x:v>
      </x:c>
      <x:c r="J64" s="12" t="n">
        <x:v>-9999</x:v>
      </x:c>
      <x:c r="K64" s="12" t="n">
        <x:v>-9999</x:v>
      </x:c>
      <x:c r="L64" s="0" t="s">
        <x:v>76</x:v>
      </x:c>
      <x:c r="M64" s="0" t="s">
        <x:v>24</x:v>
      </x:c>
    </x:row>
    <x:row r="65" spans="1:19" x14ac:dyDescent="0.25">
      <x:c r="A65" s="12" t="n">
        <x:v>2</x:v>
      </x:c>
      <x:c r="B65" s="12" t="n">
        <x:v>16</x:v>
      </x:c>
      <x:c r="D65" s="12" t="n">
        <x:v>5</x:v>
      </x:c>
      <x:c r="E65" s="12" t="n">
        <x:v>16</x:v>
      </x:c>
      <x:c r="G65" s="12" t="n">
        <x:v>8</x:v>
      </x:c>
      <x:c r="H65" s="12" t="n">
        <x:v>16</x:v>
      </x:c>
      <x:c r="J65" s="12" t="n">
        <x:v>-9999</x:v>
      </x:c>
      <x:c r="K65" s="12" t="n">
        <x:v>-9999</x:v>
      </x:c>
      <x:c r="L65" s="0" t="s">
        <x:v>76</x:v>
      </x:c>
      <x:c r="M65" s="0" t="s"/>
    </x:row>
    <x:row r="66" spans="1:19" x14ac:dyDescent="0.25">
      <x:c r="A66" s="12" t="n">
        <x:v>3</x:v>
      </x:c>
      <x:c r="B66" s="12" t="n">
        <x:v>14</x:v>
      </x:c>
      <x:c r="D66" s="12" t="n">
        <x:v>6</x:v>
      </x:c>
      <x:c r="E66" s="12" t="n">
        <x:v>14</x:v>
      </x:c>
      <x:c r="G66" s="12" t="n">
        <x:v>9</x:v>
      </x:c>
      <x:c r="H66" s="12" t="n">
        <x:v>14</x:v>
      </x:c>
      <x:c r="J66" s="12" t="n">
        <x:v>17</x:v>
      </x:c>
      <x:c r="K66" s="12" t="n">
        <x:v>-9999</x:v>
      </x:c>
      <x:c r="L66" s="0" t="s">
        <x:v>76</x:v>
      </x:c>
      <x:c r="M66" s="0" t="s"/>
    </x:row>
    <x:row r="67" spans="1:19" x14ac:dyDescent="0.25">
      <x:c r="J67" s="12" t="n">
        <x:v>-9999</x:v>
      </x:c>
      <x:c r="K67" s="12" t="n">
        <x:v>-9999</x:v>
      </x:c>
      <x:c r="L67" s="0" t="s">
        <x:v>76</x:v>
      </x:c>
      <x:c r="M67" s="0" t="s"/>
    </x:row>
    <x:row r="69" spans="1:19" x14ac:dyDescent="0.25">
      <x:c r="A69" s="13" t="s">
        <x:v>30</x:v>
      </x:c>
    </x:row>
    <x:row r="70" spans="1:19" x14ac:dyDescent="0.25">
      <x:c r="A70" s="45" t="s">
        <x:v>9</x:v>
      </x:c>
      <x:c r="B70" s="46" t="s">
        <x:v>10</x:v>
      </x:c>
      <x:c r="C70" s="46" t="s">
        <x:v>11</x:v>
      </x:c>
      <x:c r="D70" s="47" t="s">
        <x:v>12</x:v>
      </x:c>
      <x:c r="E70" s="48" t="s">
        <x:v>13</x:v>
      </x:c>
      <x:c r="F70" s="48" t="s">
        <x:v>14</x:v>
      </x:c>
      <x:c r="G70" s="49" t="s">
        <x:v>15</x:v>
      </x:c>
      <x:c r="H70" s="50" t="s">
        <x:v>16</x:v>
      </x:c>
      <x:c r="I70" s="50" t="s">
        <x:v>17</x:v>
      </x:c>
      <x:c r="J70" s="14" t="s">
        <x:v>123</x:v>
      </x:c>
      <x:c r="K70" s="51" t="s">
        <x:v>342</x:v>
      </x:c>
      <x:c r="L70" s="0" t="s">
        <x:v>19</x:v>
      </x:c>
      <x:c r="M70" s="0" t="s">
        <x:v>72</x:v>
      </x:c>
      <x:c r="N70" s="91" t="s">
        <x:v>20</x:v>
      </x:c>
      <x:c r="O70" s="56">
        <x:v>43952.6340277778</x:v>
      </x:c>
    </x:row>
    <x:row r="71" spans="1:19" x14ac:dyDescent="0.25">
      <x:c r="A71" s="12" t="n">
        <x:v>11</x:v>
      </x:c>
      <x:c r="B71" s="12" t="n">
        <x:v>36</x:v>
      </x:c>
      <x:c r="C71" s="12" t="s">
        <x:v>21</x:v>
      </x:c>
      <x:c r="D71" s="12" t="n">
        <x:v>15</x:v>
      </x:c>
      <x:c r="E71" s="12" t="n">
        <x:v>16</x:v>
      </x:c>
      <x:c r="F71" s="12" t="s">
        <x:v>21</x:v>
      </x:c>
      <x:c r="G71" s="12" t="n">
        <x:v>22</x:v>
      </x:c>
      <x:c r="H71" s="12" t="n">
        <x:v>12</x:v>
      </x:c>
      <x:c r="I71" s="12" t="s">
        <x:v>21</x:v>
      </x:c>
      <x:c r="J71" s="12" t="n">
        <x:v>-9999</x:v>
      </x:c>
      <x:c r="K71" s="12" t="n">
        <x:v>-9999</x:v>
      </x:c>
      <x:c r="L71" s="0" t="s">
        <x:v>76</x:v>
      </x:c>
      <x:c r="M71" s="0" t="s">
        <x:v>31</x:v>
      </x:c>
    </x:row>
    <x:row r="72" spans="1:19" x14ac:dyDescent="0.25">
      <x:c r="A72" s="12" t="n">
        <x:v>12</x:v>
      </x:c>
      <x:c r="B72" s="12" t="n">
        <x:v>25</x:v>
      </x:c>
      <x:c r="D72" s="12" t="n">
        <x:v>16</x:v>
      </x:c>
      <x:c r="E72" s="12" t="n">
        <x:v>14</x:v>
      </x:c>
      <x:c r="G72" s="12" t="n">
        <x:v>28</x:v>
      </x:c>
      <x:c r="H72" s="12" t="n">
        <x:v>8</x:v>
      </x:c>
      <x:c r="J72" s="12" t="n">
        <x:v>-9999</x:v>
      </x:c>
      <x:c r="K72" s="12" t="n">
        <x:v>-9999</x:v>
      </x:c>
      <x:c r="L72" s="0" t="s">
        <x:v>76</x:v>
      </x:c>
      <x:c r="M72" s="0" t="s"/>
    </x:row>
    <x:row r="73" spans="1:19" x14ac:dyDescent="0.25">
      <x:c r="A73" s="12" t="n">
        <x:v>13</x:v>
      </x:c>
      <x:c r="B73" s="12" t="n">
        <x:v>16</x:v>
      </x:c>
      <x:c r="D73" s="12" t="n">
        <x:v>20</x:v>
      </x:c>
      <x:c r="E73" s="12" t="n">
        <x:v>12</x:v>
      </x:c>
      <x:c r="G73" s="12" t="n">
        <x:v>30</x:v>
      </x:c>
      <x:c r="H73" s="12" t="n">
        <x:v>5</x:v>
      </x:c>
      <x:c r="J73" s="12" t="n">
        <x:v>-9999</x:v>
      </x:c>
      <x:c r="K73" s="12" t="n">
        <x:v>-9999</x:v>
      </x:c>
      <x:c r="L73" s="0" t="s">
        <x:v>76</x:v>
      </x:c>
      <x:c r="M73" s="0" t="s"/>
    </x:row>
    <x:row r="74" spans="1:19" s="0" customFormat="1" x14ac:dyDescent="0.25">
      <x:c r="A74" s="12" t="s"/>
      <x:c r="C74" s="12" t="s"/>
      <x:c r="D74" s="12" t="s"/>
      <x:c r="E74" s="12" t="s"/>
      <x:c r="F74" s="12" t="s"/>
      <x:c r="G74" s="12" t="s"/>
      <x:c r="H74" s="12" t="s"/>
      <x:c r="I74" s="12" t="s"/>
      <x:c r="J74" s="12" t="n">
        <x:v>-9999</x:v>
      </x:c>
      <x:c r="K74" s="12" t="n">
        <x:v>-9999</x:v>
      </x:c>
      <x:c r="L74" s="0" t="s">
        <x:v>76</x:v>
      </x:c>
      <x:c r="M74" s="0" t="s"/>
    </x:row>
    <x:row r="76" spans="1:19" x14ac:dyDescent="0.25">
      <x:c r="A76" s="89" t="s"/>
      <x:c r="B76" s="89" t="s"/>
      <x:c r="C76" s="89" t="s"/>
      <x:c r="D76" s="89" t="s"/>
      <x:c r="E76" s="89" t="s"/>
      <x:c r="F76" s="89" t="s"/>
      <x:c r="G76" s="89" t="s"/>
      <x:c r="H76" s="89" t="s"/>
      <x:c r="I76" s="89" t="s"/>
      <x:c r="J76" s="89" t="s"/>
      <x:c r="K76" s="89" t="s"/>
    </x:row>
    <x:row r="78" spans="1:19" x14ac:dyDescent="0.25">
      <x:c r="A78" s="13" t="s">
        <x:v>32</x:v>
      </x:c>
    </x:row>
    <x:row r="79" spans="1:19" x14ac:dyDescent="0.25">
      <x:c r="A79" s="13" t="s">
        <x:v>348</x:v>
      </x:c>
    </x:row>
    <x:row r="80" spans="1:19" x14ac:dyDescent="0.25">
      <x:c r="A80" s="13" t="s">
        <x:v>349</x:v>
      </x:c>
    </x:row>
    <x:row r="81" spans="1:19" x14ac:dyDescent="0.25">
      <x:c r="A81" s="45" t="s">
        <x:v>9</x:v>
      </x:c>
      <x:c r="B81" s="46" t="s">
        <x:v>10</x:v>
      </x:c>
      <x:c r="C81" s="46" t="s">
        <x:v>11</x:v>
      </x:c>
      <x:c r="D81" s="47" t="s">
        <x:v>12</x:v>
      </x:c>
      <x:c r="E81" s="48" t="s">
        <x:v>13</x:v>
      </x:c>
      <x:c r="F81" s="48" t="s">
        <x:v>14</x:v>
      </x:c>
      <x:c r="G81" s="49" t="s">
        <x:v>15</x:v>
      </x:c>
      <x:c r="H81" s="50" t="s">
        <x:v>16</x:v>
      </x:c>
      <x:c r="I81" s="50" t="s">
        <x:v>17</x:v>
      </x:c>
      <x:c r="J81" s="14" t="s">
        <x:v>123</x:v>
      </x:c>
      <x:c r="K81" s="51" t="s">
        <x:v>342</x:v>
      </x:c>
      <x:c r="L81" s="0" t="s">
        <x:v>19</x:v>
      </x:c>
      <x:c r="M81" s="0" t="s">
        <x:v>72</x:v>
      </x:c>
      <x:c r="N81" s="91" t="s">
        <x:v>20</x:v>
      </x:c>
      <x:c r="O81" s="56">
        <x:v>43952.6340277778</x:v>
      </x:c>
    </x:row>
    <x:row r="82" spans="1:19" x14ac:dyDescent="0.25">
      <x:c r="A82" s="12" t="n">
        <x:v>5</x:v>
      </x:c>
      <x:c r="B82" s="12" t="n">
        <x:v>13</x:v>
      </x:c>
      <x:c r="C82" s="12" t="s">
        <x:v>33</x:v>
      </x:c>
      <x:c r="D82" s="12" t="n">
        <x:v>13</x:v>
      </x:c>
      <x:c r="E82" s="12" t="n">
        <x:v>18</x:v>
      </x:c>
      <x:c r="F82" s="12" t="s">
        <x:v>33</x:v>
      </x:c>
      <x:c r="G82" s="12" t="n">
        <x:v>22</x:v>
      </x:c>
      <x:c r="H82" s="12" t="n">
        <x:v>33</x:v>
      </x:c>
      <x:c r="I82" s="12" t="s">
        <x:v>33</x:v>
      </x:c>
      <x:c r="J82" s="12" t="n">
        <x:v>14</x:v>
      </x:c>
      <x:c r="K82" s="12" t="n">
        <x:v>6</x:v>
      </x:c>
      <x:c r="L82" s="0" t="s">
        <x:v>255</x:v>
      </x:c>
      <x:c r="M82" s="0" t="s">
        <x:v>22</x:v>
      </x:c>
    </x:row>
    <x:row r="83" spans="1:19" s="0" customFormat="1" x14ac:dyDescent="0.25">
      <x:c r="A83" s="12" t="n">
        <x:v>7</x:v>
      </x:c>
      <x:c r="B83" s="12" t="n">
        <x:v>15</x:v>
      </x:c>
      <x:c r="D83" s="12" t="n">
        <x:v>18</x:v>
      </x:c>
      <x:c r="E83" s="12" t="n">
        <x:v>20</x:v>
      </x:c>
      <x:c r="G83" s="12" t="n">
        <x:v>24</x:v>
      </x:c>
      <x:c r="H83" s="12" t="n">
        <x:v>35</x:v>
      </x:c>
      <x:c r="J83" s="12" t="n">
        <x:v>29</x:v>
      </x:c>
      <x:c r="K83" s="12" t="n">
        <x:v>20.5</x:v>
      </x:c>
      <x:c r="L83" s="12" t="s">
        <x:v>350</x:v>
      </x:c>
      <x:c r="M83" s="0" t="s"/>
    </x:row>
    <x:row r="84" spans="1:19" x14ac:dyDescent="0.25">
      <x:c r="A84" s="12" t="n">
        <x:v>12</x:v>
      </x:c>
      <x:c r="B84" s="12" t="n">
        <x:v>16</x:v>
      </x:c>
      <x:c r="D84" s="12" t="n">
        <x:v>19</x:v>
      </x:c>
      <x:c r="E84" s="12" t="n">
        <x:v>25</x:v>
      </x:c>
      <x:c r="G84" s="12" t="n">
        <x:v>30</x:v>
      </x:c>
      <x:c r="H84" s="12" t="n">
        <x:v>41</x:v>
      </x:c>
      <x:c r="J84" s="12" t="n">
        <x:v>15.2</x:v>
      </x:c>
      <x:c r="K84" s="12" t="n">
        <x:v>8</x:v>
      </x:c>
      <x:c r="L84" s="0" t="s">
        <x:v>101</x:v>
      </x:c>
      <x:c r="M84" s="0" t="s"/>
    </x:row>
    <x:row r="85" spans="1:19" x14ac:dyDescent="0.25">
      <x:c r="J85" s="12" t="n">
        <x:v>18.8</x:v>
      </x:c>
      <x:c r="K85" s="12" t="n">
        <x:v>15</x:v>
      </x:c>
      <x:c r="L85" s="0" t="s">
        <x:v>95</x:v>
      </x:c>
      <x:c r="M85" s="0" t="s"/>
    </x:row>
    <x:row r="86" spans="1:19" s="0" customFormat="1" x14ac:dyDescent="0.25">
      <x:c r="J86" s="12" t="n">
        <x:v>37</x:v>
      </x:c>
      <x:c r="K86" s="12" t="n">
        <x:v>26</x:v>
      </x:c>
      <x:c r="L86" s="0" t="s">
        <x:v>140</x:v>
      </x:c>
      <x:c r="M86" s="0" t="s"/>
    </x:row>
    <x:row r="87" spans="1:19" x14ac:dyDescent="0.25">
      <x:c r="J87" s="12" t="n">
        <x:v>15.5</x:v>
      </x:c>
      <x:c r="K87" s="12" t="n">
        <x:v>9.5</x:v>
      </x:c>
      <x:c r="L87" s="0" t="s">
        <x:v>351</x:v>
      </x:c>
      <x:c r="M87" s="0" t="s"/>
    </x:row>
    <x:row r="88" spans="1:19" x14ac:dyDescent="0.25">
      <x:c r="J88" s="12" t="n">
        <x:v>17</x:v>
      </x:c>
      <x:c r="K88" s="12" t="n">
        <x:v>12.5</x:v>
      </x:c>
      <x:c r="L88" s="0" t="s">
        <x:v>352</x:v>
      </x:c>
      <x:c r="M88" s="0" t="s"/>
    </x:row>
    <x:row r="89" spans="1:19" s="0" customFormat="1" x14ac:dyDescent="0.25">
      <x:c r="J89" s="12" t="s"/>
      <x:c r="K89" s="12" t="s"/>
    </x:row>
    <x:row r="90" spans="1:19" x14ac:dyDescent="0.25">
      <x:c r="J90" s="12" t="s"/>
      <x:c r="K90" s="12" t="s"/>
    </x:row>
    <x:row r="91" spans="1:19" x14ac:dyDescent="0.25">
      <x:c r="J91" s="12" t="s"/>
      <x:c r="K91" s="12" t="s"/>
    </x:row>
    <x:row r="92" spans="1:19" x14ac:dyDescent="0.25">
      <x:c r="J92" s="12" t="s"/>
      <x:c r="K92" s="12" t="s"/>
    </x:row>
    <x:row r="93" spans="1:19" x14ac:dyDescent="0.25">
      <x:c r="J93" s="12" t="s"/>
      <x:c r="K93" s="12" t="s"/>
    </x:row>
    <x:row r="94" spans="1:19" x14ac:dyDescent="0.25">
      <x:c r="A94" s="13" t="s">
        <x:v>32</x:v>
      </x:c>
    </x:row>
    <x:row r="95" spans="1:19" x14ac:dyDescent="0.25">
      <x:c r="A95" s="13" t="s">
        <x:v>348</x:v>
      </x:c>
    </x:row>
    <x:row r="96" spans="1:19" x14ac:dyDescent="0.25">
      <x:c r="A96" s="13" t="s">
        <x:v>353</x:v>
      </x:c>
    </x:row>
    <x:row r="97" spans="1:19" x14ac:dyDescent="0.25">
      <x:c r="A97" s="45" t="s">
        <x:v>9</x:v>
      </x:c>
      <x:c r="B97" s="46" t="s">
        <x:v>10</x:v>
      </x:c>
      <x:c r="C97" s="46" t="s">
        <x:v>11</x:v>
      </x:c>
      <x:c r="D97" s="47" t="s">
        <x:v>12</x:v>
      </x:c>
      <x:c r="E97" s="48" t="s">
        <x:v>13</x:v>
      </x:c>
      <x:c r="F97" s="48" t="s">
        <x:v>14</x:v>
      </x:c>
      <x:c r="G97" s="49" t="s">
        <x:v>15</x:v>
      </x:c>
      <x:c r="H97" s="50" t="s">
        <x:v>16</x:v>
      </x:c>
      <x:c r="I97" s="50" t="s">
        <x:v>17</x:v>
      </x:c>
      <x:c r="J97" s="14" t="s">
        <x:v>123</x:v>
      </x:c>
      <x:c r="K97" s="51" t="s">
        <x:v>342</x:v>
      </x:c>
      <x:c r="L97" s="0" t="s">
        <x:v>19</x:v>
      </x:c>
      <x:c r="M97" s="0" t="s">
        <x:v>72</x:v>
      </x:c>
      <x:c r="N97" s="91" t="s">
        <x:v>20</x:v>
      </x:c>
      <x:c r="O97" s="56">
        <x:v>43952.6340277778</x:v>
      </x:c>
    </x:row>
    <x:row r="98" spans="1:19" x14ac:dyDescent="0.25">
      <x:c r="A98" s="12" t="n">
        <x:v>5</x:v>
      </x:c>
      <x:c r="B98" s="12" t="n">
        <x:v>13</x:v>
      </x:c>
      <x:c r="C98" s="12" t="s">
        <x:v>33</x:v>
      </x:c>
      <x:c r="D98" s="12" t="n">
        <x:v>13</x:v>
      </x:c>
      <x:c r="E98" s="12" t="n">
        <x:v>18</x:v>
      </x:c>
      <x:c r="F98" s="12" t="s">
        <x:v>33</x:v>
      </x:c>
      <x:c r="G98" s="12" t="n">
        <x:v>22</x:v>
      </x:c>
      <x:c r="H98" s="12" t="n">
        <x:v>33</x:v>
      </x:c>
      <x:c r="I98" s="12" t="s">
        <x:v>33</x:v>
      </x:c>
      <x:c r="J98" s="12" t="n">
        <x:v>13</x:v>
      </x:c>
      <x:c r="K98" s="12" t="n">
        <x:v>5</x:v>
      </x:c>
      <x:c r="L98" s="0" t="s">
        <x:v>154</x:v>
      </x:c>
      <x:c r="M98" s="0" t="s">
        <x:v>22</x:v>
      </x:c>
    </x:row>
    <x:row r="99" spans="1:19" x14ac:dyDescent="0.25">
      <x:c r="A99" s="12" t="n">
        <x:v>7</x:v>
      </x:c>
      <x:c r="B99" s="12" t="n">
        <x:v>15</x:v>
      </x:c>
      <x:c r="C99" s="0" t="s"/>
      <x:c r="D99" s="12" t="n">
        <x:v>18</x:v>
      </x:c>
      <x:c r="E99" s="12" t="n">
        <x:v>20</x:v>
      </x:c>
      <x:c r="F99" s="0" t="s"/>
      <x:c r="G99" s="12" t="n">
        <x:v>24</x:v>
      </x:c>
      <x:c r="H99" s="12" t="n">
        <x:v>35</x:v>
      </x:c>
      <x:c r="J99" s="12" t="n">
        <x:v>16</x:v>
      </x:c>
      <x:c r="K99" s="12" t="n">
        <x:v>12</x:v>
      </x:c>
      <x:c r="L99" s="0" t="s">
        <x:v>92</x:v>
      </x:c>
      <x:c r="M99" s="0" t="s"/>
    </x:row>
    <x:row r="100" spans="1:19" x14ac:dyDescent="0.25">
      <x:c r="A100" s="12" t="n">
        <x:v>12</x:v>
      </x:c>
      <x:c r="B100" s="12" t="n">
        <x:v>16</x:v>
      </x:c>
      <x:c r="D100" s="12" t="n">
        <x:v>19</x:v>
      </x:c>
      <x:c r="E100" s="12" t="n">
        <x:v>25</x:v>
      </x:c>
      <x:c r="G100" s="12" t="n">
        <x:v>30</x:v>
      </x:c>
      <x:c r="H100" s="12" t="n">
        <x:v>41</x:v>
      </x:c>
      <x:c r="J100" s="12" t="n">
        <x:v>18</x:v>
      </x:c>
      <x:c r="K100" s="12" t="n">
        <x:v>13</x:v>
      </x:c>
      <x:c r="L100" s="0" t="s">
        <x:v>94</x:v>
      </x:c>
      <x:c r="M100" s="0" t="s"/>
    </x:row>
    <x:row r="101" spans="1:19" x14ac:dyDescent="0.25">
      <x:c r="J101" s="12" t="n">
        <x:v>25</x:v>
      </x:c>
      <x:c r="K101" s="12" t="n">
        <x:v>19</x:v>
      </x:c>
      <x:c r="L101" s="0" t="s">
        <x:v>228</x:v>
      </x:c>
      <x:c r="M101" s="0" t="s"/>
    </x:row>
    <x:row r="102" spans="1:19" s="0" customFormat="1" x14ac:dyDescent="0.25">
      <x:c r="J102" s="12" t="n">
        <x:v>33</x:v>
      </x:c>
      <x:c r="K102" s="12" t="n">
        <x:v>22</x:v>
      </x:c>
      <x:c r="L102" s="0" t="s">
        <x:v>354</x:v>
      </x:c>
      <x:c r="M102" s="0" t="s"/>
    </x:row>
    <x:row r="103" spans="1:19" x14ac:dyDescent="0.25">
      <x:c r="J103" s="12" t="n">
        <x:v>35</x:v>
      </x:c>
      <x:c r="K103" s="12" t="n">
        <x:v>24</x:v>
      </x:c>
      <x:c r="L103" s="0" t="s">
        <x:v>287</x:v>
      </x:c>
      <x:c r="M103" s="0" t="s"/>
    </x:row>
    <x:row r="104" spans="1:19" x14ac:dyDescent="0.25">
      <x:c r="J104" s="12" t="n">
        <x:v>41</x:v>
      </x:c>
      <x:c r="K104" s="12" t="n">
        <x:v>30</x:v>
      </x:c>
      <x:c r="L104" s="0" t="s">
        <x:v>142</x:v>
      </x:c>
      <x:c r="M104" s="0" t="s"/>
    </x:row>
    <x:row r="105" spans="1:19" x14ac:dyDescent="0.25">
      <x:c r="J105" s="12" t="s"/>
      <x:c r="K105" s="12" t="s"/>
    </x:row>
    <x:row r="106" spans="1:19" x14ac:dyDescent="0.25">
      <x:c r="A106" s="13" t="s">
        <x:v>35</x:v>
      </x:c>
    </x:row>
    <x:row r="107" spans="1:19" x14ac:dyDescent="0.25">
      <x:c r="A107" s="45" t="s">
        <x:v>9</x:v>
      </x:c>
      <x:c r="B107" s="46" t="s">
        <x:v>10</x:v>
      </x:c>
      <x:c r="C107" s="46" t="s">
        <x:v>11</x:v>
      </x:c>
      <x:c r="D107" s="47" t="s">
        <x:v>12</x:v>
      </x:c>
      <x:c r="E107" s="48" t="s">
        <x:v>13</x:v>
      </x:c>
      <x:c r="F107" s="48" t="s">
        <x:v>14</x:v>
      </x:c>
      <x:c r="G107" s="49" t="s">
        <x:v>15</x:v>
      </x:c>
      <x:c r="H107" s="50" t="s">
        <x:v>16</x:v>
      </x:c>
      <x:c r="I107" s="50" t="s">
        <x:v>17</x:v>
      </x:c>
      <x:c r="J107" s="14" t="s">
        <x:v>123</x:v>
      </x:c>
      <x:c r="K107" s="51" t="s">
        <x:v>342</x:v>
      </x:c>
      <x:c r="L107" s="0" t="s">
        <x:v>19</x:v>
      </x:c>
      <x:c r="M107" s="0" t="s">
        <x:v>72</x:v>
      </x:c>
      <x:c r="N107" s="91" t="s">
        <x:v>20</x:v>
      </x:c>
      <x:c r="O107" s="56">
        <x:v>43952.6340277778</x:v>
      </x:c>
    </x:row>
    <x:row r="108" spans="1:19" x14ac:dyDescent="0.25">
      <x:c r="A108" s="12" t="n">
        <x:v>0</x:v>
      </x:c>
      <x:c r="B108" s="12" t="n">
        <x:v>14</x:v>
      </x:c>
      <x:c r="C108" s="12" t="s">
        <x:v>33</x:v>
      </x:c>
      <x:c r="D108" s="12" t="n">
        <x:v>4</x:v>
      </x:c>
      <x:c r="E108" s="12" t="n">
        <x:v>30</x:v>
      </x:c>
      <x:c r="F108" s="12" t="s">
        <x:v>33</x:v>
      </x:c>
      <x:c r="G108" s="12" t="n">
        <x:v>7</x:v>
      </x:c>
      <x:c r="H108" s="12" t="n">
        <x:v>50</x:v>
      </x:c>
      <x:c r="I108" s="12" t="s">
        <x:v>33</x:v>
      </x:c>
      <x:c r="J108" s="12" t="n">
        <x:v>14</x:v>
      </x:c>
      <x:c r="K108" s="12" t="n">
        <x:v>-9999</x:v>
      </x:c>
      <x:c r="L108" s="0" t="s">
        <x:v>76</x:v>
      </x:c>
      <x:c r="M108" s="0" t="s">
        <x:v>26</x:v>
      </x:c>
    </x:row>
    <x:row r="109" spans="1:19" x14ac:dyDescent="0.25">
      <x:c r="A109" s="12" t="n">
        <x:v>1</x:v>
      </x:c>
      <x:c r="B109" s="12" t="n">
        <x:v>20</x:v>
      </x:c>
      <x:c r="D109" s="12" t="n">
        <x:v>5</x:v>
      </x:c>
      <x:c r="E109" s="12" t="n">
        <x:v>40</x:v>
      </x:c>
      <x:c r="G109" s="12" t="n">
        <x:v>8</x:v>
      </x:c>
      <x:c r="H109" s="12" t="n">
        <x:v>55</x:v>
      </x:c>
      <x:c r="J109" s="12" t="n">
        <x:v>40</x:v>
      </x:c>
      <x:c r="K109" s="12" t="n">
        <x:v>-9999</x:v>
      </x:c>
      <x:c r="L109" s="0" t="s">
        <x:v>76</x:v>
      </x:c>
      <x:c r="M109" s="0" t="s"/>
    </x:row>
    <x:row r="110" spans="1:19" s="0" customFormat="1" x14ac:dyDescent="0.25">
      <x:c r="A110" s="12" t="n">
        <x:v>2</x:v>
      </x:c>
      <x:c r="B110" s="12" t="n">
        <x:v>30</x:v>
      </x:c>
      <x:c r="C110" s="12" t="s"/>
      <x:c r="D110" s="12" t="n">
        <x:v>6</x:v>
      </x:c>
      <x:c r="E110" s="12" t="n">
        <x:v>50</x:v>
      </x:c>
      <x:c r="F110" s="12" t="s"/>
      <x:c r="G110" s="12" t="n">
        <x:v>9</x:v>
      </x:c>
      <x:c r="H110" s="12" t="n">
        <x:v>57.5</x:v>
      </x:c>
      <x:c r="I110" s="12" t="s"/>
      <x:c r="J110" s="12" t="n">
        <x:v>45</x:v>
      </x:c>
      <x:c r="K110" s="12" t="n">
        <x:v>-9999</x:v>
      </x:c>
      <x:c r="L110" s="0" t="s">
        <x:v>76</x:v>
      </x:c>
      <x:c r="M110" s="0" t="s"/>
    </x:row>
    <x:row r="111" spans="1:19" x14ac:dyDescent="0.25">
      <x:c r="J111" s="12" t="n">
        <x:v>-9999</x:v>
      </x:c>
      <x:c r="K111" s="12" t="n">
        <x:v>-9999</x:v>
      </x:c>
      <x:c r="L111" s="0" t="s">
        <x:v>76</x:v>
      </x:c>
      <x:c r="M111" s="0" t="s"/>
    </x:row>
    <x:row r="113" spans="1:19" x14ac:dyDescent="0.25">
      <x:c r="A113" s="13" t="s">
        <x:v>36</x:v>
      </x:c>
    </x:row>
    <x:row r="114" spans="1:19" x14ac:dyDescent="0.25">
      <x:c r="A114" s="13" t="s">
        <x:v>349</x:v>
      </x:c>
    </x:row>
    <x:row r="115" spans="1:19" x14ac:dyDescent="0.25">
      <x:c r="A115" s="45" t="s">
        <x:v>9</x:v>
      </x:c>
      <x:c r="B115" s="46" t="s">
        <x:v>10</x:v>
      </x:c>
      <x:c r="C115" s="46" t="s">
        <x:v>11</x:v>
      </x:c>
      <x:c r="D115" s="47" t="s">
        <x:v>12</x:v>
      </x:c>
      <x:c r="E115" s="48" t="s">
        <x:v>13</x:v>
      </x:c>
      <x:c r="F115" s="48" t="s">
        <x:v>14</x:v>
      </x:c>
      <x:c r="G115" s="49" t="s">
        <x:v>15</x:v>
      </x:c>
      <x:c r="H115" s="50" t="s">
        <x:v>16</x:v>
      </x:c>
      <x:c r="I115" s="50" t="s">
        <x:v>17</x:v>
      </x:c>
      <x:c r="J115" s="14" t="s">
        <x:v>123</x:v>
      </x:c>
      <x:c r="K115" s="51" t="s">
        <x:v>342</x:v>
      </x:c>
      <x:c r="L115" s="0" t="s">
        <x:v>19</x:v>
      </x:c>
      <x:c r="M115" s="0" t="s">
        <x:v>72</x:v>
      </x:c>
      <x:c r="N115" s="91" t="s">
        <x:v>20</x:v>
      </x:c>
      <x:c r="O115" s="56">
        <x:v>43952.6340277778</x:v>
      </x:c>
    </x:row>
    <x:row r="116" spans="1:19" x14ac:dyDescent="0.25">
      <x:c r="A116" s="12" t="n">
        <x:v>8</x:v>
      </x:c>
      <x:c r="B116" s="12" t="n">
        <x:v>58</x:v>
      </x:c>
      <x:c r="C116" s="12" t="s">
        <x:v>33</x:v>
      </x:c>
      <x:c r="D116" s="12" t="n">
        <x:v>14</x:v>
      </x:c>
      <x:c r="E116" s="12" t="n">
        <x:v>55</x:v>
      </x:c>
      <x:c r="F116" s="12" t="s">
        <x:v>33</x:v>
      </x:c>
      <x:c r="G116" s="12" t="n">
        <x:v>37</x:v>
      </x:c>
      <x:c r="H116" s="12" t="n">
        <x:v>52</x:v>
      </x:c>
      <x:c r="I116" s="12" t="s">
        <x:v>33</x:v>
      </x:c>
      <x:c r="J116" s="12" t="n">
        <x:v>57.5</x:v>
      </x:c>
      <x:c r="K116" s="12" t="n">
        <x:v>8.5</x:v>
      </x:c>
      <x:c r="L116" s="0" t="s">
        <x:v>355</x:v>
      </x:c>
      <x:c r="M116" s="0" t="s">
        <x:v>28</x:v>
      </x:c>
    </x:row>
    <x:row r="117" spans="1:19" x14ac:dyDescent="0.25">
      <x:c r="A117" s="12" t="n">
        <x:v>9</x:v>
      </x:c>
      <x:c r="B117" s="12" t="n">
        <x:v>57</x:v>
      </x:c>
      <x:c r="D117" s="12" t="n">
        <x:v>15</x:v>
      </x:c>
      <x:c r="E117" s="12" t="n">
        <x:v>54</x:v>
      </x:c>
      <x:c r="G117" s="12" t="n">
        <x:v>48</x:v>
      </x:c>
      <x:c r="H117" s="12" t="n">
        <x:v>51</x:v>
      </x:c>
      <x:c r="J117" s="12" t="n">
        <x:v>55</x:v>
      </x:c>
      <x:c r="K117" s="12" t="n">
        <x:v>14</x:v>
      </x:c>
      <x:c r="L117" s="0" t="s">
        <x:v>78</x:v>
      </x:c>
      <x:c r="M117" s="0" t="s"/>
    </x:row>
    <x:row r="118" spans="1:19" x14ac:dyDescent="0.25">
      <x:c r="A118" s="12" t="n">
        <x:v>10</x:v>
      </x:c>
      <x:c r="B118" s="12" t="n">
        <x:v>56</x:v>
      </x:c>
      <x:c r="C118" s="0" t="s"/>
      <x:c r="D118" s="12" t="n">
        <x:v>16</x:v>
      </x:c>
      <x:c r="E118" s="12" t="n">
        <x:v>53</x:v>
      </x:c>
      <x:c r="F118" s="0" t="s"/>
      <x:c r="G118" s="12" t="n">
        <x:v>59</x:v>
      </x:c>
      <x:c r="H118" s="12" t="n">
        <x:v>50</x:v>
      </x:c>
      <x:c r="J118" s="12" t="n">
        <x:v>52.8095238095238</x:v>
      </x:c>
      <x:c r="K118" s="12" t="n">
        <x:v>20</x:v>
      </x:c>
      <x:c r="L118" s="0" t="s">
        <x:v>356</x:v>
      </x:c>
      <x:c r="M118" s="0" t="s"/>
    </x:row>
    <x:row r="119" spans="1:19" x14ac:dyDescent="0.25">
      <x:c r="B119" s="12" t="s"/>
      <x:c r="C119" s="0" t="s"/>
      <x:c r="F119" s="0" t="s"/>
      <x:c r="J119" s="12" t="n">
        <x:v>52.3333333333333</x:v>
      </x:c>
      <x:c r="K119" s="12" t="n">
        <x:v>30</x:v>
      </x:c>
      <x:c r="L119" s="0" t="s">
        <x:v>357</x:v>
      </x:c>
      <x:c r="M119" s="0" t="s"/>
    </x:row>
    <x:row r="120" spans="1:19" x14ac:dyDescent="0.25">
      <x:c r="J120" s="12" t="s"/>
      <x:c r="K120" s="12" t="s"/>
      <x:c r="L120" s="12" t="s"/>
    </x:row>
    <x:row r="121" spans="1:19" x14ac:dyDescent="0.25">
      <x:c r="A121" s="13" t="s">
        <x:v>36</x:v>
      </x:c>
    </x:row>
    <x:row r="122" spans="1:19" x14ac:dyDescent="0.25">
      <x:c r="A122" s="13" t="s">
        <x:v>358</x:v>
      </x:c>
    </x:row>
    <x:row r="123" spans="1:19" x14ac:dyDescent="0.25">
      <x:c r="A123" s="45" t="s">
        <x:v>9</x:v>
      </x:c>
      <x:c r="B123" s="46" t="s">
        <x:v>10</x:v>
      </x:c>
      <x:c r="C123" s="46" t="s">
        <x:v>11</x:v>
      </x:c>
      <x:c r="D123" s="47" t="s">
        <x:v>12</x:v>
      </x:c>
      <x:c r="E123" s="48" t="s">
        <x:v>13</x:v>
      </x:c>
      <x:c r="F123" s="48" t="s">
        <x:v>14</x:v>
      </x:c>
      <x:c r="G123" s="49" t="s">
        <x:v>15</x:v>
      </x:c>
      <x:c r="H123" s="50" t="s">
        <x:v>16</x:v>
      </x:c>
      <x:c r="I123" s="50" t="s">
        <x:v>17</x:v>
      </x:c>
      <x:c r="J123" s="14" t="s">
        <x:v>123</x:v>
      </x:c>
      <x:c r="K123" s="51" t="s">
        <x:v>342</x:v>
      </x:c>
      <x:c r="L123" s="0" t="s">
        <x:v>19</x:v>
      </x:c>
      <x:c r="M123" s="0" t="s">
        <x:v>72</x:v>
      </x:c>
      <x:c r="N123" s="91" t="s">
        <x:v>20</x:v>
      </x:c>
      <x:c r="O123" s="56">
        <x:v>43952.6340277778</x:v>
      </x:c>
    </x:row>
    <x:row r="124" spans="1:19" x14ac:dyDescent="0.25">
      <x:c r="A124" s="12" t="n">
        <x:v>8</x:v>
      </x:c>
      <x:c r="B124" s="12" t="n">
        <x:v>58</x:v>
      </x:c>
      <x:c r="C124" s="12" t="s">
        <x:v>33</x:v>
      </x:c>
      <x:c r="D124" s="12" t="n">
        <x:v>14</x:v>
      </x:c>
      <x:c r="E124" s="12" t="n">
        <x:v>55</x:v>
      </x:c>
      <x:c r="F124" s="12" t="s">
        <x:v>33</x:v>
      </x:c>
      <x:c r="G124" s="12" t="n">
        <x:v>37</x:v>
      </x:c>
      <x:c r="H124" s="12" t="n">
        <x:v>52</x:v>
      </x:c>
      <x:c r="I124" s="12" t="s">
        <x:v>33</x:v>
      </x:c>
      <x:c r="J124" s="12" t="n">
        <x:v>58</x:v>
      </x:c>
      <x:c r="K124" s="12" t="n">
        <x:v>8</x:v>
      </x:c>
      <x:c r="L124" s="0" t="s">
        <x:v>101</x:v>
      </x:c>
      <x:c r="M124" s="0" t="s">
        <x:v>28</x:v>
      </x:c>
    </x:row>
    <x:row r="125" spans="1:19" x14ac:dyDescent="0.25">
      <x:c r="A125" s="12" t="n">
        <x:v>9</x:v>
      </x:c>
      <x:c r="B125" s="12" t="n">
        <x:v>57</x:v>
      </x:c>
      <x:c r="D125" s="12" t="n">
        <x:v>15</x:v>
      </x:c>
      <x:c r="E125" s="12" t="n">
        <x:v>54</x:v>
      </x:c>
      <x:c r="G125" s="12" t="n">
        <x:v>48</x:v>
      </x:c>
      <x:c r="H125" s="12" t="n">
        <x:v>51</x:v>
      </x:c>
      <x:c r="J125" s="12" t="n">
        <x:v>56</x:v>
      </x:c>
      <x:c r="K125" s="12" t="n">
        <x:v>10</x:v>
      </x:c>
      <x:c r="L125" s="0" t="s">
        <x:v>195</x:v>
      </x:c>
      <x:c r="M125" s="0" t="s"/>
    </x:row>
    <x:row r="126" spans="1:19" x14ac:dyDescent="0.25">
      <x:c r="A126" s="12" t="n">
        <x:v>10</x:v>
      </x:c>
      <x:c r="B126" s="12" t="n">
        <x:v>56</x:v>
      </x:c>
      <x:c r="C126" s="0" t="s"/>
      <x:c r="D126" s="12" t="n">
        <x:v>16</x:v>
      </x:c>
      <x:c r="E126" s="12" t="n">
        <x:v>53</x:v>
      </x:c>
      <x:c r="F126" s="0" t="s"/>
      <x:c r="G126" s="12" t="n">
        <x:v>59</x:v>
      </x:c>
      <x:c r="H126" s="12" t="n">
        <x:v>50</x:v>
      </x:c>
      <x:c r="J126" s="12" t="n">
        <x:v>55</x:v>
      </x:c>
      <x:c r="K126" s="12" t="n">
        <x:v>14</x:v>
      </x:c>
      <x:c r="L126" s="0" t="s">
        <x:v>78</x:v>
      </x:c>
      <x:c r="M126" s="0" t="s"/>
    </x:row>
    <x:row r="127" spans="1:19" x14ac:dyDescent="0.25">
      <x:c r="B127" s="12" t="s"/>
      <x:c r="C127" s="0" t="s"/>
      <x:c r="F127" s="0" t="s"/>
      <x:c r="J127" s="12" t="n">
        <x:v>54</x:v>
      </x:c>
      <x:c r="K127" s="12" t="n">
        <x:v>15</x:v>
      </x:c>
      <x:c r="L127" s="0" t="s">
        <x:v>95</x:v>
      </x:c>
      <x:c r="M127" s="0" t="s"/>
    </x:row>
    <x:row r="128" spans="1:19" x14ac:dyDescent="0.25">
      <x:c r="J128" s="12" t="n">
        <x:v>53</x:v>
      </x:c>
      <x:c r="K128" s="12" t="n">
        <x:v>16</x:v>
      </x:c>
      <x:c r="L128" s="0" t="s">
        <x:v>91</x:v>
      </x:c>
      <x:c r="M128" s="0" t="s"/>
    </x:row>
    <x:row r="129" spans="1:19" s="0" customFormat="1" x14ac:dyDescent="0.25">
      <x:c r="A129" s="0" t="s"/>
      <x:c r="B129" s="0" t="s"/>
      <x:c r="C129" s="0" t="s"/>
      <x:c r="D129" s="0" t="s"/>
      <x:c r="E129" s="0" t="s"/>
      <x:c r="F129" s="0" t="s"/>
      <x:c r="G129" s="0" t="s"/>
      <x:c r="H129" s="0" t="s"/>
      <x:c r="I129" s="0" t="s"/>
      <x:c r="J129" s="12" t="n">
        <x:v>52</x:v>
      </x:c>
      <x:c r="K129" s="12" t="n">
        <x:v>37</x:v>
      </x:c>
      <x:c r="L129" s="0" t="s">
        <x:v>84</x:v>
      </x:c>
      <x:c r="M129" s="0" t="s"/>
      <x:c r="N129" s="0" t="s"/>
      <x:c r="O129" s="0" t="s"/>
      <x:c r="P129" s="0" t="s"/>
      <x:c r="Q129" s="0" t="s"/>
      <x:c r="R129" s="0" t="s"/>
      <x:c r="S129" s="0" t="s"/>
    </x:row>
    <x:row r="130" spans="1:19" x14ac:dyDescent="0.25">
      <x:c r="J130" s="12" t="n">
        <x:v>50</x:v>
      </x:c>
      <x:c r="K130" s="12" t="n">
        <x:v>59</x:v>
      </x:c>
      <x:c r="L130" s="0" t="s">
        <x:v>282</x:v>
      </x:c>
      <x:c r="M130" s="0" t="s"/>
    </x:row>
    <x:row r="131" spans="1:19" x14ac:dyDescent="0.25">
      <x:c r="J131" s="12" t="s"/>
      <x:c r="K131" s="12" t="s"/>
    </x:row>
    <x:row r="132" spans="1:19" x14ac:dyDescent="0.25">
      <x:c r="J132" s="12" t="s"/>
      <x:c r="K132" s="12" t="s"/>
    </x:row>
    <x:row r="134" spans="1:19" x14ac:dyDescent="0.25">
      <x:c r="A134" s="13" t="s">
        <x:v>37</x:v>
      </x:c>
    </x:row>
    <x:row r="135" spans="1:19" x14ac:dyDescent="0.25">
      <x:c r="A135" s="45" t="s">
        <x:v>9</x:v>
      </x:c>
      <x:c r="B135" s="46" t="s">
        <x:v>10</x:v>
      </x:c>
      <x:c r="C135" s="46" t="s">
        <x:v>11</x:v>
      </x:c>
      <x:c r="D135" s="47" t="s">
        <x:v>12</x:v>
      </x:c>
      <x:c r="E135" s="48" t="s">
        <x:v>13</x:v>
      </x:c>
      <x:c r="F135" s="48" t="s">
        <x:v>14</x:v>
      </x:c>
      <x:c r="G135" s="49" t="s">
        <x:v>15</x:v>
      </x:c>
      <x:c r="H135" s="50" t="s">
        <x:v>16</x:v>
      </x:c>
      <x:c r="I135" s="50" t="s">
        <x:v>17</x:v>
      </x:c>
      <x:c r="J135" s="14" t="s">
        <x:v>123</x:v>
      </x:c>
      <x:c r="K135" s="51" t="s">
        <x:v>342</x:v>
      </x:c>
      <x:c r="L135" s="0" t="s">
        <x:v>19</x:v>
      </x:c>
      <x:c r="M135" s="0" t="s">
        <x:v>72</x:v>
      </x:c>
      <x:c r="N135" s="91" t="s">
        <x:v>20</x:v>
      </x:c>
      <x:c r="O135" s="56">
        <x:v>43952.6340277778</x:v>
      </x:c>
    </x:row>
    <x:row r="136" spans="1:19" x14ac:dyDescent="0.25">
      <x:c r="A136" s="12" t="n">
        <x:v>1</x:v>
      </x:c>
      <x:c r="B136" s="12" t="n">
        <x:v>17</x:v>
      </x:c>
      <x:c r="C136" s="12" t="s">
        <x:v>33</x:v>
      </x:c>
      <x:c r="D136" s="12" t="n">
        <x:v>4</x:v>
      </x:c>
      <x:c r="E136" s="12" t="n">
        <x:v>17</x:v>
      </x:c>
      <x:c r="F136" s="12" t="s">
        <x:v>33</x:v>
      </x:c>
      <x:c r="G136" s="12" t="n">
        <x:v>7</x:v>
      </x:c>
      <x:c r="H136" s="12" t="n">
        <x:v>17</x:v>
      </x:c>
      <x:c r="I136" s="12" t="s">
        <x:v>33</x:v>
      </x:c>
      <x:c r="J136" s="12" t="n">
        <x:v>16.5</x:v>
      </x:c>
      <x:c r="K136" s="12" t="s">
        <x:v>76</x:v>
      </x:c>
      <x:c r="L136" s="0" t="s">
        <x:v>76</x:v>
      </x:c>
      <x:c r="M136" s="0" t="s">
        <x:v>24</x:v>
      </x:c>
    </x:row>
    <x:row r="137" spans="1:19" x14ac:dyDescent="0.25">
      <x:c r="A137" s="12" t="n">
        <x:v>2</x:v>
      </x:c>
      <x:c r="B137" s="12" t="n">
        <x:v>16</x:v>
      </x:c>
      <x:c r="D137" s="12" t="n">
        <x:v>5</x:v>
      </x:c>
      <x:c r="E137" s="12" t="n">
        <x:v>16</x:v>
      </x:c>
      <x:c r="G137" s="12" t="n">
        <x:v>8</x:v>
      </x:c>
      <x:c r="H137" s="12" t="n">
        <x:v>16</x:v>
      </x:c>
      <x:c r="J137" s="12" t="n">
        <x:v>15.5</x:v>
      </x:c>
      <x:c r="K137" s="12" t="s">
        <x:v>76</x:v>
      </x:c>
      <x:c r="L137" s="0" t="s">
        <x:v>76</x:v>
      </x:c>
      <x:c r="M137" s="0" t="s"/>
    </x:row>
    <x:row r="138" spans="1:19" x14ac:dyDescent="0.25">
      <x:c r="A138" s="12" t="n">
        <x:v>3</x:v>
      </x:c>
      <x:c r="B138" s="12" t="n">
        <x:v>14</x:v>
      </x:c>
      <x:c r="D138" s="12" t="n">
        <x:v>6</x:v>
      </x:c>
      <x:c r="E138" s="12" t="n">
        <x:v>14</x:v>
      </x:c>
      <x:c r="G138" s="12" t="n">
        <x:v>9</x:v>
      </x:c>
      <x:c r="H138" s="12" t="n">
        <x:v>14</x:v>
      </x:c>
      <x:c r="J138" s="12" t="n">
        <x:v>17</x:v>
      </x:c>
      <x:c r="K138" s="12" t="s">
        <x:v>76</x:v>
      </x:c>
      <x:c r="L138" s="0" t="s">
        <x:v>76</x:v>
      </x:c>
      <x:c r="M138" s="0" t="s"/>
    </x:row>
    <x:row r="139" spans="1:19" x14ac:dyDescent="0.25">
      <x:c r="J139" s="12" t="n">
        <x:v>-9999</x:v>
      </x:c>
      <x:c r="K139" s="12" t="n">
        <x:v>-9999</x:v>
      </x:c>
      <x:c r="L139" s="0" t="s">
        <x:v>76</x:v>
      </x:c>
      <x:c r="M139" s="0" t="s"/>
    </x:row>
    <x:row r="141" spans="1:19" x14ac:dyDescent="0.25">
      <x:c r="A141" s="13" t="s">
        <x:v>38</x:v>
      </x:c>
    </x:row>
    <x:row r="142" spans="1:19" x14ac:dyDescent="0.25">
      <x:c r="A142" s="45" t="s">
        <x:v>9</x:v>
      </x:c>
      <x:c r="B142" s="46" t="s">
        <x:v>10</x:v>
      </x:c>
      <x:c r="C142" s="46" t="s">
        <x:v>11</x:v>
      </x:c>
      <x:c r="D142" s="47" t="s">
        <x:v>12</x:v>
      </x:c>
      <x:c r="E142" s="48" t="s">
        <x:v>13</x:v>
      </x:c>
      <x:c r="F142" s="48" t="s">
        <x:v>14</x:v>
      </x:c>
      <x:c r="G142" s="49" t="s">
        <x:v>15</x:v>
      </x:c>
      <x:c r="H142" s="50" t="s">
        <x:v>16</x:v>
      </x:c>
      <x:c r="I142" s="50" t="s">
        <x:v>17</x:v>
      </x:c>
      <x:c r="J142" s="14" t="s">
        <x:v>123</x:v>
      </x:c>
      <x:c r="K142" s="51" t="s">
        <x:v>342</x:v>
      </x:c>
      <x:c r="L142" s="0" t="s">
        <x:v>19</x:v>
      </x:c>
      <x:c r="M142" s="0" t="s">
        <x:v>72</x:v>
      </x:c>
      <x:c r="N142" s="91" t="s">
        <x:v>20</x:v>
      </x:c>
      <x:c r="O142" s="56">
        <x:v>43952.6340277778</x:v>
      </x:c>
    </x:row>
    <x:row r="143" spans="1:19" x14ac:dyDescent="0.25">
      <x:c r="A143" s="12" t="n">
        <x:v>11</x:v>
      </x:c>
      <x:c r="B143" s="12" t="n">
        <x:v>36</x:v>
      </x:c>
      <x:c r="C143" s="12" t="s">
        <x:v>33</x:v>
      </x:c>
      <x:c r="D143" s="12" t="n">
        <x:v>15</x:v>
      </x:c>
      <x:c r="E143" s="12" t="n">
        <x:v>16</x:v>
      </x:c>
      <x:c r="F143" s="12" t="s">
        <x:v>33</x:v>
      </x:c>
      <x:c r="G143" s="12" t="n">
        <x:v>22</x:v>
      </x:c>
      <x:c r="H143" s="12" t="n">
        <x:v>12</x:v>
      </x:c>
      <x:c r="I143" s="12" t="s">
        <x:v>33</x:v>
      </x:c>
      <x:c r="J143" s="12" t="n">
        <x:v>30.5</x:v>
      </x:c>
      <x:c r="K143" s="12" t="s">
        <x:v>76</x:v>
      </x:c>
      <x:c r="L143" s="0" t="s">
        <x:v>76</x:v>
      </x:c>
      <x:c r="M143" s="0" t="s">
        <x:v>31</x:v>
      </x:c>
    </x:row>
    <x:row r="144" spans="1:19" x14ac:dyDescent="0.25">
      <x:c r="A144" s="12" t="n">
        <x:v>12</x:v>
      </x:c>
      <x:c r="B144" s="12" t="n">
        <x:v>25</x:v>
      </x:c>
      <x:c r="D144" s="12" t="n">
        <x:v>16</x:v>
      </x:c>
      <x:c r="E144" s="12" t="n">
        <x:v>14</x:v>
      </x:c>
      <x:c r="G144" s="12" t="n">
        <x:v>28</x:v>
      </x:c>
      <x:c r="H144" s="12" t="n">
        <x:v>8</x:v>
      </x:c>
      <x:c r="J144" s="12" t="n">
        <x:v>16</x:v>
      </x:c>
      <x:c r="K144" s="12" t="s">
        <x:v>76</x:v>
      </x:c>
      <x:c r="L144" s="0" t="s">
        <x:v>76</x:v>
      </x:c>
      <x:c r="M144" s="0" t="s"/>
    </x:row>
    <x:row r="145" spans="1:19" x14ac:dyDescent="0.25">
      <x:c r="A145" s="12" t="n">
        <x:v>13</x:v>
      </x:c>
      <x:c r="B145" s="12" t="n">
        <x:v>16</x:v>
      </x:c>
      <x:c r="D145" s="12" t="n">
        <x:v>20</x:v>
      </x:c>
      <x:c r="E145" s="12" t="n">
        <x:v>12</x:v>
      </x:c>
      <x:c r="G145" s="12" t="n">
        <x:v>30</x:v>
      </x:c>
      <x:c r="H145" s="12" t="n">
        <x:v>5</x:v>
      </x:c>
      <x:c r="J145" s="12" t="n">
        <x:v>12</x:v>
      </x:c>
      <x:c r="K145" s="12" t="s">
        <x:v>76</x:v>
      </x:c>
      <x:c r="L145" s="0" t="s">
        <x:v>76</x:v>
      </x:c>
      <x:c r="M145" s="0" t="s"/>
    </x:row>
    <x:row r="146" spans="1:19" x14ac:dyDescent="0.25">
      <x:c r="J146" s="12" t="n">
        <x:v>6.5</x:v>
      </x:c>
      <x:c r="K146" s="12" t="s">
        <x:v>76</x:v>
      </x:c>
      <x:c r="L146" s="0" t="s">
        <x:v>76</x:v>
      </x:c>
      <x:c r="M146" s="0" t="s"/>
    </x:row>
    <x:row r="148" spans="1:19" x14ac:dyDescent="0.25">
      <x:c r="A148" s="89" t="s"/>
      <x:c r="B148" s="89" t="s"/>
      <x:c r="C148" s="89" t="s"/>
      <x:c r="D148" s="89" t="s"/>
      <x:c r="E148" s="89" t="s"/>
      <x:c r="F148" s="89" t="s"/>
      <x:c r="G148" s="89" t="s"/>
      <x:c r="H148" s="89" t="s"/>
      <x:c r="I148" s="89" t="s"/>
      <x:c r="J148" s="89" t="s"/>
      <x:c r="K148" s="89" t="s"/>
    </x:row>
    <x:row r="150" spans="1:19" x14ac:dyDescent="0.25">
      <x:c r="A150" s="13" t="s">
        <x:v>39</x:v>
      </x:c>
    </x:row>
    <x:row r="151" spans="1:19" x14ac:dyDescent="0.25">
      <x:c r="A151" s="45" t="s">
        <x:v>9</x:v>
      </x:c>
      <x:c r="B151" s="46" t="s">
        <x:v>10</x:v>
      </x:c>
      <x:c r="C151" s="46" t="s">
        <x:v>11</x:v>
      </x:c>
      <x:c r="D151" s="47" t="s">
        <x:v>12</x:v>
      </x:c>
      <x:c r="E151" s="48" t="s">
        <x:v>13</x:v>
      </x:c>
      <x:c r="F151" s="48" t="s">
        <x:v>14</x:v>
      </x:c>
      <x:c r="G151" s="49" t="s">
        <x:v>15</x:v>
      </x:c>
      <x:c r="H151" s="50" t="s">
        <x:v>16</x:v>
      </x:c>
      <x:c r="I151" s="50" t="s">
        <x:v>17</x:v>
      </x:c>
      <x:c r="J151" s="14" t="s">
        <x:v>123</x:v>
      </x:c>
      <x:c r="K151" s="51" t="s">
        <x:v>342</x:v>
      </x:c>
      <x:c r="L151" s="0" t="s">
        <x:v>19</x:v>
      </x:c>
      <x:c r="M151" s="0" t="s">
        <x:v>72</x:v>
      </x:c>
      <x:c r="N151" s="91" t="s">
        <x:v>20</x:v>
      </x:c>
      <x:c r="O151" s="56">
        <x:v>43952.6340277778</x:v>
      </x:c>
    </x:row>
    <x:row r="152" spans="1:19" x14ac:dyDescent="0.25">
      <x:c r="A152" s="12" t="n">
        <x:v>5</x:v>
      </x:c>
      <x:c r="B152" s="12" t="n">
        <x:v>13</x:v>
      </x:c>
      <x:c r="C152" s="12" t="s">
        <x:v>40</x:v>
      </x:c>
      <x:c r="D152" s="12" t="n">
        <x:v>13</x:v>
      </x:c>
      <x:c r="E152" s="12" t="n">
        <x:v>18</x:v>
      </x:c>
      <x:c r="F152" s="12" t="s">
        <x:v>40</x:v>
      </x:c>
      <x:c r="G152" s="12" t="n">
        <x:v>22</x:v>
      </x:c>
      <x:c r="H152" s="12" t="n">
        <x:v>33</x:v>
      </x:c>
      <x:c r="I152" s="12" t="s">
        <x:v>40</x:v>
      </x:c>
      <x:c r="J152" s="12" t="n">
        <x:v>13</x:v>
      </x:c>
      <x:c r="K152" s="12" t="s">
        <x:v>76</x:v>
      </x:c>
      <x:c r="L152" s="0" t="s">
        <x:v>76</x:v>
      </x:c>
      <x:c r="M152" s="0" t="s">
        <x:v>26</x:v>
      </x:c>
    </x:row>
    <x:row r="153" spans="1:19" x14ac:dyDescent="0.25">
      <x:c r="A153" s="12" t="n">
        <x:v>7</x:v>
      </x:c>
      <x:c r="B153" s="12" t="n">
        <x:v>15</x:v>
      </x:c>
      <x:c r="D153" s="12" t="n">
        <x:v>18</x:v>
      </x:c>
      <x:c r="E153" s="12" t="n">
        <x:v>20</x:v>
      </x:c>
      <x:c r="G153" s="12" t="n">
        <x:v>24</x:v>
      </x:c>
      <x:c r="H153" s="12" t="n">
        <x:v>35</x:v>
      </x:c>
      <x:c r="J153" s="12" t="n">
        <x:v>15</x:v>
      </x:c>
      <x:c r="K153" s="12" t="s">
        <x:v>76</x:v>
      </x:c>
      <x:c r="L153" s="0" t="s">
        <x:v>76</x:v>
      </x:c>
      <x:c r="M153" s="0" t="s"/>
    </x:row>
    <x:row r="154" spans="1:19" x14ac:dyDescent="0.25">
      <x:c r="A154" s="12" t="n">
        <x:v>12</x:v>
      </x:c>
      <x:c r="B154" s="12" t="n">
        <x:v>16</x:v>
      </x:c>
      <x:c r="D154" s="12" t="n">
        <x:v>19</x:v>
      </x:c>
      <x:c r="E154" s="12" t="n">
        <x:v>25</x:v>
      </x:c>
      <x:c r="G154" s="12" t="n">
        <x:v>30</x:v>
      </x:c>
      <x:c r="H154" s="12" t="n">
        <x:v>41</x:v>
      </x:c>
      <x:c r="J154" s="12" t="n">
        <x:v>18</x:v>
      </x:c>
      <x:c r="K154" s="12" t="s">
        <x:v>76</x:v>
      </x:c>
      <x:c r="L154" s="0" t="s">
        <x:v>76</x:v>
      </x:c>
      <x:c r="M154" s="0" t="s"/>
    </x:row>
    <x:row r="155" spans="1:19" x14ac:dyDescent="0.25">
      <x:c r="J155" s="12" t="n">
        <x:v>35</x:v>
      </x:c>
      <x:c r="K155" s="12" t="s">
        <x:v>76</x:v>
      </x:c>
      <x:c r="L155" s="0" t="s">
        <x:v>76</x:v>
      </x:c>
      <x:c r="M155" s="0" t="s"/>
    </x:row>
    <x:row r="157" spans="1:19" x14ac:dyDescent="0.25">
      <x:c r="A157" s="13" t="s">
        <x:v>41</x:v>
      </x:c>
    </x:row>
    <x:row r="158" spans="1:19" x14ac:dyDescent="0.25">
      <x:c r="A158" s="45" t="s">
        <x:v>9</x:v>
      </x:c>
      <x:c r="B158" s="46" t="s">
        <x:v>10</x:v>
      </x:c>
      <x:c r="C158" s="46" t="s">
        <x:v>11</x:v>
      </x:c>
      <x:c r="D158" s="47" t="s">
        <x:v>12</x:v>
      </x:c>
      <x:c r="E158" s="48" t="s">
        <x:v>13</x:v>
      </x:c>
      <x:c r="F158" s="48" t="s">
        <x:v>14</x:v>
      </x:c>
      <x:c r="G158" s="49" t="s">
        <x:v>15</x:v>
      </x:c>
      <x:c r="H158" s="50" t="s">
        <x:v>16</x:v>
      </x:c>
      <x:c r="I158" s="50" t="s">
        <x:v>17</x:v>
      </x:c>
      <x:c r="J158" s="14" t="s">
        <x:v>123</x:v>
      </x:c>
      <x:c r="K158" s="51" t="s">
        <x:v>342</x:v>
      </x:c>
      <x:c r="L158" s="0" t="s">
        <x:v>19</x:v>
      </x:c>
      <x:c r="M158" s="0" t="s">
        <x:v>72</x:v>
      </x:c>
      <x:c r="N158" s="91" t="s">
        <x:v>20</x:v>
      </x:c>
      <x:c r="O158" s="56">
        <x:v>43952.6340277778</x:v>
      </x:c>
    </x:row>
    <x:row r="159" spans="1:19" x14ac:dyDescent="0.25">
      <x:c r="A159" s="12" t="n">
        <x:v>16</x:v>
      </x:c>
      <x:c r="B159" s="12" t="n">
        <x:v>2</x:v>
      </x:c>
      <x:c r="C159" s="12" t="s">
        <x:v>40</x:v>
      </x:c>
      <x:c r="D159" s="12" t="n">
        <x:v>30</x:v>
      </x:c>
      <x:c r="E159" s="12" t="n">
        <x:v>2</x:v>
      </x:c>
      <x:c r="F159" s="12" t="s">
        <x:v>40</x:v>
      </x:c>
      <x:c r="G159" s="12" t="n">
        <x:v>55</x:v>
      </x:c>
      <x:c r="H159" s="12" t="n">
        <x:v>2</x:v>
      </x:c>
      <x:c r="I159" s="12" t="s">
        <x:v>40</x:v>
      </x:c>
      <x:c r="J159" s="12" t="n">
        <x:v>-9999</x:v>
      </x:c>
      <x:c r="K159" s="12" t="n">
        <x:v>-9999</x:v>
      </x:c>
      <x:c r="L159" s="0" t="s">
        <x:v>76</x:v>
      </x:c>
      <x:c r="M159" s="0" t="s">
        <x:v>24</x:v>
      </x:c>
    </x:row>
    <x:row r="160" spans="1:19" x14ac:dyDescent="0.25">
      <x:c r="A160" s="12" t="n">
        <x:v>17</x:v>
      </x:c>
      <x:c r="B160" s="12" t="n">
        <x:v>3</x:v>
      </x:c>
      <x:c r="D160" s="12" t="n">
        <x:v>40</x:v>
      </x:c>
      <x:c r="E160" s="12" t="n">
        <x:v>3</x:v>
      </x:c>
      <x:c r="G160" s="12" t="n">
        <x:v>57</x:v>
      </x:c>
      <x:c r="H160" s="12" t="n">
        <x:v>3</x:v>
      </x:c>
      <x:c r="J160" s="12" t="n">
        <x:v>2</x:v>
      </x:c>
      <x:c r="K160" s="12" t="s">
        <x:v>76</x:v>
      </x:c>
      <x:c r="L160" s="0" t="s">
        <x:v>76</x:v>
      </x:c>
      <x:c r="M160" s="0" t="s"/>
    </x:row>
    <x:row r="161" spans="1:19" x14ac:dyDescent="0.25">
      <x:c r="A161" s="12" t="n">
        <x:v>18</x:v>
      </x:c>
      <x:c r="B161" s="12" t="n">
        <x:v>4</x:v>
      </x:c>
      <x:c r="D161" s="12" t="n">
        <x:v>50</x:v>
      </x:c>
      <x:c r="E161" s="12" t="n">
        <x:v>4</x:v>
      </x:c>
      <x:c r="G161" s="12" t="n">
        <x:v>59</x:v>
      </x:c>
      <x:c r="H161" s="12" t="n">
        <x:v>4</x:v>
      </x:c>
      <x:c r="J161" s="12" t="n">
        <x:v>2</x:v>
      </x:c>
      <x:c r="K161" s="12" t="s">
        <x:v>76</x:v>
      </x:c>
      <x:c r="L161" s="0" t="s">
        <x:v>76</x:v>
      </x:c>
      <x:c r="M161" s="0" t="s"/>
    </x:row>
    <x:row r="162" spans="1:19" x14ac:dyDescent="0.25">
      <x:c r="J162" s="12" t="n">
        <x:v>-9999</x:v>
      </x:c>
      <x:c r="K162" s="12" t="n">
        <x:v>-9999</x:v>
      </x:c>
      <x:c r="L162" s="0" t="s">
        <x:v>76</x:v>
      </x:c>
      <x:c r="M162" s="0" t="s"/>
    </x:row>
    <x:row r="164" spans="1:19" x14ac:dyDescent="0.25">
      <x:c r="A164" s="13" t="s">
        <x:v>42</x:v>
      </x:c>
    </x:row>
    <x:row r="165" spans="1:19" x14ac:dyDescent="0.25">
      <x:c r="A165" s="45" t="s">
        <x:v>9</x:v>
      </x:c>
      <x:c r="B165" s="46" t="s">
        <x:v>10</x:v>
      </x:c>
      <x:c r="C165" s="46" t="s">
        <x:v>11</x:v>
      </x:c>
      <x:c r="D165" s="47" t="s">
        <x:v>12</x:v>
      </x:c>
      <x:c r="E165" s="48" t="s">
        <x:v>13</x:v>
      </x:c>
      <x:c r="F165" s="48" t="s">
        <x:v>14</x:v>
      </x:c>
      <x:c r="G165" s="49" t="s">
        <x:v>15</x:v>
      </x:c>
      <x:c r="H165" s="50" t="s">
        <x:v>16</x:v>
      </x:c>
      <x:c r="I165" s="50" t="s">
        <x:v>17</x:v>
      </x:c>
      <x:c r="J165" s="14" t="s">
        <x:v>123</x:v>
      </x:c>
      <x:c r="K165" s="51" t="s">
        <x:v>342</x:v>
      </x:c>
      <x:c r="L165" s="0" t="s">
        <x:v>19</x:v>
      </x:c>
      <x:c r="M165" s="0" t="s">
        <x:v>72</x:v>
      </x:c>
      <x:c r="N165" s="91" t="s">
        <x:v>20</x:v>
      </x:c>
      <x:c r="O165" s="56">
        <x:v>43952.6340277778</x:v>
      </x:c>
    </x:row>
    <x:row r="166" spans="1:19" x14ac:dyDescent="0.25">
      <x:c r="A166" s="12" t="n">
        <x:v>0</x:v>
      </x:c>
      <x:c r="B166" s="12" t="n">
        <x:v>14</x:v>
      </x:c>
      <x:c r="C166" s="12" t="s">
        <x:v>40</x:v>
      </x:c>
      <x:c r="D166" s="12" t="n">
        <x:v>4</x:v>
      </x:c>
      <x:c r="E166" s="12" t="n">
        <x:v>30</x:v>
      </x:c>
      <x:c r="F166" s="12" t="s">
        <x:v>40</x:v>
      </x:c>
      <x:c r="G166" s="12" t="n">
        <x:v>7</x:v>
      </x:c>
      <x:c r="H166" s="12" t="n">
        <x:v>50</x:v>
      </x:c>
      <x:c r="I166" s="12" t="s">
        <x:v>40</x:v>
      </x:c>
      <x:c r="J166" s="12" t="n">
        <x:v>14</x:v>
      </x:c>
      <x:c r="K166" s="12" t="s">
        <x:v>76</x:v>
      </x:c>
      <x:c r="L166" s="0" t="s">
        <x:v>76</x:v>
      </x:c>
      <x:c r="M166" s="0" t="s">
        <x:v>26</x:v>
      </x:c>
    </x:row>
    <x:row r="167" spans="1:19" x14ac:dyDescent="0.25">
      <x:c r="A167" s="12" t="n">
        <x:v>1</x:v>
      </x:c>
      <x:c r="B167" s="12" t="n">
        <x:v>20</x:v>
      </x:c>
      <x:c r="D167" s="12" t="n">
        <x:v>5</x:v>
      </x:c>
      <x:c r="E167" s="12" t="n">
        <x:v>40</x:v>
      </x:c>
      <x:c r="G167" s="12" t="n">
        <x:v>8</x:v>
      </x:c>
      <x:c r="H167" s="12" t="n">
        <x:v>55</x:v>
      </x:c>
      <x:c r="J167" s="12" t="n">
        <x:v>40</x:v>
      </x:c>
      <x:c r="K167" s="12" t="s">
        <x:v>76</x:v>
      </x:c>
      <x:c r="L167" s="0" t="s">
        <x:v>76</x:v>
      </x:c>
      <x:c r="M167" s="0" t="s"/>
    </x:row>
    <x:row r="168" spans="1:19" x14ac:dyDescent="0.25">
      <x:c r="A168" s="12" t="n">
        <x:v>2</x:v>
      </x:c>
      <x:c r="B168" s="12" t="n">
        <x:v>30</x:v>
      </x:c>
      <x:c r="D168" s="12" t="n">
        <x:v>6</x:v>
      </x:c>
      <x:c r="E168" s="12" t="n">
        <x:v>50</x:v>
      </x:c>
      <x:c r="G168" s="12" t="n">
        <x:v>9</x:v>
      </x:c>
      <x:c r="H168" s="12" t="n">
        <x:v>57.5</x:v>
      </x:c>
      <x:c r="J168" s="12" t="n">
        <x:v>40</x:v>
      </x:c>
      <x:c r="K168" s="12" t="s">
        <x:v>76</x:v>
      </x:c>
      <x:c r="L168" s="0" t="s">
        <x:v>76</x:v>
      </x:c>
      <x:c r="M168" s="0" t="s"/>
    </x:row>
    <x:row r="169" spans="1:19" x14ac:dyDescent="0.25">
      <x:c r="J169" s="12" t="n">
        <x:v>-9999</x:v>
      </x:c>
      <x:c r="K169" s="12" t="n">
        <x:v>-9999</x:v>
      </x:c>
      <x:c r="L169" s="0" t="s">
        <x:v>76</x:v>
      </x:c>
      <x:c r="M169" s="0" t="s"/>
    </x:row>
    <x:row r="171" spans="1:19" x14ac:dyDescent="0.25">
      <x:c r="A171" s="13" t="s">
        <x:v>43</x:v>
      </x:c>
    </x:row>
    <x:row r="172" spans="1:19" x14ac:dyDescent="0.25">
      <x:c r="A172" s="45" t="s">
        <x:v>9</x:v>
      </x:c>
      <x:c r="B172" s="46" t="s">
        <x:v>10</x:v>
      </x:c>
      <x:c r="C172" s="46" t="s">
        <x:v>11</x:v>
      </x:c>
      <x:c r="D172" s="47" t="s">
        <x:v>12</x:v>
      </x:c>
      <x:c r="E172" s="48" t="s">
        <x:v>13</x:v>
      </x:c>
      <x:c r="F172" s="48" t="s">
        <x:v>14</x:v>
      </x:c>
      <x:c r="G172" s="49" t="s">
        <x:v>15</x:v>
      </x:c>
      <x:c r="H172" s="50" t="s">
        <x:v>16</x:v>
      </x:c>
      <x:c r="I172" s="50" t="s">
        <x:v>17</x:v>
      </x:c>
      <x:c r="J172" s="14" t="s">
        <x:v>123</x:v>
      </x:c>
      <x:c r="K172" s="51" t="s">
        <x:v>342</x:v>
      </x:c>
      <x:c r="L172" s="0" t="s">
        <x:v>19</x:v>
      </x:c>
      <x:c r="M172" s="0" t="s">
        <x:v>72</x:v>
      </x:c>
      <x:c r="N172" s="91" t="s">
        <x:v>20</x:v>
      </x:c>
      <x:c r="O172" s="56">
        <x:v>43952.6340277778</x:v>
      </x:c>
    </x:row>
    <x:row r="173" spans="1:19" x14ac:dyDescent="0.25">
      <x:c r="A173" s="12" t="n">
        <x:v>8</x:v>
      </x:c>
      <x:c r="B173" s="12" t="n">
        <x:v>58</x:v>
      </x:c>
      <x:c r="C173" s="12" t="s">
        <x:v>40</x:v>
      </x:c>
      <x:c r="D173" s="12" t="n">
        <x:v>14</x:v>
      </x:c>
      <x:c r="E173" s="12" t="n">
        <x:v>55</x:v>
      </x:c>
      <x:c r="F173" s="12" t="s">
        <x:v>40</x:v>
      </x:c>
      <x:c r="G173" s="12" t="n">
        <x:v>37</x:v>
      </x:c>
      <x:c r="H173" s="12" t="n">
        <x:v>52</x:v>
      </x:c>
      <x:c r="I173" s="12" t="s">
        <x:v>40</x:v>
      </x:c>
      <x:c r="J173" s="12" t="n">
        <x:v>-9999</x:v>
      </x:c>
      <x:c r="K173" s="12" t="n">
        <x:v>-9999</x:v>
      </x:c>
      <x:c r="L173" s="0" t="s">
        <x:v>76</x:v>
      </x:c>
      <x:c r="M173" s="0" t="s">
        <x:v>31</x:v>
      </x:c>
    </x:row>
    <x:row r="174" spans="1:19" x14ac:dyDescent="0.25">
      <x:c r="A174" s="12" t="n">
        <x:v>9</x:v>
      </x:c>
      <x:c r="B174" s="12" t="n">
        <x:v>57</x:v>
      </x:c>
      <x:c r="D174" s="12" t="n">
        <x:v>15</x:v>
      </x:c>
      <x:c r="E174" s="12" t="n">
        <x:v>54</x:v>
      </x:c>
      <x:c r="G174" s="12" t="n">
        <x:v>48</x:v>
      </x:c>
      <x:c r="H174" s="12" t="n">
        <x:v>51</x:v>
      </x:c>
      <x:c r="J174" s="12" t="n">
        <x:v>55</x:v>
      </x:c>
      <x:c r="K174" s="12" t="s">
        <x:v>76</x:v>
      </x:c>
      <x:c r="L174" s="0" t="s">
        <x:v>76</x:v>
      </x:c>
      <x:c r="M174" s="0" t="s"/>
    </x:row>
    <x:row r="175" spans="1:19" x14ac:dyDescent="0.25">
      <x:c r="A175" s="12" t="n">
        <x:v>10</x:v>
      </x:c>
      <x:c r="B175" s="12" t="n">
        <x:v>56</x:v>
      </x:c>
      <x:c r="D175" s="12" t="n">
        <x:v>16</x:v>
      </x:c>
      <x:c r="E175" s="12" t="n">
        <x:v>53</x:v>
      </x:c>
      <x:c r="G175" s="12" t="n">
        <x:v>59</x:v>
      </x:c>
      <x:c r="H175" s="12" t="n">
        <x:v>50</x:v>
      </x:c>
      <x:c r="J175" s="12" t="n">
        <x:v>53</x:v>
      </x:c>
      <x:c r="K175" s="12" t="s">
        <x:v>76</x:v>
      </x:c>
      <x:c r="L175" s="0" t="s">
        <x:v>76</x:v>
      </x:c>
      <x:c r="M175" s="0" t="s"/>
    </x:row>
    <x:row r="176" spans="1:19" x14ac:dyDescent="0.25">
      <x:c r="J176" s="12" t="n">
        <x:v>53</x:v>
      </x:c>
      <x:c r="K176" s="12" t="s">
        <x:v>76</x:v>
      </x:c>
      <x:c r="L176" s="0" t="s">
        <x:v>76</x:v>
      </x:c>
      <x:c r="M176" s="0" t="s"/>
    </x:row>
    <x:row r="178" spans="1:19" x14ac:dyDescent="0.25">
      <x:c r="A178" s="13" t="s">
        <x:v>44</x:v>
      </x:c>
    </x:row>
    <x:row r="179" spans="1:19" x14ac:dyDescent="0.25">
      <x:c r="A179" s="45" t="s">
        <x:v>9</x:v>
      </x:c>
      <x:c r="B179" s="46" t="s">
        <x:v>10</x:v>
      </x:c>
      <x:c r="C179" s="46" t="s">
        <x:v>11</x:v>
      </x:c>
      <x:c r="D179" s="47" t="s">
        <x:v>12</x:v>
      </x:c>
      <x:c r="E179" s="48" t="s">
        <x:v>13</x:v>
      </x:c>
      <x:c r="F179" s="48" t="s">
        <x:v>14</x:v>
      </x:c>
      <x:c r="G179" s="49" t="s">
        <x:v>15</x:v>
      </x:c>
      <x:c r="H179" s="50" t="s">
        <x:v>16</x:v>
      </x:c>
      <x:c r="I179" s="50" t="s">
        <x:v>17</x:v>
      </x:c>
      <x:c r="J179" s="14" t="s">
        <x:v>123</x:v>
      </x:c>
      <x:c r="K179" s="51" t="s">
        <x:v>342</x:v>
      </x:c>
      <x:c r="L179" s="0" t="s">
        <x:v>19</x:v>
      </x:c>
      <x:c r="M179" s="0" t="s">
        <x:v>72</x:v>
      </x:c>
      <x:c r="N179" s="91" t="s">
        <x:v>20</x:v>
      </x:c>
      <x:c r="O179" s="56">
        <x:v>43952.6340277778</x:v>
      </x:c>
    </x:row>
    <x:row r="180" spans="1:19" x14ac:dyDescent="0.25">
      <x:c r="A180" s="12" t="n">
        <x:v>1</x:v>
      </x:c>
      <x:c r="B180" s="12" t="n">
        <x:v>17</x:v>
      </x:c>
      <x:c r="C180" s="12" t="s">
        <x:v>40</x:v>
      </x:c>
      <x:c r="D180" s="12" t="n">
        <x:v>4</x:v>
      </x:c>
      <x:c r="E180" s="12" t="n">
        <x:v>17</x:v>
      </x:c>
      <x:c r="F180" s="12" t="s">
        <x:v>40</x:v>
      </x:c>
      <x:c r="G180" s="12" t="n">
        <x:v>7</x:v>
      </x:c>
      <x:c r="H180" s="12" t="n">
        <x:v>17</x:v>
      </x:c>
      <x:c r="I180" s="12" t="s">
        <x:v>40</x:v>
      </x:c>
      <x:c r="J180" s="12" t="n">
        <x:v>17</x:v>
      </x:c>
      <x:c r="K180" s="12" t="s">
        <x:v>76</x:v>
      </x:c>
      <x:c r="L180" s="0" t="s">
        <x:v>76</x:v>
      </x:c>
      <x:c r="M180" s="0" t="s">
        <x:v>24</x:v>
      </x:c>
    </x:row>
    <x:row r="181" spans="1:19" x14ac:dyDescent="0.25">
      <x:c r="A181" s="12" t="n">
        <x:v>2</x:v>
      </x:c>
      <x:c r="B181" s="12" t="n">
        <x:v>16</x:v>
      </x:c>
      <x:c r="D181" s="12" t="n">
        <x:v>5</x:v>
      </x:c>
      <x:c r="E181" s="12" t="n">
        <x:v>16</x:v>
      </x:c>
      <x:c r="G181" s="12" t="n">
        <x:v>8</x:v>
      </x:c>
      <x:c r="H181" s="12" t="n">
        <x:v>16</x:v>
      </x:c>
      <x:c r="J181" s="12" t="n">
        <x:v>14</x:v>
      </x:c>
      <x:c r="K181" s="12" t="s">
        <x:v>76</x:v>
      </x:c>
      <x:c r="L181" s="0" t="s">
        <x:v>76</x:v>
      </x:c>
      <x:c r="M181" s="0" t="s"/>
    </x:row>
    <x:row r="182" spans="1:19" x14ac:dyDescent="0.25">
      <x:c r="A182" s="12" t="n">
        <x:v>3</x:v>
      </x:c>
      <x:c r="B182" s="12" t="n">
        <x:v>14</x:v>
      </x:c>
      <x:c r="D182" s="12" t="n">
        <x:v>6</x:v>
      </x:c>
      <x:c r="E182" s="12" t="n">
        <x:v>14</x:v>
      </x:c>
      <x:c r="G182" s="12" t="n">
        <x:v>9</x:v>
      </x:c>
      <x:c r="H182" s="12" t="n">
        <x:v>14</x:v>
      </x:c>
      <x:c r="J182" s="12" t="n">
        <x:v>17</x:v>
      </x:c>
      <x:c r="K182" s="12" t="s">
        <x:v>76</x:v>
      </x:c>
      <x:c r="L182" s="0" t="s">
        <x:v>76</x:v>
      </x:c>
      <x:c r="M182" s="0" t="s"/>
    </x:row>
    <x:row r="183" spans="1:19" s="0" customFormat="1" x14ac:dyDescent="0.25">
      <x:c r="A183" s="12" t="s"/>
      <x:c r="C183" s="12" t="s"/>
      <x:c r="D183" s="12" t="s"/>
      <x:c r="E183" s="12" t="s"/>
      <x:c r="F183" s="12" t="s"/>
      <x:c r="G183" s="12" t="s"/>
      <x:c r="H183" s="12" t="s"/>
      <x:c r="I183" s="12" t="s"/>
      <x:c r="J183" s="12" t="n">
        <x:v>-9999</x:v>
      </x:c>
      <x:c r="K183" s="12" t="n">
        <x:v>-9999</x:v>
      </x:c>
      <x:c r="L183" s="0" t="s">
        <x:v>76</x:v>
      </x:c>
      <x:c r="M183" s="0" t="s"/>
    </x:row>
    <x:row r="185" spans="1:19" x14ac:dyDescent="0.25">
      <x:c r="A185" s="13" t="s">
        <x:v>45</x:v>
      </x:c>
    </x:row>
    <x:row r="186" spans="1:19" x14ac:dyDescent="0.25">
      <x:c r="A186" s="45" t="s">
        <x:v>9</x:v>
      </x:c>
      <x:c r="B186" s="46" t="s">
        <x:v>10</x:v>
      </x:c>
      <x:c r="C186" s="46" t="s">
        <x:v>11</x:v>
      </x:c>
      <x:c r="D186" s="47" t="s">
        <x:v>12</x:v>
      </x:c>
      <x:c r="E186" s="48" t="s">
        <x:v>13</x:v>
      </x:c>
      <x:c r="F186" s="48" t="s">
        <x:v>14</x:v>
      </x:c>
      <x:c r="G186" s="49" t="s">
        <x:v>15</x:v>
      </x:c>
      <x:c r="H186" s="50" t="s">
        <x:v>16</x:v>
      </x:c>
      <x:c r="I186" s="50" t="s">
        <x:v>17</x:v>
      </x:c>
      <x:c r="J186" s="14" t="s">
        <x:v>123</x:v>
      </x:c>
      <x:c r="K186" s="51" t="s">
        <x:v>342</x:v>
      </x:c>
      <x:c r="L186" s="0" t="s">
        <x:v>19</x:v>
      </x:c>
      <x:c r="M186" s="0" t="s">
        <x:v>72</x:v>
      </x:c>
      <x:c r="N186" s="91" t="s">
        <x:v>20</x:v>
      </x:c>
      <x:c r="O186" s="56">
        <x:v>43952.6340277778</x:v>
      </x:c>
    </x:row>
    <x:row r="187" spans="1:19" x14ac:dyDescent="0.25">
      <x:c r="A187" s="12" t="n">
        <x:v>11</x:v>
      </x:c>
      <x:c r="B187" s="12" t="n">
        <x:v>36</x:v>
      </x:c>
      <x:c r="C187" s="12" t="s">
        <x:v>40</x:v>
      </x:c>
      <x:c r="D187" s="12" t="n">
        <x:v>15</x:v>
      </x:c>
      <x:c r="E187" s="12" t="n">
        <x:v>16</x:v>
      </x:c>
      <x:c r="F187" s="12" t="s">
        <x:v>40</x:v>
      </x:c>
      <x:c r="G187" s="12" t="n">
        <x:v>22</x:v>
      </x:c>
      <x:c r="H187" s="12" t="n">
        <x:v>12</x:v>
      </x:c>
      <x:c r="I187" s="12" t="s">
        <x:v>40</x:v>
      </x:c>
      <x:c r="J187" s="12" t="n">
        <x:v>36</x:v>
      </x:c>
      <x:c r="K187" s="12" t="s">
        <x:v>76</x:v>
      </x:c>
      <x:c r="L187" s="0" t="s">
        <x:v>76</x:v>
      </x:c>
      <x:c r="M187" s="0" t="s">
        <x:v>31</x:v>
      </x:c>
    </x:row>
    <x:row r="188" spans="1:19" x14ac:dyDescent="0.25">
      <x:c r="A188" s="12" t="n">
        <x:v>12</x:v>
      </x:c>
      <x:c r="B188" s="12" t="n">
        <x:v>25</x:v>
      </x:c>
      <x:c r="D188" s="12" t="n">
        <x:v>16</x:v>
      </x:c>
      <x:c r="E188" s="12" t="n">
        <x:v>14</x:v>
      </x:c>
      <x:c r="G188" s="12" t="n">
        <x:v>28</x:v>
      </x:c>
      <x:c r="H188" s="12" t="n">
        <x:v>8</x:v>
      </x:c>
      <x:c r="J188" s="12" t="n">
        <x:v>16</x:v>
      </x:c>
      <x:c r="K188" s="12" t="s">
        <x:v>76</x:v>
      </x:c>
      <x:c r="L188" s="0" t="s">
        <x:v>76</x:v>
      </x:c>
      <x:c r="M188" s="0" t="s"/>
    </x:row>
    <x:row r="189" spans="1:19" x14ac:dyDescent="0.25">
      <x:c r="A189" s="12" t="n">
        <x:v>13</x:v>
      </x:c>
      <x:c r="B189" s="12" t="n">
        <x:v>16</x:v>
      </x:c>
      <x:c r="D189" s="12" t="n">
        <x:v>20</x:v>
      </x:c>
      <x:c r="E189" s="12" t="n">
        <x:v>12</x:v>
      </x:c>
      <x:c r="G189" s="12" t="n">
        <x:v>30</x:v>
      </x:c>
      <x:c r="H189" s="12" t="n">
        <x:v>5</x:v>
      </x:c>
      <x:c r="J189" s="12" t="n">
        <x:v>12</x:v>
      </x:c>
      <x:c r="K189" s="12" t="s">
        <x:v>76</x:v>
      </x:c>
      <x:c r="L189" s="0" t="s">
        <x:v>76</x:v>
      </x:c>
      <x:c r="M189" s="0" t="s"/>
    </x:row>
    <x:row r="190" spans="1:19" x14ac:dyDescent="0.25">
      <x:c r="A190" s="0" t="s"/>
      <x:c r="C190" s="0" t="s"/>
      <x:c r="D190" s="0" t="s"/>
      <x:c r="E190" s="0" t="s"/>
      <x:c r="F190" s="0" t="s"/>
      <x:c r="G190" s="0" t="s"/>
      <x:c r="H190" s="0" t="s"/>
      <x:c r="J190" s="12" t="n">
        <x:v>8</x:v>
      </x:c>
      <x:c r="K190" s="12" t="s">
        <x:v>76</x:v>
      </x:c>
      <x:c r="L190" s="0" t="s">
        <x:v>76</x:v>
      </x:c>
      <x:c r="M190" s="0" t="s"/>
    </x:row>
    <x:row r="192" spans="1:19" x14ac:dyDescent="0.25">
      <x:c r="A192" s="89" t="s"/>
      <x:c r="B192" s="89" t="s"/>
      <x:c r="C192" s="89" t="s"/>
      <x:c r="D192" s="89" t="s"/>
      <x:c r="E192" s="89" t="s"/>
      <x:c r="F192" s="89" t="s"/>
      <x:c r="G192" s="89" t="s"/>
      <x:c r="H192" s="89" t="s"/>
      <x:c r="I192" s="89" t="s"/>
      <x:c r="J192" s="89" t="s"/>
      <x:c r="K192" s="89" t="s"/>
    </x:row>
    <x:row r="194" spans="1:19" x14ac:dyDescent="0.25">
      <x:c r="A194" s="13" t="s">
        <x:v>46</x:v>
      </x:c>
    </x:row>
    <x:row r="195" spans="1:19" x14ac:dyDescent="0.25">
      <x:c r="A195" s="45" t="s">
        <x:v>9</x:v>
      </x:c>
      <x:c r="B195" s="46" t="s">
        <x:v>10</x:v>
      </x:c>
      <x:c r="C195" s="46" t="s">
        <x:v>11</x:v>
      </x:c>
      <x:c r="D195" s="47" t="s">
        <x:v>12</x:v>
      </x:c>
      <x:c r="E195" s="48" t="s">
        <x:v>13</x:v>
      </x:c>
      <x:c r="F195" s="48" t="s">
        <x:v>14</x:v>
      </x:c>
      <x:c r="G195" s="49" t="s">
        <x:v>15</x:v>
      </x:c>
      <x:c r="H195" s="50" t="s">
        <x:v>16</x:v>
      </x:c>
      <x:c r="I195" s="50" t="s">
        <x:v>17</x:v>
      </x:c>
      <x:c r="J195" s="14" t="s">
        <x:v>123</x:v>
      </x:c>
      <x:c r="K195" s="51" t="s">
        <x:v>342</x:v>
      </x:c>
    </x:row>
    <x:row r="196" spans="1:19" x14ac:dyDescent="0.25">
      <x:c r="A196" s="12" t="n">
        <x:v>5</x:v>
      </x:c>
      <x:c r="B196" s="12" t="n">
        <x:v>13</x:v>
      </x:c>
      <x:c r="C196" s="12" t="s">
        <x:v>21</x:v>
      </x:c>
      <x:c r="D196" s="12" t="n">
        <x:v>13</x:v>
      </x:c>
      <x:c r="E196" s="12" t="n">
        <x:v>18</x:v>
      </x:c>
      <x:c r="F196" s="12" t="s">
        <x:v>21</x:v>
      </x:c>
      <x:c r="G196" s="12" t="n">
        <x:v>22</x:v>
      </x:c>
      <x:c r="H196" s="12" t="n">
        <x:v>33</x:v>
      </x:c>
      <x:c r="I196" s="12" t="s">
        <x:v>47</x:v>
      </x:c>
      <x:c r="K196" s="12" t="n">
        <x:v>6</x:v>
      </x:c>
    </x:row>
    <x:row r="197" spans="1:19" x14ac:dyDescent="0.25">
      <x:c r="A197" s="12" t="n">
        <x:v>7</x:v>
      </x:c>
      <x:c r="B197" s="12" t="n">
        <x:v>15</x:v>
      </x:c>
      <x:c r="D197" s="12" t="n">
        <x:v>18</x:v>
      </x:c>
      <x:c r="E197" s="12" t="n">
        <x:v>20</x:v>
      </x:c>
      <x:c r="G197" s="12" t="n">
        <x:v>24</x:v>
      </x:c>
      <x:c r="H197" s="12" t="n">
        <x:v>35</x:v>
      </x:c>
      <x:c r="K197" s="12" t="n">
        <x:v>8</x:v>
      </x:c>
    </x:row>
    <x:row r="198" spans="1:19" x14ac:dyDescent="0.25">
      <x:c r="A198" s="12" t="n">
        <x:v>12</x:v>
      </x:c>
      <x:c r="B198" s="12" t="n">
        <x:v>16</x:v>
      </x:c>
      <x:c r="D198" s="12" t="n">
        <x:v>19</x:v>
      </x:c>
      <x:c r="E198" s="12" t="n">
        <x:v>25</x:v>
      </x:c>
      <x:c r="G198" s="12" t="n">
        <x:v>30</x:v>
      </x:c>
      <x:c r="H198" s="12" t="n">
        <x:v>41</x:v>
      </x:c>
      <x:c r="K198" s="12" t="n">
        <x:v>15</x:v>
      </x:c>
    </x:row>
    <x:row r="199" spans="1:19" x14ac:dyDescent="0.25">
      <x:c r="K199" s="12" t="n">
        <x:v>26</x:v>
      </x:c>
    </x:row>
    <x:row r="201" spans="1:19" x14ac:dyDescent="0.25">
      <x:c r="A201" s="13" t="s">
        <x:v>48</x:v>
      </x:c>
    </x:row>
    <x:row r="202" spans="1:19" x14ac:dyDescent="0.25">
      <x:c r="A202" s="45" t="s">
        <x:v>9</x:v>
      </x:c>
      <x:c r="B202" s="46" t="s">
        <x:v>10</x:v>
      </x:c>
      <x:c r="C202" s="46" t="s">
        <x:v>11</x:v>
      </x:c>
      <x:c r="D202" s="47" t="s">
        <x:v>12</x:v>
      </x:c>
      <x:c r="E202" s="48" t="s">
        <x:v>13</x:v>
      </x:c>
      <x:c r="F202" s="48" t="s">
        <x:v>14</x:v>
      </x:c>
      <x:c r="G202" s="49" t="s">
        <x:v>15</x:v>
      </x:c>
      <x:c r="H202" s="50" t="s">
        <x:v>16</x:v>
      </x:c>
      <x:c r="I202" s="50" t="s">
        <x:v>17</x:v>
      </x:c>
      <x:c r="J202" s="14" t="s">
        <x:v>123</x:v>
      </x:c>
      <x:c r="K202" s="51" t="s">
        <x:v>342</x:v>
      </x:c>
    </x:row>
    <x:row r="203" spans="1:19" x14ac:dyDescent="0.25">
      <x:c r="A203" s="12" t="n">
        <x:v>16</x:v>
      </x:c>
      <x:c r="B203" s="12" t="n">
        <x:v>2</x:v>
      </x:c>
      <x:c r="C203" s="12" t="s">
        <x:v>47</x:v>
      </x:c>
      <x:c r="D203" s="12" t="n">
        <x:v>30</x:v>
      </x:c>
      <x:c r="E203" s="12" t="n">
        <x:v>2</x:v>
      </x:c>
      <x:c r="F203" s="12" t="s">
        <x:v>47</x:v>
      </x:c>
      <x:c r="G203" s="12" t="n">
        <x:v>55</x:v>
      </x:c>
      <x:c r="H203" s="12" t="n">
        <x:v>2</x:v>
      </x:c>
      <x:c r="I203" s="12" t="s">
        <x:v>47</x:v>
      </x:c>
      <x:c r="K203" s="12" t="n">
        <x:v>14</x:v>
      </x:c>
    </x:row>
    <x:row r="204" spans="1:19" x14ac:dyDescent="0.25">
      <x:c r="A204" s="12" t="n">
        <x:v>17</x:v>
      </x:c>
      <x:c r="B204" s="12" t="n">
        <x:v>3</x:v>
      </x:c>
      <x:c r="D204" s="12" t="n">
        <x:v>40</x:v>
      </x:c>
      <x:c r="E204" s="12" t="n">
        <x:v>3</x:v>
      </x:c>
      <x:c r="G204" s="12" t="n">
        <x:v>57</x:v>
      </x:c>
      <x:c r="H204" s="12" t="n">
        <x:v>3</x:v>
      </x:c>
      <x:c r="K204" s="12" t="n">
        <x:v>35</x:v>
      </x:c>
    </x:row>
    <x:row r="205" spans="1:19" x14ac:dyDescent="0.25">
      <x:c r="A205" s="12" t="n">
        <x:v>18</x:v>
      </x:c>
      <x:c r="B205" s="12" t="n">
        <x:v>4</x:v>
      </x:c>
      <x:c r="D205" s="12" t="n">
        <x:v>50</x:v>
      </x:c>
      <x:c r="E205" s="12" t="n">
        <x:v>4</x:v>
      </x:c>
      <x:c r="G205" s="12" t="n">
        <x:v>59</x:v>
      </x:c>
      <x:c r="H205" s="12" t="n">
        <x:v>4</x:v>
      </x:c>
      <x:c r="K205" s="12" t="n">
        <x:v>56</x:v>
      </x:c>
    </x:row>
    <x:row r="206" spans="1:19" x14ac:dyDescent="0.25">
      <x:c r="K206" s="12" t="n">
        <x:v>60</x:v>
      </x:c>
    </x:row>
    <x:row r="208" spans="1:19" x14ac:dyDescent="0.25">
      <x:c r="A208" s="13" t="s">
        <x:v>49</x:v>
      </x:c>
    </x:row>
    <x:row r="209" spans="1:19" x14ac:dyDescent="0.25">
      <x:c r="A209" s="45" t="s">
        <x:v>9</x:v>
      </x:c>
      <x:c r="B209" s="46" t="s">
        <x:v>10</x:v>
      </x:c>
      <x:c r="C209" s="46" t="s">
        <x:v>11</x:v>
      </x:c>
      <x:c r="D209" s="47" t="s">
        <x:v>12</x:v>
      </x:c>
      <x:c r="E209" s="48" t="s">
        <x:v>13</x:v>
      </x:c>
      <x:c r="F209" s="48" t="s">
        <x:v>14</x:v>
      </x:c>
      <x:c r="G209" s="49" t="s">
        <x:v>15</x:v>
      </x:c>
      <x:c r="H209" s="50" t="s">
        <x:v>16</x:v>
      </x:c>
      <x:c r="I209" s="50" t="s">
        <x:v>17</x:v>
      </x:c>
      <x:c r="J209" s="14" t="s">
        <x:v>123</x:v>
      </x:c>
      <x:c r="K209" s="51" t="s">
        <x:v>342</x:v>
      </x:c>
    </x:row>
    <x:row r="210" spans="1:19" x14ac:dyDescent="0.25">
      <x:c r="A210" s="12" t="n">
        <x:v>0</x:v>
      </x:c>
      <x:c r="B210" s="12" t="n">
        <x:v>14</x:v>
      </x:c>
      <x:c r="C210" s="12" t="s">
        <x:v>47</x:v>
      </x:c>
      <x:c r="D210" s="12" t="n">
        <x:v>4</x:v>
      </x:c>
      <x:c r="E210" s="12" t="n">
        <x:v>30</x:v>
      </x:c>
      <x:c r="F210" s="12" t="s">
        <x:v>47</x:v>
      </x:c>
      <x:c r="G210" s="12" t="n">
        <x:v>7</x:v>
      </x:c>
      <x:c r="H210" s="12" t="n">
        <x:v>50</x:v>
      </x:c>
      <x:c r="I210" s="12" t="s">
        <x:v>47</x:v>
      </x:c>
      <x:c r="K210" s="12" t="n">
        <x:v>0</x:v>
      </x:c>
    </x:row>
    <x:row r="211" spans="1:19" x14ac:dyDescent="0.25">
      <x:c r="A211" s="12" t="n">
        <x:v>1</x:v>
      </x:c>
      <x:c r="B211" s="12" t="n">
        <x:v>20</x:v>
      </x:c>
      <x:c r="D211" s="12" t="n">
        <x:v>5</x:v>
      </x:c>
      <x:c r="E211" s="12" t="n">
        <x:v>40</x:v>
      </x:c>
      <x:c r="G211" s="12" t="n">
        <x:v>8</x:v>
      </x:c>
      <x:c r="H211" s="12" t="n">
        <x:v>55</x:v>
      </x:c>
      <x:c r="K211" s="12" t="n">
        <x:v>5</x:v>
      </x:c>
    </x:row>
    <x:row r="212" spans="1:19" x14ac:dyDescent="0.25">
      <x:c r="A212" s="12" t="n">
        <x:v>2</x:v>
      </x:c>
      <x:c r="B212" s="12" t="n">
        <x:v>30</x:v>
      </x:c>
      <x:c r="D212" s="12" t="n">
        <x:v>6</x:v>
      </x:c>
      <x:c r="E212" s="12" t="n">
        <x:v>50</x:v>
      </x:c>
      <x:c r="G212" s="12" t="n">
        <x:v>9</x:v>
      </x:c>
      <x:c r="H212" s="12" t="n">
        <x:v>57.5</x:v>
      </x:c>
      <x:c r="K212" s="12" t="n">
        <x:v>5.5</x:v>
      </x:c>
    </x:row>
    <x:row r="213" spans="1:19" x14ac:dyDescent="0.25">
      <x:c r="K213" s="12" t="n">
        <x:v>10</x:v>
      </x:c>
    </x:row>
    <x:row r="215" spans="1:19" x14ac:dyDescent="0.25">
      <x:c r="A215" s="13" t="s">
        <x:v>50</x:v>
      </x:c>
    </x:row>
    <x:row r="216" spans="1:19" x14ac:dyDescent="0.25">
      <x:c r="A216" s="45" t="s">
        <x:v>9</x:v>
      </x:c>
      <x:c r="B216" s="46" t="s">
        <x:v>10</x:v>
      </x:c>
      <x:c r="C216" s="46" t="s">
        <x:v>11</x:v>
      </x:c>
      <x:c r="D216" s="47" t="s">
        <x:v>12</x:v>
      </x:c>
      <x:c r="E216" s="48" t="s">
        <x:v>13</x:v>
      </x:c>
      <x:c r="F216" s="48" t="s">
        <x:v>14</x:v>
      </x:c>
      <x:c r="G216" s="49" t="s">
        <x:v>15</x:v>
      </x:c>
      <x:c r="H216" s="50" t="s">
        <x:v>16</x:v>
      </x:c>
      <x:c r="I216" s="50" t="s">
        <x:v>17</x:v>
      </x:c>
      <x:c r="J216" s="14" t="s">
        <x:v>123</x:v>
      </x:c>
      <x:c r="K216" s="51" t="s">
        <x:v>342</x:v>
      </x:c>
    </x:row>
    <x:row r="217" spans="1:19" x14ac:dyDescent="0.25">
      <x:c r="A217" s="12" t="n">
        <x:v>8</x:v>
      </x:c>
      <x:c r="B217" s="12" t="n">
        <x:v>58</x:v>
      </x:c>
      <x:c r="C217" s="12" t="s">
        <x:v>47</x:v>
      </x:c>
      <x:c r="D217" s="12" t="n">
        <x:v>14</x:v>
      </x:c>
      <x:c r="E217" s="12" t="n">
        <x:v>55</x:v>
      </x:c>
      <x:c r="F217" s="12" t="s">
        <x:v>47</x:v>
      </x:c>
      <x:c r="G217" s="12" t="n">
        <x:v>37</x:v>
      </x:c>
      <x:c r="H217" s="12" t="n">
        <x:v>52</x:v>
      </x:c>
      <x:c r="I217" s="12" t="s">
        <x:v>47</x:v>
      </x:c>
      <x:c r="K217" s="12" t="n">
        <x:v>7</x:v>
      </x:c>
    </x:row>
    <x:row r="218" spans="1:19" x14ac:dyDescent="0.25">
      <x:c r="A218" s="12" t="n">
        <x:v>9</x:v>
      </x:c>
      <x:c r="B218" s="12" t="n">
        <x:v>57</x:v>
      </x:c>
      <x:c r="D218" s="12" t="n">
        <x:v>15</x:v>
      </x:c>
      <x:c r="E218" s="12" t="n">
        <x:v>54</x:v>
      </x:c>
      <x:c r="G218" s="12" t="n">
        <x:v>48</x:v>
      </x:c>
      <x:c r="H218" s="12" t="n">
        <x:v>51</x:v>
      </x:c>
      <x:c r="K218" s="12" t="n">
        <x:v>14</x:v>
      </x:c>
    </x:row>
    <x:row r="219" spans="1:19" x14ac:dyDescent="0.25">
      <x:c r="A219" s="12" t="n">
        <x:v>10</x:v>
      </x:c>
      <x:c r="B219" s="12" t="n">
        <x:v>56</x:v>
      </x:c>
      <x:c r="D219" s="12" t="n">
        <x:v>16</x:v>
      </x:c>
      <x:c r="E219" s="12" t="n">
        <x:v>53</x:v>
      </x:c>
      <x:c r="G219" s="12" t="n">
        <x:v>59</x:v>
      </x:c>
      <x:c r="H219" s="12" t="n">
        <x:v>50</x:v>
      </x:c>
      <x:c r="K219" s="12" t="n">
        <x:v>20</x:v>
      </x:c>
    </x:row>
    <x:row r="220" spans="1:19" x14ac:dyDescent="0.25">
      <x:c r="K220" s="12" t="n">
        <x:v>30</x:v>
      </x:c>
    </x:row>
    <x:row r="222" spans="1:19" x14ac:dyDescent="0.25">
      <x:c r="A222" s="13" t="s">
        <x:v>51</x:v>
      </x:c>
    </x:row>
    <x:row r="223" spans="1:19" x14ac:dyDescent="0.25">
      <x:c r="A223" s="45" t="s">
        <x:v>9</x:v>
      </x:c>
      <x:c r="B223" s="46" t="s">
        <x:v>10</x:v>
      </x:c>
      <x:c r="C223" s="46" t="s">
        <x:v>11</x:v>
      </x:c>
      <x:c r="D223" s="47" t="s">
        <x:v>12</x:v>
      </x:c>
      <x:c r="E223" s="48" t="s">
        <x:v>13</x:v>
      </x:c>
      <x:c r="F223" s="48" t="s">
        <x:v>14</x:v>
      </x:c>
      <x:c r="G223" s="49" t="s">
        <x:v>15</x:v>
      </x:c>
      <x:c r="H223" s="50" t="s">
        <x:v>16</x:v>
      </x:c>
      <x:c r="I223" s="50" t="s">
        <x:v>17</x:v>
      </x:c>
      <x:c r="J223" s="14" t="s">
        <x:v>123</x:v>
      </x:c>
      <x:c r="K223" s="51" t="s">
        <x:v>342</x:v>
      </x:c>
    </x:row>
    <x:row r="224" spans="1:19" x14ac:dyDescent="0.25">
      <x:c r="A224" s="12" t="n">
        <x:v>1</x:v>
      </x:c>
      <x:c r="B224" s="12" t="n">
        <x:v>17</x:v>
      </x:c>
      <x:c r="C224" s="12" t="s">
        <x:v>47</x:v>
      </x:c>
      <x:c r="D224" s="12" t="n">
        <x:v>4</x:v>
      </x:c>
      <x:c r="E224" s="12" t="n">
        <x:v>17</x:v>
      </x:c>
      <x:c r="F224" s="12" t="s">
        <x:v>47</x:v>
      </x:c>
      <x:c r="G224" s="12" t="n">
        <x:v>7</x:v>
      </x:c>
      <x:c r="H224" s="12" t="n">
        <x:v>17</x:v>
      </x:c>
      <x:c r="I224" s="12" t="s">
        <x:v>47</x:v>
      </x:c>
      <x:c r="K224" s="12" t="n">
        <x:v>1.5</x:v>
      </x:c>
    </x:row>
    <x:row r="225" spans="1:19" x14ac:dyDescent="0.25">
      <x:c r="A225" s="12" t="n">
        <x:v>2</x:v>
      </x:c>
      <x:c r="B225" s="12" t="n">
        <x:v>16</x:v>
      </x:c>
      <x:c r="D225" s="12" t="n">
        <x:v>5</x:v>
      </x:c>
      <x:c r="E225" s="12" t="n">
        <x:v>16</x:v>
      </x:c>
      <x:c r="G225" s="12" t="n">
        <x:v>8</x:v>
      </x:c>
      <x:c r="H225" s="12" t="n">
        <x:v>16</x:v>
      </x:c>
      <x:c r="K225" s="12" t="n">
        <x:v>3.5</x:v>
      </x:c>
    </x:row>
    <x:row r="226" spans="1:19" x14ac:dyDescent="0.25">
      <x:c r="A226" s="12" t="n">
        <x:v>3</x:v>
      </x:c>
      <x:c r="B226" s="12" t="n">
        <x:v>14</x:v>
      </x:c>
      <x:c r="D226" s="12" t="n">
        <x:v>6</x:v>
      </x:c>
      <x:c r="E226" s="12" t="n">
        <x:v>14</x:v>
      </x:c>
      <x:c r="G226" s="12" t="n">
        <x:v>9</x:v>
      </x:c>
      <x:c r="H226" s="12" t="n">
        <x:v>14</x:v>
      </x:c>
      <x:c r="K226" s="12" t="n">
        <x:v>4</x:v>
      </x:c>
    </x:row>
    <x:row r="227" spans="1:19" x14ac:dyDescent="0.25">
      <x:c r="K227" s="12" t="n">
        <x:v>10</x:v>
      </x:c>
    </x:row>
    <x:row r="229" spans="1:19" x14ac:dyDescent="0.25">
      <x:c r="A229" s="13" t="s">
        <x:v>52</x:v>
      </x:c>
    </x:row>
    <x:row r="230" spans="1:19" x14ac:dyDescent="0.25">
      <x:c r="A230" s="45" t="s">
        <x:v>9</x:v>
      </x:c>
      <x:c r="B230" s="46" t="s">
        <x:v>10</x:v>
      </x:c>
      <x:c r="C230" s="46" t="s">
        <x:v>11</x:v>
      </x:c>
      <x:c r="D230" s="47" t="s">
        <x:v>12</x:v>
      </x:c>
      <x:c r="E230" s="48" t="s">
        <x:v>13</x:v>
      </x:c>
      <x:c r="F230" s="48" t="s">
        <x:v>14</x:v>
      </x:c>
      <x:c r="G230" s="49" t="s">
        <x:v>15</x:v>
      </x:c>
      <x:c r="H230" s="50" t="s">
        <x:v>16</x:v>
      </x:c>
      <x:c r="I230" s="50" t="s">
        <x:v>17</x:v>
      </x:c>
      <x:c r="J230" s="14" t="s">
        <x:v>123</x:v>
      </x:c>
      <x:c r="K230" s="51" t="s">
        <x:v>342</x:v>
      </x:c>
    </x:row>
    <x:row r="231" spans="1:19" x14ac:dyDescent="0.25">
      <x:c r="A231" s="12" t="n">
        <x:v>11</x:v>
      </x:c>
      <x:c r="B231" s="12" t="n">
        <x:v>36</x:v>
      </x:c>
      <x:c r="C231" s="12" t="s">
        <x:v>47</x:v>
      </x:c>
      <x:c r="D231" s="12" t="n">
        <x:v>15</x:v>
      </x:c>
      <x:c r="E231" s="12" t="n">
        <x:v>16</x:v>
      </x:c>
      <x:c r="F231" s="12" t="s">
        <x:v>47</x:v>
      </x:c>
      <x:c r="G231" s="12" t="n">
        <x:v>22</x:v>
      </x:c>
      <x:c r="H231" s="12" t="n">
        <x:v>12</x:v>
      </x:c>
      <x:c r="I231" s="12" t="s">
        <x:v>47</x:v>
      </x:c>
      <x:c r="K231" s="12" t="n">
        <x:v>11.5</x:v>
      </x:c>
    </x:row>
    <x:row r="232" spans="1:19" x14ac:dyDescent="0.25">
      <x:c r="A232" s="12" t="n">
        <x:v>12</x:v>
      </x:c>
      <x:c r="B232" s="12" t="n">
        <x:v>25</x:v>
      </x:c>
      <x:c r="D232" s="12" t="n">
        <x:v>16</x:v>
      </x:c>
      <x:c r="E232" s="12" t="n">
        <x:v>14</x:v>
      </x:c>
      <x:c r="G232" s="12" t="n">
        <x:v>28</x:v>
      </x:c>
      <x:c r="H232" s="12" t="n">
        <x:v>8</x:v>
      </x:c>
      <x:c r="K232" s="12" t="n">
        <x:v>14</x:v>
      </x:c>
    </x:row>
    <x:row r="233" spans="1:19" x14ac:dyDescent="0.25">
      <x:c r="A233" s="12" t="n">
        <x:v>13</x:v>
      </x:c>
      <x:c r="B233" s="12" t="n">
        <x:v>16</x:v>
      </x:c>
      <x:c r="D233" s="12" t="n">
        <x:v>20</x:v>
      </x:c>
      <x:c r="E233" s="12" t="n">
        <x:v>12</x:v>
      </x:c>
      <x:c r="G233" s="12" t="n">
        <x:v>30</x:v>
      </x:c>
      <x:c r="H233" s="12" t="n">
        <x:v>5</x:v>
      </x:c>
      <x:c r="K233" s="12" t="n">
        <x:v>21</x:v>
      </x:c>
    </x:row>
    <x:row r="234" spans="1:19" x14ac:dyDescent="0.25">
      <x:c r="K234" s="12" t="n">
        <x:v>29</x:v>
      </x:c>
    </x:row>
    <x:row r="236" spans="1:19" x14ac:dyDescent="0.25">
      <x:c r="A236" s="89" t="s"/>
      <x:c r="B236" s="89" t="s"/>
      <x:c r="C236" s="89" t="s"/>
      <x:c r="D236" s="89" t="s"/>
      <x:c r="E236" s="89" t="s"/>
      <x:c r="F236" s="89" t="s"/>
      <x:c r="G236" s="89" t="s"/>
      <x:c r="H236" s="89" t="s"/>
      <x:c r="I236" s="89" t="s"/>
      <x:c r="J236" s="89" t="s"/>
      <x:c r="K236" s="89" t="s"/>
    </x:row>
    <x:row r="238" spans="1:19" x14ac:dyDescent="0.25">
      <x:c r="A238" s="13" t="s">
        <x:v>53</x:v>
      </x:c>
    </x:row>
    <x:row r="239" spans="1:19" x14ac:dyDescent="0.25">
      <x:c r="A239" s="45" t="s">
        <x:v>9</x:v>
      </x:c>
      <x:c r="B239" s="46" t="s">
        <x:v>10</x:v>
      </x:c>
      <x:c r="C239" s="46" t="s">
        <x:v>11</x:v>
      </x:c>
      <x:c r="D239" s="47" t="s">
        <x:v>12</x:v>
      </x:c>
      <x:c r="E239" s="48" t="s">
        <x:v>13</x:v>
      </x:c>
      <x:c r="F239" s="48" t="s">
        <x:v>14</x:v>
      </x:c>
      <x:c r="G239" s="49" t="s">
        <x:v>15</x:v>
      </x:c>
      <x:c r="H239" s="50" t="s">
        <x:v>16</x:v>
      </x:c>
      <x:c r="I239" s="50" t="s">
        <x:v>17</x:v>
      </x:c>
      <x:c r="J239" s="14" t="s">
        <x:v>123</x:v>
      </x:c>
      <x:c r="K239" s="51" t="s">
        <x:v>342</x:v>
      </x:c>
      <x:c r="L239" s="0" t="s">
        <x:v>19</x:v>
      </x:c>
      <x:c r="M239" s="0" t="s">
        <x:v>72</x:v>
      </x:c>
      <x:c r="N239" s="93" t="s">
        <x:v>63</x:v>
      </x:c>
      <x:c r="O239" s="56">
        <x:v>43952.6340277778</x:v>
      </x:c>
    </x:row>
    <x:row r="240" spans="1:19" x14ac:dyDescent="0.25">
      <x:c r="A240" s="12" t="n">
        <x:v>5</x:v>
      </x:c>
      <x:c r="B240" s="12" t="n">
        <x:v>13</x:v>
      </x:c>
      <x:c r="C240" s="12" t="s">
        <x:v>54</x:v>
      </x:c>
      <x:c r="D240" s="12" t="n">
        <x:v>13</x:v>
      </x:c>
      <x:c r="E240" s="12" t="n">
        <x:v>18</x:v>
      </x:c>
      <x:c r="F240" s="12" t="s">
        <x:v>54</x:v>
      </x:c>
      <x:c r="G240" s="12" t="n">
        <x:v>22</x:v>
      </x:c>
      <x:c r="H240" s="12" t="n">
        <x:v>33</x:v>
      </x:c>
      <x:c r="I240" s="12" t="s">
        <x:v>54</x:v>
      </x:c>
      <x:c r="K240" s="12" t="n">
        <x:v>6</x:v>
      </x:c>
      <x:c r="L240" s="0" t="s"/>
    </x:row>
    <x:row r="241" spans="1:19" x14ac:dyDescent="0.25">
      <x:c r="A241" s="12" t="n">
        <x:v>7</x:v>
      </x:c>
      <x:c r="B241" s="12" t="n">
        <x:v>15</x:v>
      </x:c>
      <x:c r="D241" s="12" t="n">
        <x:v>18</x:v>
      </x:c>
      <x:c r="E241" s="12" t="n">
        <x:v>20</x:v>
      </x:c>
      <x:c r="G241" s="12" t="n">
        <x:v>24</x:v>
      </x:c>
      <x:c r="H241" s="12" t="n">
        <x:v>35</x:v>
      </x:c>
      <x:c r="K241" s="12" t="n">
        <x:v>8</x:v>
      </x:c>
    </x:row>
    <x:row r="242" spans="1:19" x14ac:dyDescent="0.25">
      <x:c r="A242" s="12" t="n">
        <x:v>12</x:v>
      </x:c>
      <x:c r="B242" s="12" t="n">
        <x:v>16</x:v>
      </x:c>
      <x:c r="D242" s="12" t="n">
        <x:v>19</x:v>
      </x:c>
      <x:c r="E242" s="12" t="n">
        <x:v>25</x:v>
      </x:c>
      <x:c r="G242" s="12" t="n">
        <x:v>30</x:v>
      </x:c>
      <x:c r="H242" s="12" t="n">
        <x:v>41</x:v>
      </x:c>
      <x:c r="K242" s="12" t="n">
        <x:v>15</x:v>
      </x:c>
    </x:row>
    <x:row r="243" spans="1:19" x14ac:dyDescent="0.25">
      <x:c r="K243" s="12" t="n">
        <x:v>26</x:v>
      </x:c>
    </x:row>
    <x:row r="245" spans="1:19" x14ac:dyDescent="0.25">
      <x:c r="A245" s="13" t="s">
        <x:v>55</x:v>
      </x:c>
    </x:row>
    <x:row r="246" spans="1:19" x14ac:dyDescent="0.25">
      <x:c r="A246" s="45" t="s">
        <x:v>9</x:v>
      </x:c>
      <x:c r="B246" s="46" t="s">
        <x:v>10</x:v>
      </x:c>
      <x:c r="C246" s="46" t="s">
        <x:v>11</x:v>
      </x:c>
      <x:c r="D246" s="47" t="s">
        <x:v>12</x:v>
      </x:c>
      <x:c r="E246" s="48" t="s">
        <x:v>13</x:v>
      </x:c>
      <x:c r="F246" s="48" t="s">
        <x:v>14</x:v>
      </x:c>
      <x:c r="G246" s="49" t="s">
        <x:v>15</x:v>
      </x:c>
      <x:c r="H246" s="50" t="s">
        <x:v>16</x:v>
      </x:c>
      <x:c r="I246" s="50" t="s">
        <x:v>17</x:v>
      </x:c>
      <x:c r="J246" s="14" t="s">
        <x:v>123</x:v>
      </x:c>
      <x:c r="K246" s="51" t="s">
        <x:v>342</x:v>
      </x:c>
      <x:c r="L246" s="0" t="s">
        <x:v>19</x:v>
      </x:c>
      <x:c r="M246" s="0" t="s">
        <x:v>72</x:v>
      </x:c>
      <x:c r="N246" s="93" t="s">
        <x:v>63</x:v>
      </x:c>
      <x:c r="O246" s="56">
        <x:v>43952.6340277778</x:v>
      </x:c>
    </x:row>
    <x:row r="247" spans="1:19" x14ac:dyDescent="0.25">
      <x:c r="A247" s="12" t="n">
        <x:v>16</x:v>
      </x:c>
      <x:c r="B247" s="12" t="n">
        <x:v>2</x:v>
      </x:c>
      <x:c r="C247" s="12" t="s">
        <x:v>54</x:v>
      </x:c>
      <x:c r="D247" s="12" t="n">
        <x:v>30</x:v>
      </x:c>
      <x:c r="E247" s="12" t="n">
        <x:v>2</x:v>
      </x:c>
      <x:c r="F247" s="12" t="s">
        <x:v>54</x:v>
      </x:c>
      <x:c r="G247" s="12" t="n">
        <x:v>55</x:v>
      </x:c>
      <x:c r="H247" s="12" t="n">
        <x:v>2</x:v>
      </x:c>
      <x:c r="I247" s="12" t="s">
        <x:v>54</x:v>
      </x:c>
      <x:c r="K247" s="12" t="n">
        <x:v>14</x:v>
      </x:c>
      <x:c r="L247" s="0" t="s"/>
    </x:row>
    <x:row r="248" spans="1:19" x14ac:dyDescent="0.25">
      <x:c r="A248" s="12" t="n">
        <x:v>17</x:v>
      </x:c>
      <x:c r="B248" s="12" t="n">
        <x:v>3</x:v>
      </x:c>
      <x:c r="D248" s="12" t="n">
        <x:v>40</x:v>
      </x:c>
      <x:c r="E248" s="12" t="n">
        <x:v>3</x:v>
      </x:c>
      <x:c r="G248" s="12" t="n">
        <x:v>57</x:v>
      </x:c>
      <x:c r="H248" s="12" t="n">
        <x:v>3</x:v>
      </x:c>
      <x:c r="K248" s="12" t="n">
        <x:v>35</x:v>
      </x:c>
    </x:row>
    <x:row r="249" spans="1:19" x14ac:dyDescent="0.25">
      <x:c r="A249" s="12" t="n">
        <x:v>18</x:v>
      </x:c>
      <x:c r="B249" s="12" t="n">
        <x:v>4</x:v>
      </x:c>
      <x:c r="D249" s="12" t="n">
        <x:v>50</x:v>
      </x:c>
      <x:c r="E249" s="12" t="n">
        <x:v>4</x:v>
      </x:c>
      <x:c r="G249" s="12" t="n">
        <x:v>59</x:v>
      </x:c>
      <x:c r="H249" s="12" t="n">
        <x:v>4</x:v>
      </x:c>
      <x:c r="K249" s="12" t="n">
        <x:v>56</x:v>
      </x:c>
    </x:row>
    <x:row r="250" spans="1:19" x14ac:dyDescent="0.25">
      <x:c r="K250" s="12" t="n">
        <x:v>60</x:v>
      </x:c>
    </x:row>
    <x:row r="252" spans="1:19" x14ac:dyDescent="0.25">
      <x:c r="A252" s="13" t="s">
        <x:v>56</x:v>
      </x:c>
    </x:row>
    <x:row r="253" spans="1:19" x14ac:dyDescent="0.25">
      <x:c r="A253" s="45" t="s">
        <x:v>9</x:v>
      </x:c>
      <x:c r="B253" s="46" t="s">
        <x:v>10</x:v>
      </x:c>
      <x:c r="C253" s="46" t="s">
        <x:v>11</x:v>
      </x:c>
      <x:c r="D253" s="47" t="s">
        <x:v>12</x:v>
      </x:c>
      <x:c r="E253" s="48" t="s">
        <x:v>13</x:v>
      </x:c>
      <x:c r="F253" s="48" t="s">
        <x:v>14</x:v>
      </x:c>
      <x:c r="G253" s="49" t="s">
        <x:v>15</x:v>
      </x:c>
      <x:c r="H253" s="50" t="s">
        <x:v>16</x:v>
      </x:c>
      <x:c r="I253" s="50" t="s">
        <x:v>17</x:v>
      </x:c>
      <x:c r="J253" s="14" t="s">
        <x:v>123</x:v>
      </x:c>
      <x:c r="K253" s="51" t="s">
        <x:v>342</x:v>
      </x:c>
      <x:c r="L253" s="0" t="s">
        <x:v>19</x:v>
      </x:c>
      <x:c r="M253" s="0" t="s">
        <x:v>72</x:v>
      </x:c>
      <x:c r="N253" s="93" t="s">
        <x:v>63</x:v>
      </x:c>
      <x:c r="O253" s="56">
        <x:v>43952.6340277778</x:v>
      </x:c>
    </x:row>
    <x:row r="254" spans="1:19" x14ac:dyDescent="0.25">
      <x:c r="A254" s="12" t="n">
        <x:v>0</x:v>
      </x:c>
      <x:c r="B254" s="12" t="n">
        <x:v>14</x:v>
      </x:c>
      <x:c r="C254" s="12" t="s">
        <x:v>54</x:v>
      </x:c>
      <x:c r="D254" s="12" t="n">
        <x:v>4</x:v>
      </x:c>
      <x:c r="E254" s="12" t="n">
        <x:v>30</x:v>
      </x:c>
      <x:c r="F254" s="12" t="s">
        <x:v>54</x:v>
      </x:c>
      <x:c r="G254" s="12" t="n">
        <x:v>7</x:v>
      </x:c>
      <x:c r="H254" s="12" t="n">
        <x:v>50</x:v>
      </x:c>
      <x:c r="I254" s="12" t="s">
        <x:v>54</x:v>
      </x:c>
      <x:c r="K254" s="12" t="n">
        <x:v>0</x:v>
      </x:c>
      <x:c r="L254" s="0" t="s"/>
    </x:row>
    <x:row r="255" spans="1:19" x14ac:dyDescent="0.25">
      <x:c r="A255" s="12" t="n">
        <x:v>1</x:v>
      </x:c>
      <x:c r="B255" s="12" t="n">
        <x:v>20</x:v>
      </x:c>
      <x:c r="D255" s="12" t="n">
        <x:v>5</x:v>
      </x:c>
      <x:c r="E255" s="12" t="n">
        <x:v>40</x:v>
      </x:c>
      <x:c r="G255" s="12" t="n">
        <x:v>8</x:v>
      </x:c>
      <x:c r="H255" s="12" t="n">
        <x:v>55</x:v>
      </x:c>
      <x:c r="K255" s="12" t="n">
        <x:v>5</x:v>
      </x:c>
    </x:row>
    <x:row r="256" spans="1:19" x14ac:dyDescent="0.25">
      <x:c r="A256" s="12" t="n">
        <x:v>2</x:v>
      </x:c>
      <x:c r="B256" s="12" t="n">
        <x:v>30</x:v>
      </x:c>
      <x:c r="D256" s="12" t="n">
        <x:v>6</x:v>
      </x:c>
      <x:c r="E256" s="12" t="n">
        <x:v>50</x:v>
      </x:c>
      <x:c r="G256" s="12" t="n">
        <x:v>9</x:v>
      </x:c>
      <x:c r="H256" s="12" t="n">
        <x:v>57.5</x:v>
      </x:c>
      <x:c r="K256" s="12" t="n">
        <x:v>5.5</x:v>
      </x:c>
    </x:row>
    <x:row r="257" spans="1:19" x14ac:dyDescent="0.25">
      <x:c r="K257" s="12" t="n">
        <x:v>10</x:v>
      </x:c>
    </x:row>
    <x:row r="259" spans="1:19" x14ac:dyDescent="0.25">
      <x:c r="A259" s="13" t="s">
        <x:v>57</x:v>
      </x:c>
    </x:row>
    <x:row r="260" spans="1:19" x14ac:dyDescent="0.25">
      <x:c r="A260" s="45" t="s">
        <x:v>9</x:v>
      </x:c>
      <x:c r="B260" s="46" t="s">
        <x:v>10</x:v>
      </x:c>
      <x:c r="C260" s="46" t="s">
        <x:v>11</x:v>
      </x:c>
      <x:c r="D260" s="47" t="s">
        <x:v>12</x:v>
      </x:c>
      <x:c r="E260" s="48" t="s">
        <x:v>13</x:v>
      </x:c>
      <x:c r="F260" s="48" t="s">
        <x:v>14</x:v>
      </x:c>
      <x:c r="G260" s="49" t="s">
        <x:v>15</x:v>
      </x:c>
      <x:c r="H260" s="50" t="s">
        <x:v>16</x:v>
      </x:c>
      <x:c r="I260" s="50" t="s">
        <x:v>17</x:v>
      </x:c>
      <x:c r="J260" s="14" t="s">
        <x:v>123</x:v>
      </x:c>
      <x:c r="K260" s="51" t="s">
        <x:v>342</x:v>
      </x:c>
      <x:c r="L260" s="0" t="s">
        <x:v>19</x:v>
      </x:c>
      <x:c r="M260" s="0" t="s">
        <x:v>72</x:v>
      </x:c>
      <x:c r="N260" s="93" t="s">
        <x:v>63</x:v>
      </x:c>
      <x:c r="O260" s="56">
        <x:v>43952.6340277778</x:v>
      </x:c>
    </x:row>
    <x:row r="261" spans="1:19" x14ac:dyDescent="0.25">
      <x:c r="A261" s="12" t="n">
        <x:v>8</x:v>
      </x:c>
      <x:c r="B261" s="12" t="n">
        <x:v>58</x:v>
      </x:c>
      <x:c r="C261" s="12" t="s">
        <x:v>54</x:v>
      </x:c>
      <x:c r="D261" s="12" t="n">
        <x:v>14</x:v>
      </x:c>
      <x:c r="E261" s="12" t="n">
        <x:v>55</x:v>
      </x:c>
      <x:c r="F261" s="12" t="s">
        <x:v>54</x:v>
      </x:c>
      <x:c r="G261" s="12" t="n">
        <x:v>37</x:v>
      </x:c>
      <x:c r="H261" s="12" t="n">
        <x:v>52</x:v>
      </x:c>
      <x:c r="I261" s="12" t="s">
        <x:v>54</x:v>
      </x:c>
      <x:c r="K261" s="12" t="n">
        <x:v>7</x:v>
      </x:c>
      <x:c r="L261" s="0" t="s"/>
    </x:row>
    <x:row r="262" spans="1:19" x14ac:dyDescent="0.25">
      <x:c r="A262" s="12" t="n">
        <x:v>9</x:v>
      </x:c>
      <x:c r="B262" s="12" t="n">
        <x:v>57</x:v>
      </x:c>
      <x:c r="D262" s="12" t="n">
        <x:v>15</x:v>
      </x:c>
      <x:c r="E262" s="12" t="n">
        <x:v>54</x:v>
      </x:c>
      <x:c r="G262" s="12" t="n">
        <x:v>48</x:v>
      </x:c>
      <x:c r="H262" s="12" t="n">
        <x:v>51</x:v>
      </x:c>
      <x:c r="K262" s="12" t="n">
        <x:v>14</x:v>
      </x:c>
    </x:row>
    <x:row r="263" spans="1:19" x14ac:dyDescent="0.25">
      <x:c r="A263" s="12" t="n">
        <x:v>10</x:v>
      </x:c>
      <x:c r="B263" s="12" t="n">
        <x:v>56</x:v>
      </x:c>
      <x:c r="D263" s="12" t="n">
        <x:v>16</x:v>
      </x:c>
      <x:c r="E263" s="12" t="n">
        <x:v>53</x:v>
      </x:c>
      <x:c r="G263" s="12" t="n">
        <x:v>59</x:v>
      </x:c>
      <x:c r="H263" s="12" t="n">
        <x:v>50</x:v>
      </x:c>
      <x:c r="K263" s="12" t="n">
        <x:v>20</x:v>
      </x:c>
    </x:row>
    <x:row r="264" spans="1:19" x14ac:dyDescent="0.25">
      <x:c r="K264" s="12" t="n">
        <x:v>30</x:v>
      </x:c>
    </x:row>
    <x:row r="266" spans="1:19" x14ac:dyDescent="0.25">
      <x:c r="A266" s="13" t="s">
        <x:v>58</x:v>
      </x:c>
    </x:row>
    <x:row r="267" spans="1:19" x14ac:dyDescent="0.25">
      <x:c r="A267" s="45" t="s">
        <x:v>9</x:v>
      </x:c>
      <x:c r="B267" s="46" t="s">
        <x:v>10</x:v>
      </x:c>
      <x:c r="C267" s="46" t="s">
        <x:v>11</x:v>
      </x:c>
      <x:c r="D267" s="47" t="s">
        <x:v>12</x:v>
      </x:c>
      <x:c r="E267" s="48" t="s">
        <x:v>13</x:v>
      </x:c>
      <x:c r="F267" s="48" t="s">
        <x:v>14</x:v>
      </x:c>
      <x:c r="G267" s="49" t="s">
        <x:v>15</x:v>
      </x:c>
      <x:c r="H267" s="50" t="s">
        <x:v>16</x:v>
      </x:c>
      <x:c r="I267" s="50" t="s">
        <x:v>17</x:v>
      </x:c>
      <x:c r="J267" s="14" t="s">
        <x:v>123</x:v>
      </x:c>
      <x:c r="K267" s="51" t="s">
        <x:v>342</x:v>
      </x:c>
      <x:c r="L267" s="0" t="s">
        <x:v>19</x:v>
      </x:c>
      <x:c r="M267" s="0" t="s">
        <x:v>72</x:v>
      </x:c>
      <x:c r="N267" s="93" t="s">
        <x:v>63</x:v>
      </x:c>
      <x:c r="O267" s="56">
        <x:v>43952.6340277778</x:v>
      </x:c>
    </x:row>
    <x:row r="268" spans="1:19" x14ac:dyDescent="0.25">
      <x:c r="A268" s="12" t="n">
        <x:v>1</x:v>
      </x:c>
      <x:c r="B268" s="12" t="n">
        <x:v>17</x:v>
      </x:c>
      <x:c r="C268" s="12" t="s">
        <x:v>54</x:v>
      </x:c>
      <x:c r="D268" s="12" t="n">
        <x:v>4</x:v>
      </x:c>
      <x:c r="E268" s="12" t="n">
        <x:v>17</x:v>
      </x:c>
      <x:c r="F268" s="12" t="s">
        <x:v>54</x:v>
      </x:c>
      <x:c r="G268" s="12" t="n">
        <x:v>7</x:v>
      </x:c>
      <x:c r="H268" s="12" t="n">
        <x:v>17</x:v>
      </x:c>
      <x:c r="I268" s="12" t="s">
        <x:v>54</x:v>
      </x:c>
      <x:c r="K268" s="12" t="n">
        <x:v>1.5</x:v>
      </x:c>
      <x:c r="L268" s="0" t="s"/>
    </x:row>
    <x:row r="269" spans="1:19" x14ac:dyDescent="0.25">
      <x:c r="A269" s="12" t="n">
        <x:v>2</x:v>
      </x:c>
      <x:c r="B269" s="12" t="n">
        <x:v>16</x:v>
      </x:c>
      <x:c r="D269" s="12" t="n">
        <x:v>5</x:v>
      </x:c>
      <x:c r="E269" s="12" t="n">
        <x:v>16</x:v>
      </x:c>
      <x:c r="G269" s="12" t="n">
        <x:v>8</x:v>
      </x:c>
      <x:c r="H269" s="12" t="n">
        <x:v>16</x:v>
      </x:c>
      <x:c r="K269" s="12" t="n">
        <x:v>3.5</x:v>
      </x:c>
    </x:row>
    <x:row r="270" spans="1:19" x14ac:dyDescent="0.25">
      <x:c r="A270" s="12" t="n">
        <x:v>3</x:v>
      </x:c>
      <x:c r="B270" s="12" t="n">
        <x:v>14</x:v>
      </x:c>
      <x:c r="D270" s="12" t="n">
        <x:v>6</x:v>
      </x:c>
      <x:c r="E270" s="12" t="n">
        <x:v>14</x:v>
      </x:c>
      <x:c r="G270" s="12" t="n">
        <x:v>9</x:v>
      </x:c>
      <x:c r="H270" s="12" t="n">
        <x:v>14</x:v>
      </x:c>
      <x:c r="K270" s="12" t="n">
        <x:v>4</x:v>
      </x:c>
    </x:row>
    <x:row r="271" spans="1:19" x14ac:dyDescent="0.25">
      <x:c r="K271" s="12" t="n">
        <x:v>10</x:v>
      </x:c>
    </x:row>
    <x:row r="273" spans="1:19" x14ac:dyDescent="0.25">
      <x:c r="A273" s="13" t="s">
        <x:v>59</x:v>
      </x:c>
    </x:row>
    <x:row r="274" spans="1:19" x14ac:dyDescent="0.25">
      <x:c r="A274" s="45" t="s">
        <x:v>9</x:v>
      </x:c>
      <x:c r="B274" s="46" t="s">
        <x:v>10</x:v>
      </x:c>
      <x:c r="C274" s="46" t="s">
        <x:v>11</x:v>
      </x:c>
      <x:c r="D274" s="47" t="s">
        <x:v>12</x:v>
      </x:c>
      <x:c r="E274" s="48" t="s">
        <x:v>13</x:v>
      </x:c>
      <x:c r="F274" s="48" t="s">
        <x:v>14</x:v>
      </x:c>
      <x:c r="G274" s="49" t="s">
        <x:v>15</x:v>
      </x:c>
      <x:c r="H274" s="50" t="s">
        <x:v>16</x:v>
      </x:c>
      <x:c r="I274" s="50" t="s">
        <x:v>17</x:v>
      </x:c>
      <x:c r="J274" s="14" t="s">
        <x:v>123</x:v>
      </x:c>
      <x:c r="K274" s="51" t="s">
        <x:v>342</x:v>
      </x:c>
      <x:c r="L274" s="0" t="s">
        <x:v>19</x:v>
      </x:c>
      <x:c r="M274" s="0" t="s">
        <x:v>72</x:v>
      </x:c>
      <x:c r="N274" s="93" t="s">
        <x:v>63</x:v>
      </x:c>
      <x:c r="O274" s="56">
        <x:v>43952.6340277778</x:v>
      </x:c>
    </x:row>
    <x:row r="275" spans="1:19" x14ac:dyDescent="0.25">
      <x:c r="A275" s="12" t="n">
        <x:v>11</x:v>
      </x:c>
      <x:c r="B275" s="12" t="n">
        <x:v>36</x:v>
      </x:c>
      <x:c r="C275" s="12" t="s">
        <x:v>54</x:v>
      </x:c>
      <x:c r="D275" s="12" t="n">
        <x:v>15</x:v>
      </x:c>
      <x:c r="E275" s="12" t="n">
        <x:v>16</x:v>
      </x:c>
      <x:c r="F275" s="12" t="s">
        <x:v>54</x:v>
      </x:c>
      <x:c r="G275" s="12" t="n">
        <x:v>22</x:v>
      </x:c>
      <x:c r="H275" s="12" t="n">
        <x:v>12</x:v>
      </x:c>
      <x:c r="I275" s="12" t="s">
        <x:v>54</x:v>
      </x:c>
      <x:c r="K275" s="12" t="n">
        <x:v>11.5</x:v>
      </x:c>
      <x:c r="L275" s="0" t="s"/>
    </x:row>
    <x:row r="276" spans="1:19" x14ac:dyDescent="0.25">
      <x:c r="A276" s="12" t="n">
        <x:v>12</x:v>
      </x:c>
      <x:c r="B276" s="12" t="n">
        <x:v>25</x:v>
      </x:c>
      <x:c r="D276" s="12" t="n">
        <x:v>16</x:v>
      </x:c>
      <x:c r="E276" s="12" t="n">
        <x:v>14</x:v>
      </x:c>
      <x:c r="G276" s="12" t="n">
        <x:v>28</x:v>
      </x:c>
      <x:c r="H276" s="12" t="n">
        <x:v>8</x:v>
      </x:c>
      <x:c r="K276" s="12" t="n">
        <x:v>14</x:v>
      </x:c>
    </x:row>
    <x:row r="277" spans="1:19" x14ac:dyDescent="0.25">
      <x:c r="A277" s="12" t="n">
        <x:v>13</x:v>
      </x:c>
      <x:c r="B277" s="12" t="n">
        <x:v>16</x:v>
      </x:c>
      <x:c r="D277" s="12" t="n">
        <x:v>20</x:v>
      </x:c>
      <x:c r="E277" s="12" t="n">
        <x:v>12</x:v>
      </x:c>
      <x:c r="G277" s="12" t="n">
        <x:v>30</x:v>
      </x:c>
      <x:c r="H277" s="12" t="n">
        <x:v>5</x:v>
      </x:c>
      <x:c r="K277" s="12" t="n">
        <x:v>21</x:v>
      </x:c>
    </x:row>
    <x:row r="278" spans="1:19" x14ac:dyDescent="0.25">
      <x:c r="K278" s="12" t="n">
        <x:v>29</x:v>
      </x:c>
    </x:row>
    <x:row r="280" spans="1:19" x14ac:dyDescent="0.25">
      <x:c r="A280" s="89" t="s"/>
      <x:c r="B280" s="89" t="s"/>
      <x:c r="C280" s="89" t="s"/>
      <x:c r="D280" s="89" t="s"/>
      <x:c r="E280" s="89" t="s"/>
      <x:c r="F280" s="89" t="s"/>
      <x:c r="G280" s="89" t="s"/>
      <x:c r="H280" s="89" t="s"/>
      <x:c r="I280" s="89" t="s"/>
      <x:c r="J280" s="89" t="s"/>
      <x:c r="K280" s="89" t="s"/>
    </x:row>
    <x:row r="282" spans="1:19" x14ac:dyDescent="0.25">
      <x:c r="A282" s="13" t="s">
        <x:v>60</x:v>
      </x:c>
    </x:row>
    <x:row r="283" spans="1:19" x14ac:dyDescent="0.25">
      <x:c r="A283" s="45" t="s">
        <x:v>9</x:v>
      </x:c>
      <x:c r="B283" s="46" t="s">
        <x:v>10</x:v>
      </x:c>
      <x:c r="C283" s="46" t="s">
        <x:v>11</x:v>
      </x:c>
      <x:c r="D283" s="47" t="s">
        <x:v>12</x:v>
      </x:c>
      <x:c r="E283" s="48" t="s">
        <x:v>13</x:v>
      </x:c>
      <x:c r="F283" s="48" t="s">
        <x:v>14</x:v>
      </x:c>
      <x:c r="G283" s="49" t="s">
        <x:v>15</x:v>
      </x:c>
      <x:c r="H283" s="50" t="s">
        <x:v>16</x:v>
      </x:c>
      <x:c r="I283" s="50" t="s">
        <x:v>17</x:v>
      </x:c>
      <x:c r="J283" s="14" t="s">
        <x:v>123</x:v>
      </x:c>
      <x:c r="K283" s="51" t="s">
        <x:v>342</x:v>
      </x:c>
      <x:c r="L283" s="0" t="s">
        <x:v>19</x:v>
      </x:c>
      <x:c r="M283" s="0" t="s">
        <x:v>72</x:v>
      </x:c>
      <x:c r="N283" s="93" t="s">
        <x:v>63</x:v>
      </x:c>
      <x:c r="O283" s="56">
        <x:v>43952.6340277778</x:v>
      </x:c>
    </x:row>
    <x:row r="284" spans="1:19" x14ac:dyDescent="0.25">
      <x:c r="A284" s="12" t="n">
        <x:v>5</x:v>
      </x:c>
      <x:c r="B284" s="12" t="n">
        <x:v>13</x:v>
      </x:c>
      <x:c r="C284" s="12" t="s">
        <x:v>33</x:v>
      </x:c>
      <x:c r="D284" s="12" t="n">
        <x:v>13</x:v>
      </x:c>
      <x:c r="E284" s="12" t="n">
        <x:v>18</x:v>
      </x:c>
      <x:c r="F284" s="12" t="s">
        <x:v>33</x:v>
      </x:c>
      <x:c r="G284" s="12" t="n">
        <x:v>22</x:v>
      </x:c>
      <x:c r="H284" s="12" t="n">
        <x:v>33</x:v>
      </x:c>
      <x:c r="I284" s="12" t="s">
        <x:v>54</x:v>
      </x:c>
      <x:c r="K284" s="12" t="n">
        <x:v>6</x:v>
      </x:c>
      <x:c r="L284" s="0" t="s"/>
    </x:row>
    <x:row r="285" spans="1:19" x14ac:dyDescent="0.25">
      <x:c r="A285" s="12" t="n">
        <x:v>7</x:v>
      </x:c>
      <x:c r="B285" s="12" t="n">
        <x:v>15</x:v>
      </x:c>
      <x:c r="D285" s="12" t="n">
        <x:v>18</x:v>
      </x:c>
      <x:c r="E285" s="12" t="n">
        <x:v>20</x:v>
      </x:c>
      <x:c r="G285" s="12" t="n">
        <x:v>24</x:v>
      </x:c>
      <x:c r="H285" s="12" t="n">
        <x:v>35</x:v>
      </x:c>
      <x:c r="K285" s="12" t="n">
        <x:v>8</x:v>
      </x:c>
    </x:row>
    <x:row r="286" spans="1:19" x14ac:dyDescent="0.25">
      <x:c r="A286" s="12" t="n">
        <x:v>12</x:v>
      </x:c>
      <x:c r="B286" s="12" t="n">
        <x:v>16</x:v>
      </x:c>
      <x:c r="D286" s="12" t="n">
        <x:v>19</x:v>
      </x:c>
      <x:c r="E286" s="12" t="n">
        <x:v>25</x:v>
      </x:c>
      <x:c r="G286" s="12" t="n">
        <x:v>30</x:v>
      </x:c>
      <x:c r="H286" s="12" t="n">
        <x:v>41</x:v>
      </x:c>
      <x:c r="K286" s="12" t="n">
        <x:v>15</x:v>
      </x:c>
    </x:row>
    <x:row r="287" spans="1:19" x14ac:dyDescent="0.25">
      <x:c r="K287" s="12" t="n">
        <x:v>26</x:v>
      </x:c>
    </x:row>
    <x:row r="289" spans="1:19" x14ac:dyDescent="0.25">
      <x:c r="A289" s="13" t="s">
        <x:v>61</x:v>
      </x:c>
    </x:row>
    <x:row r="290" spans="1:19" x14ac:dyDescent="0.25">
      <x:c r="A290" s="45" t="s">
        <x:v>9</x:v>
      </x:c>
      <x:c r="B290" s="46" t="s">
        <x:v>10</x:v>
      </x:c>
      <x:c r="C290" s="46" t="s">
        <x:v>11</x:v>
      </x:c>
      <x:c r="D290" s="47" t="s">
        <x:v>12</x:v>
      </x:c>
      <x:c r="E290" s="48" t="s">
        <x:v>13</x:v>
      </x:c>
      <x:c r="F290" s="48" t="s">
        <x:v>14</x:v>
      </x:c>
      <x:c r="G290" s="49" t="s">
        <x:v>15</x:v>
      </x:c>
      <x:c r="H290" s="50" t="s">
        <x:v>16</x:v>
      </x:c>
      <x:c r="I290" s="50" t="s">
        <x:v>17</x:v>
      </x:c>
      <x:c r="J290" s="14" t="s">
        <x:v>123</x:v>
      </x:c>
      <x:c r="K290" s="51" t="s">
        <x:v>342</x:v>
      </x:c>
      <x:c r="L290" s="0" t="s">
        <x:v>19</x:v>
      </x:c>
      <x:c r="M290" s="0" t="s">
        <x:v>72</x:v>
      </x:c>
      <x:c r="N290" s="93" t="s">
        <x:v>63</x:v>
      </x:c>
      <x:c r="O290" s="56">
        <x:v>43952.6340277778</x:v>
      </x:c>
    </x:row>
    <x:row r="291" spans="1:19" x14ac:dyDescent="0.25">
      <x:c r="A291" s="12" t="n">
        <x:v>16</x:v>
      </x:c>
      <x:c r="B291" s="12" t="n">
        <x:v>2</x:v>
      </x:c>
      <x:c r="C291" s="12" t="s">
        <x:v>54</x:v>
      </x:c>
      <x:c r="D291" s="12" t="n">
        <x:v>30</x:v>
      </x:c>
      <x:c r="E291" s="12" t="n">
        <x:v>2</x:v>
      </x:c>
      <x:c r="F291" s="12" t="s">
        <x:v>33</x:v>
      </x:c>
      <x:c r="G291" s="12" t="n">
        <x:v>55</x:v>
      </x:c>
      <x:c r="H291" s="12" t="n">
        <x:v>2</x:v>
      </x:c>
      <x:c r="I291" s="12" t="s">
        <x:v>54</x:v>
      </x:c>
      <x:c r="K291" s="12" t="n">
        <x:v>14</x:v>
      </x:c>
      <x:c r="L291" s="0" t="s"/>
    </x:row>
    <x:row r="292" spans="1:19" x14ac:dyDescent="0.25">
      <x:c r="A292" s="12" t="n">
        <x:v>17</x:v>
      </x:c>
      <x:c r="B292" s="12" t="n">
        <x:v>3</x:v>
      </x:c>
      <x:c r="D292" s="12" t="n">
        <x:v>40</x:v>
      </x:c>
      <x:c r="E292" s="12" t="n">
        <x:v>3</x:v>
      </x:c>
      <x:c r="G292" s="12" t="n">
        <x:v>57</x:v>
      </x:c>
      <x:c r="H292" s="12" t="n">
        <x:v>3</x:v>
      </x:c>
      <x:c r="K292" s="12" t="n">
        <x:v>35</x:v>
      </x:c>
    </x:row>
    <x:row r="293" spans="1:19" x14ac:dyDescent="0.25">
      <x:c r="A293" s="12" t="n">
        <x:v>18</x:v>
      </x:c>
      <x:c r="B293" s="12" t="n">
        <x:v>4</x:v>
      </x:c>
      <x:c r="D293" s="12" t="n">
        <x:v>50</x:v>
      </x:c>
      <x:c r="E293" s="12" t="n">
        <x:v>4</x:v>
      </x:c>
      <x:c r="G293" s="12" t="n">
        <x:v>59</x:v>
      </x:c>
      <x:c r="H293" s="12" t="n">
        <x:v>4</x:v>
      </x:c>
      <x:c r="K293" s="12" t="n">
        <x:v>56</x:v>
      </x:c>
    </x:row>
    <x:row r="294" spans="1:19" x14ac:dyDescent="0.25">
      <x:c r="K294" s="12" t="n">
        <x:v>60</x:v>
      </x:c>
    </x:row>
    <x:row r="296" spans="1:19" x14ac:dyDescent="0.25">
      <x:c r="A296" s="13" t="s">
        <x:v>62</x:v>
      </x:c>
    </x:row>
    <x:row r="297" spans="1:19" x14ac:dyDescent="0.25">
      <x:c r="A297" s="45" t="s">
        <x:v>9</x:v>
      </x:c>
      <x:c r="B297" s="46" t="s">
        <x:v>10</x:v>
      </x:c>
      <x:c r="C297" s="46" t="s">
        <x:v>11</x:v>
      </x:c>
      <x:c r="D297" s="47" t="s">
        <x:v>12</x:v>
      </x:c>
      <x:c r="E297" s="48" t="s">
        <x:v>13</x:v>
      </x:c>
      <x:c r="F297" s="48" t="s">
        <x:v>14</x:v>
      </x:c>
      <x:c r="G297" s="49" t="s">
        <x:v>15</x:v>
      </x:c>
      <x:c r="H297" s="50" t="s">
        <x:v>16</x:v>
      </x:c>
      <x:c r="I297" s="50" t="s">
        <x:v>17</x:v>
      </x:c>
      <x:c r="J297" s="14" t="s">
        <x:v>123</x:v>
      </x:c>
      <x:c r="K297" s="51" t="s">
        <x:v>342</x:v>
      </x:c>
      <x:c r="L297" s="0" t="s">
        <x:v>19</x:v>
      </x:c>
      <x:c r="M297" s="0" t="s">
        <x:v>72</x:v>
      </x:c>
      <x:c r="N297" s="93" t="s">
        <x:v>63</x:v>
      </x:c>
      <x:c r="O297" s="56">
        <x:v>43952.6340277778</x:v>
      </x:c>
    </x:row>
    <x:row r="298" spans="1:19" x14ac:dyDescent="0.25">
      <x:c r="A298" s="12" t="n">
        <x:v>0</x:v>
      </x:c>
      <x:c r="B298" s="12" t="n">
        <x:v>14</x:v>
      </x:c>
      <x:c r="C298" s="12" t="s">
        <x:v>40</x:v>
      </x:c>
      <x:c r="D298" s="12" t="n">
        <x:v>4</x:v>
      </x:c>
      <x:c r="E298" s="12" t="n">
        <x:v>30</x:v>
      </x:c>
      <x:c r="F298" s="12" t="s">
        <x:v>21</x:v>
      </x:c>
      <x:c r="G298" s="12" t="n">
        <x:v>7</x:v>
      </x:c>
      <x:c r="H298" s="12" t="n">
        <x:v>50</x:v>
      </x:c>
      <x:c r="I298" s="12" t="s">
        <x:v>54</x:v>
      </x:c>
      <x:c r="K298" s="12" t="n">
        <x:v>0</x:v>
      </x:c>
      <x:c r="L298" s="0" t="s"/>
    </x:row>
    <x:row r="299" spans="1:19" x14ac:dyDescent="0.25">
      <x:c r="A299" s="12" t="n">
        <x:v>1</x:v>
      </x:c>
      <x:c r="B299" s="12" t="n">
        <x:v>20</x:v>
      </x:c>
      <x:c r="D299" s="12" t="n">
        <x:v>5</x:v>
      </x:c>
      <x:c r="E299" s="12" t="n">
        <x:v>40</x:v>
      </x:c>
      <x:c r="G299" s="12" t="n">
        <x:v>8</x:v>
      </x:c>
      <x:c r="H299" s="12" t="n">
        <x:v>55</x:v>
      </x:c>
      <x:c r="K299" s="12" t="n">
        <x:v>5</x:v>
      </x:c>
    </x:row>
    <x:row r="300" spans="1:19" x14ac:dyDescent="0.25">
      <x:c r="A300" s="12" t="n">
        <x:v>2</x:v>
      </x:c>
      <x:c r="B300" s="12" t="n">
        <x:v>30</x:v>
      </x:c>
      <x:c r="D300" s="12" t="n">
        <x:v>6</x:v>
      </x:c>
      <x:c r="E300" s="12" t="n">
        <x:v>50</x:v>
      </x:c>
      <x:c r="G300" s="12" t="n">
        <x:v>9</x:v>
      </x:c>
      <x:c r="H300" s="12" t="n">
        <x:v>57.5</x:v>
      </x:c>
      <x:c r="K300" s="12" t="n">
        <x:v>5.5</x:v>
      </x:c>
    </x:row>
    <x:row r="301" spans="1:19" x14ac:dyDescent="0.25">
      <x:c r="K301" s="12" t="n">
        <x:v>10</x:v>
      </x:c>
    </x:row>
    <x:row r="303" spans="1:19" x14ac:dyDescent="0.25">
      <x:c r="A303" s="13" t="s">
        <x:v>65</x:v>
      </x:c>
    </x:row>
    <x:row r="304" spans="1:19" x14ac:dyDescent="0.25">
      <x:c r="A304" s="45" t="s">
        <x:v>9</x:v>
      </x:c>
      <x:c r="B304" s="46" t="s">
        <x:v>10</x:v>
      </x:c>
      <x:c r="C304" s="46" t="s">
        <x:v>11</x:v>
      </x:c>
      <x:c r="D304" s="47" t="s">
        <x:v>12</x:v>
      </x:c>
      <x:c r="E304" s="48" t="s">
        <x:v>13</x:v>
      </x:c>
      <x:c r="F304" s="48" t="s">
        <x:v>14</x:v>
      </x:c>
      <x:c r="G304" s="49" t="s">
        <x:v>15</x:v>
      </x:c>
      <x:c r="H304" s="50" t="s">
        <x:v>16</x:v>
      </x:c>
      <x:c r="I304" s="50" t="s">
        <x:v>17</x:v>
      </x:c>
      <x:c r="J304" s="14" t="s">
        <x:v>123</x:v>
      </x:c>
      <x:c r="K304" s="51" t="s">
        <x:v>342</x:v>
      </x:c>
      <x:c r="L304" s="0" t="s">
        <x:v>19</x:v>
      </x:c>
      <x:c r="M304" s="0" t="s">
        <x:v>72</x:v>
      </x:c>
      <x:c r="N304" s="93" t="s">
        <x:v>63</x:v>
      </x:c>
      <x:c r="O304" s="56">
        <x:v>43952.6340277778</x:v>
      </x:c>
    </x:row>
    <x:row r="305" spans="1:19" x14ac:dyDescent="0.25">
      <x:c r="A305" s="12" t="n">
        <x:v>8</x:v>
      </x:c>
      <x:c r="B305" s="12" t="n">
        <x:v>58</x:v>
      </x:c>
      <x:c r="C305" s="12" t="s">
        <x:v>40</x:v>
      </x:c>
      <x:c r="D305" s="12" t="n">
        <x:v>14</x:v>
      </x:c>
      <x:c r="E305" s="12" t="n">
        <x:v>55</x:v>
      </x:c>
      <x:c r="F305" s="12" t="s">
        <x:v>40</x:v>
      </x:c>
      <x:c r="G305" s="12" t="n">
        <x:v>37</x:v>
      </x:c>
      <x:c r="H305" s="12" t="n">
        <x:v>52</x:v>
      </x:c>
      <x:c r="I305" s="12" t="s">
        <x:v>33</x:v>
      </x:c>
      <x:c r="K305" s="12" t="n">
        <x:v>7</x:v>
      </x:c>
      <x:c r="L305" s="0" t="s"/>
    </x:row>
    <x:row r="306" spans="1:19" x14ac:dyDescent="0.25">
      <x:c r="A306" s="12" t="n">
        <x:v>9</x:v>
      </x:c>
      <x:c r="B306" s="12" t="n">
        <x:v>57</x:v>
      </x:c>
      <x:c r="D306" s="12" t="n">
        <x:v>15</x:v>
      </x:c>
      <x:c r="E306" s="12" t="n">
        <x:v>54</x:v>
      </x:c>
      <x:c r="G306" s="12" t="n">
        <x:v>48</x:v>
      </x:c>
      <x:c r="H306" s="12" t="n">
        <x:v>51</x:v>
      </x:c>
      <x:c r="K306" s="12" t="n">
        <x:v>14</x:v>
      </x:c>
    </x:row>
    <x:row r="307" spans="1:19" x14ac:dyDescent="0.25">
      <x:c r="A307" s="12" t="n">
        <x:v>10</x:v>
      </x:c>
      <x:c r="B307" s="12" t="n">
        <x:v>56</x:v>
      </x:c>
      <x:c r="D307" s="12" t="n">
        <x:v>16</x:v>
      </x:c>
      <x:c r="E307" s="12" t="n">
        <x:v>53</x:v>
      </x:c>
      <x:c r="G307" s="12" t="n">
        <x:v>59</x:v>
      </x:c>
      <x:c r="H307" s="12" t="n">
        <x:v>50</x:v>
      </x:c>
      <x:c r="K307" s="12" t="n">
        <x:v>20</x:v>
      </x:c>
    </x:row>
    <x:row r="308" spans="1:19" x14ac:dyDescent="0.25">
      <x:c r="K308" s="12" t="n">
        <x:v>30</x:v>
      </x:c>
    </x:row>
    <x:row r="310" spans="1:19" x14ac:dyDescent="0.25">
      <x:c r="A310" s="13" t="s">
        <x:v>66</x:v>
      </x:c>
    </x:row>
    <x:row r="311" spans="1:19" x14ac:dyDescent="0.25">
      <x:c r="A311" s="45" t="s">
        <x:v>9</x:v>
      </x:c>
      <x:c r="B311" s="46" t="s">
        <x:v>10</x:v>
      </x:c>
      <x:c r="C311" s="46" t="s">
        <x:v>11</x:v>
      </x:c>
      <x:c r="D311" s="47" t="s">
        <x:v>12</x:v>
      </x:c>
      <x:c r="E311" s="48" t="s">
        <x:v>13</x:v>
      </x:c>
      <x:c r="F311" s="48" t="s">
        <x:v>14</x:v>
      </x:c>
      <x:c r="G311" s="49" t="s">
        <x:v>15</x:v>
      </x:c>
      <x:c r="H311" s="50" t="s">
        <x:v>16</x:v>
      </x:c>
      <x:c r="I311" s="50" t="s">
        <x:v>17</x:v>
      </x:c>
      <x:c r="J311" s="14" t="s">
        <x:v>123</x:v>
      </x:c>
      <x:c r="K311" s="51" t="s">
        <x:v>342</x:v>
      </x:c>
      <x:c r="L311" s="0" t="s">
        <x:v>19</x:v>
      </x:c>
      <x:c r="M311" s="0" t="s">
        <x:v>72</x:v>
      </x:c>
      <x:c r="N311" s="93" t="s">
        <x:v>63</x:v>
      </x:c>
      <x:c r="O311" s="56">
        <x:v>43952.6340277778</x:v>
      </x:c>
    </x:row>
    <x:row r="312" spans="1:19" x14ac:dyDescent="0.25">
      <x:c r="A312" s="12" t="n">
        <x:v>1</x:v>
      </x:c>
      <x:c r="B312" s="12" t="n">
        <x:v>17</x:v>
      </x:c>
      <x:c r="C312" s="12" t="s">
        <x:v>33</x:v>
      </x:c>
      <x:c r="D312" s="12" t="n">
        <x:v>4</x:v>
      </x:c>
      <x:c r="E312" s="12" t="n">
        <x:v>17</x:v>
      </x:c>
      <x:c r="F312" s="12" t="s">
        <x:v>40</x:v>
      </x:c>
      <x:c r="G312" s="12" t="n">
        <x:v>7</x:v>
      </x:c>
      <x:c r="H312" s="12" t="n">
        <x:v>17</x:v>
      </x:c>
      <x:c r="I312" s="12" t="s">
        <x:v>54</x:v>
      </x:c>
      <x:c r="K312" s="12" t="n">
        <x:v>1.5</x:v>
      </x:c>
      <x:c r="L312" s="0" t="s"/>
    </x:row>
    <x:row r="313" spans="1:19" x14ac:dyDescent="0.25">
      <x:c r="A313" s="12" t="n">
        <x:v>2</x:v>
      </x:c>
      <x:c r="B313" s="12" t="n">
        <x:v>16</x:v>
      </x:c>
      <x:c r="D313" s="12" t="n">
        <x:v>5</x:v>
      </x:c>
      <x:c r="E313" s="12" t="n">
        <x:v>16</x:v>
      </x:c>
      <x:c r="G313" s="12" t="n">
        <x:v>8</x:v>
      </x:c>
      <x:c r="H313" s="12" t="n">
        <x:v>16</x:v>
      </x:c>
      <x:c r="K313" s="12" t="n">
        <x:v>3.5</x:v>
      </x:c>
    </x:row>
    <x:row r="314" spans="1:19" x14ac:dyDescent="0.25">
      <x:c r="A314" s="12" t="n">
        <x:v>3</x:v>
      </x:c>
      <x:c r="B314" s="12" t="n">
        <x:v>14</x:v>
      </x:c>
      <x:c r="D314" s="12" t="n">
        <x:v>6</x:v>
      </x:c>
      <x:c r="E314" s="12" t="n">
        <x:v>14</x:v>
      </x:c>
      <x:c r="G314" s="12" t="n">
        <x:v>9</x:v>
      </x:c>
      <x:c r="H314" s="12" t="n">
        <x:v>14</x:v>
      </x:c>
      <x:c r="K314" s="12" t="n">
        <x:v>4</x:v>
      </x:c>
    </x:row>
    <x:row r="315" spans="1:19" x14ac:dyDescent="0.25">
      <x:c r="K315" s="12" t="n">
        <x:v>10</x:v>
      </x:c>
    </x:row>
    <x:row r="317" spans="1:19" x14ac:dyDescent="0.25">
      <x:c r="A317" s="13" t="s">
        <x:v>67</x:v>
      </x:c>
    </x:row>
    <x:row r="318" spans="1:19" x14ac:dyDescent="0.25">
      <x:c r="A318" s="45" t="s">
        <x:v>9</x:v>
      </x:c>
      <x:c r="B318" s="46" t="s">
        <x:v>10</x:v>
      </x:c>
      <x:c r="C318" s="46" t="s">
        <x:v>11</x:v>
      </x:c>
      <x:c r="D318" s="47" t="s">
        <x:v>12</x:v>
      </x:c>
      <x:c r="E318" s="48" t="s">
        <x:v>13</x:v>
      </x:c>
      <x:c r="F318" s="48" t="s">
        <x:v>14</x:v>
      </x:c>
      <x:c r="G318" s="49" t="s">
        <x:v>15</x:v>
      </x:c>
      <x:c r="H318" s="50" t="s">
        <x:v>16</x:v>
      </x:c>
      <x:c r="I318" s="50" t="s">
        <x:v>17</x:v>
      </x:c>
      <x:c r="J318" s="14" t="s">
        <x:v>123</x:v>
      </x:c>
      <x:c r="K318" s="51" t="s">
        <x:v>342</x:v>
      </x:c>
      <x:c r="L318" s="0" t="s">
        <x:v>19</x:v>
      </x:c>
      <x:c r="M318" s="0" t="s">
        <x:v>72</x:v>
      </x:c>
      <x:c r="N318" s="93" t="s">
        <x:v>63</x:v>
      </x:c>
      <x:c r="O318" s="56">
        <x:v>43952.6340277778</x:v>
      </x:c>
    </x:row>
    <x:row r="319" spans="1:19" x14ac:dyDescent="0.25">
      <x:c r="A319" s="12" t="n">
        <x:v>11</x:v>
      </x:c>
      <x:c r="B319" s="12" t="n">
        <x:v>36</x:v>
      </x:c>
      <x:c r="C319" s="12" t="s">
        <x:v>21</x:v>
      </x:c>
      <x:c r="D319" s="12" t="n">
        <x:v>15</x:v>
      </x:c>
      <x:c r="E319" s="12" t="n">
        <x:v>16</x:v>
      </x:c>
      <x:c r="F319" s="12" t="s">
        <x:v>21</x:v>
      </x:c>
      <x:c r="G319" s="12" t="n">
        <x:v>22</x:v>
      </x:c>
      <x:c r="H319" s="12" t="n">
        <x:v>12</x:v>
      </x:c>
      <x:c r="I319" s="12" t="s">
        <x:v>54</x:v>
      </x:c>
      <x:c r="K319" s="12" t="n">
        <x:v>11.5</x:v>
      </x:c>
      <x:c r="L319" s="0" t="s"/>
    </x:row>
    <x:row r="320" spans="1:19" x14ac:dyDescent="0.25">
      <x:c r="A320" s="12" t="n">
        <x:v>12</x:v>
      </x:c>
      <x:c r="B320" s="12" t="n">
        <x:v>25</x:v>
      </x:c>
      <x:c r="D320" s="12" t="n">
        <x:v>16</x:v>
      </x:c>
      <x:c r="E320" s="12" t="n">
        <x:v>14</x:v>
      </x:c>
      <x:c r="G320" s="12" t="n">
        <x:v>28</x:v>
      </x:c>
      <x:c r="H320" s="12" t="n">
        <x:v>8</x:v>
      </x:c>
      <x:c r="K320" s="12" t="n">
        <x:v>14</x:v>
      </x:c>
    </x:row>
    <x:row r="321" spans="1:19" x14ac:dyDescent="0.25">
      <x:c r="A321" s="12" t="n">
        <x:v>13</x:v>
      </x:c>
      <x:c r="B321" s="12" t="n">
        <x:v>16</x:v>
      </x:c>
      <x:c r="D321" s="12" t="n">
        <x:v>20</x:v>
      </x:c>
      <x:c r="E321" s="12" t="n">
        <x:v>12</x:v>
      </x:c>
      <x:c r="G321" s="12" t="n">
        <x:v>30</x:v>
      </x:c>
      <x:c r="H321" s="12" t="n">
        <x:v>5</x:v>
      </x:c>
      <x:c r="K321" s="12" t="n">
        <x:v>21</x:v>
      </x:c>
    </x:row>
    <x:row r="322" spans="1:19" x14ac:dyDescent="0.25">
      <x:c r="K322" s="12" t="n">
        <x:v>29</x:v>
      </x:c>
    </x:row>
    <x:row r="324" spans="1:19" x14ac:dyDescent="0.25">
      <x:c r="A324" s="89" t="s"/>
      <x:c r="B324" s="89" t="s"/>
      <x:c r="C324" s="89" t="s"/>
      <x:c r="D324" s="89" t="s"/>
      <x:c r="E324" s="89" t="s"/>
      <x:c r="F324" s="89" t="s"/>
      <x:c r="G324" s="89" t="s"/>
      <x:c r="H324" s="89" t="s"/>
      <x:c r="I324" s="89" t="s"/>
      <x:c r="J324" s="89" t="s"/>
      <x:c r="K324" s="89" t="s"/>
    </x:row>
  </x:sheetData>
  <x:conditionalFormatting sqref="M:M">
    <x:cfRule type="containsText" dxfId="0" priority="1" operator="containsText" text="Failed">
      <x:formula>NOT(ISERROR(SEARCH("Failed",M1)))</x:formula>
    </x:cfRule>
    <x:cfRule type="containsText" dxfId="1" priority="2" operator="containsText" text="Passed">
      <x:formula>NOT(ISERROR(SEARCH("Passed",M1)))</x:formula>
    </x:cfRule>
  </x:conditionalFormatting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04347EE-02FC-4387-993B-626A25C8856E}" mc:Ignorable="x14ac xr xr2 xr3">
  <x:sheetPr>
    <x:outlinePr summaryBelow="1" summaryRight="1"/>
  </x:sheetPr>
  <x:dimension ref="A1:R352"/>
  <x:sheetViews>
    <x:sheetView topLeftCell="A130" zoomScale="70" zoomScaleNormal="70" workbookViewId="0">
      <x:selection activeCell="M122" sqref="M122"/>
    </x:sheetView>
  </x:sheetViews>
  <x:sheetFormatPr defaultColWidth="8.855469" defaultRowHeight="15" x14ac:dyDescent="0.25"/>
  <x:cols>
    <x:col min="1" max="1" width="13.710938" style="11" customWidth="1"/>
    <x:col min="2" max="2" width="8.855469" style="11" customWidth="1"/>
    <x:col min="3" max="3" width="20.710938" style="11" customWidth="1"/>
    <x:col min="4" max="4" width="13.710938" style="11" customWidth="1"/>
    <x:col min="5" max="5" width="8.855469" style="11" customWidth="1"/>
    <x:col min="6" max="6" width="20.710938" style="11" customWidth="1"/>
    <x:col min="7" max="7" width="13.710938" style="11" customWidth="1"/>
    <x:col min="8" max="8" width="8.855469" style="11" customWidth="1"/>
    <x:col min="9" max="9" width="20.710938" style="11" customWidth="1"/>
    <x:col min="10" max="10" width="10.855469" style="11" customWidth="1"/>
    <x:col min="11" max="11" width="22.710938" style="0" customWidth="1"/>
    <x:col min="12" max="12" width="31.425781" style="11" customWidth="1"/>
    <x:col min="13" max="13" width="33" style="0" customWidth="1"/>
    <x:col min="14" max="14" width="16.710938" style="11" customWidth="1"/>
    <x:col min="15" max="15" width="27.140625" style="11" customWidth="1"/>
    <x:col min="16" max="17" width="5.710938" style="11" customWidth="1"/>
    <x:col min="18" max="18" width="8.855469" style="0" customWidth="1"/>
    <x:col min="19" max="16384" width="8.855469" style="11" customWidth="1"/>
  </x:cols>
  <x:sheetData>
    <x:row r="1" spans="1:19" x14ac:dyDescent="0.25">
      <x:c r="A1" s="9" t="s">
        <x:v>359</x:v>
      </x:c>
      <x:c r="B1" s="9" t="s">
        <x:v>1</x:v>
      </x:c>
      <x:c r="M1" s="0" t="s"/>
      <x:c r="P1" s="96" t="s"/>
    </x:row>
    <x:row r="2" spans="1:19" x14ac:dyDescent="0.25">
      <x:c r="A2" s="10" t="s">
        <x:v>2</x:v>
      </x:c>
      <x:c r="B2" s="9" t="s">
        <x:v>116</x:v>
      </x:c>
      <x:c r="P2" s="96" t="s"/>
    </x:row>
    <x:row r="3" spans="1:19" s="0" customFormat="1" x14ac:dyDescent="0.25">
      <x:c r="A3" s="10" t="s">
        <x:v>4</x:v>
      </x:c>
      <x:c r="B3" s="16" t="s">
        <x:v>69</x:v>
      </x:c>
      <x:c r="P3" s="96" t="s"/>
    </x:row>
    <x:row r="4" spans="1:19" x14ac:dyDescent="0.25">
      <x:c r="A4" s="10" t="s">
        <x:v>6</x:v>
      </x:c>
      <x:c r="B4" s="9" t="s">
        <x:v>70</x:v>
      </x:c>
      <x:c r="P4" s="96" t="s"/>
    </x:row>
    <x:row r="5" spans="1:19" x14ac:dyDescent="0.25">
      <x:c r="P5" s="96" t="s"/>
    </x:row>
    <x:row r="6" spans="1:19" x14ac:dyDescent="0.25">
      <x:c r="A6" s="97" t="s"/>
      <x:c r="B6" s="97" t="s"/>
      <x:c r="C6" s="97" t="s"/>
      <x:c r="D6" s="97" t="s"/>
      <x:c r="E6" s="97" t="s"/>
      <x:c r="F6" s="97" t="s"/>
      <x:c r="G6" s="97" t="s"/>
      <x:c r="H6" s="97" t="s"/>
      <x:c r="I6" s="97" t="s"/>
      <x:c r="J6" s="97" t="s"/>
      <x:c r="K6" s="97" t="s"/>
      <x:c r="L6" s="97" t="s"/>
      <x:c r="M6" s="97" t="s"/>
      <x:c r="N6" s="97" t="s"/>
      <x:c r="O6" s="97" t="s"/>
      <x:c r="P6" s="96" t="s"/>
    </x:row>
    <x:row r="7" spans="1:19" x14ac:dyDescent="0.25">
      <x:c r="P7" s="96" t="s"/>
    </x:row>
    <x:row r="8" spans="1:19" x14ac:dyDescent="0.25">
      <x:c r="A8" s="13" t="s">
        <x:v>122</x:v>
      </x:c>
      <x:c r="P8" s="96" t="s"/>
    </x:row>
    <x:row r="9" spans="1:19" x14ac:dyDescent="0.25">
      <x:c r="A9" s="45" t="s">
        <x:v>9</x:v>
      </x:c>
      <x:c r="B9" s="45" t="s">
        <x:v>10</x:v>
      </x:c>
      <x:c r="C9" s="45" t="s">
        <x:v>11</x:v>
      </x:c>
      <x:c r="D9" s="47" t="s">
        <x:v>12</x:v>
      </x:c>
      <x:c r="E9" s="47" t="s">
        <x:v>13</x:v>
      </x:c>
      <x:c r="F9" s="47" t="s">
        <x:v>14</x:v>
      </x:c>
      <x:c r="G9" s="49" t="s">
        <x:v>15</x:v>
      </x:c>
      <x:c r="H9" s="49" t="s">
        <x:v>16</x:v>
      </x:c>
      <x:c r="I9" s="49" t="s">
        <x:v>17</x:v>
      </x:c>
      <x:c r="J9" s="59" t="s">
        <x:v>123</x:v>
      </x:c>
      <x:c r="K9" s="58" t="s">
        <x:v>342</x:v>
      </x:c>
      <x:c r="L9" s="59" t="s">
        <x:v>19</x:v>
      </x:c>
      <x:c r="M9" s="59" t="s">
        <x:v>72</x:v>
      </x:c>
      <x:c r="N9" s="98" t="s">
        <x:v>63</x:v>
      </x:c>
      <x:c r="O9" s="64">
        <x:v>43952.6340277778</x:v>
      </x:c>
      <x:c r="P9" s="96" t="s"/>
    </x:row>
    <x:row r="10" spans="1:19" x14ac:dyDescent="0.25">
      <x:c r="A10" s="11" t="n">
        <x:v>5</x:v>
      </x:c>
      <x:c r="B10" s="11" t="n">
        <x:v>13</x:v>
      </x:c>
      <x:c r="C10" s="11" t="s">
        <x:v>33</x:v>
      </x:c>
      <x:c r="D10" s="11" t="n">
        <x:v>13</x:v>
      </x:c>
      <x:c r="E10" s="11" t="n">
        <x:v>18</x:v>
      </x:c>
      <x:c r="F10" s="11" t="s">
        <x:v>33</x:v>
      </x:c>
      <x:c r="G10" s="11" t="n">
        <x:v>22</x:v>
      </x:c>
      <x:c r="H10" s="11" t="n">
        <x:v>33</x:v>
      </x:c>
      <x:c r="I10" s="11" t="s">
        <x:v>54</x:v>
      </x:c>
      <x:c r="J10" s="11" t="n">
        <x:v>14</x:v>
      </x:c>
      <x:c r="K10" s="11" t="n">
        <x:v>6</x:v>
      </x:c>
      <x:c r="L10" s="11" t="s">
        <x:v>255</x:v>
      </x:c>
      <x:c r="M10" s="11" t="s">
        <x:v>22</x:v>
      </x:c>
      <x:c r="P10" s="96" t="s"/>
    </x:row>
    <x:row r="11" spans="1:19" x14ac:dyDescent="0.25">
      <x:c r="A11" s="11" t="n">
        <x:v>7</x:v>
      </x:c>
      <x:c r="B11" s="11" t="n">
        <x:v>15</x:v>
      </x:c>
      <x:c r="D11" s="11" t="n">
        <x:v>18</x:v>
      </x:c>
      <x:c r="E11" s="11" t="n">
        <x:v>20</x:v>
      </x:c>
      <x:c r="G11" s="11" t="n">
        <x:v>24</x:v>
      </x:c>
      <x:c r="H11" s="11" t="n">
        <x:v>35</x:v>
      </x:c>
      <x:c r="J11" s="11" t="n">
        <x:v>15.2</x:v>
      </x:c>
      <x:c r="K11" s="11" t="n">
        <x:v>8</x:v>
      </x:c>
      <x:c r="L11" s="11" t="s">
        <x:v>101</x:v>
      </x:c>
      <x:c r="M11" s="0" t="s"/>
      <x:c r="P11" s="96" t="s"/>
    </x:row>
    <x:row r="12" spans="1:19" x14ac:dyDescent="0.25">
      <x:c r="A12" s="11" t="n">
        <x:v>12</x:v>
      </x:c>
      <x:c r="B12" s="11" t="n">
        <x:v>16</x:v>
      </x:c>
      <x:c r="D12" s="11" t="n">
        <x:v>19</x:v>
      </x:c>
      <x:c r="E12" s="11" t="n">
        <x:v>25</x:v>
      </x:c>
      <x:c r="G12" s="11" t="n">
        <x:v>30</x:v>
      </x:c>
      <x:c r="H12" s="11" t="n">
        <x:v>41</x:v>
      </x:c>
      <x:c r="J12" s="11" t="n">
        <x:v>18.8</x:v>
      </x:c>
      <x:c r="K12" s="11" t="n">
        <x:v>15</x:v>
      </x:c>
      <x:c r="L12" s="11" t="s">
        <x:v>95</x:v>
      </x:c>
      <x:c r="M12" s="0" t="s"/>
      <x:c r="P12" s="96" t="s"/>
    </x:row>
    <x:row r="13" spans="1:19" x14ac:dyDescent="0.25">
      <x:c r="J13" s="11" t="n">
        <x:v>36.7150997150997</x:v>
      </x:c>
      <x:c r="K13" s="11" t="n">
        <x:v>26</x:v>
      </x:c>
      <x:c r="L13" s="11" t="s">
        <x:v>360</x:v>
      </x:c>
      <x:c r="M13" s="0" t="s"/>
      <x:c r="P13" s="96" t="s"/>
    </x:row>
    <x:row r="14" spans="1:19" x14ac:dyDescent="0.25">
      <x:c r="J14" s="11" t="n">
        <x:v>41</x:v>
      </x:c>
      <x:c r="K14" s="11" t="n">
        <x:v>30</x:v>
      </x:c>
      <x:c r="L14" s="11" t="s">
        <x:v>77</x:v>
      </x:c>
      <x:c r="M14" s="0" t="s"/>
      <x:c r="P14" s="96" t="s"/>
    </x:row>
    <x:row r="15" spans="1:19" x14ac:dyDescent="0.25">
      <x:c r="J15" s="11" t="n">
        <x:v>16</x:v>
      </x:c>
      <x:c r="K15" s="11" t="n">
        <x:v>12</x:v>
      </x:c>
      <x:c r="L15" s="11" t="s">
        <x:v>92</x:v>
      </x:c>
      <x:c r="M15" s="0" t="s"/>
      <x:c r="P15" s="96" t="s"/>
    </x:row>
    <x:row r="16" spans="1:19" x14ac:dyDescent="0.25">
      <x:c r="A16" s="13" t="s">
        <x:v>133</x:v>
      </x:c>
      <x:c r="P16" s="96" t="s"/>
    </x:row>
    <x:row r="17" spans="1:19" x14ac:dyDescent="0.25">
      <x:c r="A17" s="45" t="s">
        <x:v>9</x:v>
      </x:c>
      <x:c r="B17" s="45" t="s">
        <x:v>10</x:v>
      </x:c>
      <x:c r="C17" s="45" t="s">
        <x:v>11</x:v>
      </x:c>
      <x:c r="D17" s="47" t="s">
        <x:v>12</x:v>
      </x:c>
      <x:c r="E17" s="47" t="s">
        <x:v>13</x:v>
      </x:c>
      <x:c r="F17" s="47" t="s">
        <x:v>14</x:v>
      </x:c>
      <x:c r="G17" s="49" t="s">
        <x:v>15</x:v>
      </x:c>
      <x:c r="H17" s="49" t="s">
        <x:v>16</x:v>
      </x:c>
      <x:c r="I17" s="49" t="s">
        <x:v>17</x:v>
      </x:c>
      <x:c r="J17" s="59" t="s">
        <x:v>123</x:v>
      </x:c>
      <x:c r="K17" s="58" t="s">
        <x:v>342</x:v>
      </x:c>
      <x:c r="L17" s="59" t="s">
        <x:v>19</x:v>
      </x:c>
      <x:c r="M17" s="59" t="s">
        <x:v>72</x:v>
      </x:c>
      <x:c r="N17" s="98" t="s">
        <x:v>63</x:v>
      </x:c>
      <x:c r="O17" s="64">
        <x:v>43952.6340277778</x:v>
      </x:c>
      <x:c r="P17" s="96" t="s"/>
    </x:row>
    <x:row r="18" spans="1:19" x14ac:dyDescent="0.25">
      <x:c r="A18" s="11" t="n">
        <x:v>12</x:v>
      </x:c>
      <x:c r="B18" s="11" t="n">
        <x:v>10</x:v>
      </x:c>
      <x:c r="C18" s="11" t="s">
        <x:v>21</x:v>
      </x:c>
      <x:c r="D18" s="11" t="n">
        <x:v>25</x:v>
      </x:c>
      <x:c r="E18" s="11" t="n">
        <x:v>22</x:v>
      </x:c>
      <x:c r="F18" s="11" t="s">
        <x:v>54</x:v>
      </x:c>
      <x:c r="G18" s="11" t="n">
        <x:v>35</x:v>
      </x:c>
      <x:c r="H18" s="11" t="n">
        <x:v>33</x:v>
      </x:c>
      <x:c r="I18" s="11" t="s">
        <x:v>40</x:v>
      </x:c>
      <x:c r="J18" s="11" t="n">
        <x:v>10</x:v>
      </x:c>
      <x:c r="K18" s="11" t="n">
        <x:v>12</x:v>
      </x:c>
      <x:c r="L18" s="11" t="s">
        <x:v>76</x:v>
      </x:c>
      <x:c r="M18" s="11" t="s">
        <x:v>26</x:v>
      </x:c>
      <x:c r="P18" s="96" t="s"/>
    </x:row>
    <x:row r="19" spans="1:19" x14ac:dyDescent="0.25">
      <x:c r="A19" s="11" t="n">
        <x:v>14</x:v>
      </x:c>
      <x:c r="B19" s="11" t="n">
        <x:v>14</x:v>
      </x:c>
      <x:c r="D19" s="11" t="n">
        <x:v>28</x:v>
      </x:c>
      <x:c r="E19" s="11" t="n">
        <x:v>26</x:v>
      </x:c>
      <x:c r="G19" s="11" t="n">
        <x:v>40</x:v>
      </x:c>
      <x:c r="H19" s="11" t="n">
        <x:v>35</x:v>
      </x:c>
      <x:c r="J19" s="11" t="n">
        <x:v>22</x:v>
      </x:c>
      <x:c r="K19" s="11" t="n">
        <x:v>25</x:v>
      </x:c>
      <x:c r="L19" s="11" t="s">
        <x:v>76</x:v>
      </x:c>
      <x:c r="M19" s="0" t="s"/>
      <x:c r="P19" s="96" t="s"/>
    </x:row>
    <x:row r="20" spans="1:19" x14ac:dyDescent="0.25">
      <x:c r="A20" s="11" t="n">
        <x:v>17</x:v>
      </x:c>
      <x:c r="B20" s="11" t="n">
        <x:v>19</x:v>
      </x:c>
      <x:c r="D20" s="11" t="n">
        <x:v>33</x:v>
      </x:c>
      <x:c r="E20" s="11" t="n">
        <x:v>27</x:v>
      </x:c>
      <x:c r="G20" s="11" t="n">
        <x:v>45</x:v>
      </x:c>
      <x:c r="H20" s="11" t="n">
        <x:v>40</x:v>
      </x:c>
      <x:c r="J20" s="11" t="n">
        <x:v>33</x:v>
      </x:c>
      <x:c r="K20" s="11" t="n">
        <x:v>35</x:v>
      </x:c>
      <x:c r="L20" s="11" t="s">
        <x:v>76</x:v>
      </x:c>
      <x:c r="M20" s="0" t="s"/>
      <x:c r="P20" s="96" t="s"/>
    </x:row>
    <x:row r="21" spans="1:19" x14ac:dyDescent="0.25">
      <x:c r="J21" s="11" t="n">
        <x:v>26</x:v>
      </x:c>
      <x:c r="K21" s="11" t="n">
        <x:v>28</x:v>
      </x:c>
      <x:c r="L21" s="11" t="s">
        <x:v>76</x:v>
      </x:c>
      <x:c r="M21" s="0" t="s"/>
      <x:c r="P21" s="96" t="s"/>
    </x:row>
    <x:row r="22" spans="1:19" x14ac:dyDescent="0.25">
      <x:c r="J22" s="11" t="n">
        <x:v>35</x:v>
      </x:c>
      <x:c r="K22" s="11" t="n">
        <x:v>42</x:v>
      </x:c>
      <x:c r="L22" s="11" t="s">
        <x:v>76</x:v>
      </x:c>
      <x:c r="M22" s="0" t="s"/>
      <x:c r="P22" s="96" t="s"/>
    </x:row>
    <x:row r="23" spans="1:19" x14ac:dyDescent="0.25">
      <x:c r="M23" s="11" t="str">
        <x:f>IF(ABS(L23 - J23) &lt;= (ABS(J23) * 0.01), "Passed", "Failed")</x:f>
      </x:c>
      <x:c r="P23" s="96" t="s"/>
    </x:row>
    <x:row r="24" spans="1:19" x14ac:dyDescent="0.25">
      <x:c r="A24" s="13" t="s">
        <x:v>141</x:v>
      </x:c>
      <x:c r="P24" s="96" t="s"/>
    </x:row>
    <x:row r="25" spans="1:19" x14ac:dyDescent="0.25">
      <x:c r="A25" s="45" t="s">
        <x:v>9</x:v>
      </x:c>
      <x:c r="B25" s="45" t="s">
        <x:v>10</x:v>
      </x:c>
      <x:c r="C25" s="45" t="s">
        <x:v>11</x:v>
      </x:c>
      <x:c r="D25" s="47" t="s">
        <x:v>12</x:v>
      </x:c>
      <x:c r="E25" s="47" t="s">
        <x:v>13</x:v>
      </x:c>
      <x:c r="F25" s="47" t="s">
        <x:v>14</x:v>
      </x:c>
      <x:c r="G25" s="49" t="s">
        <x:v>15</x:v>
      </x:c>
      <x:c r="H25" s="49" t="s">
        <x:v>16</x:v>
      </x:c>
      <x:c r="I25" s="49" t="s">
        <x:v>17</x:v>
      </x:c>
      <x:c r="J25" s="59" t="s">
        <x:v>123</x:v>
      </x:c>
      <x:c r="K25" s="58" t="s">
        <x:v>342</x:v>
      </x:c>
      <x:c r="L25" s="59" t="s">
        <x:v>19</x:v>
      </x:c>
      <x:c r="M25" s="59" t="s">
        <x:v>72</x:v>
      </x:c>
      <x:c r="N25" s="98" t="s">
        <x:v>63</x:v>
      </x:c>
      <x:c r="O25" s="64">
        <x:v>43952.6340277778</x:v>
      </x:c>
      <x:c r="P25" s="96" t="s"/>
    </x:row>
    <x:row r="26" spans="1:19" x14ac:dyDescent="0.25">
      <x:c r="A26" s="11" t="n">
        <x:v>800</x:v>
      </x:c>
      <x:c r="B26" s="11" t="n">
        <x:v>15</x:v>
      </x:c>
      <x:c r="C26" s="11" t="s">
        <x:v>40</x:v>
      </x:c>
      <x:c r="D26" s="11" t="n">
        <x:v>960</x:v>
      </x:c>
      <x:c r="E26" s="11" t="n">
        <x:v>36</x:v>
      </x:c>
      <x:c r="F26" s="11" t="s">
        <x:v>33</x:v>
      </x:c>
      <x:c r="G26" s="11" t="n">
        <x:v>981</x:v>
      </x:c>
      <x:c r="H26" s="11" t="n">
        <x:v>65</x:v>
      </x:c>
      <x:c r="I26" s="11" t="s">
        <x:v>33</x:v>
      </x:c>
      <x:c r="J26" s="11" t="n">
        <x:v>15</x:v>
      </x:c>
      <x:c r="K26" s="11" t="n">
        <x:v>800</x:v>
      </x:c>
      <x:c r="L26" s="11" t="s">
        <x:v>76</x:v>
      </x:c>
      <x:c r="M26" s="11" t="s">
        <x:v>26</x:v>
      </x:c>
      <x:c r="P26" s="96" t="s"/>
    </x:row>
    <x:row r="27" spans="1:19" x14ac:dyDescent="0.25">
      <x:c r="A27" s="11" t="n">
        <x:v>900</x:v>
      </x:c>
      <x:c r="B27" s="11" t="n">
        <x:v>30</x:v>
      </x:c>
      <x:c r="D27" s="11" t="n">
        <x:v>970</x:v>
      </x:c>
      <x:c r="E27" s="11" t="n">
        <x:v>40</x:v>
      </x:c>
      <x:c r="G27" s="11" t="n">
        <x:v>991</x:v>
      </x:c>
      <x:c r="H27" s="11" t="n">
        <x:v>68</x:v>
      </x:c>
      <x:c r="J27" s="11" t="n">
        <x:v>30</x:v>
      </x:c>
      <x:c r="K27" s="11" t="n">
        <x:v>933</x:v>
      </x:c>
      <x:c r="L27" s="11" t="s">
        <x:v>76</x:v>
      </x:c>
      <x:c r="M27" s="0" t="s"/>
      <x:c r="P27" s="96" t="s"/>
    </x:row>
    <x:row r="28" spans="1:19" x14ac:dyDescent="0.25">
      <x:c r="A28" s="11" t="n">
        <x:v>950</x:v>
      </x:c>
      <x:c r="B28" s="11" t="n">
        <x:v>32</x:v>
      </x:c>
      <x:c r="D28" s="11" t="n">
        <x:v>980</x:v>
      </x:c>
      <x:c r="E28" s="11" t="n">
        <x:v>60</x:v>
      </x:c>
      <x:c r="G28" s="11" t="n">
        <x:v>995</x:v>
      </x:c>
      <x:c r="H28" s="11" t="n">
        <x:v>75</x:v>
      </x:c>
      <x:c r="J28" s="11" t="n">
        <x:v>32</x:v>
      </x:c>
      <x:c r="K28" s="11" t="n">
        <x:v>955</x:v>
      </x:c>
      <x:c r="L28" s="11" t="s">
        <x:v>76</x:v>
      </x:c>
      <x:c r="M28" s="0" t="s"/>
      <x:c r="P28" s="96" t="s"/>
    </x:row>
    <x:row r="29" spans="1:19" x14ac:dyDescent="0.25">
      <x:c r="J29" s="11" t="n">
        <x:v>44</x:v>
      </x:c>
      <x:c r="K29" s="11" t="n">
        <x:v>972</x:v>
      </x:c>
      <x:c r="L29" s="11" t="s">
        <x:v>76</x:v>
      </x:c>
      <x:c r="M29" s="0" t="s"/>
      <x:c r="P29" s="96" t="s"/>
    </x:row>
    <x:row r="30" spans="1:19" x14ac:dyDescent="0.25">
      <x:c r="J30" s="11" t="n">
        <x:v>62.5</x:v>
      </x:c>
      <x:c r="K30" s="11" t="n">
        <x:v>980.5</x:v>
      </x:c>
      <x:c r="L30" s="11" t="s">
        <x:v>76</x:v>
      </x:c>
      <x:c r="M30" s="0" t="s"/>
      <x:c r="P30" s="96" t="s"/>
    </x:row>
    <x:row r="31" spans="1:19" x14ac:dyDescent="0.25">
      <x:c r="J31" s="11" t="n">
        <x:v>67.7</x:v>
      </x:c>
      <x:c r="K31" s="11" t="n">
        <x:v>990</x:v>
      </x:c>
      <x:c r="L31" s="11" t="s">
        <x:v>76</x:v>
      </x:c>
      <x:c r="M31" s="0" t="s"/>
      <x:c r="P31" s="96" t="s"/>
    </x:row>
    <x:row r="32" spans="1:19" x14ac:dyDescent="0.25">
      <x:c r="A32" s="13" t="s">
        <x:v>147</x:v>
      </x:c>
      <x:c r="P32" s="96" t="s"/>
    </x:row>
    <x:row r="33" spans="1:19" x14ac:dyDescent="0.25">
      <x:c r="A33" s="45" t="s">
        <x:v>9</x:v>
      </x:c>
      <x:c r="B33" s="45" t="s">
        <x:v>10</x:v>
      </x:c>
      <x:c r="C33" s="45" t="s">
        <x:v>11</x:v>
      </x:c>
      <x:c r="D33" s="47" t="s">
        <x:v>12</x:v>
      </x:c>
      <x:c r="E33" s="47" t="s">
        <x:v>13</x:v>
      </x:c>
      <x:c r="F33" s="47" t="s">
        <x:v>14</x:v>
      </x:c>
      <x:c r="G33" s="49" t="s">
        <x:v>15</x:v>
      </x:c>
      <x:c r="H33" s="49" t="s">
        <x:v>16</x:v>
      </x:c>
      <x:c r="I33" s="49" t="s">
        <x:v>17</x:v>
      </x:c>
      <x:c r="J33" s="59" t="s">
        <x:v>123</x:v>
      </x:c>
      <x:c r="K33" s="58" t="s">
        <x:v>342</x:v>
      </x:c>
      <x:c r="L33" s="59" t="s">
        <x:v>19</x:v>
      </x:c>
      <x:c r="M33" s="59" t="s">
        <x:v>72</x:v>
      </x:c>
      <x:c r="N33" s="103" t="s">
        <x:v>20</x:v>
      </x:c>
      <x:c r="O33" s="64">
        <x:v>43952.6340277778</x:v>
      </x:c>
      <x:c r="P33" s="96" t="s"/>
    </x:row>
    <x:row r="34" spans="1:19" x14ac:dyDescent="0.25">
      <x:c r="A34" s="11" t="n">
        <x:v>-5</x:v>
      </x:c>
      <x:c r="B34" s="11" t="n">
        <x:v>30</x:v>
      </x:c>
      <x:c r="C34" s="11" t="s">
        <x:v>33</x:v>
      </x:c>
      <x:c r="D34" s="11" t="n">
        <x:v>22</x:v>
      </x:c>
      <x:c r="E34" s="11" t="n">
        <x:v>21</x:v>
      </x:c>
      <x:c r="F34" s="11" t="s">
        <x:v>33</x:v>
      </x:c>
      <x:c r="G34" s="11" t="n">
        <x:v>33</x:v>
      </x:c>
      <x:c r="H34" s="11" t="n">
        <x:v>14</x:v>
      </x:c>
      <x:c r="I34" s="11" t="s">
        <x:v>33</x:v>
      </x:c>
      <x:c r="J34" s="11" t="n">
        <x:v>29.1666666666667</x:v>
      </x:c>
      <x:c r="K34" s="11" t="n">
        <x:v>-2</x:v>
      </x:c>
      <x:c r="L34" s="11" t="s">
        <x:v>361</x:v>
      </x:c>
      <x:c r="M34" s="11" t="s">
        <x:v>28</x:v>
      </x:c>
      <x:c r="P34" s="96" t="s"/>
    </x:row>
    <x:row r="35" spans="1:19" x14ac:dyDescent="0.25">
      <x:c r="A35" s="11" t="n">
        <x:v>13</x:v>
      </x:c>
      <x:c r="B35" s="11" t="n">
        <x:v>25</x:v>
      </x:c>
      <x:c r="D35" s="11" t="n">
        <x:v>25</x:v>
      </x:c>
      <x:c r="E35" s="11" t="n">
        <x:v>18</x:v>
      </x:c>
      <x:c r="G35" s="11" t="n">
        <x:v>40</x:v>
      </x:c>
      <x:c r="H35" s="11" t="n">
        <x:v>10</x:v>
      </x:c>
      <x:c r="J35" s="11" t="n">
        <x:v>28.6111111111111</x:v>
      </x:c>
      <x:c r="K35" s="11" t="n">
        <x:v>0</x:v>
      </x:c>
      <x:c r="L35" s="11" t="s">
        <x:v>362</x:v>
      </x:c>
      <x:c r="M35" s="0" t="s"/>
      <x:c r="P35" s="96" t="s"/>
    </x:row>
    <x:row r="36" spans="1:19" x14ac:dyDescent="0.25">
      <x:c r="A36" s="11" t="n">
        <x:v>18</x:v>
      </x:c>
      <x:c r="B36" s="11" t="n">
        <x:v>22</x:v>
      </x:c>
      <x:c r="D36" s="11" t="n">
        <x:v>30</x:v>
      </x:c>
      <x:c r="E36" s="11" t="n">
        <x:v>16</x:v>
      </x:c>
      <x:c r="G36" s="11" t="n">
        <x:v>60</x:v>
      </x:c>
      <x:c r="H36" s="11" t="n">
        <x:v>2</x:v>
      </x:c>
      <x:c r="J36" s="11" t="n">
        <x:v>21.5</x:v>
      </x:c>
      <x:c r="K36" s="11" t="n">
        <x:v>20</x:v>
      </x:c>
      <x:c r="L36" s="11" t="s">
        <x:v>271</x:v>
      </x:c>
      <x:c r="M36" s="0" t="s"/>
      <x:c r="P36" s="96" t="s"/>
    </x:row>
    <x:row r="37" spans="1:19" s="57" customFormat="1" x14ac:dyDescent="0.25">
      <x:c r="A37" s="11" t="s"/>
      <x:c r="B37" s="11" t="s"/>
      <x:c r="C37" s="11" t="s"/>
      <x:c r="D37" s="11" t="s"/>
      <x:c r="E37" s="11" t="s"/>
      <x:c r="F37" s="11" t="s"/>
      <x:c r="G37" s="11" t="s"/>
      <x:c r="H37" s="11" t="s"/>
      <x:c r="I37" s="11" t="s"/>
      <x:c r="J37" s="11" t="n">
        <x:v>14.6666666666667</x:v>
      </x:c>
      <x:c r="K37" s="11" t="n">
        <x:v>32</x:v>
      </x:c>
      <x:c r="L37" s="11" t="s">
        <x:v>143</x:v>
      </x:c>
      <x:c r="M37" s="11" t="s"/>
      <x:c r="N37" s="11" t="s"/>
      <x:c r="P37" s="96" t="s"/>
      <x:c r="Q37" s="11" t="s"/>
    </x:row>
    <x:row r="38" spans="1:19" s="57" customFormat="1" x14ac:dyDescent="0.25">
      <x:c r="A38" s="11" t="s"/>
      <x:c r="B38" s="11" t="s"/>
      <x:c r="C38" s="11" t="s"/>
      <x:c r="D38" s="11" t="s"/>
      <x:c r="E38" s="11" t="s"/>
      <x:c r="F38" s="11" t="s"/>
      <x:c r="G38" s="11" t="s"/>
      <x:c r="H38" s="11" t="s"/>
      <x:c r="I38" s="11" t="s"/>
      <x:c r="J38" s="11" t="n">
        <x:v>7.2</x:v>
      </x:c>
      <x:c r="K38" s="11" t="n">
        <x:v>47</x:v>
      </x:c>
      <x:c r="L38" s="11" t="s">
        <x:v>363</x:v>
      </x:c>
      <x:c r="M38" s="11" t="s"/>
      <x:c r="N38" s="11" t="s"/>
      <x:c r="P38" s="96" t="s"/>
      <x:c r="Q38" s="11" t="s"/>
    </x:row>
    <x:row r="39" spans="1:19" s="57" customFormat="1" x14ac:dyDescent="0.25">
      <x:c r="A39" s="11" t="s"/>
      <x:c r="B39" s="11" t="s"/>
      <x:c r="C39" s="11" t="s"/>
      <x:c r="D39" s="11" t="s"/>
      <x:c r="E39" s="11" t="s"/>
      <x:c r="F39" s="11" t="s"/>
      <x:c r="G39" s="11" t="s"/>
      <x:c r="H39" s="11" t="s"/>
      <x:c r="I39" s="11" t="s"/>
      <x:c r="J39" s="11" t="n">
        <x:v>2</x:v>
      </x:c>
      <x:c r="K39" s="11" t="n">
        <x:v>60</x:v>
      </x:c>
      <x:c r="L39" s="11" t="s">
        <x:v>364</x:v>
      </x:c>
      <x:c r="M39" s="11" t="s"/>
      <x:c r="N39" s="11" t="s"/>
      <x:c r="P39" s="96" t="s"/>
      <x:c r="Q39" s="11" t="s"/>
    </x:row>
    <x:row r="40" spans="1:19" s="57" customFormat="1" x14ac:dyDescent="0.25">
      <x:c r="A40" s="13" t="s">
        <x:v>153</x:v>
      </x:c>
      <x:c r="B40" s="11" t="s"/>
      <x:c r="C40" s="11" t="s"/>
      <x:c r="D40" s="11" t="s"/>
      <x:c r="E40" s="11" t="s"/>
      <x:c r="F40" s="11" t="s"/>
      <x:c r="G40" s="11" t="s"/>
      <x:c r="H40" s="11" t="s"/>
      <x:c r="I40" s="11" t="s"/>
      <x:c r="J40" s="11" t="s"/>
      <x:c r="K40" s="11" t="s"/>
      <x:c r="L40" s="11" t="s"/>
      <x:c r="M40" s="11" t="s"/>
      <x:c r="N40" s="11" t="s"/>
      <x:c r="P40" s="96" t="s"/>
      <x:c r="Q40" s="11" t="s"/>
    </x:row>
    <x:row r="41" spans="1:19" s="57" customFormat="1" x14ac:dyDescent="0.25">
      <x:c r="A41" s="45" t="s">
        <x:v>9</x:v>
      </x:c>
      <x:c r="B41" s="45" t="s">
        <x:v>10</x:v>
      </x:c>
      <x:c r="C41" s="45" t="s">
        <x:v>11</x:v>
      </x:c>
      <x:c r="D41" s="47" t="s">
        <x:v>12</x:v>
      </x:c>
      <x:c r="E41" s="47" t="s">
        <x:v>13</x:v>
      </x:c>
      <x:c r="F41" s="47" t="s">
        <x:v>14</x:v>
      </x:c>
      <x:c r="G41" s="49" t="s">
        <x:v>15</x:v>
      </x:c>
      <x:c r="H41" s="49" t="s">
        <x:v>16</x:v>
      </x:c>
      <x:c r="I41" s="49" t="s">
        <x:v>17</x:v>
      </x:c>
      <x:c r="J41" s="59" t="s">
        <x:v>123</x:v>
      </x:c>
      <x:c r="K41" s="58" t="s">
        <x:v>342</x:v>
      </x:c>
      <x:c r="L41" s="59" t="s">
        <x:v>19</x:v>
      </x:c>
      <x:c r="M41" s="59" t="s">
        <x:v>72</x:v>
      </x:c>
      <x:c r="N41" s="98" t="s">
        <x:v>63</x:v>
      </x:c>
      <x:c r="O41" s="65">
        <x:v>43952.6340277778</x:v>
      </x:c>
      <x:c r="P41" s="96" t="s"/>
      <x:c r="Q41" s="11" t="s"/>
    </x:row>
    <x:row r="42" spans="1:19" x14ac:dyDescent="0.25">
      <x:c r="A42" s="11" t="n">
        <x:v>-30</x:v>
      </x:c>
      <x:c r="B42" s="11" t="n">
        <x:v>5</x:v>
      </x:c>
      <x:c r="C42" s="11" t="s">
        <x:v>40</x:v>
      </x:c>
      <x:c r="D42" s="11" t="n">
        <x:v>-8</x:v>
      </x:c>
      <x:c r="E42" s="11" t="n">
        <x:v>0</x:v>
      </x:c>
      <x:c r="F42" s="11" t="s">
        <x:v>21</x:v>
      </x:c>
      <x:c r="G42" s="11" t="n">
        <x:v>-3</x:v>
      </x:c>
      <x:c r="H42" s="11" t="n">
        <x:v>-12</x:v>
      </x:c>
      <x:c r="I42" s="11" t="s">
        <x:v>40</x:v>
      </x:c>
      <x:c r="J42" s="11" t="n">
        <x:v>5</x:v>
      </x:c>
      <x:c r="K42" s="11" t="n">
        <x:v>-25</x:v>
      </x:c>
      <x:c r="L42" s="11" t="s">
        <x:v>76</x:v>
      </x:c>
      <x:c r="M42" s="11" t="s">
        <x:v>31</x:v>
      </x:c>
      <x:c r="P42" s="96" t="s"/>
    </x:row>
    <x:row r="43" spans="1:19" s="57" customFormat="1" x14ac:dyDescent="0.25">
      <x:c r="A43" s="11" t="n">
        <x:v>-20</x:v>
      </x:c>
      <x:c r="B43" s="11" t="n">
        <x:v>4</x:v>
      </x:c>
      <x:c r="C43" s="11" t="s"/>
      <x:c r="D43" s="11" t="n">
        <x:v>-6</x:v>
      </x:c>
      <x:c r="E43" s="11" t="n">
        <x:v>-5</x:v>
      </x:c>
      <x:c r="F43" s="11" t="s"/>
      <x:c r="G43" s="11" t="n">
        <x:v>5</x:v>
      </x:c>
      <x:c r="H43" s="11" t="n">
        <x:v>-20</x:v>
      </x:c>
      <x:c r="I43" s="11" t="s"/>
      <x:c r="J43" s="11" t="n">
        <x:v>4</x:v>
      </x:c>
      <x:c r="K43" s="11" t="n">
        <x:v>-20</x:v>
      </x:c>
      <x:c r="L43" s="11" t="s">
        <x:v>76</x:v>
      </x:c>
      <x:c r="M43" s="11" t="s"/>
      <x:c r="N43" s="11" t="s"/>
      <x:c r="P43" s="96" t="s"/>
      <x:c r="Q43" s="11" t="s"/>
    </x:row>
    <x:row r="44" spans="1:19" s="57" customFormat="1" x14ac:dyDescent="0.25">
      <x:c r="A44" s="11" t="n">
        <x:v>-10</x:v>
      </x:c>
      <x:c r="B44" s="11" t="n">
        <x:v>2</x:v>
      </x:c>
      <x:c r="C44" s="11" t="s"/>
      <x:c r="D44" s="11" t="n">
        <x:v>-4</x:v>
      </x:c>
      <x:c r="E44" s="11" t="n">
        <x:v>-10</x:v>
      </x:c>
      <x:c r="F44" s="11" t="s"/>
      <x:c r="G44" s="11" t="n">
        <x:v>10</x:v>
      </x:c>
      <x:c r="H44" s="11" t="n">
        <x:v>-30</x:v>
      </x:c>
      <x:c r="I44" s="11" t="s"/>
      <x:c r="J44" s="11" t="n">
        <x:v>4</x:v>
      </x:c>
      <x:c r="K44" s="11" t="n">
        <x:v>-9</x:v>
      </x:c>
      <x:c r="L44" s="11" t="s">
        <x:v>76</x:v>
      </x:c>
      <x:c r="M44" s="11" t="s"/>
      <x:c r="N44" s="11" t="s"/>
      <x:c r="P44" s="96" t="s"/>
      <x:c r="Q44" s="11" t="s"/>
    </x:row>
    <x:row r="45" spans="1:19" s="57" customFormat="1" x14ac:dyDescent="0.25">
      <x:c r="A45" s="11" t="s"/>
      <x:c r="B45" s="11" t="s"/>
      <x:c r="C45" s="11" t="s"/>
      <x:c r="D45" s="11" t="s"/>
      <x:c r="E45" s="11" t="s"/>
      <x:c r="F45" s="11" t="s"/>
      <x:c r="G45" s="11" t="s"/>
      <x:c r="H45" s="11" t="s"/>
      <x:c r="I45" s="11" t="s"/>
      <x:c r="J45" s="11" t="n">
        <x:v>-5</x:v>
      </x:c>
      <x:c r="K45" s="11" t="n">
        <x:v>-6</x:v>
      </x:c>
      <x:c r="L45" s="11" t="s">
        <x:v>76</x:v>
      </x:c>
      <x:c r="M45" s="11" t="s"/>
      <x:c r="N45" s="11" t="s"/>
      <x:c r="P45" s="96" t="s"/>
      <x:c r="Q45" s="11" t="s"/>
    </x:row>
    <x:row r="46" spans="1:19" s="57" customFormat="1" x14ac:dyDescent="0.25">
      <x:c r="A46" s="11" t="s"/>
      <x:c r="B46" s="11" t="s"/>
      <x:c r="C46" s="11" t="s"/>
      <x:c r="D46" s="11" t="s"/>
      <x:c r="E46" s="11" t="s"/>
      <x:c r="F46" s="11" t="s"/>
      <x:c r="G46" s="11" t="s"/>
      <x:c r="H46" s="11" t="s"/>
      <x:c r="I46" s="11" t="s"/>
      <x:c r="J46" s="11" t="n">
        <x:v>-15</x:v>
      </x:c>
      <x:c r="K46" s="11" t="n">
        <x:v>0</x:v>
      </x:c>
      <x:c r="L46" s="11" t="s">
        <x:v>76</x:v>
      </x:c>
      <x:c r="M46" s="11" t="s"/>
      <x:c r="N46" s="11" t="s"/>
      <x:c r="P46" s="96" t="s"/>
      <x:c r="Q46" s="11" t="s"/>
    </x:row>
    <x:row r="47" spans="1:19" s="57" customFormat="1" x14ac:dyDescent="0.25">
      <x:c r="A47" s="11" t="s"/>
      <x:c r="B47" s="11" t="s"/>
      <x:c r="C47" s="11" t="s"/>
      <x:c r="D47" s="11" t="s"/>
      <x:c r="E47" s="11" t="s"/>
      <x:c r="F47" s="11" t="s"/>
      <x:c r="G47" s="11" t="s"/>
      <x:c r="H47" s="11" t="s"/>
      <x:c r="I47" s="11" t="s"/>
      <x:c r="J47" s="11" t="n">
        <x:v>-26</x:v>
      </x:c>
      <x:c r="K47" s="11" t="n">
        <x:v>8</x:v>
      </x:c>
      <x:c r="L47" s="11" t="s">
        <x:v>76</x:v>
      </x:c>
      <x:c r="M47" s="11" t="s"/>
      <x:c r="N47" s="11" t="s"/>
      <x:c r="P47" s="96" t="s"/>
      <x:c r="Q47" s="11" t="s"/>
    </x:row>
    <x:row r="48" spans="1:19" s="57" customFormat="1" x14ac:dyDescent="0.25">
      <x:c r="A48" s="13" t="s">
        <x:v>158</x:v>
      </x:c>
      <x:c r="B48" s="11" t="s"/>
      <x:c r="C48" s="11" t="s"/>
      <x:c r="D48" s="11" t="s"/>
      <x:c r="E48" s="11" t="s"/>
      <x:c r="F48" s="11" t="s"/>
      <x:c r="G48" s="11" t="s"/>
      <x:c r="H48" s="11" t="s"/>
      <x:c r="I48" s="11" t="s"/>
      <x:c r="J48" s="11" t="s"/>
      <x:c r="K48" s="11" t="s"/>
      <x:c r="L48" s="11" t="s"/>
      <x:c r="M48" s="11" t="s"/>
      <x:c r="N48" s="11" t="s"/>
      <x:c r="P48" s="96" t="s"/>
      <x:c r="Q48" s="11" t="s"/>
    </x:row>
    <x:row r="49" spans="1:19" x14ac:dyDescent="0.25">
      <x:c r="A49" s="45" t="s">
        <x:v>9</x:v>
      </x:c>
      <x:c r="B49" s="45" t="s">
        <x:v>10</x:v>
      </x:c>
      <x:c r="C49" s="45" t="s">
        <x:v>11</x:v>
      </x:c>
      <x:c r="D49" s="47" t="s">
        <x:v>12</x:v>
      </x:c>
      <x:c r="E49" s="47" t="s">
        <x:v>13</x:v>
      </x:c>
      <x:c r="F49" s="47" t="s">
        <x:v>14</x:v>
      </x:c>
      <x:c r="G49" s="49" t="s">
        <x:v>15</x:v>
      </x:c>
      <x:c r="H49" s="49" t="s">
        <x:v>16</x:v>
      </x:c>
      <x:c r="I49" s="49" t="s">
        <x:v>17</x:v>
      </x:c>
      <x:c r="J49" s="59" t="s">
        <x:v>123</x:v>
      </x:c>
      <x:c r="K49" s="58" t="s">
        <x:v>342</x:v>
      </x:c>
      <x:c r="L49" s="59" t="s">
        <x:v>19</x:v>
      </x:c>
      <x:c r="M49" s="59" t="s">
        <x:v>72</x:v>
      </x:c>
      <x:c r="N49" s="98" t="s">
        <x:v>63</x:v>
      </x:c>
      <x:c r="O49" s="64">
        <x:v>43952.6340277778</x:v>
      </x:c>
      <x:c r="P49" s="96" t="s"/>
    </x:row>
    <x:row r="50" spans="1:19" s="57" customFormat="1" x14ac:dyDescent="0.25">
      <x:c r="A50" s="11" t="n">
        <x:v>0</x:v>
      </x:c>
      <x:c r="B50" s="11" t="n">
        <x:v>100</x:v>
      </x:c>
      <x:c r="C50" s="11" t="s">
        <x:v>54</x:v>
      </x:c>
      <x:c r="D50" s="11" t="n">
        <x:v>12</x:v>
      </x:c>
      <x:c r="E50" s="11" t="n">
        <x:v>70</x:v>
      </x:c>
      <x:c r="F50" s="11" t="s">
        <x:v>33</x:v>
      </x:c>
      <x:c r="G50" s="11" t="n">
        <x:v>25</x:v>
      </x:c>
      <x:c r="H50" s="11" t="n">
        <x:v>40</x:v>
      </x:c>
      <x:c r="I50" s="11" t="s">
        <x:v>40</x:v>
      </x:c>
      <x:c r="J50" s="11" t="n">
        <x:v>100</x:v>
      </x:c>
      <x:c r="K50" s="11" t="n">
        <x:v>0</x:v>
      </x:c>
      <x:c r="L50" s="11" t="s">
        <x:v>76</x:v>
      </x:c>
      <x:c r="M50" s="11" t="s">
        <x:v>31</x:v>
      </x:c>
      <x:c r="N50" s="11" t="s"/>
      <x:c r="P50" s="96" t="s"/>
      <x:c r="Q50" s="11" t="s"/>
    </x:row>
    <x:row r="51" spans="1:19" x14ac:dyDescent="0.25">
      <x:c r="A51" s="11" t="n">
        <x:v>5</x:v>
      </x:c>
      <x:c r="B51" s="11" t="n">
        <x:v>90</x:v>
      </x:c>
      <x:c r="D51" s="11" t="n">
        <x:v>16</x:v>
      </x:c>
      <x:c r="E51" s="11" t="n">
        <x:v>60</x:v>
      </x:c>
      <x:c r="G51" s="11" t="n">
        <x:v>28</x:v>
      </x:c>
      <x:c r="H51" s="11" t="n">
        <x:v>30</x:v>
      </x:c>
      <x:c r="J51" s="11" t="n">
        <x:v>86.6544117647059</x:v>
      </x:c>
      <x:c r="K51" s="11" t="n">
        <x:v>7.5</x:v>
      </x:c>
      <x:c r="L51" s="11" t="s">
        <x:v>76</x:v>
      </x:c>
      <x:c r="M51" s="0" t="s"/>
      <x:c r="P51" s="96" t="s"/>
    </x:row>
    <x:row r="52" spans="1:19" s="57" customFormat="1" x14ac:dyDescent="0.25">
      <x:c r="A52" s="11" t="n">
        <x:v>10</x:v>
      </x:c>
      <x:c r="B52" s="11" t="n">
        <x:v>80</x:v>
      </x:c>
      <x:c r="C52" s="11" t="s"/>
      <x:c r="D52" s="11" t="n">
        <x:v>19</x:v>
      </x:c>
      <x:c r="E52" s="11" t="n">
        <x:v>50</x:v>
      </x:c>
      <x:c r="F52" s="11" t="s"/>
      <x:c r="G52" s="11" t="n">
        <x:v>30</x:v>
      </x:c>
      <x:c r="H52" s="11" t="n">
        <x:v>20</x:v>
      </x:c>
      <x:c r="I52" s="11" t="s"/>
      <x:c r="J52" s="11" t="n">
        <x:v>74.9915505675955</x:v>
      </x:c>
      <x:c r="K52" s="11" t="n">
        <x:v>11</x:v>
      </x:c>
      <x:c r="L52" s="11" t="s">
        <x:v>76</x:v>
      </x:c>
      <x:c r="M52" s="11" t="s"/>
      <x:c r="N52" s="11" t="s"/>
      <x:c r="P52" s="96" t="s"/>
      <x:c r="Q52" s="11" t="s"/>
    </x:row>
    <x:row r="53" spans="1:19" x14ac:dyDescent="0.25">
      <x:c r="J53" s="11" t="n">
        <x:v>53.3333333333333</x:v>
      </x:c>
      <x:c r="K53" s="11" t="n">
        <x:v>18</x:v>
      </x:c>
      <x:c r="L53" s="11" t="s">
        <x:v>76</x:v>
      </x:c>
      <x:c r="M53" s="0" t="s"/>
      <x:c r="P53" s="96" t="s"/>
    </x:row>
    <x:row r="54" spans="1:19" x14ac:dyDescent="0.25">
      <x:c r="J54" s="11" t="n">
        <x:v>45</x:v>
      </x:c>
      <x:c r="K54" s="11" t="n">
        <x:v>22</x:v>
      </x:c>
      <x:c r="L54" s="11" t="s">
        <x:v>76</x:v>
      </x:c>
      <x:c r="M54" s="0" t="s"/>
      <x:c r="P54" s="96" t="s"/>
    </x:row>
    <x:row r="55" spans="1:19" x14ac:dyDescent="0.25">
      <x:c r="J55" s="11" t="n">
        <x:v>30</x:v>
      </x:c>
      <x:c r="K55" s="11" t="n">
        <x:v>29</x:v>
      </x:c>
      <x:c r="L55" s="11" t="s">
        <x:v>76</x:v>
      </x:c>
      <x:c r="M55" s="0" t="s"/>
      <x:c r="P55" s="96" t="s"/>
    </x:row>
    <x:row r="56" spans="1:19" x14ac:dyDescent="0.25">
      <x:c r="A56" s="13" t="s">
        <x:v>162</x:v>
      </x:c>
      <x:c r="P56" s="96" t="s"/>
    </x:row>
    <x:row r="57" spans="1:19" x14ac:dyDescent="0.25">
      <x:c r="A57" s="45" t="s">
        <x:v>9</x:v>
      </x:c>
      <x:c r="B57" s="45" t="s">
        <x:v>10</x:v>
      </x:c>
      <x:c r="C57" s="45" t="s">
        <x:v>11</x:v>
      </x:c>
      <x:c r="D57" s="47" t="s">
        <x:v>12</x:v>
      </x:c>
      <x:c r="E57" s="47" t="s">
        <x:v>13</x:v>
      </x:c>
      <x:c r="F57" s="47" t="s">
        <x:v>14</x:v>
      </x:c>
      <x:c r="G57" s="49" t="s">
        <x:v>15</x:v>
      </x:c>
      <x:c r="H57" s="49" t="s">
        <x:v>16</x:v>
      </x:c>
      <x:c r="I57" s="49" t="s">
        <x:v>17</x:v>
      </x:c>
      <x:c r="J57" s="59" t="s">
        <x:v>123</x:v>
      </x:c>
      <x:c r="K57" s="58" t="s">
        <x:v>342</x:v>
      </x:c>
      <x:c r="L57" s="59" t="s">
        <x:v>19</x:v>
      </x:c>
      <x:c r="M57" s="59" t="s">
        <x:v>72</x:v>
      </x:c>
      <x:c r="N57" s="98" t="s">
        <x:v>63</x:v>
      </x:c>
      <x:c r="O57" s="64">
        <x:v>43952.6340277778</x:v>
      </x:c>
      <x:c r="P57" s="96" t="s"/>
    </x:row>
    <x:row r="58" spans="1:19" x14ac:dyDescent="0.25">
      <x:c r="A58" s="11" t="n">
        <x:v>-40</x:v>
      </x:c>
      <x:c r="B58" s="11" t="n">
        <x:v>-10</x:v>
      </x:c>
      <x:c r="C58" s="11" t="s">
        <x:v>21</x:v>
      </x:c>
      <x:c r="D58" s="11" t="n">
        <x:v>-5</x:v>
      </x:c>
      <x:c r="E58" s="11" t="n">
        <x:v>12</x:v>
      </x:c>
      <x:c r="F58" s="11" t="s">
        <x:v>40</x:v>
      </x:c>
      <x:c r="G58" s="11" t="n">
        <x:v>20</x:v>
      </x:c>
      <x:c r="H58" s="11" t="n">
        <x:v>40</x:v>
      </x:c>
      <x:c r="I58" s="11" t="s">
        <x:v>40</x:v>
      </x:c>
      <x:c r="J58" s="11" t="n">
        <x:v>-10</x:v>
      </x:c>
      <x:c r="K58" s="11" t="n">
        <x:v>-40</x:v>
      </x:c>
      <x:c r="L58" s="11" t="s">
        <x:v>76</x:v>
      </x:c>
      <x:c r="M58" s="11" t="s">
        <x:v>26</x:v>
      </x:c>
      <x:c r="P58" s="96" t="s"/>
    </x:row>
    <x:row r="59" spans="1:19" x14ac:dyDescent="0.25">
      <x:c r="A59" s="11" t="n">
        <x:v>-30</x:v>
      </x:c>
      <x:c r="B59" s="11" t="n">
        <x:v>4</x:v>
      </x:c>
      <x:c r="D59" s="11" t="n">
        <x:v>0</x:v>
      </x:c>
      <x:c r="E59" s="11" t="n">
        <x:v>18</x:v>
      </x:c>
      <x:c r="G59" s="11" t="n">
        <x:v>25</x:v>
      </x:c>
      <x:c r="H59" s="11" t="n">
        <x:v>45</x:v>
      </x:c>
      <x:c r="J59" s="11" t="n">
        <x:v>6</x:v>
      </x:c>
      <x:c r="K59" s="11" t="n">
        <x:v>-10</x:v>
      </x:c>
      <x:c r="L59" s="11" t="s">
        <x:v>76</x:v>
      </x:c>
      <x:c r="M59" s="0" t="s"/>
      <x:c r="P59" s="96" t="s"/>
    </x:row>
    <x:row r="60" spans="1:19" x14ac:dyDescent="0.25">
      <x:c r="A60" s="11" t="n">
        <x:v>-10</x:v>
      </x:c>
      <x:c r="B60" s="11" t="n">
        <x:v>6</x:v>
      </x:c>
      <x:c r="D60" s="11" t="n">
        <x:v>15</x:v>
      </x:c>
      <x:c r="E60" s="11" t="n">
        <x:v>32</x:v>
      </x:c>
      <x:c r="G60" s="11" t="n">
        <x:v>30</x:v>
      </x:c>
      <x:c r="H60" s="11" t="n">
        <x:v>63</x:v>
      </x:c>
      <x:c r="J60" s="11" t="n">
        <x:v>18</x:v>
      </x:c>
      <x:c r="K60" s="11" t="n">
        <x:v>0</x:v>
      </x:c>
      <x:c r="L60" s="11" t="s">
        <x:v>76</x:v>
      </x:c>
      <x:c r="M60" s="0" t="s"/>
      <x:c r="P60" s="96" t="s"/>
    </x:row>
    <x:row r="61" spans="1:19" x14ac:dyDescent="0.25">
      <x:c r="J61" s="11" t="n">
        <x:v>18</x:v>
      </x:c>
      <x:c r="K61" s="11" t="n">
        <x:v>10</x:v>
      </x:c>
      <x:c r="L61" s="11" t="s">
        <x:v>76</x:v>
      </x:c>
      <x:c r="M61" s="0" t="s"/>
      <x:c r="P61" s="96" t="s"/>
    </x:row>
    <x:row r="62" spans="1:19" x14ac:dyDescent="0.25">
      <x:c r="J62" s="11" t="n">
        <x:v>32</x:v>
      </x:c>
      <x:c r="K62" s="11" t="n">
        <x:v>18</x:v>
      </x:c>
      <x:c r="L62" s="11" t="s">
        <x:v>76</x:v>
      </x:c>
      <x:c r="M62" s="0" t="s"/>
      <x:c r="P62" s="96" t="s"/>
    </x:row>
    <x:row r="63" spans="1:19" x14ac:dyDescent="0.25">
      <x:c r="J63" s="11" t="n">
        <x:v>45</x:v>
      </x:c>
      <x:c r="K63" s="11" t="n">
        <x:v>28</x:v>
      </x:c>
      <x:c r="L63" s="11" t="s">
        <x:v>76</x:v>
      </x:c>
      <x:c r="M63" s="0" t="s"/>
      <x:c r="P63" s="96" t="s"/>
    </x:row>
    <x:row r="64" spans="1:19" x14ac:dyDescent="0.25">
      <x:c r="A64" s="13" t="s">
        <x:v>164</x:v>
      </x:c>
      <x:c r="P64" s="96" t="s"/>
    </x:row>
    <x:row r="65" spans="1:19" x14ac:dyDescent="0.25">
      <x:c r="A65" s="45" t="s">
        <x:v>9</x:v>
      </x:c>
      <x:c r="B65" s="45" t="s">
        <x:v>10</x:v>
      </x:c>
      <x:c r="C65" s="45" t="s">
        <x:v>11</x:v>
      </x:c>
      <x:c r="D65" s="47" t="s">
        <x:v>12</x:v>
      </x:c>
      <x:c r="E65" s="47" t="s">
        <x:v>13</x:v>
      </x:c>
      <x:c r="F65" s="47" t="s">
        <x:v>14</x:v>
      </x:c>
      <x:c r="G65" s="49" t="s">
        <x:v>15</x:v>
      </x:c>
      <x:c r="H65" s="49" t="s">
        <x:v>16</x:v>
      </x:c>
      <x:c r="I65" s="49" t="s">
        <x:v>17</x:v>
      </x:c>
      <x:c r="J65" s="59" t="s">
        <x:v>123</x:v>
      </x:c>
      <x:c r="K65" s="58" t="s">
        <x:v>342</x:v>
      </x:c>
      <x:c r="L65" s="59" t="s">
        <x:v>19</x:v>
      </x:c>
      <x:c r="M65" s="59" t="s">
        <x:v>72</x:v>
      </x:c>
      <x:c r="N65" s="98" t="s">
        <x:v>63</x:v>
      </x:c>
      <x:c r="O65" s="64">
        <x:v>43952.6340277778</x:v>
      </x:c>
      <x:c r="P65" s="96" t="s"/>
    </x:row>
    <x:row r="66" spans="1:19" x14ac:dyDescent="0.25">
      <x:c r="A66" s="11" t="n">
        <x:v>-30</x:v>
      </x:c>
      <x:c r="B66" s="11" t="n">
        <x:v>17</x:v>
      </x:c>
      <x:c r="C66" s="11" t="s">
        <x:v>54</x:v>
      </x:c>
      <x:c r="D66" s="11" t="n">
        <x:v>-8</x:v>
      </x:c>
      <x:c r="E66" s="11" t="n">
        <x:v>35</x:v>
      </x:c>
      <x:c r="F66" s="11" t="s">
        <x:v>33</x:v>
      </x:c>
      <x:c r="G66" s="11" t="n">
        <x:v>32</x:v>
      </x:c>
      <x:c r="H66" s="11" t="n">
        <x:v>64</x:v>
      </x:c>
      <x:c r="I66" s="11" t="s">
        <x:v>54</x:v>
      </x:c>
      <x:c r="J66" s="11" t="n">
        <x:v>19.659457567804</x:v>
      </x:c>
      <x:c r="K66" s="11" t="n">
        <x:v>-25</x:v>
      </x:c>
      <x:c r="L66" s="11" t="s">
        <x:v>365</x:v>
      </x:c>
      <x:c r="M66" s="11" t="s">
        <x:v>22</x:v>
      </x:c>
      <x:c r="P66" s="96" t="s"/>
    </x:row>
    <x:row r="67" spans="1:19" x14ac:dyDescent="0.25">
      <x:c r="A67" s="11" t="n">
        <x:v>-27</x:v>
      </x:c>
      <x:c r="B67" s="11" t="n">
        <x:v>19</x:v>
      </x:c>
      <x:c r="D67" s="11" t="n">
        <x:v>14</x:v>
      </x:c>
      <x:c r="E67" s="11" t="n">
        <x:v>48</x:v>
      </x:c>
      <x:c r="G67" s="11" t="n">
        <x:v>40</x:v>
      </x:c>
      <x:c r="H67" s="11" t="n">
        <x:v>68</x:v>
      </x:c>
      <x:c r="J67" s="11" t="n">
        <x:v>21.3243394575678</x:v>
      </x:c>
      <x:c r="K67" s="11" t="n">
        <x:v>-16</x:v>
      </x:c>
      <x:c r="L67" s="11" t="s">
        <x:v>366</x:v>
      </x:c>
      <x:c r="M67" s="0" t="s"/>
      <x:c r="P67" s="96" t="s"/>
    </x:row>
    <x:row r="68" spans="1:19" x14ac:dyDescent="0.25">
      <x:c r="A68" s="11" t="n">
        <x:v>-12</x:v>
      </x:c>
      <x:c r="B68" s="11" t="n">
        <x:v>26</x:v>
      </x:c>
      <x:c r="D68" s="11" t="n">
        <x:v>16</x:v>
      </x:c>
      <x:c r="E68" s="11" t="n">
        <x:v>62</x:v>
      </x:c>
      <x:c r="G68" s="11" t="n">
        <x:v>60</x:v>
      </x:c>
      <x:c r="H68" s="11" t="n">
        <x:v>74</x:v>
      </x:c>
      <x:c r="J68" s="11" t="n">
        <x:v>39.7272727272727</x:v>
      </x:c>
      <x:c r="K68" s="11" t="n">
        <x:v>0</x:v>
      </x:c>
      <x:c r="L68" s="11" t="s">
        <x:v>367</x:v>
      </x:c>
      <x:c r="M68" s="0" t="s"/>
      <x:c r="P68" s="96" t="s"/>
    </x:row>
    <x:row r="69" spans="1:19" x14ac:dyDescent="0.25">
      <x:c r="J69" s="11" t="n">
        <x:v>62.0950028582317</x:v>
      </x:c>
      <x:c r="K69" s="11" t="n">
        <x:v>23</x:v>
      </x:c>
      <x:c r="L69" s="11" t="s">
        <x:v>368</x:v>
      </x:c>
      <x:c r="M69" s="0" t="s"/>
      <x:c r="P69" s="96" t="s"/>
    </x:row>
    <x:row r="70" spans="1:19" x14ac:dyDescent="0.25">
      <x:c r="J70" s="11" t="n">
        <x:v>71.7202743902439</x:v>
      </x:c>
      <x:c r="K70" s="11" t="n">
        <x:v>50</x:v>
      </x:c>
      <x:c r="L70" s="11" t="s">
        <x:v>369</x:v>
      </x:c>
      <x:c r="M70" s="0" t="s"/>
      <x:c r="P70" s="96" t="s"/>
    </x:row>
    <x:row r="71" spans="1:19" x14ac:dyDescent="0.25">
      <x:c r="J71" s="11" t="n">
        <x:v>72.9501714939024</x:v>
      </x:c>
      <x:c r="K71" s="11" t="n">
        <x:v>55</x:v>
      </x:c>
      <x:c r="L71" s="11" t="s">
        <x:v>370</x:v>
      </x:c>
      <x:c r="M71" s="0" t="s"/>
      <x:c r="P71" s="96" t="s"/>
    </x:row>
    <x:row r="72" spans="1:19" x14ac:dyDescent="0.25">
      <x:c r="A72" s="13" t="s">
        <x:v>173</x:v>
      </x:c>
      <x:c r="P72" s="96" t="s"/>
    </x:row>
    <x:row r="73" spans="1:19" x14ac:dyDescent="0.25">
      <x:c r="A73" s="45" t="s">
        <x:v>9</x:v>
      </x:c>
      <x:c r="B73" s="45" t="s">
        <x:v>10</x:v>
      </x:c>
      <x:c r="C73" s="45" t="s">
        <x:v>11</x:v>
      </x:c>
      <x:c r="D73" s="47" t="s">
        <x:v>12</x:v>
      </x:c>
      <x:c r="E73" s="47" t="s">
        <x:v>13</x:v>
      </x:c>
      <x:c r="F73" s="47" t="s">
        <x:v>14</x:v>
      </x:c>
      <x:c r="G73" s="49" t="s">
        <x:v>15</x:v>
      </x:c>
      <x:c r="H73" s="49" t="s">
        <x:v>16</x:v>
      </x:c>
      <x:c r="I73" s="49" t="s">
        <x:v>17</x:v>
      </x:c>
      <x:c r="J73" s="59" t="s">
        <x:v>123</x:v>
      </x:c>
      <x:c r="K73" s="58" t="s">
        <x:v>342</x:v>
      </x:c>
      <x:c r="L73" s="59" t="s">
        <x:v>19</x:v>
      </x:c>
      <x:c r="M73" s="59" t="s">
        <x:v>72</x:v>
      </x:c>
      <x:c r="N73" s="98" t="s">
        <x:v>63</x:v>
      </x:c>
      <x:c r="O73" s="64">
        <x:v>43952.6340277778</x:v>
      </x:c>
      <x:c r="P73" s="96" t="s"/>
    </x:row>
    <x:row r="74" spans="1:19" x14ac:dyDescent="0.25">
      <x:c r="A74" s="11" t="n">
        <x:v>400</x:v>
      </x:c>
      <x:c r="B74" s="11" t="n">
        <x:v>57</x:v>
      </x:c>
      <x:c r="C74" s="11" t="s">
        <x:v>40</x:v>
      </x:c>
      <x:c r="D74" s="11" t="n">
        <x:v>432</x:v>
      </x:c>
      <x:c r="E74" s="11" t="n">
        <x:v>80</x:v>
      </x:c>
      <x:c r="F74" s="11" t="s">
        <x:v>21</x:v>
      </x:c>
      <x:c r="G74" s="11" t="n">
        <x:v>456</x:v>
      </x:c>
      <x:c r="H74" s="11" t="n">
        <x:v>110</x:v>
      </x:c>
      <x:c r="I74" s="11" t="s">
        <x:v>54</x:v>
      </x:c>
      <x:c r="J74" s="11" t="n">
        <x:v>57</x:v>
      </x:c>
      <x:c r="K74" s="11" t="n">
        <x:v>412</x:v>
      </x:c>
      <x:c r="L74" s="11" t="s">
        <x:v>76</x:v>
      </x:c>
      <x:c r="M74" s="11" t="s">
        <x:v>26</x:v>
      </x:c>
      <x:c r="P74" s="96" t="s"/>
    </x:row>
    <x:row r="75" spans="1:19" x14ac:dyDescent="0.25">
      <x:c r="A75" s="11" t="n">
        <x:v>418</x:v>
      </x:c>
      <x:c r="B75" s="11" t="n">
        <x:v>65</x:v>
      </x:c>
      <x:c r="D75" s="11" t="n">
        <x:v>435</x:v>
      </x:c>
      <x:c r="E75" s="11" t="n">
        <x:v>90</x:v>
      </x:c>
      <x:c r="G75" s="11" t="n">
        <x:v>459</x:v>
      </x:c>
      <x:c r="H75" s="11" t="n">
        <x:v>125</x:v>
      </x:c>
      <x:c r="J75" s="11" t="n">
        <x:v>73</x:v>
      </x:c>
      <x:c r="K75" s="11" t="n">
        <x:v>430</x:v>
      </x:c>
      <x:c r="L75" s="11" t="s">
        <x:v>76</x:v>
      </x:c>
      <x:c r="M75" s="0" t="s"/>
      <x:c r="P75" s="96" t="s"/>
    </x:row>
    <x:row r="76" spans="1:19" x14ac:dyDescent="0.25">
      <x:c r="A76" s="11" t="n">
        <x:v>425</x:v>
      </x:c>
      <x:c r="B76" s="11" t="n">
        <x:v>73</x:v>
      </x:c>
      <x:c r="D76" s="11" t="n">
        <x:v>450</x:v>
      </x:c>
      <x:c r="E76" s="11" t="n">
        <x:v>97</x:v>
      </x:c>
      <x:c r="G76" s="11" t="n">
        <x:v>470</x:v>
      </x:c>
      <x:c r="H76" s="11" t="n">
        <x:v>138</x:v>
      </x:c>
      <x:c r="J76" s="11" t="n">
        <x:v>90</x:v>
      </x:c>
      <x:c r="K76" s="11" t="n">
        <x:v>435</x:v>
      </x:c>
      <x:c r="L76" s="11" t="s">
        <x:v>76</x:v>
      </x:c>
      <x:c r="M76" s="0" t="s"/>
      <x:c r="P76" s="96" t="s"/>
    </x:row>
    <x:row r="77" spans="1:19" x14ac:dyDescent="0.25">
      <x:c r="J77" s="11" t="n">
        <x:v>97</x:v>
      </x:c>
      <x:c r="K77" s="11" t="n">
        <x:v>450</x:v>
      </x:c>
      <x:c r="L77" s="11" t="s">
        <x:v>76</x:v>
      </x:c>
      <x:c r="M77" s="0" t="s"/>
      <x:c r="P77" s="96" t="s"/>
    </x:row>
    <x:row r="78" spans="1:19" x14ac:dyDescent="0.25">
      <x:c r="J78" s="11" t="n">
        <x:v>120.030956024895</x:v>
      </x:c>
      <x:c r="K78" s="11" t="n">
        <x:v>458</x:v>
      </x:c>
      <x:c r="L78" s="11" t="s">
        <x:v>76</x:v>
      </x:c>
      <x:c r="M78" s="0" t="s"/>
      <x:c r="P78" s="96" t="s"/>
    </x:row>
    <x:row r="79" spans="1:19" x14ac:dyDescent="0.25">
      <x:c r="J79" s="11" t="n">
        <x:v>138.898822940145</x:v>
      </x:c>
      <x:c r="K79" s="11" t="n">
        <x:v>465</x:v>
      </x:c>
      <x:c r="L79" s="11" t="s">
        <x:v>76</x:v>
      </x:c>
      <x:c r="M79" s="0" t="s"/>
      <x:c r="P79" s="96" t="s"/>
    </x:row>
    <x:row r="80" spans="1:19" x14ac:dyDescent="0.25">
      <x:c r="A80" s="13" t="s">
        <x:v>179</x:v>
      </x:c>
      <x:c r="P80" s="96" t="s"/>
    </x:row>
    <x:row r="81" spans="1:19" x14ac:dyDescent="0.25">
      <x:c r="A81" s="45" t="s">
        <x:v>9</x:v>
      </x:c>
      <x:c r="B81" s="45" t="s">
        <x:v>10</x:v>
      </x:c>
      <x:c r="C81" s="45" t="s">
        <x:v>11</x:v>
      </x:c>
      <x:c r="D81" s="47" t="s">
        <x:v>12</x:v>
      </x:c>
      <x:c r="E81" s="47" t="s">
        <x:v>13</x:v>
      </x:c>
      <x:c r="F81" s="47" t="s">
        <x:v>14</x:v>
      </x:c>
      <x:c r="G81" s="49" t="s">
        <x:v>15</x:v>
      </x:c>
      <x:c r="H81" s="49" t="s">
        <x:v>16</x:v>
      </x:c>
      <x:c r="I81" s="49" t="s">
        <x:v>17</x:v>
      </x:c>
      <x:c r="J81" s="59" t="s">
        <x:v>123</x:v>
      </x:c>
      <x:c r="K81" s="58" t="s">
        <x:v>342</x:v>
      </x:c>
      <x:c r="L81" s="59" t="s">
        <x:v>19</x:v>
      </x:c>
      <x:c r="M81" s="59" t="s">
        <x:v>72</x:v>
      </x:c>
      <x:c r="N81" s="98" t="s">
        <x:v>63</x:v>
      </x:c>
      <x:c r="O81" s="64">
        <x:v>43952.6340277778</x:v>
      </x:c>
      <x:c r="P81" s="96" t="s"/>
    </x:row>
    <x:row r="82" spans="1:19" x14ac:dyDescent="0.25">
      <x:c r="A82" s="11" t="n">
        <x:v>1200</x:v>
      </x:c>
      <x:c r="B82" s="11" t="n">
        <x:v>2000</x:v>
      </x:c>
      <x:c r="C82" s="11" t="s">
        <x:v>40</x:v>
      </x:c>
      <x:c r="D82" s="11" t="n">
        <x:v>1500</x:v>
      </x:c>
      <x:c r="E82" s="11" t="n">
        <x:v>1700</x:v>
      </x:c>
      <x:c r="F82" s="11" t="s">
        <x:v>54</x:v>
      </x:c>
      <x:c r="G82" s="11" t="n">
        <x:v>1800</x:v>
      </x:c>
      <x:c r="H82" s="11" t="n">
        <x:v>1400</x:v>
      </x:c>
      <x:c r="I82" s="11" t="s">
        <x:v>33</x:v>
      </x:c>
      <x:c r="J82" s="11" t="n">
        <x:v>2000</x:v>
      </x:c>
      <x:c r="K82" s="11" t="n">
        <x:v>1250</x:v>
      </x:c>
      <x:c r="L82" s="11" t="s">
        <x:v>76</x:v>
      </x:c>
      <x:c r="M82" s="11" t="s">
        <x:v>31</x:v>
      </x:c>
      <x:c r="P82" s="96" t="s"/>
    </x:row>
    <x:row r="83" spans="1:19" x14ac:dyDescent="0.25">
      <x:c r="A83" s="11" t="n">
        <x:v>1300</x:v>
      </x:c>
      <x:c r="B83" s="11" t="n">
        <x:v>1900</x:v>
      </x:c>
      <x:c r="D83" s="11" t="n">
        <x:v>1600</x:v>
      </x:c>
      <x:c r="E83" s="11" t="n">
        <x:v>1600</x:v>
      </x:c>
      <x:c r="G83" s="11" t="n">
        <x:v>1900</x:v>
      </x:c>
      <x:c r="H83" s="11" t="n">
        <x:v>1300</x:v>
      </x:c>
      <x:c r="J83" s="11" t="n">
        <x:v>1725</x:v>
      </x:c>
      <x:c r="K83" s="11" t="n">
        <x:v>1475</x:v>
      </x:c>
      <x:c r="L83" s="11" t="s">
        <x:v>76</x:v>
      </x:c>
      <x:c r="M83" s="0" t="s"/>
      <x:c r="P83" s="96" t="s"/>
    </x:row>
    <x:row r="84" spans="1:19" x14ac:dyDescent="0.25">
      <x:c r="A84" s="11" t="n">
        <x:v>1400</x:v>
      </x:c>
      <x:c r="B84" s="11" t="n">
        <x:v>1800</x:v>
      </x:c>
      <x:c r="D84" s="11" t="n">
        <x:v>1700</x:v>
      </x:c>
      <x:c r="E84" s="11" t="n">
        <x:v>1500</x:v>
      </x:c>
      <x:c r="G84" s="11" t="n">
        <x:v>2000</x:v>
      </x:c>
      <x:c r="H84" s="11" t="n">
        <x:v>1200</x:v>
      </x:c>
      <x:c r="J84" s="11" t="n">
        <x:v>1650</x:v>
      </x:c>
      <x:c r="K84" s="11" t="n">
        <x:v>1550</x:v>
      </x:c>
      <x:c r="L84" s="11" t="s">
        <x:v>76</x:v>
      </x:c>
      <x:c r="M84" s="0" t="s"/>
      <x:c r="P84" s="96" t="s"/>
    </x:row>
    <x:row r="85" spans="1:19" x14ac:dyDescent="0.25">
      <x:c r="J85" s="11" t="n">
        <x:v>1440</x:v>
      </x:c>
      <x:c r="K85" s="11" t="n">
        <x:v>1760</x:v>
      </x:c>
      <x:c r="L85" s="11" t="s">
        <x:v>76</x:v>
      </x:c>
      <x:c r="M85" s="0" t="s"/>
      <x:c r="P85" s="96" t="s"/>
    </x:row>
    <x:row r="86" spans="1:19" x14ac:dyDescent="0.25">
      <x:c r="J86" s="11" t="n">
        <x:v>1250</x:v>
      </x:c>
      <x:c r="K86" s="11" t="n">
        <x:v>1950</x:v>
      </x:c>
      <x:c r="L86" s="11" t="s">
        <x:v>76</x:v>
      </x:c>
      <x:c r="M86" s="0" t="s"/>
      <x:c r="P86" s="96" t="s"/>
    </x:row>
    <x:row r="87" spans="1:19" x14ac:dyDescent="0.25">
      <x:c r="J87" s="11" t="n">
        <x:v>1225</x:v>
      </x:c>
      <x:c r="K87" s="11" t="n">
        <x:v>1975</x:v>
      </x:c>
      <x:c r="L87" s="11" t="s">
        <x:v>76</x:v>
      </x:c>
      <x:c r="M87" s="0" t="s"/>
      <x:c r="P87" s="96" t="s"/>
    </x:row>
    <x:row r="88" spans="1:19" x14ac:dyDescent="0.25">
      <x:c r="A88" s="13" t="s">
        <x:v>186</x:v>
      </x:c>
      <x:c r="P88" s="96" t="s"/>
    </x:row>
    <x:row r="89" spans="1:19" x14ac:dyDescent="0.25">
      <x:c r="A89" s="45" t="s">
        <x:v>9</x:v>
      </x:c>
      <x:c r="B89" s="45" t="s">
        <x:v>10</x:v>
      </x:c>
      <x:c r="C89" s="45" t="s">
        <x:v>11</x:v>
      </x:c>
      <x:c r="D89" s="47" t="s">
        <x:v>12</x:v>
      </x:c>
      <x:c r="E89" s="47" t="s">
        <x:v>13</x:v>
      </x:c>
      <x:c r="F89" s="47" t="s">
        <x:v>14</x:v>
      </x:c>
      <x:c r="G89" s="49" t="s">
        <x:v>15</x:v>
      </x:c>
      <x:c r="H89" s="49" t="s">
        <x:v>16</x:v>
      </x:c>
      <x:c r="I89" s="49" t="s">
        <x:v>17</x:v>
      </x:c>
      <x:c r="J89" s="59" t="s">
        <x:v>123</x:v>
      </x:c>
      <x:c r="K89" s="58" t="s">
        <x:v>342</x:v>
      </x:c>
      <x:c r="L89" s="59" t="s">
        <x:v>19</x:v>
      </x:c>
      <x:c r="M89" s="59" t="s">
        <x:v>72</x:v>
      </x:c>
      <x:c r="N89" s="98" t="s">
        <x:v>63</x:v>
      </x:c>
      <x:c r="O89" s="64">
        <x:v>43952.6340277778</x:v>
      </x:c>
      <x:c r="P89" s="96" t="s"/>
    </x:row>
    <x:row r="90" spans="1:19" x14ac:dyDescent="0.25">
      <x:c r="A90" s="11" t="n">
        <x:v>50</x:v>
      </x:c>
      <x:c r="B90" s="11" t="n">
        <x:v>50</x:v>
      </x:c>
      <x:c r="C90" s="11" t="s">
        <x:v>21</x:v>
      </x:c>
      <x:c r="D90" s="11" t="n">
        <x:v>80</x:v>
      </x:c>
      <x:c r="E90" s="11" t="n">
        <x:v>35</x:v>
      </x:c>
      <x:c r="F90" s="11" t="s">
        <x:v>33</x:v>
      </x:c>
      <x:c r="G90" s="11" t="n">
        <x:v>100</x:v>
      </x:c>
      <x:c r="H90" s="11" t="n">
        <x:v>18</x:v>
      </x:c>
      <x:c r="I90" s="11" t="s">
        <x:v>40</x:v>
      </x:c>
      <x:c r="J90" s="11" t="n">
        <x:v>50</x:v>
      </x:c>
      <x:c r="K90" s="11" t="n">
        <x:v>50</x:v>
      </x:c>
      <x:c r="L90" s="11" t="s">
        <x:v>76</x:v>
      </x:c>
      <x:c r="M90" s="11" t="s">
        <x:v>31</x:v>
      </x:c>
      <x:c r="P90" s="96" t="s"/>
    </x:row>
    <x:row r="91" spans="1:19" x14ac:dyDescent="0.25">
      <x:c r="A91" s="11" t="n">
        <x:v>60</x:v>
      </x:c>
      <x:c r="B91" s="11" t="n">
        <x:v>43</x:v>
      </x:c>
      <x:c r="D91" s="11" t="n">
        <x:v>85</x:v>
      </x:c>
      <x:c r="E91" s="11" t="n">
        <x:v>32</x:v>
      </x:c>
      <x:c r="G91" s="11" t="n">
        <x:v>110</x:v>
      </x:c>
      <x:c r="H91" s="11" t="n">
        <x:v>5</x:v>
      </x:c>
      <x:c r="J91" s="11" t="n">
        <x:v>43</x:v>
      </x:c>
      <x:c r="K91" s="11" t="n">
        <x:v>60</x:v>
      </x:c>
      <x:c r="L91" s="11" t="s">
        <x:v>76</x:v>
      </x:c>
      <x:c r="M91" s="0" t="s"/>
      <x:c r="P91" s="96" t="s"/>
    </x:row>
    <x:row r="92" spans="1:19" x14ac:dyDescent="0.25">
      <x:c r="A92" s="11" t="n">
        <x:v>75</x:v>
      </x:c>
      <x:c r="B92" s="11" t="n">
        <x:v>40</x:v>
      </x:c>
      <x:c r="D92" s="11" t="n">
        <x:v>90</x:v>
      </x:c>
      <x:c r="E92" s="11" t="n">
        <x:v>25</x:v>
      </x:c>
      <x:c r="G92" s="11" t="n">
        <x:v>130</x:v>
      </x:c>
      <x:c r="H92" s="11" t="n">
        <x:v>-4</x:v>
      </x:c>
      <x:c r="J92" s="11" t="n">
        <x:v>38</x:v>
      </x:c>
      <x:c r="K92" s="11" t="n">
        <x:v>77</x:v>
      </x:c>
      <x:c r="L92" s="11" t="s">
        <x:v>76</x:v>
      </x:c>
      <x:c r="M92" s="0" t="s"/>
      <x:c r="P92" s="96" t="s"/>
    </x:row>
    <x:row r="93" spans="1:19" x14ac:dyDescent="0.25">
      <x:c r="J93" s="11" t="n">
        <x:v>33.2</x:v>
      </x:c>
      <x:c r="K93" s="11" t="n">
        <x:v>83</x:v>
      </x:c>
      <x:c r="L93" s="11" t="s">
        <x:v>76</x:v>
      </x:c>
      <x:c r="M93" s="0" t="s"/>
      <x:c r="P93" s="96" t="s"/>
    </x:row>
    <x:row r="94" spans="1:19" x14ac:dyDescent="0.25">
      <x:c r="J94" s="11" t="n">
        <x:v>21.5</x:v>
      </x:c>
      <x:c r="K94" s="11" t="n">
        <x:v>95</x:v>
      </x:c>
      <x:c r="L94" s="11" t="s">
        <x:v>76</x:v>
      </x:c>
      <x:c r="M94" s="0" t="s"/>
      <x:c r="P94" s="96" t="s"/>
    </x:row>
    <x:row r="95" spans="1:19" x14ac:dyDescent="0.25">
      <x:c r="J95" s="11" t="n">
        <x:v>5</x:v>
      </x:c>
      <x:c r="K95" s="11" t="n">
        <x:v>115</x:v>
      </x:c>
      <x:c r="L95" s="11" t="s">
        <x:v>76</x:v>
      </x:c>
      <x:c r="M95" s="0" t="s"/>
      <x:c r="P95" s="96" t="s"/>
    </x:row>
    <x:row r="96" spans="1:19" x14ac:dyDescent="0.25">
      <x:c r="A96" s="13" t="s">
        <x:v>188</x:v>
      </x:c>
      <x:c r="P96" s="96" t="s"/>
    </x:row>
    <x:row r="97" spans="1:19" s="0" customFormat="1" x14ac:dyDescent="0.25">
      <x:c r="A97" s="45" t="s">
        <x:v>9</x:v>
      </x:c>
      <x:c r="B97" s="45" t="s">
        <x:v>10</x:v>
      </x:c>
      <x:c r="C97" s="45" t="s">
        <x:v>11</x:v>
      </x:c>
      <x:c r="D97" s="47" t="s">
        <x:v>12</x:v>
      </x:c>
      <x:c r="E97" s="47" t="s">
        <x:v>13</x:v>
      </x:c>
      <x:c r="F97" s="47" t="s">
        <x:v>14</x:v>
      </x:c>
      <x:c r="G97" s="49" t="s">
        <x:v>15</x:v>
      </x:c>
      <x:c r="H97" s="49" t="s">
        <x:v>16</x:v>
      </x:c>
      <x:c r="I97" s="49" t="s">
        <x:v>17</x:v>
      </x:c>
      <x:c r="J97" s="59" t="s">
        <x:v>123</x:v>
      </x:c>
      <x:c r="K97" s="58" t="s">
        <x:v>342</x:v>
      </x:c>
      <x:c r="L97" s="59" t="s">
        <x:v>19</x:v>
      </x:c>
      <x:c r="M97" s="59" t="s">
        <x:v>72</x:v>
      </x:c>
      <x:c r="N97" s="98" t="s">
        <x:v>63</x:v>
      </x:c>
      <x:c r="O97" s="55">
        <x:v>43952.6340277778</x:v>
      </x:c>
      <x:c r="P97" s="96" t="s"/>
    </x:row>
    <x:row r="98" spans="1:19" x14ac:dyDescent="0.25">
      <x:c r="A98" s="11" t="n">
        <x:v>0</x:v>
      </x:c>
      <x:c r="B98" s="11" t="n">
        <x:v>0</x:v>
      </x:c>
      <x:c r="C98" s="11" t="s">
        <x:v>54</x:v>
      </x:c>
      <x:c r="D98" s="11" t="n">
        <x:v>6</x:v>
      </x:c>
      <x:c r="E98" s="11" t="n">
        <x:v>-18</x:v>
      </x:c>
      <x:c r="F98" s="11" t="s">
        <x:v>21</x:v>
      </x:c>
      <x:c r="G98" s="11" t="n">
        <x:v>12</x:v>
      </x:c>
      <x:c r="H98" s="11" t="n">
        <x:v>-40</x:v>
      </x:c>
      <x:c r="I98" s="11" t="s">
        <x:v>33</x:v>
      </x:c>
      <x:c r="J98" s="11" t="n">
        <x:v>2</x:v>
      </x:c>
      <x:c r="K98" s="11" t="n">
        <x:v>-2</x:v>
      </x:c>
      <x:c r="L98" s="11" t="s">
        <x:v>76</x:v>
      </x:c>
      <x:c r="M98" s="11" t="s">
        <x:v>28</x:v>
      </x:c>
      <x:c r="P98" s="96" t="s"/>
    </x:row>
    <x:row r="99" spans="1:19" x14ac:dyDescent="0.25">
      <x:c r="A99" s="11" t="n">
        <x:v>2</x:v>
      </x:c>
      <x:c r="B99" s="11" t="n">
        <x:v>-2</x:v>
      </x:c>
      <x:c r="D99" s="11" t="n">
        <x:v>8</x:v>
      </x:c>
      <x:c r="E99" s="11" t="n">
        <x:v>-28</x:v>
      </x:c>
      <x:c r="G99" s="11" t="n">
        <x:v>14</x:v>
      </x:c>
      <x:c r="H99" s="11" t="n">
        <x:v>-50</x:v>
      </x:c>
      <x:c r="J99" s="11" t="n">
        <x:v>-0.4</x:v>
      </x:c>
      <x:c r="K99" s="11" t="n">
        <x:v>1</x:v>
      </x:c>
      <x:c r="L99" s="11" t="s">
        <x:v>371</x:v>
      </x:c>
      <x:c r="M99" s="0" t="s"/>
      <x:c r="P99" s="96" t="s"/>
    </x:row>
    <x:row r="100" spans="1:19" x14ac:dyDescent="0.25">
      <x:c r="A100" s="11" t="n">
        <x:v>4</x:v>
      </x:c>
      <x:c r="B100" s="11" t="n">
        <x:v>-10</x:v>
      </x:c>
      <x:c r="D100" s="11" t="n">
        <x:v>10</x:v>
      </x:c>
      <x:c r="E100" s="11" t="n">
        <x:v>-30</x:v>
      </x:c>
      <x:c r="G100" s="11" t="n">
        <x:v>16</x:v>
      </x:c>
      <x:c r="H100" s="11" t="n">
        <x:v>-53</x:v>
      </x:c>
      <x:c r="J100" s="11" t="n">
        <x:v>-16.09375</x:v>
      </x:c>
      <x:c r="K100" s="11" t="n">
        <x:v>5.5</x:v>
      </x:c>
      <x:c r="L100" s="11" t="s">
        <x:v>372</x:v>
      </x:c>
      <x:c r="M100" s="0" t="s"/>
      <x:c r="P100" s="96" t="s"/>
    </x:row>
    <x:row r="101" spans="1:19" x14ac:dyDescent="0.25">
      <x:c r="J101" s="11" t="n">
        <x:v>-28</x:v>
      </x:c>
      <x:c r="K101" s="11" t="n">
        <x:v>8</x:v>
      </x:c>
      <x:c r="L101" s="11" t="s">
        <x:v>101</x:v>
      </x:c>
      <x:c r="M101" s="0" t="s"/>
      <x:c r="P101" s="96" t="s"/>
    </x:row>
    <x:row r="102" spans="1:19" x14ac:dyDescent="0.25">
      <x:c r="J102" s="11" t="n">
        <x:v>-36</x:v>
      </x:c>
      <x:c r="K102" s="11" t="n">
        <x:v>11.2</x:v>
      </x:c>
      <x:c r="L102" s="11" t="s">
        <x:v>76</x:v>
      </x:c>
      <x:c r="M102" s="0" t="s"/>
      <x:c r="P102" s="96" t="s"/>
    </x:row>
    <x:row r="103" spans="1:19" x14ac:dyDescent="0.25">
      <x:c r="J103" s="11" t="n">
        <x:v>-52.85</x:v>
      </x:c>
      <x:c r="K103" s="11" t="n">
        <x:v>15.9</x:v>
      </x:c>
      <x:c r="L103" s="11" t="s">
        <x:v>373</x:v>
      </x:c>
      <x:c r="M103" s="0" t="s"/>
      <x:c r="P103" s="96" t="s"/>
    </x:row>
    <x:row r="104" spans="1:19" x14ac:dyDescent="0.25">
      <x:c r="A104" s="13" t="s">
        <x:v>192</x:v>
      </x:c>
      <x:c r="P104" s="96" t="s"/>
    </x:row>
    <x:row r="105" spans="1:19" x14ac:dyDescent="0.25">
      <x:c r="A105" s="45" t="s">
        <x:v>9</x:v>
      </x:c>
      <x:c r="B105" s="45" t="s">
        <x:v>10</x:v>
      </x:c>
      <x:c r="C105" s="45" t="s">
        <x:v>11</x:v>
      </x:c>
      <x:c r="D105" s="47" t="s">
        <x:v>12</x:v>
      </x:c>
      <x:c r="E105" s="47" t="s">
        <x:v>13</x:v>
      </x:c>
      <x:c r="F105" s="47" t="s">
        <x:v>14</x:v>
      </x:c>
      <x:c r="G105" s="49" t="s">
        <x:v>15</x:v>
      </x:c>
      <x:c r="H105" s="49" t="s">
        <x:v>16</x:v>
      </x:c>
      <x:c r="I105" s="49" t="s">
        <x:v>17</x:v>
      </x:c>
      <x:c r="J105" s="59" t="s">
        <x:v>123</x:v>
      </x:c>
      <x:c r="K105" s="58" t="s">
        <x:v>342</x:v>
      </x:c>
      <x:c r="L105" s="59" t="s">
        <x:v>19</x:v>
      </x:c>
      <x:c r="M105" s="59" t="s">
        <x:v>72</x:v>
      </x:c>
      <x:c r="N105" s="98" t="s">
        <x:v>63</x:v>
      </x:c>
      <x:c r="O105" s="64">
        <x:v>43952.6340277778</x:v>
      </x:c>
      <x:c r="P105" s="96" t="s"/>
    </x:row>
    <x:row r="106" spans="1:19" x14ac:dyDescent="0.25">
      <x:c r="A106" s="11" t="n">
        <x:v>36</x:v>
      </x:c>
      <x:c r="B106" s="11" t="n">
        <x:v>-5</x:v>
      </x:c>
      <x:c r="C106" s="11" t="s">
        <x:v>21</x:v>
      </x:c>
      <x:c r="D106" s="11" t="n">
        <x:v>55</x:v>
      </x:c>
      <x:c r="E106" s="11" t="n">
        <x:v>8</x:v>
      </x:c>
      <x:c r="F106" s="11" t="s">
        <x:v>33</x:v>
      </x:c>
      <x:c r="G106" s="11" t="n">
        <x:v>75</x:v>
      </x:c>
      <x:c r="H106" s="11" t="n">
        <x:v>25</x:v>
      </x:c>
      <x:c r="I106" s="11" t="s">
        <x:v>33</x:v>
      </x:c>
      <x:c r="J106" s="11" t="n">
        <x:v>-5</x:v>
      </x:c>
      <x:c r="K106" s="11" t="n">
        <x:v>36</x:v>
      </x:c>
      <x:c r="L106" s="11" t="s">
        <x:v>100</x:v>
      </x:c>
      <x:c r="M106" s="11" t="s">
        <x:v>22</x:v>
      </x:c>
      <x:c r="P106" s="96" t="s"/>
    </x:row>
    <x:row r="107" spans="1:19" x14ac:dyDescent="0.25">
      <x:c r="A107" s="11" t="n">
        <x:v>49</x:v>
      </x:c>
      <x:c r="B107" s="11" t="n">
        <x:v>-3</x:v>
      </x:c>
      <x:c r="D107" s="11" t="n">
        <x:v>59</x:v>
      </x:c>
      <x:c r="E107" s="11" t="n">
        <x:v>16</x:v>
      </x:c>
      <x:c r="G107" s="11" t="n">
        <x:v>82</x:v>
      </x:c>
      <x:c r="H107" s="11" t="n">
        <x:v>28</x:v>
      </x:c>
      <x:c r="J107" s="11" t="n">
        <x:v>-3</x:v>
      </x:c>
      <x:c r="K107" s="11" t="n">
        <x:v>49</x:v>
      </x:c>
      <x:c r="L107" s="11" t="s">
        <x:v>374</x:v>
      </x:c>
      <x:c r="M107" s="0" t="s"/>
      <x:c r="P107" s="96" t="s"/>
    </x:row>
    <x:row r="108" spans="1:19" x14ac:dyDescent="0.25">
      <x:c r="A108" s="11" t="n">
        <x:v>52</x:v>
      </x:c>
      <x:c r="B108" s="11" t="n">
        <x:v>2</x:v>
      </x:c>
      <x:c r="D108" s="11" t="n">
        <x:v>72</x:v>
      </x:c>
      <x:c r="E108" s="11" t="n">
        <x:v>20</x:v>
      </x:c>
      <x:c r="G108" s="11" t="n">
        <x:v>94</x:v>
      </x:c>
      <x:c r="H108" s="11" t="n">
        <x:v>50</x:v>
      </x:c>
      <x:c r="J108" s="11" t="n">
        <x:v>4</x:v>
      </x:c>
      <x:c r="K108" s="11" t="n">
        <x:v>53</x:v>
      </x:c>
      <x:c r="L108" s="11" t="s">
        <x:v>76</x:v>
      </x:c>
      <x:c r="M108" s="0" t="s"/>
      <x:c r="P108" s="96" t="s"/>
    </x:row>
    <x:row r="109" spans="1:19" x14ac:dyDescent="0.25">
      <x:c r="J109" s="11" t="n">
        <x:v>10</x:v>
      </x:c>
      <x:c r="K109" s="11" t="n">
        <x:v>56</x:v>
      </x:c>
      <x:c r="L109" s="11" t="s">
        <x:v>277</x:v>
      </x:c>
      <x:c r="M109" s="0" t="s"/>
      <x:c r="P109" s="96" t="s"/>
    </x:row>
    <x:row r="110" spans="1:19" x14ac:dyDescent="0.25">
      <x:c r="J110" s="11" t="n">
        <x:v>21.3333333333333</x:v>
      </x:c>
      <x:c r="K110" s="11" t="n">
        <x:v>72.8</x:v>
      </x:c>
      <x:c r="L110" s="11" t="s">
        <x:v>375</x:v>
      </x:c>
      <x:c r="M110" s="0" t="s"/>
      <x:c r="P110" s="96" t="s"/>
    </x:row>
    <x:row r="111" spans="1:19" x14ac:dyDescent="0.25">
      <x:c r="J111" s="11" t="n">
        <x:v>35.3333333333333</x:v>
      </x:c>
      <x:c r="K111" s="11" t="n">
        <x:v>86</x:v>
      </x:c>
      <x:c r="L111" s="11" t="s">
        <x:v>376</x:v>
      </x:c>
      <x:c r="M111" s="0" t="s"/>
      <x:c r="P111" s="96" t="s"/>
    </x:row>
    <x:row r="112" spans="1:19" x14ac:dyDescent="0.25">
      <x:c r="A112" s="13" t="s">
        <x:v>198</x:v>
      </x:c>
      <x:c r="P112" s="96" t="s"/>
    </x:row>
    <x:row r="113" spans="1:19" x14ac:dyDescent="0.25">
      <x:c r="A113" s="45" t="s">
        <x:v>9</x:v>
      </x:c>
      <x:c r="B113" s="45" t="s">
        <x:v>10</x:v>
      </x:c>
      <x:c r="C113" s="45" t="s">
        <x:v>11</x:v>
      </x:c>
      <x:c r="D113" s="47" t="s">
        <x:v>12</x:v>
      </x:c>
      <x:c r="E113" s="47" t="s">
        <x:v>13</x:v>
      </x:c>
      <x:c r="F113" s="47" t="s">
        <x:v>14</x:v>
      </x:c>
      <x:c r="G113" s="49" t="s">
        <x:v>15</x:v>
      </x:c>
      <x:c r="H113" s="49" t="s">
        <x:v>16</x:v>
      </x:c>
      <x:c r="I113" s="49" t="s">
        <x:v>17</x:v>
      </x:c>
      <x:c r="J113" s="59" t="s">
        <x:v>123</x:v>
      </x:c>
      <x:c r="K113" s="58" t="s">
        <x:v>342</x:v>
      </x:c>
      <x:c r="L113" s="59" t="s">
        <x:v>19</x:v>
      </x:c>
      <x:c r="M113" s="59" t="s">
        <x:v>72</x:v>
      </x:c>
      <x:c r="N113" s="98" t="s">
        <x:v>63</x:v>
      </x:c>
      <x:c r="O113" s="64">
        <x:v>43952.6340277778</x:v>
      </x:c>
      <x:c r="P113" s="96" t="s"/>
    </x:row>
    <x:row r="114" spans="1:19" x14ac:dyDescent="0.25">
      <x:c r="A114" s="11" t="n">
        <x:v>-400</x:v>
      </x:c>
      <x:c r="B114" s="11" t="n">
        <x:v>103</x:v>
      </x:c>
      <x:c r="C114" s="11" t="s">
        <x:v>33</x:v>
      </x:c>
      <x:c r="D114" s="11" t="n">
        <x:v>-200</x:v>
      </x:c>
      <x:c r="E114" s="11" t="n">
        <x:v>137</x:v>
      </x:c>
      <x:c r="F114" s="11" t="s">
        <x:v>21</x:v>
      </x:c>
      <x:c r="G114" s="11" t="n">
        <x:v>-100</x:v>
      </x:c>
      <x:c r="H114" s="11" t="n">
        <x:v>190</x:v>
      </x:c>
      <x:c r="I114" s="11" t="s">
        <x:v>40</x:v>
      </x:c>
      <x:c r="J114" s="11" t="n">
        <x:v>115</x:v>
      </x:c>
      <x:c r="K114" s="11" t="n">
        <x:v>-380</x:v>
      </x:c>
      <x:c r="L114" s="11" t="s">
        <x:v>76</x:v>
      </x:c>
      <x:c r="M114" s="11" t="s">
        <x:v>26</x:v>
      </x:c>
      <x:c r="P114" s="96" t="s"/>
    </x:row>
    <x:row r="115" spans="1:19" x14ac:dyDescent="0.25">
      <x:c r="A115" s="11" t="n">
        <x:v>-375</x:v>
      </x:c>
      <x:c r="B115" s="11" t="n">
        <x:v>118</x:v>
      </x:c>
      <x:c r="D115" s="11" t="n">
        <x:v>-180</x:v>
      </x:c>
      <x:c r="E115" s="11" t="n">
        <x:v>152</x:v>
      </x:c>
      <x:c r="G115" s="11" t="n">
        <x:v>-75</x:v>
      </x:c>
      <x:c r="H115" s="11" t="n">
        <x:v>192</x:v>
      </x:c>
      <x:c r="J115" s="11" t="n">
        <x:v>133.266666666667</x:v>
      </x:c>
      <x:c r="K115" s="11" t="n">
        <x:v>-280</x:v>
      </x:c>
      <x:c r="L115" s="11" t="s">
        <x:v>76</x:v>
      </x:c>
      <x:c r="M115" s="0" t="s"/>
      <x:c r="P115" s="96" t="s"/>
    </x:row>
    <x:row r="116" spans="1:19" x14ac:dyDescent="0.25">
      <x:c r="A116" s="11" t="n">
        <x:v>-350</x:v>
      </x:c>
      <x:c r="B116" s="11" t="n">
        <x:v>130</x:v>
      </x:c>
      <x:c r="D116" s="11" t="n">
        <x:v>-160</x:v>
      </x:c>
      <x:c r="E116" s="11" t="n">
        <x:v>183</x:v>
      </x:c>
      <x:c r="G116" s="11" t="n">
        <x:v>-50</x:v>
      </x:c>
      <x:c r="H116" s="11" t="n">
        <x:v>205</x:v>
      </x:c>
      <x:c r="J116" s="11" t="n">
        <x:v>183</x:v>
      </x:c>
      <x:c r="K116" s="11" t="n">
        <x:v>-160</x:v>
      </x:c>
      <x:c r="L116" s="11" t="s">
        <x:v>76</x:v>
      </x:c>
      <x:c r="M116" s="0" t="s"/>
      <x:c r="P116" s="96" t="s"/>
    </x:row>
    <x:row r="117" spans="1:19" x14ac:dyDescent="0.25">
      <x:c r="J117" s="11" t="n">
        <x:v>190</x:v>
      </x:c>
      <x:c r="K117" s="11" t="n">
        <x:v>-100</x:v>
      </x:c>
      <x:c r="L117" s="11" t="s">
        <x:v>76</x:v>
      </x:c>
      <x:c r="M117" s="0" t="s"/>
      <x:c r="P117" s="96" t="s"/>
    </x:row>
    <x:row r="118" spans="1:19" x14ac:dyDescent="0.25">
      <x:c r="J118" s="11" t="n">
        <x:v>192</x:v>
      </x:c>
      <x:c r="K118" s="11" t="n">
        <x:v>-80</x:v>
      </x:c>
      <x:c r="L118" s="11" t="s">
        <x:v>76</x:v>
      </x:c>
      <x:c r="M118" s="0" t="s"/>
      <x:c r="P118" s="96" t="s"/>
    </x:row>
    <x:row r="119" spans="1:19" x14ac:dyDescent="0.25">
      <x:c r="J119" s="11" t="n">
        <x:v>205</x:v>
      </x:c>
      <x:c r="K119" s="11" t="n">
        <x:v>-50</x:v>
      </x:c>
      <x:c r="L119" s="11" t="s">
        <x:v>76</x:v>
      </x:c>
      <x:c r="M119" s="0" t="s"/>
      <x:c r="P119" s="96" t="s"/>
    </x:row>
    <x:row r="120" spans="1:19" x14ac:dyDescent="0.25">
      <x:c r="A120" s="13" t="s">
        <x:v>204</x:v>
      </x:c>
      <x:c r="P120" s="96" t="s"/>
    </x:row>
    <x:row r="121" spans="1:19" x14ac:dyDescent="0.25">
      <x:c r="A121" s="45" t="s">
        <x:v>9</x:v>
      </x:c>
      <x:c r="B121" s="45" t="s">
        <x:v>10</x:v>
      </x:c>
      <x:c r="C121" s="45" t="s">
        <x:v>11</x:v>
      </x:c>
      <x:c r="D121" s="47" t="s">
        <x:v>12</x:v>
      </x:c>
      <x:c r="E121" s="47" t="s">
        <x:v>13</x:v>
      </x:c>
      <x:c r="F121" s="47" t="s">
        <x:v>14</x:v>
      </x:c>
      <x:c r="G121" s="49" t="s">
        <x:v>15</x:v>
      </x:c>
      <x:c r="H121" s="49" t="s">
        <x:v>16</x:v>
      </x:c>
      <x:c r="I121" s="49" t="s">
        <x:v>17</x:v>
      </x:c>
      <x:c r="J121" s="59" t="s">
        <x:v>123</x:v>
      </x:c>
      <x:c r="K121" s="58" t="s">
        <x:v>342</x:v>
      </x:c>
      <x:c r="L121" s="59" t="s">
        <x:v>19</x:v>
      </x:c>
      <x:c r="M121" s="59" t="s">
        <x:v>72</x:v>
      </x:c>
      <x:c r="N121" s="98" t="s">
        <x:v>63</x:v>
      </x:c>
      <x:c r="O121" s="64">
        <x:v>43952.6340277778</x:v>
      </x:c>
      <x:c r="P121" s="96" t="s"/>
    </x:row>
    <x:row r="122" spans="1:19" s="0" customFormat="1" x14ac:dyDescent="0.25">
      <x:c r="A122" s="11" t="n">
        <x:v>0</x:v>
      </x:c>
      <x:c r="B122" s="11" t="n">
        <x:v>0</x:v>
      </x:c>
      <x:c r="C122" s="11" t="s">
        <x:v>33</x:v>
      </x:c>
      <x:c r="D122" s="11" t="n">
        <x:v>75</x:v>
      </x:c>
      <x:c r="E122" s="11" t="n">
        <x:v>10</x:v>
      </x:c>
      <x:c r="F122" s="11" t="s">
        <x:v>54</x:v>
      </x:c>
      <x:c r="G122" s="11" t="n">
        <x:v>150</x:v>
      </x:c>
      <x:c r="H122" s="11" t="n">
        <x:v>10000</x:v>
      </x:c>
      <x:c r="I122" s="11" t="s">
        <x:v>21</x:v>
      </x:c>
      <x:c r="J122" s="11" t="n">
        <x:v>0.08</x:v>
      </x:c>
      <x:c r="K122" s="11" t="n">
        <x:v>20</x:v>
      </x:c>
      <x:c r="L122" s="11" t="s">
        <x:v>271</x:v>
      </x:c>
      <x:c r="M122" s="11" t="s">
        <x:v>22</x:v>
      </x:c>
      <x:c r="N122" s="0" t="s"/>
      <x:c r="O122" s="0" t="s"/>
      <x:c r="P122" s="96" t="s"/>
      <x:c r="Q122" s="0" t="s"/>
      <x:c r="R122" s="0" t="s"/>
      <x:c r="S122" s="0" t="s"/>
    </x:row>
    <x:row r="123" spans="1:19" x14ac:dyDescent="0.25">
      <x:c r="A123" s="11" t="n">
        <x:v>25</x:v>
      </x:c>
      <x:c r="B123" s="11" t="n">
        <x:v>0.1</x:v>
      </x:c>
      <x:c r="D123" s="11" t="n">
        <x:v>100</x:v>
      </x:c>
      <x:c r="E123" s="11" t="n">
        <x:v>100</x:v>
      </x:c>
      <x:c r="G123" s="11" t="n">
        <x:v>175</x:v>
      </x:c>
      <x:c r="H123" s="11" t="n">
        <x:v>100000</x:v>
      </x:c>
      <x:c r="J123" s="11" t="n">
        <x:v>0.28</x:v>
      </x:c>
      <x:c r="K123" s="11" t="n">
        <x:v>30</x:v>
      </x:c>
      <x:c r="L123" s="11" t="s">
        <x:v>142</x:v>
      </x:c>
      <x:c r="M123" s="0" t="s"/>
      <x:c r="P123" s="96" t="s"/>
    </x:row>
    <x:row r="124" spans="1:19" x14ac:dyDescent="0.25">
      <x:c r="A124" s="11" t="n">
        <x:v>50</x:v>
      </x:c>
      <x:c r="B124" s="11" t="n">
        <x:v>1</x:v>
      </x:c>
      <x:c r="D124" s="11" t="n">
        <x:v>125</x:v>
      </x:c>
      <x:c r="E124" s="11" t="n">
        <x:v>1000</x:v>
      </x:c>
      <x:c r="G124" s="11" t="n">
        <x:v>200</x:v>
      </x:c>
      <x:c r="H124" s="11" t="n">
        <x:v>1000000</x:v>
      </x:c>
      <x:c r="J124" s="11" t="n">
        <x:v>4.6</x:v>
      </x:c>
      <x:c r="K124" s="11" t="n">
        <x:v>60</x:v>
      </x:c>
      <x:c r="L124" s="11" t="s">
        <x:v>364</x:v>
      </x:c>
      <x:c r="M124" s="0" t="s"/>
      <x:c r="P124" s="96" t="s"/>
    </x:row>
    <x:row r="125" spans="1:19" x14ac:dyDescent="0.25">
      <x:c r="J125" s="11" t="n">
        <x:v>379.1296</x:v>
      </x:c>
      <x:c r="K125" s="11" t="n">
        <x:v>110</x:v>
      </x:c>
      <x:c r="L125" s="11" t="s">
        <x:v>377</x:v>
      </x:c>
      <x:c r="M125" s="0" t="s"/>
      <x:c r="P125" s="96" t="s"/>
    </x:row>
    <x:row r="126" spans="1:19" x14ac:dyDescent="0.25">
      <x:c r="J126" s="11" t="n">
        <x:v>2193.472</x:v>
      </x:c>
      <x:c r="K126" s="11" t="n">
        <x:v>130</x:v>
      </x:c>
      <x:c r="L126" s="11" t="s">
        <x:v>372</x:v>
      </x:c>
      <x:c r="M126" s="0" t="s"/>
      <x:c r="P126" s="96" t="s"/>
    </x:row>
    <x:row r="127" spans="1:19" x14ac:dyDescent="0.25">
      <x:c r="J127" s="11" t="n">
        <x:v>100000</x:v>
      </x:c>
      <x:c r="K127" s="11" t="n">
        <x:v>175</x:v>
      </x:c>
      <x:c r="L127" s="11" t="s">
        <x:v>378</x:v>
      </x:c>
      <x:c r="M127" s="0" t="s"/>
      <x:c r="P127" s="96" t="s"/>
    </x:row>
    <x:row r="128" spans="1:19" x14ac:dyDescent="0.25">
      <x:c r="A128" s="13" t="s">
        <x:v>210</x:v>
      </x:c>
      <x:c r="P128" s="96" t="s"/>
    </x:row>
    <x:row r="129" spans="1:19" x14ac:dyDescent="0.25">
      <x:c r="A129" s="45" t="s">
        <x:v>9</x:v>
      </x:c>
      <x:c r="B129" s="45" t="s">
        <x:v>10</x:v>
      </x:c>
      <x:c r="C129" s="45" t="s">
        <x:v>11</x:v>
      </x:c>
      <x:c r="D129" s="47" t="s">
        <x:v>12</x:v>
      </x:c>
      <x:c r="E129" s="47" t="s">
        <x:v>13</x:v>
      </x:c>
      <x:c r="F129" s="47" t="s">
        <x:v>14</x:v>
      </x:c>
      <x:c r="G129" s="49" t="s">
        <x:v>15</x:v>
      </x:c>
      <x:c r="H129" s="49" t="s">
        <x:v>16</x:v>
      </x:c>
      <x:c r="I129" s="49" t="s">
        <x:v>17</x:v>
      </x:c>
      <x:c r="J129" s="59" t="s">
        <x:v>123</x:v>
      </x:c>
      <x:c r="K129" s="58" t="s">
        <x:v>342</x:v>
      </x:c>
      <x:c r="L129" s="59" t="s">
        <x:v>19</x:v>
      </x:c>
      <x:c r="M129" s="59" t="s">
        <x:v>72</x:v>
      </x:c>
      <x:c r="N129" s="98" t="s">
        <x:v>63</x:v>
      </x:c>
      <x:c r="O129" s="64">
        <x:v>43952.6340277778</x:v>
      </x:c>
      <x:c r="P129" s="96" t="s"/>
    </x:row>
    <x:row r="130" spans="1:19" x14ac:dyDescent="0.25">
      <x:c r="A130" s="11" t="n">
        <x:v>-5</x:v>
      </x:c>
      <x:c r="B130" s="11" t="n">
        <x:v>30</x:v>
      </x:c>
      <x:c r="C130" s="11" t="s">
        <x:v>54</x:v>
      </x:c>
      <x:c r="D130" s="11" t="n">
        <x:v>4</x:v>
      </x:c>
      <x:c r="E130" s="11" t="n">
        <x:v>18</x:v>
      </x:c>
      <x:c r="F130" s="11" t="s">
        <x:v>40</x:v>
      </x:c>
      <x:c r="G130" s="11" t="n">
        <x:v>13</x:v>
      </x:c>
      <x:c r="H130" s="11" t="n">
        <x:v>8</x:v>
      </x:c>
      <x:c r="I130" s="11" t="s">
        <x:v>40</x:v>
      </x:c>
      <x:c r="J130" s="11" t="n">
        <x:v>28.2631578947368</x:v>
      </x:c>
      <x:c r="K130" s="11" t="n">
        <x:v>-4</x:v>
      </x:c>
      <x:c r="L130" s="11" t="s">
        <x:v>76</x:v>
      </x:c>
      <x:c r="M130" s="11" t="s">
        <x:v>31</x:v>
      </x:c>
      <x:c r="P130" s="96" t="s"/>
    </x:row>
    <x:row r="131" spans="1:19" x14ac:dyDescent="0.25">
      <x:c r="A131" s="11" t="n">
        <x:v>-2</x:v>
      </x:c>
      <x:c r="B131" s="11" t="n">
        <x:v>25</x:v>
      </x:c>
      <x:c r="D131" s="11" t="n">
        <x:v>8</x:v>
      </x:c>
      <x:c r="E131" s="11" t="n">
        <x:v>12</x:v>
      </x:c>
      <x:c r="G131" s="11" t="n">
        <x:v>14</x:v>
      </x:c>
      <x:c r="H131" s="11" t="n">
        <x:v>5</x:v>
      </x:c>
      <x:c r="J131" s="11" t="n">
        <x:v>22.2697368421053</x:v>
      </x:c>
      <x:c r="K131" s="11" t="n">
        <x:v>0</x:v>
      </x:c>
      <x:c r="L131" s="11" t="s">
        <x:v>76</x:v>
      </x:c>
      <x:c r="M131" s="0" t="s"/>
      <x:c r="P131" s="96" t="s"/>
    </x:row>
    <x:row r="132" spans="1:19" x14ac:dyDescent="0.25">
      <x:c r="A132" s="11" t="n">
        <x:v>2</x:v>
      </x:c>
      <x:c r="B132" s="11" t="n">
        <x:v>20</x:v>
      </x:c>
      <x:c r="D132" s="11" t="n">
        <x:v>12</x:v>
      </x:c>
      <x:c r="E132" s="11" t="n">
        <x:v>11</x:v>
      </x:c>
      <x:c r="G132" s="11" t="n">
        <x:v>15</x:v>
      </x:c>
      <x:c r="H132" s="11" t="n">
        <x:v>-3</x:v>
      </x:c>
      <x:c r="J132" s="11" t="n">
        <x:v>18.9819078947368</x:v>
      </x:c>
      <x:c r="K132" s="11" t="n">
        <x:v>3</x:v>
      </x:c>
      <x:c r="L132" s="11" t="s">
        <x:v>76</x:v>
      </x:c>
      <x:c r="M132" s="0" t="s"/>
      <x:c r="P132" s="96" t="s"/>
    </x:row>
    <x:row r="133" spans="1:19" x14ac:dyDescent="0.25">
      <x:c r="J133" s="11" t="n">
        <x:v>18</x:v>
      </x:c>
      <x:c r="K133" s="11" t="n">
        <x:v>6</x:v>
      </x:c>
      <x:c r="L133" s="11" t="s">
        <x:v>76</x:v>
      </x:c>
      <x:c r="M133" s="0" t="s"/>
      <x:c r="P133" s="96" t="s"/>
    </x:row>
    <x:row r="134" spans="1:19" x14ac:dyDescent="0.25">
      <x:c r="J134" s="11" t="n">
        <x:v>11</x:v>
      </x:c>
      <x:c r="K134" s="11" t="n">
        <x:v>12.5</x:v>
      </x:c>
      <x:c r="L134" s="11" t="s">
        <x:v>76</x:v>
      </x:c>
      <x:c r="M134" s="0" t="s"/>
      <x:c r="P134" s="96" t="s"/>
    </x:row>
    <x:row r="135" spans="1:19" x14ac:dyDescent="0.25">
      <x:c r="J135" s="11" t="n">
        <x:v>8</x:v>
      </x:c>
      <x:c r="K135" s="11" t="n">
        <x:v>13.5</x:v>
      </x:c>
      <x:c r="L135" s="11" t="s">
        <x:v>76</x:v>
      </x:c>
      <x:c r="M135" s="0" t="s"/>
      <x:c r="P135" s="96" t="s"/>
    </x:row>
    <x:row r="136" spans="1:19" x14ac:dyDescent="0.25">
      <x:c r="A136" s="13" t="s">
        <x:v>215</x:v>
      </x:c>
      <x:c r="P136" s="96" t="s"/>
    </x:row>
    <x:row r="137" spans="1:19" x14ac:dyDescent="0.25">
      <x:c r="A137" s="45" t="s">
        <x:v>9</x:v>
      </x:c>
      <x:c r="B137" s="45" t="s">
        <x:v>10</x:v>
      </x:c>
      <x:c r="C137" s="45" t="s">
        <x:v>11</x:v>
      </x:c>
      <x:c r="D137" s="47" t="s">
        <x:v>12</x:v>
      </x:c>
      <x:c r="E137" s="47" t="s">
        <x:v>13</x:v>
      </x:c>
      <x:c r="F137" s="47" t="s">
        <x:v>14</x:v>
      </x:c>
      <x:c r="G137" s="49" t="s">
        <x:v>15</x:v>
      </x:c>
      <x:c r="H137" s="49" t="s">
        <x:v>16</x:v>
      </x:c>
      <x:c r="I137" s="49" t="s">
        <x:v>17</x:v>
      </x:c>
      <x:c r="J137" s="59" t="s">
        <x:v>123</x:v>
      </x:c>
      <x:c r="K137" s="58" t="s">
        <x:v>342</x:v>
      </x:c>
      <x:c r="L137" s="59" t="s">
        <x:v>19</x:v>
      </x:c>
      <x:c r="M137" s="59" t="s">
        <x:v>72</x:v>
      </x:c>
      <x:c r="N137" s="98" t="s">
        <x:v>63</x:v>
      </x:c>
      <x:c r="O137" s="64">
        <x:v>43952.6340277778</x:v>
      </x:c>
      <x:c r="P137" s="96" t="s"/>
    </x:row>
    <x:row r="138" spans="1:19" x14ac:dyDescent="0.25">
      <x:c r="A138" s="11" t="n">
        <x:v>90</x:v>
      </x:c>
      <x:c r="B138" s="11" t="n">
        <x:v>14</x:v>
      </x:c>
      <x:c r="C138" s="11" t="s">
        <x:v>40</x:v>
      </x:c>
      <x:c r="D138" s="11" t="n">
        <x:v>100</x:v>
      </x:c>
      <x:c r="E138" s="11" t="n">
        <x:v>8</x:v>
      </x:c>
      <x:c r="F138" s="11" t="s">
        <x:v>21</x:v>
      </x:c>
      <x:c r="G138" s="11" t="n">
        <x:v>110</x:v>
      </x:c>
      <x:c r="H138" s="11" t="n">
        <x:v>3</x:v>
      </x:c>
      <x:c r="I138" s="11" t="s">
        <x:v>21</x:v>
      </x:c>
      <x:c r="J138" s="11" t="n">
        <x:v>14</x:v>
      </x:c>
      <x:c r="K138" s="11" t="n">
        <x:v>92</x:v>
      </x:c>
      <x:c r="L138" s="11" t="s">
        <x:v>76</x:v>
      </x:c>
      <x:c r="M138" s="11" t="s">
        <x:v>31</x:v>
      </x:c>
      <x:c r="P138" s="96" t="s"/>
    </x:row>
    <x:row r="139" spans="1:19" x14ac:dyDescent="0.25">
      <x:c r="A139" s="11" t="n">
        <x:v>94</x:v>
      </x:c>
      <x:c r="B139" s="11" t="n">
        <x:v>13</x:v>
      </x:c>
      <x:c r="D139" s="11" t="n">
        <x:v>102</x:v>
      </x:c>
      <x:c r="E139" s="11" t="n">
        <x:v>5</x:v>
      </x:c>
      <x:c r="G139" s="11" t="n">
        <x:v>112</x:v>
      </x:c>
      <x:c r="H139" s="11" t="n">
        <x:v>-5</x:v>
      </x:c>
      <x:c r="J139" s="11" t="n">
        <x:v>13</x:v>
      </x:c>
      <x:c r="K139" s="11" t="n">
        <x:v>96</x:v>
      </x:c>
      <x:c r="L139" s="11" t="s">
        <x:v>76</x:v>
      </x:c>
      <x:c r="M139" s="0" t="s"/>
      <x:c r="P139" s="96" t="s"/>
    </x:row>
    <x:row r="140" spans="1:19" x14ac:dyDescent="0.25">
      <x:c r="A140" s="11" t="n">
        <x:v>98</x:v>
      </x:c>
      <x:c r="B140" s="11" t="n">
        <x:v>10</x:v>
      </x:c>
      <x:c r="D140" s="11" t="n">
        <x:v>103</x:v>
      </x:c>
      <x:c r="E140" s="11" t="n">
        <x:v>4</x:v>
      </x:c>
      <x:c r="G140" s="11" t="n">
        <x:v>120</x:v>
      </x:c>
      <x:c r="H140" s="11" t="n">
        <x:v>-20</x:v>
      </x:c>
      <x:c r="J140" s="11" t="n">
        <x:v>8</x:v>
      </x:c>
      <x:c r="K140" s="11" t="n">
        <x:v>100</x:v>
      </x:c>
      <x:c r="L140" s="11" t="s">
        <x:v>76</x:v>
      </x:c>
      <x:c r="M140" s="0" t="s"/>
      <x:c r="P140" s="96" t="s"/>
    </x:row>
    <x:row r="141" spans="1:19" x14ac:dyDescent="0.25">
      <x:c r="J141" s="11" t="n">
        <x:v>3</x:v>
      </x:c>
      <x:c r="K141" s="11" t="n">
        <x:v>110</x:v>
      </x:c>
      <x:c r="L141" s="11" t="s">
        <x:v>76</x:v>
      </x:c>
      <x:c r="M141" s="0" t="s"/>
      <x:c r="P141" s="96" t="s"/>
    </x:row>
    <x:row r="142" spans="1:19" x14ac:dyDescent="0.25">
      <x:c r="J142" s="11" t="n">
        <x:v>-5</x:v>
      </x:c>
      <x:c r="K142" s="11" t="n">
        <x:v>112</x:v>
      </x:c>
      <x:c r="L142" s="11" t="s">
        <x:v>76</x:v>
      </x:c>
      <x:c r="M142" s="0" t="s"/>
      <x:c r="P142" s="96" t="s"/>
    </x:row>
    <x:row r="143" spans="1:19" x14ac:dyDescent="0.25">
      <x:c r="J143" s="11" t="n">
        <x:v>-5</x:v>
      </x:c>
      <x:c r="K143" s="11" t="n">
        <x:v>118</x:v>
      </x:c>
      <x:c r="L143" s="11" t="s">
        <x:v>76</x:v>
      </x:c>
      <x:c r="M143" s="0" t="s"/>
      <x:c r="P143" s="96" t="s"/>
    </x:row>
    <x:row r="144" spans="1:19" x14ac:dyDescent="0.25">
      <x:c r="A144" s="13" t="s">
        <x:v>217</x:v>
      </x:c>
      <x:c r="P144" s="96" t="s"/>
    </x:row>
    <x:row r="145" spans="1:19" x14ac:dyDescent="0.25">
      <x:c r="A145" s="45" t="s">
        <x:v>9</x:v>
      </x:c>
      <x:c r="B145" s="45" t="s">
        <x:v>10</x:v>
      </x:c>
      <x:c r="C145" s="45" t="s">
        <x:v>11</x:v>
      </x:c>
      <x:c r="D145" s="47" t="s">
        <x:v>12</x:v>
      </x:c>
      <x:c r="E145" s="47" t="s">
        <x:v>13</x:v>
      </x:c>
      <x:c r="F145" s="47" t="s">
        <x:v>14</x:v>
      </x:c>
      <x:c r="G145" s="49" t="s">
        <x:v>15</x:v>
      </x:c>
      <x:c r="H145" s="49" t="s">
        <x:v>16</x:v>
      </x:c>
      <x:c r="I145" s="49" t="s">
        <x:v>17</x:v>
      </x:c>
      <x:c r="J145" s="59" t="s">
        <x:v>123</x:v>
      </x:c>
      <x:c r="K145" s="58" t="s">
        <x:v>342</x:v>
      </x:c>
      <x:c r="L145" s="59" t="s">
        <x:v>19</x:v>
      </x:c>
      <x:c r="M145" s="59" t="s">
        <x:v>72</x:v>
      </x:c>
      <x:c r="N145" s="98" t="s">
        <x:v>63</x:v>
      </x:c>
      <x:c r="O145" s="64">
        <x:v>43952.6340277778</x:v>
      </x:c>
      <x:c r="P145" s="96" t="s"/>
    </x:row>
    <x:row r="146" spans="1:19" x14ac:dyDescent="0.25">
      <x:c r="A146" s="11" t="n">
        <x:v>0</x:v>
      </x:c>
      <x:c r="B146" s="11" t="n">
        <x:v>16</x:v>
      </x:c>
      <x:c r="C146" s="11" t="s">
        <x:v>54</x:v>
      </x:c>
      <x:c r="D146" s="11" t="n">
        <x:v>30</x:v>
      </x:c>
      <x:c r="E146" s="11" t="n">
        <x:v>-10</x:v>
      </x:c>
      <x:c r="F146" s="11" t="s">
        <x:v>54</x:v>
      </x:c>
      <x:c r="G146" s="11" t="n">
        <x:v>60</x:v>
      </x:c>
      <x:c r="H146" s="11" t="n">
        <x:v>-36</x:v>
      </x:c>
      <x:c r="I146" s="11" t="s">
        <x:v>33</x:v>
      </x:c>
      <x:c r="J146" s="11" t="n">
        <x:v>14.6304</x:v>
      </x:c>
      <x:c r="K146" s="11" t="n">
        <x:v>4</x:v>
      </x:c>
      <x:c r="L146" s="11" t="s">
        <x:v>379</x:v>
      </x:c>
      <x:c r="M146" s="11" t="s">
        <x:v>28</x:v>
      </x:c>
      <x:c r="P146" s="96" t="s"/>
    </x:row>
    <x:row r="147" spans="1:19" x14ac:dyDescent="0.25">
      <x:c r="A147" s="11" t="n">
        <x:v>10</x:v>
      </x:c>
      <x:c r="B147" s="11" t="n">
        <x:v>10</x:v>
      </x:c>
      <x:c r="D147" s="11" t="n">
        <x:v>40</x:v>
      </x:c>
      <x:c r="E147" s="11" t="n">
        <x:v>-22</x:v>
      </x:c>
      <x:c r="G147" s="11" t="n">
        <x:v>70</x:v>
      </x:c>
      <x:c r="H147" s="11" t="n">
        <x:v>-50</x:v>
      </x:c>
      <x:c r="J147" s="11" t="n">
        <x:v>7.256</x:v>
      </x:c>
      <x:c r="K147" s="11" t="n">
        <x:v>12</x:v>
      </x:c>
      <x:c r="L147" s="11" t="s">
        <x:v>380</x:v>
      </x:c>
      <x:c r="M147" s="0" t="s"/>
      <x:c r="P147" s="96" t="s"/>
    </x:row>
    <x:row r="148" spans="1:19" x14ac:dyDescent="0.25">
      <x:c r="A148" s="11" t="n">
        <x:v>20</x:v>
      </x:c>
      <x:c r="B148" s="11" t="n">
        <x:v>-5</x:v>
      </x:c>
      <x:c r="D148" s="11" t="n">
        <x:v>50</x:v>
      </x:c>
      <x:c r="E148" s="11" t="n">
        <x:v>-30</x:v>
      </x:c>
      <x:c r="G148" s="11" t="n">
        <x:v>80</x:v>
      </x:c>
      <x:c r="H148" s="11" t="n">
        <x:v>-78</x:v>
      </x:c>
      <x:c r="J148" s="11" t="n">
        <x:v>-7.71666666666667</x:v>
      </x:c>
      <x:c r="K148" s="11" t="n">
        <x:v>25</x:v>
      </x:c>
      <x:c r="L148" s="11" t="s">
        <x:v>372</x:v>
      </x:c>
      <x:c r="M148" s="0" t="s"/>
      <x:c r="P148" s="96" t="s"/>
    </x:row>
    <x:row r="149" spans="1:19" x14ac:dyDescent="0.25">
      <x:c r="J149" s="11" t="n">
        <x:v>-16.9930666666667</x:v>
      </x:c>
      <x:c r="K149" s="11" t="n">
        <x:v>36</x:v>
      </x:c>
      <x:c r="L149" s="11" t="s">
        <x:v>381</x:v>
      </x:c>
      <x:c r="M149" s="0" t="s"/>
      <x:c r="P149" s="96" t="s"/>
    </x:row>
    <x:row r="150" spans="1:19" x14ac:dyDescent="0.25">
      <x:c r="J150" s="11" t="n">
        <x:v>-34.8512</x:v>
      </x:c>
      <x:c r="K150" s="11" t="n">
        <x:v>58</x:v>
      </x:c>
      <x:c r="L150" s="11" t="s">
        <x:v>372</x:v>
      </x:c>
      <x:c r="M150" s="0" t="s"/>
      <x:c r="P150" s="96" t="s"/>
    </x:row>
    <x:row r="151" spans="1:19" x14ac:dyDescent="0.25">
      <x:c r="J151" s="11" t="n">
        <x:v>-43</x:v>
      </x:c>
      <x:c r="K151" s="11" t="n">
        <x:v>65</x:v>
      </x:c>
      <x:c r="L151" s="11" t="s">
        <x:v>382</x:v>
      </x:c>
      <x:c r="M151" s="0" t="s"/>
      <x:c r="P151" s="96" t="s"/>
    </x:row>
    <x:row r="152" spans="1:19" x14ac:dyDescent="0.25">
      <x:c r="A152" s="13" t="s">
        <x:v>224</x:v>
      </x:c>
      <x:c r="P152" s="96" t="s"/>
    </x:row>
    <x:row r="153" spans="1:19" x14ac:dyDescent="0.25">
      <x:c r="A153" s="45" t="s">
        <x:v>9</x:v>
      </x:c>
      <x:c r="B153" s="45" t="s">
        <x:v>10</x:v>
      </x:c>
      <x:c r="C153" s="45" t="s">
        <x:v>11</x:v>
      </x:c>
      <x:c r="D153" s="47" t="s">
        <x:v>12</x:v>
      </x:c>
      <x:c r="E153" s="47" t="s">
        <x:v>13</x:v>
      </x:c>
      <x:c r="F153" s="47" t="s">
        <x:v>14</x:v>
      </x:c>
      <x:c r="G153" s="49" t="s">
        <x:v>15</x:v>
      </x:c>
      <x:c r="H153" s="49" t="s">
        <x:v>16</x:v>
      </x:c>
      <x:c r="I153" s="49" t="s">
        <x:v>17</x:v>
      </x:c>
      <x:c r="J153" s="59" t="s">
        <x:v>123</x:v>
      </x:c>
      <x:c r="K153" s="58" t="s">
        <x:v>342</x:v>
      </x:c>
      <x:c r="L153" s="59" t="s">
        <x:v>19</x:v>
      </x:c>
      <x:c r="M153" s="59" t="s">
        <x:v>72</x:v>
      </x:c>
      <x:c r="N153" s="98" t="s">
        <x:v>63</x:v>
      </x:c>
      <x:c r="O153" s="64">
        <x:v>43952.6340277778</x:v>
      </x:c>
      <x:c r="P153" s="96" t="s"/>
    </x:row>
    <x:row r="154" spans="1:19" x14ac:dyDescent="0.25">
      <x:c r="A154" s="11" t="n">
        <x:v>64</x:v>
      </x:c>
      <x:c r="B154" s="11" t="n">
        <x:v>2</x:v>
      </x:c>
      <x:c r="C154" s="11" t="s">
        <x:v>33</x:v>
      </x:c>
      <x:c r="D154" s="11" t="n">
        <x:v>75</x:v>
      </x:c>
      <x:c r="E154" s="11" t="n">
        <x:v>10</x:v>
      </x:c>
      <x:c r="F154" s="11" t="s">
        <x:v>40</x:v>
      </x:c>
      <x:c r="G154" s="11" t="n">
        <x:v>90</x:v>
      </x:c>
      <x:c r="H154" s="11" t="n">
        <x:v>22</x:v>
      </x:c>
      <x:c r="I154" s="11" t="s">
        <x:v>21</x:v>
      </x:c>
      <x:c r="J154" s="11" t="n">
        <x:v>3.5</x:v>
      </x:c>
      <x:c r="K154" s="11" t="n">
        <x:v>65</x:v>
      </x:c>
      <x:c r="L154" s="11" t="s">
        <x:v>76</x:v>
      </x:c>
      <x:c r="M154" s="11" t="s">
        <x:v>26</x:v>
      </x:c>
      <x:c r="P154" s="96" t="s"/>
    </x:row>
    <x:row r="155" spans="1:19" x14ac:dyDescent="0.25">
      <x:c r="A155" s="11" t="n">
        <x:v>66</x:v>
      </x:c>
      <x:c r="B155" s="11" t="n">
        <x:v>5</x:v>
      </x:c>
      <x:c r="D155" s="11" t="n">
        <x:v>78</x:v>
      </x:c>
      <x:c r="E155" s="11" t="n">
        <x:v>15</x:v>
      </x:c>
      <x:c r="G155" s="11" t="n">
        <x:v>96</x:v>
      </x:c>
      <x:c r="H155" s="11" t="n">
        <x:v>28</x:v>
      </x:c>
      <x:c r="J155" s="11" t="n">
        <x:v>8.40000000000001</x:v>
      </x:c>
      <x:c r="K155" s="11" t="n">
        <x:v>73</x:v>
      </x:c>
      <x:c r="L155" s="11" t="s">
        <x:v>76</x:v>
      </x:c>
      <x:c r="M155" s="0" t="s"/>
      <x:c r="P155" s="96" t="s"/>
    </x:row>
    <x:row r="156" spans="1:19" x14ac:dyDescent="0.25">
      <x:c r="A156" s="11" t="n">
        <x:v>70</x:v>
      </x:c>
      <x:c r="B156" s="11" t="n">
        <x:v>6</x:v>
      </x:c>
      <x:c r="D156" s="11" t="n">
        <x:v>85</x:v>
      </x:c>
      <x:c r="E156" s="11" t="n">
        <x:v>19</x:v>
      </x:c>
      <x:c r="G156" s="11" t="n">
        <x:v>98</x:v>
      </x:c>
      <x:c r="H156" s="11" t="n">
        <x:v>40</x:v>
      </x:c>
      <x:c r="J156" s="11" t="n">
        <x:v>10</x:v>
      </x:c>
      <x:c r="K156" s="11" t="n">
        <x:v>76</x:v>
      </x:c>
      <x:c r="L156" s="11" t="s">
        <x:v>76</x:v>
      </x:c>
      <x:c r="M156" s="0" t="s"/>
      <x:c r="P156" s="96" t="s"/>
    </x:row>
    <x:row r="157" spans="1:19" x14ac:dyDescent="0.25">
      <x:c r="J157" s="11" t="n">
        <x:v>19</x:v>
      </x:c>
      <x:c r="K157" s="11" t="n">
        <x:v>87</x:v>
      </x:c>
      <x:c r="L157" s="11" t="s">
        <x:v>76</x:v>
      </x:c>
      <x:c r="M157" s="0" t="s"/>
      <x:c r="P157" s="96" t="s"/>
    </x:row>
    <x:row r="158" spans="1:19" x14ac:dyDescent="0.25">
      <x:c r="J158" s="11" t="n">
        <x:v>19</x:v>
      </x:c>
      <x:c r="K158" s="11" t="n">
        <x:v>88</x:v>
      </x:c>
      <x:c r="L158" s="11" t="s">
        <x:v>76</x:v>
      </x:c>
      <x:c r="M158" s="0" t="s"/>
      <x:c r="P158" s="96" t="s"/>
    </x:row>
    <x:row r="159" spans="1:19" x14ac:dyDescent="0.25">
      <x:c r="J159" s="11" t="n">
        <x:v>40</x:v>
      </x:c>
      <x:c r="K159" s="11" t="n">
        <x:v>98</x:v>
      </x:c>
      <x:c r="L159" s="11" t="s">
        <x:v>76</x:v>
      </x:c>
      <x:c r="M159" s="0" t="s"/>
      <x:c r="P159" s="96" t="s"/>
    </x:row>
    <x:row r="160" spans="1:19" x14ac:dyDescent="0.25">
      <x:c r="A160" s="13" t="s">
        <x:v>229</x:v>
      </x:c>
      <x:c r="P160" s="96" t="s"/>
    </x:row>
    <x:row r="161" spans="1:19" x14ac:dyDescent="0.25">
      <x:c r="A161" s="45" t="s">
        <x:v>9</x:v>
      </x:c>
      <x:c r="B161" s="45" t="s">
        <x:v>10</x:v>
      </x:c>
      <x:c r="C161" s="45" t="s">
        <x:v>11</x:v>
      </x:c>
      <x:c r="D161" s="47" t="s">
        <x:v>12</x:v>
      </x:c>
      <x:c r="E161" s="47" t="s">
        <x:v>13</x:v>
      </x:c>
      <x:c r="F161" s="47" t="s">
        <x:v>14</x:v>
      </x:c>
      <x:c r="G161" s="49" t="s">
        <x:v>15</x:v>
      </x:c>
      <x:c r="H161" s="49" t="s">
        <x:v>16</x:v>
      </x:c>
      <x:c r="I161" s="49" t="s">
        <x:v>17</x:v>
      </x:c>
      <x:c r="J161" s="59" t="s">
        <x:v>123</x:v>
      </x:c>
      <x:c r="K161" s="58" t="s">
        <x:v>342</x:v>
      </x:c>
      <x:c r="L161" s="59" t="s">
        <x:v>19</x:v>
      </x:c>
      <x:c r="M161" s="59" t="s">
        <x:v>72</x:v>
      </x:c>
      <x:c r="N161" s="98" t="s">
        <x:v>63</x:v>
      </x:c>
      <x:c r="O161" s="64">
        <x:v>43952.6340277778</x:v>
      </x:c>
      <x:c r="P161" s="96" t="s"/>
    </x:row>
    <x:row r="162" spans="1:19" x14ac:dyDescent="0.25">
      <x:c r="A162" s="11" t="n">
        <x:v>225</x:v>
      </x:c>
      <x:c r="B162" s="11" t="n">
        <x:v>-800</x:v>
      </x:c>
      <x:c r="C162" s="11" t="s">
        <x:v>33</x:v>
      </x:c>
      <x:c r="D162" s="11" t="n">
        <x:v>480</x:v>
      </x:c>
      <x:c r="E162" s="11" t="n">
        <x:v>-200</x:v>
      </x:c>
      <x:c r="F162" s="11" t="s">
        <x:v>33</x:v>
      </x:c>
      <x:c r="G162" s="11" t="n">
        <x:v>620</x:v>
      </x:c>
      <x:c r="H162" s="11" t="n">
        <x:v>0</x:v>
      </x:c>
      <x:c r="I162" s="11" t="s">
        <x:v>40</x:v>
      </x:c>
      <x:c r="J162" s="11" t="n">
        <x:v>-800</x:v>
      </x:c>
      <x:c r="K162" s="11" t="n">
        <x:v>225</x:v>
      </x:c>
      <x:c r="L162" s="11" t="s">
        <x:v>76</x:v>
      </x:c>
      <x:c r="M162" s="11" t="s">
        <x:v>26</x:v>
      </x:c>
      <x:c r="P162" s="96" t="s"/>
    </x:row>
    <x:row r="163" spans="1:19" x14ac:dyDescent="0.25">
      <x:c r="A163" s="11" t="n">
        <x:v>280</x:v>
      </x:c>
      <x:c r="B163" s="11" t="n">
        <x:v>-500</x:v>
      </x:c>
      <x:c r="D163" s="11" t="n">
        <x:v>490</x:v>
      </x:c>
      <x:c r="E163" s="11" t="n">
        <x:v>-56</x:v>
      </x:c>
      <x:c r="G163" s="11" t="n">
        <x:v>680</x:v>
      </x:c>
      <x:c r="H163" s="11" t="n">
        <x:v>18</x:v>
      </x:c>
      <x:c r="J163" s="11" t="n">
        <x:v>-554.545454545455</x:v>
      </x:c>
      <x:c r="K163" s="11" t="n">
        <x:v>270</x:v>
      </x:c>
      <x:c r="L163" s="11" t="s">
        <x:v>76</x:v>
      </x:c>
      <x:c r="M163" s="0" t="s"/>
      <x:c r="P163" s="96" t="s"/>
    </x:row>
    <x:row r="164" spans="1:19" x14ac:dyDescent="0.25">
      <x:c r="A164" s="11" t="n">
        <x:v>350</x:v>
      </x:c>
      <x:c r="B164" s="11" t="n">
        <x:v>-430</x:v>
      </x:c>
      <x:c r="D164" s="11" t="n">
        <x:v>530</x:v>
      </x:c>
      <x:c r="E164" s="11" t="n">
        <x:v>-32</x:v>
      </x:c>
      <x:c r="G164" s="11" t="n">
        <x:v>750</x:v>
      </x:c>
      <x:c r="H164" s="11" t="n">
        <x:v>324</x:v>
      </x:c>
      <x:c r="J164" s="11" t="n">
        <x:v>-490</x:v>
      </x:c>
      <x:c r="K164" s="11" t="n">
        <x:v>290</x:v>
      </x:c>
      <x:c r="L164" s="11" t="s">
        <x:v>76</x:v>
      </x:c>
      <x:c r="M164" s="0" t="s"/>
      <x:c r="P164" s="96" t="s"/>
    </x:row>
    <x:row r="165" spans="1:19" x14ac:dyDescent="0.25">
      <x:c r="J165" s="11" t="n">
        <x:v>-330.923076923077</x:v>
      </x:c>
      <x:c r="K165" s="11" t="n">
        <x:v>406</x:v>
      </x:c>
      <x:c r="L165" s="11" t="s">
        <x:v>76</x:v>
      </x:c>
      <x:c r="M165" s="0" t="s"/>
      <x:c r="P165" s="96" t="s"/>
    </x:row>
    <x:row r="166" spans="1:19" x14ac:dyDescent="0.25">
      <x:c r="J166" s="11" t="n">
        <x:v>-14.2222222222222</x:v>
      </x:c>
      <x:c r="K166" s="11" t="n">
        <x:v>580</x:v>
      </x:c>
      <x:c r="L166" s="11" t="s">
        <x:v>76</x:v>
      </x:c>
      <x:c r="M166" s="0" t="s"/>
      <x:c r="P166" s="96" t="s"/>
    </x:row>
    <x:row r="167" spans="1:19" x14ac:dyDescent="0.25">
      <x:c r="J167" s="11" t="n">
        <x:v>171</x:v>
      </x:c>
      <x:c r="K167" s="11" t="n">
        <x:v>715</x:v>
      </x:c>
      <x:c r="L167" s="11" t="s">
        <x:v>76</x:v>
      </x:c>
      <x:c r="M167" s="0" t="s"/>
      <x:c r="P167" s="96" t="s"/>
    </x:row>
    <x:row r="168" spans="1:19" x14ac:dyDescent="0.25">
      <x:c r="A168" s="13" t="s">
        <x:v>235</x:v>
      </x:c>
      <x:c r="P168" s="96" t="s"/>
    </x:row>
    <x:row r="169" spans="1:19" x14ac:dyDescent="0.25">
      <x:c r="A169" s="45" t="s">
        <x:v>9</x:v>
      </x:c>
      <x:c r="B169" s="45" t="s">
        <x:v>10</x:v>
      </x:c>
      <x:c r="C169" s="45" t="s">
        <x:v>11</x:v>
      </x:c>
      <x:c r="D169" s="47" t="s">
        <x:v>12</x:v>
      </x:c>
      <x:c r="E169" s="47" t="s">
        <x:v>13</x:v>
      </x:c>
      <x:c r="F169" s="47" t="s">
        <x:v>14</x:v>
      </x:c>
      <x:c r="G169" s="49" t="s">
        <x:v>15</x:v>
      </x:c>
      <x:c r="H169" s="49" t="s">
        <x:v>16</x:v>
      </x:c>
      <x:c r="I169" s="49" t="s">
        <x:v>17</x:v>
      </x:c>
      <x:c r="J169" s="59" t="s">
        <x:v>123</x:v>
      </x:c>
      <x:c r="K169" s="58" t="s">
        <x:v>342</x:v>
      </x:c>
      <x:c r="L169" s="59" t="s">
        <x:v>19</x:v>
      </x:c>
      <x:c r="M169" s="59" t="s">
        <x:v>72</x:v>
      </x:c>
      <x:c r="N169" s="98" t="s">
        <x:v>63</x:v>
      </x:c>
      <x:c r="O169" s="64">
        <x:v>43952.6340277778</x:v>
      </x:c>
      <x:c r="P169" s="96" t="s"/>
    </x:row>
    <x:row r="170" spans="1:19" x14ac:dyDescent="0.25">
      <x:c r="A170" s="11" t="n">
        <x:v>860</x:v>
      </x:c>
      <x:c r="B170" s="11" t="n">
        <x:v>75</x:v>
      </x:c>
      <x:c r="C170" s="11" t="s">
        <x:v>54</x:v>
      </x:c>
      <x:c r="D170" s="11" t="n">
        <x:v>875</x:v>
      </x:c>
      <x:c r="E170" s="11" t="n">
        <x:v>103</x:v>
      </x:c>
      <x:c r="F170" s="11" t="s">
        <x:v>40</x:v>
      </x:c>
      <x:c r="G170" s="11" t="n">
        <x:v>890</x:v>
      </x:c>
      <x:c r="H170" s="11" t="n">
        <x:v>126</x:v>
      </x:c>
      <x:c r="I170" s="11" t="s">
        <x:v>33</x:v>
      </x:c>
      <x:c r="J170" s="11" t="n">
        <x:v>84.0496</x:v>
      </x:c>
      <x:c r="K170" s="11" t="n">
        <x:v>864</x:v>
      </x:c>
      <x:c r="L170" s="11" t="s">
        <x:v>76</x:v>
      </x:c>
      <x:c r="M170" s="11" t="s">
        <x:v>26</x:v>
      </x:c>
      <x:c r="P170" s="96" t="s"/>
    </x:row>
    <x:row r="171" spans="1:19" x14ac:dyDescent="0.25">
      <x:c r="A171" s="11" t="n">
        <x:v>865</x:v>
      </x:c>
      <x:c r="B171" s="11" t="n">
        <x:v>86</x:v>
      </x:c>
      <x:c r="D171" s="11" t="n">
        <x:v>880</x:v>
      </x:c>
      <x:c r="E171" s="11" t="n">
        <x:v>112</x:v>
      </x:c>
      <x:c r="G171" s="11" t="n">
        <x:v>895</x:v>
      </x:c>
      <x:c r="H171" s="11" t="n">
        <x:v>127</x:v>
      </x:c>
      <x:c r="J171" s="11" t="n">
        <x:v>89.376</x:v>
      </x:c>
      <x:c r="K171" s="11" t="n">
        <x:v>867</x:v>
      </x:c>
      <x:c r="L171" s="11" t="s">
        <x:v>76</x:v>
      </x:c>
      <x:c r="M171" s="0" t="s"/>
      <x:c r="P171" s="96" t="s"/>
    </x:row>
    <x:row r="172" spans="1:19" x14ac:dyDescent="0.25">
      <x:c r="A172" s="11" t="n">
        <x:v>870</x:v>
      </x:c>
      <x:c r="B172" s="11" t="n">
        <x:v>94</x:v>
      </x:c>
      <x:c r="D172" s="11" t="n">
        <x:v>885</x:v>
      </x:c>
      <x:c r="E172" s="11" t="n">
        <x:v>119</x:v>
      </x:c>
      <x:c r="G172" s="11" t="n">
        <x:v>900</x:v>
      </x:c>
      <x:c r="H172" s="11" t="n">
        <x:v>133</x:v>
      </x:c>
      <x:c r="J172" s="11" t="n">
        <x:v>99.2432</x:v>
      </x:c>
      <x:c r="K172" s="11" t="n">
        <x:v>873</x:v>
      </x:c>
      <x:c r="L172" s="11" t="s">
        <x:v>76</x:v>
      </x:c>
      <x:c r="M172" s="0" t="s"/>
      <x:c r="P172" s="96" t="s"/>
    </x:row>
    <x:row r="173" spans="1:19" x14ac:dyDescent="0.25">
      <x:c r="J173" s="11" t="n">
        <x:v>103</x:v>
      </x:c>
      <x:c r="K173" s="11" t="n">
        <x:v>878</x:v>
      </x:c>
      <x:c r="L173" s="11" t="s">
        <x:v>76</x:v>
      </x:c>
      <x:c r="M173" s="0" t="s"/>
      <x:c r="P173" s="96" t="s"/>
    </x:row>
    <x:row r="174" spans="1:19" x14ac:dyDescent="0.25">
      <x:c r="J174" s="11" t="n">
        <x:v>119</x:v>
      </x:c>
      <x:c r="K174" s="11" t="n">
        <x:v>888</x:v>
      </x:c>
      <x:c r="L174" s="11" t="s">
        <x:v>76</x:v>
      </x:c>
      <x:c r="M174" s="0" t="s"/>
      <x:c r="P174" s="96" t="s"/>
    </x:row>
    <x:row r="175" spans="1:19" x14ac:dyDescent="0.25">
      <x:c r="J175" s="11" t="n">
        <x:v>129.4</x:v>
      </x:c>
      <x:c r="K175" s="11" t="n">
        <x:v>897</x:v>
      </x:c>
      <x:c r="L175" s="11" t="s">
        <x:v>76</x:v>
      </x:c>
      <x:c r="M175" s="0" t="s"/>
      <x:c r="P175" s="96" t="s"/>
    </x:row>
    <x:row r="176" spans="1:19" x14ac:dyDescent="0.25">
      <x:c r="A176" s="13" t="s">
        <x:v>242</x:v>
      </x:c>
      <x:c r="P176" s="96" t="s"/>
    </x:row>
    <x:row r="177" spans="1:19" x14ac:dyDescent="0.25">
      <x:c r="A177" s="45" t="s">
        <x:v>9</x:v>
      </x:c>
      <x:c r="B177" s="45" t="s">
        <x:v>10</x:v>
      </x:c>
      <x:c r="C177" s="45" t="s">
        <x:v>11</x:v>
      </x:c>
      <x:c r="D177" s="47" t="s">
        <x:v>12</x:v>
      </x:c>
      <x:c r="E177" s="47" t="s">
        <x:v>13</x:v>
      </x:c>
      <x:c r="F177" s="47" t="s">
        <x:v>14</x:v>
      </x:c>
      <x:c r="G177" s="49" t="s">
        <x:v>15</x:v>
      </x:c>
      <x:c r="H177" s="49" t="s">
        <x:v>16</x:v>
      </x:c>
      <x:c r="I177" s="49" t="s">
        <x:v>17</x:v>
      </x:c>
      <x:c r="J177" s="59" t="s">
        <x:v>123</x:v>
      </x:c>
      <x:c r="K177" s="58" t="s">
        <x:v>342</x:v>
      </x:c>
      <x:c r="L177" s="59" t="s">
        <x:v>19</x:v>
      </x:c>
      <x:c r="M177" s="59" t="s">
        <x:v>72</x:v>
      </x:c>
      <x:c r="N177" s="98" t="s">
        <x:v>63</x:v>
      </x:c>
      <x:c r="O177" s="64">
        <x:v>43952.6340277778</x:v>
      </x:c>
      <x:c r="P177" s="96" t="s"/>
    </x:row>
    <x:row r="178" spans="1:19" x14ac:dyDescent="0.25">
      <x:c r="A178" s="11" t="n">
        <x:v>70</x:v>
      </x:c>
      <x:c r="B178" s="11" t="n">
        <x:v>14</x:v>
      </x:c>
      <x:c r="C178" s="11" t="s">
        <x:v>40</x:v>
      </x:c>
      <x:c r="D178" s="11" t="n">
        <x:v>112</x:v>
      </x:c>
      <x:c r="E178" s="11" t="n">
        <x:v>5</x:v>
      </x:c>
      <x:c r="F178" s="11" t="s">
        <x:v>40</x:v>
      </x:c>
      <x:c r="G178" s="11" t="n">
        <x:v>300</x:v>
      </x:c>
      <x:c r="H178" s="11" t="n">
        <x:v>-6</x:v>
      </x:c>
      <x:c r="I178" s="11" t="s">
        <x:v>54</x:v>
      </x:c>
      <x:c r="J178" s="11" t="n">
        <x:v>14</x:v>
      </x:c>
      <x:c r="K178" s="11" t="n">
        <x:v>70</x:v>
      </x:c>
      <x:c r="L178" s="11" t="s">
        <x:v>76</x:v>
      </x:c>
      <x:c r="M178" s="11" t="s">
        <x:v>31</x:v>
      </x:c>
      <x:c r="P178" s="96" t="s"/>
    </x:row>
    <x:row r="179" spans="1:19" x14ac:dyDescent="0.25">
      <x:c r="A179" s="11" t="n">
        <x:v>72</x:v>
      </x:c>
      <x:c r="B179" s="11" t="n">
        <x:v>8</x:v>
      </x:c>
      <x:c r="D179" s="11" t="n">
        <x:v>250</x:v>
      </x:c>
      <x:c r="E179" s="11" t="n">
        <x:v>3</x:v>
      </x:c>
      <x:c r="G179" s="11" t="n">
        <x:v>325</x:v>
      </x:c>
      <x:c r="H179" s="11" t="n">
        <x:v>-12</x:v>
      </x:c>
      <x:c r="J179" s="11" t="n">
        <x:v>8</x:v>
      </x:c>
      <x:c r="K179" s="11" t="n">
        <x:v>83</x:v>
      </x:c>
      <x:c r="L179" s="11" t="s">
        <x:v>76</x:v>
      </x:c>
      <x:c r="M179" s="0" t="s"/>
      <x:c r="P179" s="96" t="s"/>
    </x:row>
    <x:row r="180" spans="1:19" x14ac:dyDescent="0.25">
      <x:c r="A180" s="11" t="n">
        <x:v>90</x:v>
      </x:c>
      <x:c r="B180" s="11" t="n">
        <x:v>7</x:v>
      </x:c>
      <x:c r="D180" s="11" t="n">
        <x:v>280</x:v>
      </x:c>
      <x:c r="E180" s="11" t="n">
        <x:v>0</x:v>
      </x:c>
      <x:c r="G180" s="11" t="n">
        <x:v>360</x:v>
      </x:c>
      <x:c r="H180" s="11" t="n">
        <x:v>-20</x:v>
      </x:c>
      <x:c r="J180" s="11" t="n">
        <x:v>7</x:v>
      </x:c>
      <x:c r="K180" s="11" t="n">
        <x:v>98</x:v>
      </x:c>
      <x:c r="L180" s="11" t="s">
        <x:v>76</x:v>
      </x:c>
      <x:c r="M180" s="0" t="s"/>
      <x:c r="P180" s="96" t="s"/>
    </x:row>
    <x:row r="181" spans="1:19" x14ac:dyDescent="0.25">
      <x:c r="J181" s="11" t="n">
        <x:v>5</x:v>
      </x:c>
      <x:c r="K181" s="11" t="n">
        <x:v>200</x:v>
      </x:c>
      <x:c r="L181" s="11" t="s">
        <x:v>76</x:v>
      </x:c>
      <x:c r="M181" s="0" t="s"/>
      <x:c r="P181" s="96" t="s"/>
    </x:row>
    <x:row r="182" spans="1:19" x14ac:dyDescent="0.25">
      <x:c r="J182" s="11" t="n">
        <x:v>-4.29703783783784</x:v>
      </x:c>
      <x:c r="K182" s="11" t="n">
        <x:v>294</x:v>
      </x:c>
      <x:c r="L182" s="11" t="s">
        <x:v>76</x:v>
      </x:c>
      <x:c r="M182" s="0" t="s"/>
      <x:c r="P182" s="96" t="s"/>
    </x:row>
    <x:row r="183" spans="1:19" x14ac:dyDescent="0.25">
      <x:c r="J183" s="11" t="n">
        <x:v>-13.810843463872</x:v>
      </x:c>
      <x:c r="K183" s="11" t="n">
        <x:v>333</x:v>
      </x:c>
      <x:c r="L183" s="11" t="s">
        <x:v>76</x:v>
      </x:c>
      <x:c r="M183" s="0" t="s"/>
      <x:c r="P183" s="96" t="s"/>
    </x:row>
    <x:row r="184" spans="1:19" x14ac:dyDescent="0.25">
      <x:c r="A184" s="13" t="s">
        <x:v>247</x:v>
      </x:c>
      <x:c r="P184" s="96" t="s"/>
    </x:row>
    <x:row r="185" spans="1:19" x14ac:dyDescent="0.25">
      <x:c r="A185" s="45" t="s">
        <x:v>9</x:v>
      </x:c>
      <x:c r="B185" s="45" t="s">
        <x:v>10</x:v>
      </x:c>
      <x:c r="C185" s="45" t="s">
        <x:v>11</x:v>
      </x:c>
      <x:c r="D185" s="47" t="s">
        <x:v>12</x:v>
      </x:c>
      <x:c r="E185" s="47" t="s">
        <x:v>13</x:v>
      </x:c>
      <x:c r="F185" s="47" t="s">
        <x:v>14</x:v>
      </x:c>
      <x:c r="G185" s="49" t="s">
        <x:v>15</x:v>
      </x:c>
      <x:c r="H185" s="49" t="s">
        <x:v>16</x:v>
      </x:c>
      <x:c r="I185" s="49" t="s">
        <x:v>17</x:v>
      </x:c>
      <x:c r="J185" s="59" t="s">
        <x:v>123</x:v>
      </x:c>
      <x:c r="K185" s="58" t="s">
        <x:v>342</x:v>
      </x:c>
      <x:c r="L185" s="59" t="s">
        <x:v>19</x:v>
      </x:c>
      <x:c r="M185" s="59" t="s">
        <x:v>72</x:v>
      </x:c>
      <x:c r="N185" s="98" t="s">
        <x:v>63</x:v>
      </x:c>
      <x:c r="O185" s="64">
        <x:v>43952.6340277778</x:v>
      </x:c>
      <x:c r="P185" s="96" t="s"/>
    </x:row>
    <x:row r="186" spans="1:19" x14ac:dyDescent="0.25">
      <x:c r="A186" s="11" t="n">
        <x:v>-18</x:v>
      </x:c>
      <x:c r="B186" s="11" t="n">
        <x:v>800</x:v>
      </x:c>
      <x:c r="C186" s="11" t="s">
        <x:v>40</x:v>
      </x:c>
      <x:c r="D186" s="11" t="n">
        <x:v>-5</x:v>
      </x:c>
      <x:c r="E186" s="11" t="n">
        <x:v>550</x:v>
      </x:c>
      <x:c r="F186" s="11" t="s">
        <x:v>33</x:v>
      </x:c>
      <x:c r="G186" s="11" t="n">
        <x:v>6</x:v>
      </x:c>
      <x:c r="H186" s="11" t="n">
        <x:v>480</x:v>
      </x:c>
      <x:c r="I186" s="11" t="s">
        <x:v>54</x:v>
      </x:c>
      <x:c r="J186" s="11" t="n">
        <x:v>800</x:v>
      </x:c>
      <x:c r="K186" s="11" t="n">
        <x:v>-16</x:v>
      </x:c>
      <x:c r="L186" s="11" t="s">
        <x:v>76</x:v>
      </x:c>
      <x:c r="M186" s="11" t="s">
        <x:v>31</x:v>
      </x:c>
      <x:c r="P186" s="96" t="s"/>
    </x:row>
    <x:row r="187" spans="1:19" x14ac:dyDescent="0.25">
      <x:c r="A187" s="11" t="n">
        <x:v>-12</x:v>
      </x:c>
      <x:c r="B187" s="11" t="n">
        <x:v>700</x:v>
      </x:c>
      <x:c r="D187" s="11" t="n">
        <x:v>-4</x:v>
      </x:c>
      <x:c r="E187" s="11" t="n">
        <x:v>533</x:v>
      </x:c>
      <x:c r="G187" s="11" t="n">
        <x:v>12</x:v>
      </x:c>
      <x:c r="H187" s="11" t="n">
        <x:v>476</x:v>
      </x:c>
      <x:c r="J187" s="11" t="n">
        <x:v>570</x:v>
      </x:c>
      <x:c r="K187" s="11" t="n">
        <x:v>-7</x:v>
      </x:c>
      <x:c r="L187" s="11" t="s">
        <x:v>76</x:v>
      </x:c>
      <x:c r="M187" s="0" t="s"/>
      <x:c r="P187" s="96" t="s"/>
    </x:row>
    <x:row r="188" spans="1:19" x14ac:dyDescent="0.25">
      <x:c r="A188" s="11" t="n">
        <x:v>-10</x:v>
      </x:c>
      <x:c r="B188" s="11" t="n">
        <x:v>600</x:v>
      </x:c>
      <x:c r="D188" s="11" t="n">
        <x:v>2</x:v>
      </x:c>
      <x:c r="E188" s="11" t="n">
        <x:v>510</x:v>
      </x:c>
      <x:c r="G188" s="11" t="n">
        <x:v>18</x:v>
      </x:c>
      <x:c r="H188" s="11" t="n">
        <x:v>450</x:v>
      </x:c>
      <x:c r="J188" s="11" t="n">
        <x:v>529.166666666667</x:v>
      </x:c>
      <x:c r="K188" s="11" t="n">
        <x:v>-3</x:v>
      </x:c>
      <x:c r="L188" s="11" t="s">
        <x:v>76</x:v>
      </x:c>
      <x:c r="M188" s="0" t="s"/>
      <x:c r="P188" s="96" t="s"/>
    </x:row>
    <x:row r="189" spans="1:19" x14ac:dyDescent="0.25">
      <x:c r="J189" s="11" t="n">
        <x:v>492.486486486487</x:v>
      </x:c>
      <x:c r="K189" s="11" t="n">
        <x:v>4</x:v>
      </x:c>
      <x:c r="L189" s="11" t="s">
        <x:v>76</x:v>
      </x:c>
      <x:c r="M189" s="0" t="s"/>
      <x:c r="P189" s="96" t="s"/>
    </x:row>
    <x:row r="190" spans="1:19" x14ac:dyDescent="0.25">
      <x:c r="J190" s="11" t="n">
        <x:v>461.413413413413</x:v>
      </x:c>
      <x:c r="K190" s="11" t="n">
        <x:v>16</x:v>
      </x:c>
      <x:c r="L190" s="11" t="s">
        <x:v>76</x:v>
      </x:c>
      <x:c r="M190" s="0" t="s"/>
      <x:c r="P190" s="96" t="s"/>
    </x:row>
    <x:row r="191" spans="1:19" x14ac:dyDescent="0.25">
      <x:c r="J191" s="11" t="n">
        <x:v>455.83546046046</x:v>
      </x:c>
      <x:c r="K191" s="11" t="n">
        <x:v>17</x:v>
      </x:c>
      <x:c r="L191" s="11" t="s">
        <x:v>76</x:v>
      </x:c>
      <x:c r="M191" s="0" t="s"/>
      <x:c r="P191" s="96" t="s"/>
    </x:row>
    <x:row r="192" spans="1:19" x14ac:dyDescent="0.25">
      <x:c r="A192" s="13" t="s">
        <x:v>254</x:v>
      </x:c>
      <x:c r="P192" s="96" t="s"/>
    </x:row>
    <x:row r="193" spans="1:19" x14ac:dyDescent="0.25">
      <x:c r="A193" s="45" t="s">
        <x:v>9</x:v>
      </x:c>
      <x:c r="B193" s="45" t="s">
        <x:v>10</x:v>
      </x:c>
      <x:c r="C193" s="45" t="s">
        <x:v>11</x:v>
      </x:c>
      <x:c r="D193" s="47" t="s">
        <x:v>12</x:v>
      </x:c>
      <x:c r="E193" s="47" t="s">
        <x:v>13</x:v>
      </x:c>
      <x:c r="F193" s="47" t="s">
        <x:v>14</x:v>
      </x:c>
      <x:c r="G193" s="49" t="s">
        <x:v>15</x:v>
      </x:c>
      <x:c r="H193" s="49" t="s">
        <x:v>16</x:v>
      </x:c>
      <x:c r="I193" s="49" t="s">
        <x:v>17</x:v>
      </x:c>
      <x:c r="J193" s="59" t="s">
        <x:v>123</x:v>
      </x:c>
      <x:c r="K193" s="58" t="s">
        <x:v>342</x:v>
      </x:c>
      <x:c r="L193" s="59" t="s">
        <x:v>19</x:v>
      </x:c>
      <x:c r="M193" s="59" t="s">
        <x:v>72</x:v>
      </x:c>
      <x:c r="N193" s="98" t="s">
        <x:v>63</x:v>
      </x:c>
      <x:c r="O193" s="64">
        <x:v>43952.6340277778</x:v>
      </x:c>
      <x:c r="P193" s="96" t="s"/>
    </x:row>
    <x:row r="194" spans="1:19" x14ac:dyDescent="0.25">
      <x:c r="A194" s="11" t="n">
        <x:v>0</x:v>
      </x:c>
      <x:c r="B194" s="11" t="n">
        <x:v>16</x:v>
      </x:c>
      <x:c r="C194" s="11" t="s">
        <x:v>21</x:v>
      </x:c>
      <x:c r="D194" s="11" t="n">
        <x:v>12</x:v>
      </x:c>
      <x:c r="E194" s="11" t="n">
        <x:v>10</x:v>
      </x:c>
      <x:c r="F194" s="11" t="s">
        <x:v>40</x:v>
      </x:c>
      <x:c r="G194" s="11" t="n">
        <x:v>24</x:v>
      </x:c>
      <x:c r="H194" s="11" t="n">
        <x:v>4</x:v>
      </x:c>
      <x:c r="I194" s="11" t="s">
        <x:v>21</x:v>
      </x:c>
      <x:c r="J194" s="11" t="n">
        <x:v>16</x:v>
      </x:c>
      <x:c r="K194" s="11" t="n">
        <x:v>0</x:v>
      </x:c>
      <x:c r="L194" s="11" t="s">
        <x:v>76</x:v>
      </x:c>
      <x:c r="M194" s="11" t="s">
        <x:v>31</x:v>
      </x:c>
      <x:c r="P194" s="96" t="s"/>
    </x:row>
    <x:row r="195" spans="1:19" x14ac:dyDescent="0.25">
      <x:c r="A195" s="11" t="n">
        <x:v>4</x:v>
      </x:c>
      <x:c r="B195" s="11" t="n">
        <x:v>14</x:v>
      </x:c>
      <x:c r="D195" s="11" t="n">
        <x:v>16</x:v>
      </x:c>
      <x:c r="E195" s="11" t="n">
        <x:v>8</x:v>
      </x:c>
      <x:c r="G195" s="11" t="n">
        <x:v>28</x:v>
      </x:c>
      <x:c r="H195" s="11" t="n">
        <x:v>0</x:v>
      </x:c>
      <x:c r="J195" s="11" t="n">
        <x:v>12</x:v>
      </x:c>
      <x:c r="K195" s="11" t="n">
        <x:v>8</x:v>
      </x:c>
      <x:c r="L195" s="11" t="s">
        <x:v>76</x:v>
      </x:c>
      <x:c r="M195" s="0" t="s"/>
      <x:c r="P195" s="96" t="s"/>
    </x:row>
    <x:row r="196" spans="1:19" x14ac:dyDescent="0.25">
      <x:c r="A196" s="11" t="n">
        <x:v>8</x:v>
      </x:c>
      <x:c r="B196" s="11" t="n">
        <x:v>12</x:v>
      </x:c>
      <x:c r="D196" s="11" t="n">
        <x:v>20</x:v>
      </x:c>
      <x:c r="E196" s="11" t="n">
        <x:v>6</x:v>
      </x:c>
      <x:c r="G196" s="11" t="n">
        <x:v>32</x:v>
      </x:c>
      <x:c r="H196" s="11" t="n">
        <x:v>-4</x:v>
      </x:c>
      <x:c r="J196" s="11" t="n">
        <x:v>-4</x:v>
      </x:c>
      <x:c r="K196" s="11" t="n">
        <x:v>32</x:v>
      </x:c>
      <x:c r="L196" s="11" t="s">
        <x:v>76</x:v>
      </x:c>
      <x:c r="M196" s="0" t="s"/>
      <x:c r="P196" s="96" t="s"/>
    </x:row>
    <x:row r="197" spans="1:19" x14ac:dyDescent="0.25">
      <x:c r="J197" s="11" t="n">
        <x:v>10</x:v>
      </x:c>
      <x:c r="K197" s="11" t="n">
        <x:v>12</x:v>
      </x:c>
      <x:c r="L197" s="11" t="s">
        <x:v>76</x:v>
      </x:c>
      <x:c r="M197" s="0" t="s"/>
      <x:c r="P197" s="96" t="s"/>
    </x:row>
    <x:row r="198" spans="1:19" x14ac:dyDescent="0.25">
      <x:c r="J198" s="11" t="n">
        <x:v>6</x:v>
      </x:c>
      <x:c r="K198" s="11" t="n">
        <x:v>23</x:v>
      </x:c>
      <x:c r="L198" s="11" t="s">
        <x:v>76</x:v>
      </x:c>
      <x:c r="M198" s="0" t="s"/>
      <x:c r="P198" s="96" t="s"/>
    </x:row>
    <x:row r="199" spans="1:19" x14ac:dyDescent="0.25">
      <x:c r="J199" s="11" t="n">
        <x:v>0</x:v>
      </x:c>
      <x:c r="K199" s="11" t="n">
        <x:v>29</x:v>
      </x:c>
      <x:c r="L199" s="11" t="s">
        <x:v>76</x:v>
      </x:c>
      <x:c r="M199" s="0" t="s"/>
      <x:c r="P199" s="96" t="s"/>
    </x:row>
    <x:row r="200" spans="1:19" x14ac:dyDescent="0.25">
      <x:c r="A200" s="13" t="s">
        <x:v>256</x:v>
      </x:c>
      <x:c r="M200" s="0" t="s"/>
      <x:c r="P200" s="96" t="s"/>
    </x:row>
    <x:row r="201" spans="1:19" x14ac:dyDescent="0.25">
      <x:c r="A201" s="45" t="s">
        <x:v>9</x:v>
      </x:c>
      <x:c r="B201" s="45" t="s">
        <x:v>10</x:v>
      </x:c>
      <x:c r="C201" s="45" t="s">
        <x:v>11</x:v>
      </x:c>
      <x:c r="D201" s="47" t="s">
        <x:v>12</x:v>
      </x:c>
      <x:c r="E201" s="47" t="s">
        <x:v>13</x:v>
      </x:c>
      <x:c r="F201" s="47" t="s">
        <x:v>14</x:v>
      </x:c>
      <x:c r="G201" s="49" t="s">
        <x:v>15</x:v>
      </x:c>
      <x:c r="H201" s="49" t="s">
        <x:v>16</x:v>
      </x:c>
      <x:c r="I201" s="49" t="s">
        <x:v>17</x:v>
      </x:c>
      <x:c r="J201" s="59" t="s">
        <x:v>123</x:v>
      </x:c>
      <x:c r="K201" s="58" t="s">
        <x:v>342</x:v>
      </x:c>
      <x:c r="L201" s="59" t="s">
        <x:v>19</x:v>
      </x:c>
      <x:c r="M201" s="59" t="s">
        <x:v>72</x:v>
      </x:c>
      <x:c r="N201" s="98" t="s">
        <x:v>63</x:v>
      </x:c>
      <x:c r="O201" s="64">
        <x:v>43952.6340277778</x:v>
      </x:c>
      <x:c r="P201" s="96" t="s"/>
    </x:row>
    <x:row r="202" spans="1:19" x14ac:dyDescent="0.25">
      <x:c r="A202" s="11" t="n">
        <x:v>12000</x:v>
      </x:c>
      <x:c r="B202" s="11" t="n">
        <x:v>2000</x:v>
      </x:c>
      <x:c r="C202" s="11" t="s">
        <x:v>33</x:v>
      </x:c>
      <x:c r="D202" s="11" t="n">
        <x:v>18000</x:v>
      </x:c>
      <x:c r="E202" s="11" t="n">
        <x:v>10000</x:v>
      </x:c>
      <x:c r="F202" s="11" t="s">
        <x:v>54</x:v>
      </x:c>
      <x:c r="G202" s="11" t="n">
        <x:v>24000</x:v>
      </x:c>
      <x:c r="H202" s="11" t="n">
        <x:v>18000</x:v>
      </x:c>
      <x:c r="I202" s="11" t="s">
        <x:v>33</x:v>
      </x:c>
      <x:c r="J202" s="11" t="n">
        <x:v>2600</x:v>
      </x:c>
      <x:c r="K202" s="11" t="n">
        <x:v>12600</x:v>
      </x:c>
      <x:c r="L202" s="11" t="s">
        <x:v>383</x:v>
      </x:c>
      <x:c r="M202" s="11" t="s">
        <x:v>22</x:v>
      </x:c>
      <x:c r="P202" s="96" t="s"/>
    </x:row>
    <x:row r="203" spans="1:19" x14ac:dyDescent="0.25">
      <x:c r="A203" s="11" t="n">
        <x:v>14000</x:v>
      </x:c>
      <x:c r="B203" s="11" t="n">
        <x:v>4000</x:v>
      </x:c>
      <x:c r="D203" s="11" t="n">
        <x:v>20000</x:v>
      </x:c>
      <x:c r="E203" s="11" t="n">
        <x:v>15000</x:v>
      </x:c>
      <x:c r="G203" s="11" t="n">
        <x:v>26000</x:v>
      </x:c>
      <x:c r="H203" s="11" t="n">
        <x:v>20000</x:v>
      </x:c>
      <x:c r="J203" s="11" t="n">
        <x:v>9875</x:v>
      </x:c>
      <x:c r="K203" s="11" t="n">
        <x:v>17750</x:v>
      </x:c>
      <x:c r="L203" s="11" t="s">
        <x:v>384</x:v>
      </x:c>
      <x:c r="M203" s="0" t="s"/>
      <x:c r="P203" s="96" t="s"/>
    </x:row>
    <x:row r="204" spans="1:19" x14ac:dyDescent="0.25">
      <x:c r="A204" s="11" t="n">
        <x:v>16000</x:v>
      </x:c>
      <x:c r="B204" s="11" t="n">
        <x:v>9000</x:v>
      </x:c>
      <x:c r="D204" s="11" t="n">
        <x:v>22000</x:v>
      </x:c>
      <x:c r="E204" s="11" t="n">
        <x:v>16000</x:v>
      </x:c>
      <x:c r="G204" s="11" t="n">
        <x:v>28000</x:v>
      </x:c>
      <x:c r="H204" s="11" t="n">
        <x:v>25000</x:v>
      </x:c>
      <x:c r="J204" s="11" t="n">
        <x:v>15776</x:v>
      </x:c>
      <x:c r="K204" s="11" t="n">
        <x:v>21200</x:v>
      </x:c>
      <x:c r="L204" s="11" t="s">
        <x:v>385</x:v>
      </x:c>
      <x:c r="M204" s="0" t="s"/>
      <x:c r="P204" s="96" t="s"/>
    </x:row>
    <x:row r="205" spans="1:19" x14ac:dyDescent="0.25">
      <x:c r="J205" s="11" t="n">
        <x:v>17375</x:v>
      </x:c>
      <x:c r="K205" s="11" t="n">
        <x:v>23500</x:v>
      </x:c>
      <x:c r="L205" s="11" t="s">
        <x:v>372</x:v>
      </x:c>
      <x:c r="M205" s="0" t="s"/>
      <x:c r="P205" s="96" t="s"/>
    </x:row>
    <x:row r="206" spans="1:19" x14ac:dyDescent="0.25">
      <x:c r="J206" s="11" t="n">
        <x:v>20125</x:v>
      </x:c>
      <x:c r="K206" s="11" t="n">
        <x:v>26050</x:v>
      </x:c>
      <x:c r="L206" s="11" t="s">
        <x:v>386</x:v>
      </x:c>
      <x:c r="M206" s="0" t="s"/>
      <x:c r="P206" s="96" t="s"/>
    </x:row>
    <x:row r="207" spans="1:19" x14ac:dyDescent="0.25">
      <x:c r="J207" s="11" t="n">
        <x:v>23580</x:v>
      </x:c>
      <x:c r="K207" s="11" t="n">
        <x:v>27432</x:v>
      </x:c>
      <x:c r="L207" s="11" t="s">
        <x:v>387</x:v>
      </x:c>
      <x:c r="M207" s="0" t="s"/>
      <x:c r="P207" s="96" t="s"/>
    </x:row>
    <x:row r="208" spans="1:19" x14ac:dyDescent="0.25">
      <x:c r="A208" s="13" t="s">
        <x:v>264</x:v>
      </x:c>
      <x:c r="P208" s="96" t="s"/>
    </x:row>
    <x:row r="209" spans="1:19" x14ac:dyDescent="0.25">
      <x:c r="A209" s="45" t="s">
        <x:v>9</x:v>
      </x:c>
      <x:c r="B209" s="45" t="s">
        <x:v>10</x:v>
      </x:c>
      <x:c r="C209" s="45" t="s">
        <x:v>11</x:v>
      </x:c>
      <x:c r="D209" s="47" t="s">
        <x:v>12</x:v>
      </x:c>
      <x:c r="E209" s="47" t="s">
        <x:v>13</x:v>
      </x:c>
      <x:c r="F209" s="47" t="s">
        <x:v>14</x:v>
      </x:c>
      <x:c r="G209" s="49" t="s">
        <x:v>15</x:v>
      </x:c>
      <x:c r="H209" s="49" t="s">
        <x:v>16</x:v>
      </x:c>
      <x:c r="I209" s="49" t="s">
        <x:v>17</x:v>
      </x:c>
      <x:c r="J209" s="59" t="s">
        <x:v>123</x:v>
      </x:c>
      <x:c r="K209" s="58" t="s">
        <x:v>342</x:v>
      </x:c>
      <x:c r="L209" s="59" t="s">
        <x:v>19</x:v>
      </x:c>
      <x:c r="M209" s="59" t="s">
        <x:v>72</x:v>
      </x:c>
      <x:c r="N209" s="98" t="s">
        <x:v>63</x:v>
      </x:c>
      <x:c r="O209" s="64">
        <x:v>43952.6340277778</x:v>
      </x:c>
      <x:c r="P209" s="96" t="s"/>
    </x:row>
    <x:row r="210" spans="1:19" x14ac:dyDescent="0.25">
      <x:c r="A210" s="11" t="n">
        <x:v>-50</x:v>
      </x:c>
      <x:c r="B210" s="11" t="n">
        <x:v>25</x:v>
      </x:c>
      <x:c r="C210" s="11" t="s">
        <x:v>33</x:v>
      </x:c>
      <x:c r="D210" s="11" t="n">
        <x:v>0</x:v>
      </x:c>
      <x:c r="E210" s="11" t="n">
        <x:v>130</x:v>
      </x:c>
      <x:c r="F210" s="11" t="s">
        <x:v>33</x:v>
      </x:c>
      <x:c r="G210" s="11" t="n">
        <x:v>60</x:v>
      </x:c>
      <x:c r="H210" s="11" t="n">
        <x:v>175</x:v>
      </x:c>
      <x:c r="I210" s="11" t="s">
        <x:v>54</x:v>
      </x:c>
      <x:c r="J210" s="11" t="n">
        <x:v>30</x:v>
      </x:c>
      <x:c r="K210" s="11" t="n">
        <x:v>-45</x:v>
      </x:c>
      <x:c r="L210" s="11" t="s">
        <x:v>388</x:v>
      </x:c>
      <x:c r="M210" s="11" t="s">
        <x:v>22</x:v>
      </x:c>
      <x:c r="P210" s="96" t="s"/>
    </x:row>
    <x:row r="211" spans="1:19" x14ac:dyDescent="0.25">
      <x:c r="A211" s="11" t="n">
        <x:v>-25</x:v>
      </x:c>
      <x:c r="B211" s="11" t="n">
        <x:v>50</x:v>
      </x:c>
      <x:c r="D211" s="11" t="n">
        <x:v>22</x:v>
      </x:c>
      <x:c r="E211" s="11" t="n">
        <x:v>144</x:v>
      </x:c>
      <x:c r="G211" s="11" t="n">
        <x:v>70</x:v>
      </x:c>
      <x:c r="H211" s="11" t="n">
        <x:v>180</x:v>
      </x:c>
      <x:c r="J211" s="11" t="n">
        <x:v>45</x:v>
      </x:c>
      <x:c r="K211" s="11" t="n">
        <x:v>-30</x:v>
      </x:c>
      <x:c r="L211" s="11" t="s">
        <x:v>389</x:v>
      </x:c>
      <x:c r="M211" s="0" t="s"/>
      <x:c r="P211" s="96" t="s"/>
    </x:row>
    <x:row r="212" spans="1:19" x14ac:dyDescent="0.25">
      <x:c r="A212" s="11" t="n">
        <x:v>-12.5</x:v>
      </x:c>
      <x:c r="B212" s="11" t="n">
        <x:v>100</x:v>
      </x:c>
      <x:c r="D212" s="11" t="n">
        <x:v>25</x:v>
      </x:c>
      <x:c r="E212" s="11" t="n">
        <x:v>150</x:v>
      </x:c>
      <x:c r="G212" s="11" t="n">
        <x:v>75</x:v>
      </x:c>
      <x:c r="H212" s="11" t="n">
        <x:v>233</x:v>
      </x:c>
      <x:c r="J212" s="11" t="n">
        <x:v>118</x:v>
      </x:c>
      <x:c r="K212" s="11" t="n">
        <x:v>-5</x:v>
      </x:c>
      <x:c r="L212" s="11" t="s">
        <x:v>216</x:v>
      </x:c>
      <x:c r="M212" s="0" t="s"/>
      <x:c r="P212" s="96" t="s"/>
    </x:row>
    <x:row r="213" spans="1:19" x14ac:dyDescent="0.25">
      <x:c r="J213" s="11" t="n">
        <x:v>139.545454545455</x:v>
      </x:c>
      <x:c r="K213" s="11" t="n">
        <x:v>15</x:v>
      </x:c>
      <x:c r="L213" s="11" t="s">
        <x:v>390</x:v>
      </x:c>
      <x:c r="M213" s="0" t="s"/>
      <x:c r="P213" s="96" t="s"/>
    </x:row>
    <x:row r="214" spans="1:19" x14ac:dyDescent="0.25">
      <x:c r="J214" s="11" t="n">
        <x:v>167.857142857143</x:v>
      </x:c>
      <x:c r="K214" s="11" t="n">
        <x:v>50</x:v>
      </x:c>
      <x:c r="L214" s="11" t="s">
        <x:v>391</x:v>
      </x:c>
      <x:c r="M214" s="0" t="s"/>
      <x:c r="P214" s="96" t="s"/>
    </x:row>
    <x:row r="215" spans="1:19" x14ac:dyDescent="0.25">
      <x:c r="J215" s="11" t="n">
        <x:v>169.700659340659</x:v>
      </x:c>
      <x:c r="K215" s="11" t="n">
        <x:v>68</x:v>
      </x:c>
      <x:c r="L215" s="11" t="s">
        <x:v>392</x:v>
      </x:c>
      <x:c r="M215" s="0" t="s"/>
      <x:c r="P215" s="96" t="s"/>
    </x:row>
    <x:row r="216" spans="1:19" x14ac:dyDescent="0.25">
      <x:c r="A216" s="13" t="s">
        <x:v>270</x:v>
      </x:c>
      <x:c r="P216" s="96" t="s"/>
    </x:row>
    <x:row r="217" spans="1:19" x14ac:dyDescent="0.25">
      <x:c r="A217" s="45" t="s">
        <x:v>9</x:v>
      </x:c>
      <x:c r="B217" s="45" t="s">
        <x:v>10</x:v>
      </x:c>
      <x:c r="C217" s="45" t="s">
        <x:v>11</x:v>
      </x:c>
      <x:c r="D217" s="47" t="s">
        <x:v>12</x:v>
      </x:c>
      <x:c r="E217" s="47" t="s">
        <x:v>13</x:v>
      </x:c>
      <x:c r="F217" s="47" t="s">
        <x:v>14</x:v>
      </x:c>
      <x:c r="G217" s="49" t="s">
        <x:v>15</x:v>
      </x:c>
      <x:c r="H217" s="49" t="s">
        <x:v>16</x:v>
      </x:c>
      <x:c r="I217" s="49" t="s">
        <x:v>17</x:v>
      </x:c>
      <x:c r="J217" s="59" t="s">
        <x:v>123</x:v>
      </x:c>
      <x:c r="K217" s="58" t="s">
        <x:v>342</x:v>
      </x:c>
      <x:c r="L217" s="59" t="s">
        <x:v>19</x:v>
      </x:c>
      <x:c r="M217" s="59" t="s">
        <x:v>72</x:v>
      </x:c>
      <x:c r="N217" s="98" t="s">
        <x:v>63</x:v>
      </x:c>
      <x:c r="O217" s="64">
        <x:v>43952.6340277778</x:v>
      </x:c>
      <x:c r="P217" s="96" t="s"/>
    </x:row>
    <x:row r="218" spans="1:19" x14ac:dyDescent="0.25">
      <x:c r="A218" s="11" t="n">
        <x:v>33</x:v>
      </x:c>
      <x:c r="B218" s="11" t="n">
        <x:v>14</x:v>
      </x:c>
      <x:c r="C218" s="11" t="s">
        <x:v>40</x:v>
      </x:c>
      <x:c r="D218" s="11" t="n">
        <x:v>50</x:v>
      </x:c>
      <x:c r="E218" s="11" t="n">
        <x:v>50</x:v>
      </x:c>
      <x:c r="F218" s="11" t="s">
        <x:v>33</x:v>
      </x:c>
      <x:c r="G218" s="11" t="n">
        <x:v>62</x:v>
      </x:c>
      <x:c r="H218" s="11" t="n">
        <x:v>63</x:v>
      </x:c>
      <x:c r="I218" s="11" t="s">
        <x:v>40</x:v>
      </x:c>
      <x:c r="J218" s="11" t="n">
        <x:v>14</x:v>
      </x:c>
      <x:c r="K218" s="11" t="n">
        <x:v>35</x:v>
      </x:c>
      <x:c r="L218" s="11" t="s">
        <x:v>76</x:v>
      </x:c>
      <x:c r="M218" s="11" t="s">
        <x:v>26</x:v>
      </x:c>
      <x:c r="P218" s="96" t="s"/>
    </x:row>
    <x:row r="219" spans="1:19" x14ac:dyDescent="0.25">
      <x:c r="A219" s="11" t="n">
        <x:v>38</x:v>
      </x:c>
      <x:c r="B219" s="11" t="n">
        <x:v>16</x:v>
      </x:c>
      <x:c r="D219" s="11" t="n">
        <x:v>56</x:v>
      </x:c>
      <x:c r="E219" s="11" t="n">
        <x:v>56</x:v>
      </x:c>
      <x:c r="G219" s="11" t="n">
        <x:v>65</x:v>
      </x:c>
      <x:c r="H219" s="11" t="n">
        <x:v>69</x:v>
      </x:c>
      <x:c r="J219" s="11" t="n">
        <x:v>20</x:v>
      </x:c>
      <x:c r="K219" s="11" t="n">
        <x:v>48</x:v>
      </x:c>
      <x:c r="L219" s="11" t="s">
        <x:v>76</x:v>
      </x:c>
      <x:c r="M219" s="0" t="s"/>
      <x:c r="P219" s="96" t="s"/>
    </x:row>
    <x:row r="220" spans="1:19" x14ac:dyDescent="0.25">
      <x:c r="A220" s="11" t="n">
        <x:v>47</x:v>
      </x:c>
      <x:c r="B220" s="11" t="n">
        <x:v>20</x:v>
      </x:c>
      <x:c r="D220" s="11" t="n">
        <x:v>59</x:v>
      </x:c>
      <x:c r="E220" s="11" t="n">
        <x:v>59</x:v>
      </x:c>
      <x:c r="G220" s="11" t="n">
        <x:v>70</x:v>
      </x:c>
      <x:c r="H220" s="11" t="n">
        <x:v>79</x:v>
      </x:c>
      <x:c r="J220" s="11" t="n">
        <x:v>53</x:v>
      </x:c>
      <x:c r="K220" s="11" t="n">
        <x:v>53</x:v>
      </x:c>
      <x:c r="L220" s="11" t="s">
        <x:v>76</x:v>
      </x:c>
      <x:c r="M220" s="0" t="s"/>
      <x:c r="P220" s="96" t="s"/>
    </x:row>
    <x:row r="221" spans="1:19" x14ac:dyDescent="0.25">
      <x:c r="J221" s="11" t="n">
        <x:v>58</x:v>
      </x:c>
      <x:c r="K221" s="11" t="n">
        <x:v>58</x:v>
      </x:c>
      <x:c r="L221" s="11" t="s">
        <x:v>76</x:v>
      </x:c>
      <x:c r="M221" s="0" t="s"/>
      <x:c r="P221" s="96" t="s"/>
    </x:row>
    <x:row r="222" spans="1:19" x14ac:dyDescent="0.25">
      <x:c r="J222" s="11" t="n">
        <x:v>60.3333333333333</x:v>
      </x:c>
      <x:c r="K222" s="11" t="n">
        <x:v>60</x:v>
      </x:c>
      <x:c r="L222" s="11" t="s">
        <x:v>76</x:v>
      </x:c>
      <x:c r="M222" s="0" t="s"/>
      <x:c r="P222" s="96" t="s"/>
    </x:row>
    <x:row r="223" spans="1:19" x14ac:dyDescent="0.25">
      <x:c r="J223" s="11" t="n">
        <x:v>69</x:v>
      </x:c>
      <x:c r="K223" s="11" t="n">
        <x:v>66</x:v>
      </x:c>
      <x:c r="L223" s="11" t="s">
        <x:v>76</x:v>
      </x:c>
      <x:c r="M223" s="0" t="s"/>
      <x:c r="P223" s="96" t="s"/>
    </x:row>
    <x:row r="224" spans="1:19" x14ac:dyDescent="0.25">
      <x:c r="A224" s="13" t="s">
        <x:v>275</x:v>
      </x:c>
      <x:c r="P224" s="96" t="s"/>
    </x:row>
    <x:row r="225" spans="1:19" x14ac:dyDescent="0.25">
      <x:c r="A225" s="45" t="s">
        <x:v>9</x:v>
      </x:c>
      <x:c r="B225" s="45" t="s">
        <x:v>10</x:v>
      </x:c>
      <x:c r="C225" s="45" t="s">
        <x:v>11</x:v>
      </x:c>
      <x:c r="D225" s="47" t="s">
        <x:v>12</x:v>
      </x:c>
      <x:c r="E225" s="47" t="s">
        <x:v>13</x:v>
      </x:c>
      <x:c r="F225" s="47" t="s">
        <x:v>14</x:v>
      </x:c>
      <x:c r="G225" s="49" t="s">
        <x:v>15</x:v>
      </x:c>
      <x:c r="H225" s="49" t="s">
        <x:v>16</x:v>
      </x:c>
      <x:c r="I225" s="49" t="s">
        <x:v>17</x:v>
      </x:c>
      <x:c r="J225" s="59" t="s">
        <x:v>123</x:v>
      </x:c>
      <x:c r="K225" s="58" t="s">
        <x:v>342</x:v>
      </x:c>
      <x:c r="L225" s="59" t="s">
        <x:v>19</x:v>
      </x:c>
      <x:c r="M225" s="59" t="s">
        <x:v>72</x:v>
      </x:c>
      <x:c r="N225" s="98" t="s">
        <x:v>63</x:v>
      </x:c>
      <x:c r="O225" s="64">
        <x:v>43952.6340277778</x:v>
      </x:c>
      <x:c r="P225" s="96" t="s"/>
    </x:row>
    <x:row r="226" spans="1:19" x14ac:dyDescent="0.25">
      <x:c r="A226" s="11" t="n">
        <x:v>-20</x:v>
      </x:c>
      <x:c r="B226" s="11" t="n">
        <x:v>66</x:v>
      </x:c>
      <x:c r="C226" s="11" t="s">
        <x:v>33</x:v>
      </x:c>
      <x:c r="D226" s="11" t="n">
        <x:v>-7</x:v>
      </x:c>
      <x:c r="E226" s="11" t="n">
        <x:v>45</x:v>
      </x:c>
      <x:c r="F226" s="11" t="s">
        <x:v>54</x:v>
      </x:c>
      <x:c r="G226" s="11" t="n">
        <x:v>-4</x:v>
      </x:c>
      <x:c r="H226" s="11" t="n">
        <x:v>10</x:v>
      </x:c>
      <x:c r="I226" s="11" t="s">
        <x:v>40</x:v>
      </x:c>
      <x:c r="J226" s="11" t="n">
        <x:v>64.8</x:v>
      </x:c>
      <x:c r="K226" s="11" t="n">
        <x:v>-18</x:v>
      </x:c>
      <x:c r="L226" s="11" t="s">
        <x:v>76</x:v>
      </x:c>
      <x:c r="M226" s="11" t="s">
        <x:v>31</x:v>
      </x:c>
      <x:c r="P226" s="96" t="s"/>
    </x:row>
    <x:row r="227" spans="1:19" x14ac:dyDescent="0.25">
      <x:c r="A227" s="11" t="n">
        <x:v>-10</x:v>
      </x:c>
      <x:c r="B227" s="11" t="n">
        <x:v>60</x:v>
      </x:c>
      <x:c r="D227" s="11" t="n">
        <x:v>-6</x:v>
      </x:c>
      <x:c r="E227" s="11" t="n">
        <x:v>41</x:v>
      </x:c>
      <x:c r="G227" s="11" t="n">
        <x:v>-2</x:v>
      </x:c>
      <x:c r="H227" s="11" t="n">
        <x:v>-6</x:v>
      </x:c>
      <x:c r="J227" s="11" t="n">
        <x:v>56</x:v>
      </x:c>
      <x:c r="K227" s="11" t="n">
        <x:v>-9</x:v>
      </x:c>
      <x:c r="L227" s="11" t="s">
        <x:v>76</x:v>
      </x:c>
      <x:c r="M227" s="0" t="s"/>
      <x:c r="P227" s="96" t="s"/>
    </x:row>
    <x:row r="228" spans="1:19" x14ac:dyDescent="0.25">
      <x:c r="A228" s="11" t="n">
        <x:v>-8</x:v>
      </x:c>
      <x:c r="B228" s="11" t="n">
        <x:v>52</x:v>
      </x:c>
      <x:c r="D228" s="11" t="n">
        <x:v>-5</x:v>
      </x:c>
      <x:c r="E228" s="11" t="n">
        <x:v>23</x:v>
      </x:c>
      <x:c r="G228" s="11" t="n">
        <x:v>-1</x:v>
      </x:c>
      <x:c r="H228" s="11" t="n">
        <x:v>-8</x:v>
      </x:c>
      <x:c r="J228" s="11" t="n">
        <x:v>48.5</x:v>
      </x:c>
      <x:c r="K228" s="11" t="n">
        <x:v>-7.5</x:v>
      </x:c>
      <x:c r="L228" s="11" t="s">
        <x:v>76</x:v>
      </x:c>
      <x:c r="M228" s="0" t="s"/>
      <x:c r="P228" s="96" t="s"/>
    </x:row>
    <x:row r="229" spans="1:19" x14ac:dyDescent="0.25">
      <x:c r="J229" s="11" t="n">
        <x:v>10</x:v>
      </x:c>
      <x:c r="K229" s="11" t="n">
        <x:v>-4</x:v>
      </x:c>
      <x:c r="L229" s="11" t="s">
        <x:v>76</x:v>
      </x:c>
      <x:c r="M229" s="0" t="s"/>
      <x:c r="P229" s="96" t="s"/>
    </x:row>
    <x:row r="230" spans="1:19" x14ac:dyDescent="0.25">
      <x:c r="J230" s="11" t="n">
        <x:v>10</x:v>
      </x:c>
      <x:c r="K230" s="11" t="n">
        <x:v>-3.6</x:v>
      </x:c>
      <x:c r="L230" s="11" t="s">
        <x:v>76</x:v>
      </x:c>
      <x:c r="M230" s="0" t="s"/>
      <x:c r="P230" s="96" t="s"/>
    </x:row>
    <x:row r="231" spans="1:19" x14ac:dyDescent="0.25">
      <x:c r="J231" s="11" t="n">
        <x:v>10</x:v>
      </x:c>
      <x:c r="K231" s="11" t="n">
        <x:v>-3</x:v>
      </x:c>
      <x:c r="L231" s="11" t="s">
        <x:v>76</x:v>
      </x:c>
      <x:c r="M231" s="0" t="s"/>
      <x:c r="P231" s="96" t="s"/>
    </x:row>
    <x:row r="232" spans="1:19" x14ac:dyDescent="0.25">
      <x:c r="A232" s="13" t="s">
        <x:v>279</x:v>
      </x:c>
      <x:c r="P232" s="96" t="s"/>
    </x:row>
    <x:row r="233" spans="1:19" x14ac:dyDescent="0.25">
      <x:c r="A233" s="45" t="s">
        <x:v>9</x:v>
      </x:c>
      <x:c r="B233" s="45" t="s">
        <x:v>10</x:v>
      </x:c>
      <x:c r="C233" s="45" t="s">
        <x:v>11</x:v>
      </x:c>
      <x:c r="D233" s="47" t="s">
        <x:v>12</x:v>
      </x:c>
      <x:c r="E233" s="47" t="s">
        <x:v>13</x:v>
      </x:c>
      <x:c r="F233" s="47" t="s">
        <x:v>14</x:v>
      </x:c>
      <x:c r="G233" s="49" t="s">
        <x:v>15</x:v>
      </x:c>
      <x:c r="H233" s="49" t="s">
        <x:v>16</x:v>
      </x:c>
      <x:c r="I233" s="49" t="s">
        <x:v>17</x:v>
      </x:c>
      <x:c r="J233" s="59" t="s">
        <x:v>123</x:v>
      </x:c>
      <x:c r="K233" s="58" t="s">
        <x:v>342</x:v>
      </x:c>
      <x:c r="L233" s="59" t="s">
        <x:v>19</x:v>
      </x:c>
      <x:c r="M233" s="59" t="s">
        <x:v>72</x:v>
      </x:c>
      <x:c r="N233" s="103" t="s">
        <x:v>20</x:v>
      </x:c>
      <x:c r="O233" s="64">
        <x:v>43952.6340277778</x:v>
      </x:c>
      <x:c r="P233" s="96" t="s"/>
    </x:row>
    <x:row r="234" spans="1:19" x14ac:dyDescent="0.25">
      <x:c r="A234" s="11" t="n">
        <x:v>0</x:v>
      </x:c>
      <x:c r="B234" s="11" t="n">
        <x:v>900</x:v>
      </x:c>
      <x:c r="C234" s="11" t="s">
        <x:v>33</x:v>
      </x:c>
      <x:c r="D234" s="11" t="n">
        <x:v>6</x:v>
      </x:c>
      <x:c r="E234" s="11" t="n">
        <x:v>102</x:v>
      </x:c>
      <x:c r="F234" s="11" t="s">
        <x:v>33</x:v>
      </x:c>
      <x:c r="G234" s="11" t="n">
        <x:v>9</x:v>
      </x:c>
      <x:c r="H234" s="11" t="n">
        <x:v>48</x:v>
      </x:c>
      <x:c r="I234" s="11" t="s">
        <x:v>21</x:v>
      </x:c>
      <x:c r="J234" s="11" t="n">
        <x:v>766.666666666667</x:v>
      </x:c>
      <x:c r="K234" s="11" t="n">
        <x:v>2</x:v>
      </x:c>
      <x:c r="L234" s="11" t="s">
        <x:v>98</x:v>
      </x:c>
      <x:c r="M234" s="11" t="s">
        <x:v>28</x:v>
      </x:c>
      <x:c r="P234" s="96" t="s"/>
    </x:row>
    <x:row r="235" spans="1:19" x14ac:dyDescent="0.25">
      <x:c r="A235" s="11" t="n">
        <x:v>3</x:v>
      </x:c>
      <x:c r="B235" s="11" t="n">
        <x:v>700</x:v>
      </x:c>
      <x:c r="D235" s="11" t="n">
        <x:v>7</x:v>
      </x:c>
      <x:c r="E235" s="11" t="n">
        <x:v>80</x:v>
      </x:c>
      <x:c r="G235" s="11" t="n">
        <x:v>12</x:v>
      </x:c>
      <x:c r="H235" s="11" t="n">
        <x:v>42</x:v>
      </x:c>
      <x:c r="J235" s="11" t="n">
        <x:v>600</x:v>
      </x:c>
      <x:c r="K235" s="11" t="n">
        <x:v>5</x:v>
      </x:c>
      <x:c r="L235" s="11" t="s">
        <x:v>154</x:v>
      </x:c>
      <x:c r="M235" s="0" t="s"/>
      <x:c r="P235" s="96" t="s"/>
    </x:row>
    <x:row r="236" spans="1:19" x14ac:dyDescent="0.25">
      <x:c r="A236" s="11" t="n">
        <x:v>5</x:v>
      </x:c>
      <x:c r="B236" s="11" t="n">
        <x:v>600</x:v>
      </x:c>
      <x:c r="D236" s="11" t="n">
        <x:v>8</x:v>
      </x:c>
      <x:c r="E236" s="11" t="n">
        <x:v>70</x:v>
      </x:c>
      <x:c r="G236" s="11" t="n">
        <x:v>18</x:v>
      </x:c>
      <x:c r="H236" s="11" t="n">
        <x:v>31</x:v>
      </x:c>
      <x:c r="J236" s="11" t="n">
        <x:v>97.6</x:v>
      </x:c>
      <x:c r="K236" s="11" t="n">
        <x:v>6.2</x:v>
      </x:c>
      <x:c r="L236" s="11" t="s">
        <x:v>393</x:v>
      </x:c>
      <x:c r="M236" s="0" t="s"/>
      <x:c r="P236" s="96" t="s"/>
    </x:row>
    <x:row r="237" spans="1:19" x14ac:dyDescent="0.25">
      <x:c r="J237" s="11" t="n">
        <x:v>59</x:v>
      </x:c>
      <x:c r="K237" s="11" t="n">
        <x:v>8.5</x:v>
      </x:c>
      <x:c r="L237" s="11" t="s">
        <x:v>355</x:v>
      </x:c>
      <x:c r="M237" s="0" t="s"/>
      <x:c r="P237" s="96" t="s"/>
    </x:row>
    <x:row r="238" spans="1:19" x14ac:dyDescent="0.25">
      <x:c r="J238" s="11" t="n">
        <x:v>42</x:v>
      </x:c>
      <x:c r="K238" s="11" t="n">
        <x:v>12</x:v>
      </x:c>
      <x:c r="L238" s="11" t="s">
        <x:v>92</x:v>
      </x:c>
      <x:c r="M238" s="0" t="s"/>
      <x:c r="P238" s="96" t="s"/>
    </x:row>
    <x:row r="239" spans="1:19" x14ac:dyDescent="0.25">
      <x:c r="J239" s="11" t="n">
        <x:v>31</x:v>
      </x:c>
      <x:c r="K239" s="11" t="n">
        <x:v>18</x:v>
      </x:c>
      <x:c r="L239" s="11" t="s">
        <x:v>96</x:v>
      </x:c>
      <x:c r="M239" s="0" t="s"/>
      <x:c r="P239" s="96" t="s"/>
    </x:row>
    <x:row r="240" spans="1:19" x14ac:dyDescent="0.25">
      <x:c r="A240" s="13" t="s">
        <x:v>283</x:v>
      </x:c>
      <x:c r="P240" s="96" t="s"/>
    </x:row>
    <x:row r="241" spans="1:19" x14ac:dyDescent="0.25">
      <x:c r="A241" s="45" t="s">
        <x:v>9</x:v>
      </x:c>
      <x:c r="B241" s="45" t="s">
        <x:v>10</x:v>
      </x:c>
      <x:c r="C241" s="45" t="s">
        <x:v>11</x:v>
      </x:c>
      <x:c r="D241" s="47" t="s">
        <x:v>12</x:v>
      </x:c>
      <x:c r="E241" s="47" t="s">
        <x:v>13</x:v>
      </x:c>
      <x:c r="F241" s="47" t="s">
        <x:v>14</x:v>
      </x:c>
      <x:c r="G241" s="49" t="s">
        <x:v>15</x:v>
      </x:c>
      <x:c r="H241" s="49" t="s">
        <x:v>16</x:v>
      </x:c>
      <x:c r="I241" s="49" t="s">
        <x:v>17</x:v>
      </x:c>
      <x:c r="J241" s="59" t="s">
        <x:v>123</x:v>
      </x:c>
      <x:c r="K241" s="58" t="s">
        <x:v>342</x:v>
      </x:c>
      <x:c r="L241" s="59" t="s">
        <x:v>19</x:v>
      </x:c>
      <x:c r="M241" s="59" t="s">
        <x:v>72</x:v>
      </x:c>
      <x:c r="N241" s="98" t="s">
        <x:v>63</x:v>
      </x:c>
      <x:c r="O241" s="64">
        <x:v>43952.6340277778</x:v>
      </x:c>
      <x:c r="P241" s="96" t="s"/>
    </x:row>
    <x:row r="242" spans="1:19" x14ac:dyDescent="0.25">
      <x:c r="A242" s="11" t="n">
        <x:v>-10</x:v>
      </x:c>
      <x:c r="B242" s="11" t="n">
        <x:v>19</x:v>
      </x:c>
      <x:c r="C242" s="11" t="s">
        <x:v>40</x:v>
      </x:c>
      <x:c r="D242" s="11" t="n">
        <x:v>22</x:v>
      </x:c>
      <x:c r="E242" s="11" t="n">
        <x:v>10</x:v>
      </x:c>
      <x:c r="F242" s="11" t="s">
        <x:v>40</x:v>
      </x:c>
      <x:c r="G242" s="11" t="n">
        <x:v>45</x:v>
      </x:c>
      <x:c r="H242" s="11" t="n">
        <x:v>-30</x:v>
      </x:c>
      <x:c r="I242" s="11" t="s">
        <x:v>33</x:v>
      </x:c>
      <x:c r="J242" s="11" t="n">
        <x:v>19</x:v>
      </x:c>
      <x:c r="K242" s="11" t="n">
        <x:v>-10</x:v>
      </x:c>
      <x:c r="L242" s="11" t="s">
        <x:v>76</x:v>
      </x:c>
      <x:c r="M242" s="11" t="s">
        <x:v>31</x:v>
      </x:c>
      <x:c r="P242" s="96" t="s"/>
    </x:row>
    <x:row r="243" spans="1:19" x14ac:dyDescent="0.25">
      <x:c r="A243" s="11" t="n">
        <x:v>10</x:v>
      </x:c>
      <x:c r="B243" s="11" t="n">
        <x:v>17</x:v>
      </x:c>
      <x:c r="D243" s="11" t="n">
        <x:v>26</x:v>
      </x:c>
      <x:c r="E243" s="11" t="n">
        <x:v>5</x:v>
      </x:c>
      <x:c r="G243" s="11" t="n">
        <x:v>60</x:v>
      </x:c>
      <x:c r="H243" s="11" t="n">
        <x:v>-35</x:v>
      </x:c>
      <x:c r="J243" s="11" t="n">
        <x:v>19</x:v>
      </x:c>
      <x:c r="K243" s="11" t="n">
        <x:v>-8</x:v>
      </x:c>
      <x:c r="L243" s="11" t="s">
        <x:v>76</x:v>
      </x:c>
      <x:c r="M243" s="0" t="s"/>
      <x:c r="P243" s="96" t="s"/>
    </x:row>
    <x:row r="244" spans="1:19" x14ac:dyDescent="0.25">
      <x:c r="A244" s="11" t="n">
        <x:v>20</x:v>
      </x:c>
      <x:c r="B244" s="11" t="n">
        <x:v>14</x:v>
      </x:c>
      <x:c r="D244" s="11" t="n">
        <x:v>32</x:v>
      </x:c>
      <x:c r="E244" s="11" t="n">
        <x:v>-20</x:v>
      </x:c>
      <x:c r="G244" s="11" t="n">
        <x:v>80</x:v>
      </x:c>
      <x:c r="H244" s="11" t="n">
        <x:v>-57</x:v>
      </x:c>
      <x:c r="J244" s="11" t="n">
        <x:v>14</x:v>
      </x:c>
      <x:c r="K244" s="11" t="n">
        <x:v>21</x:v>
      </x:c>
      <x:c r="L244" s="11" t="s">
        <x:v>76</x:v>
      </x:c>
      <x:c r="M244" s="0" t="s"/>
      <x:c r="P244" s="96" t="s"/>
    </x:row>
    <x:row r="245" spans="1:19" x14ac:dyDescent="0.25">
      <x:c r="J245" s="11" t="n">
        <x:v>5</x:v>
      </x:c>
      <x:c r="K245" s="11" t="n">
        <x:v>28</x:v>
      </x:c>
      <x:c r="L245" s="11" t="s">
        <x:v>76</x:v>
      </x:c>
      <x:c r="M245" s="0" t="s"/>
      <x:c r="P245" s="96" t="s"/>
    </x:row>
    <x:row r="246" spans="1:19" x14ac:dyDescent="0.25">
      <x:c r="J246" s="11" t="n">
        <x:v>-23.8461538461538</x:v>
      </x:c>
      <x:c r="K246" s="11" t="n">
        <x:v>37</x:v>
      </x:c>
      <x:c r="L246" s="11" t="s">
        <x:v>76</x:v>
      </x:c>
      <x:c r="M246" s="0" t="s"/>
      <x:c r="P246" s="96" t="s"/>
    </x:row>
    <x:row r="247" spans="1:19" x14ac:dyDescent="0.25">
      <x:c r="J247" s="11" t="n">
        <x:v>-40.5</x:v>
      </x:c>
      <x:c r="K247" s="11" t="n">
        <x:v>65</x:v>
      </x:c>
      <x:c r="L247" s="11" t="s">
        <x:v>76</x:v>
      </x:c>
      <x:c r="M247" s="0" t="s"/>
      <x:c r="P247" s="96" t="s"/>
    </x:row>
    <x:row r="248" spans="1:19" x14ac:dyDescent="0.25">
      <x:c r="P248" s="96" t="s"/>
    </x:row>
    <x:row r="249" spans="1:19" x14ac:dyDescent="0.25">
      <x:c r="A249" s="97" t="s"/>
      <x:c r="B249" s="97" t="s"/>
      <x:c r="C249" s="97" t="s"/>
      <x:c r="D249" s="97" t="s"/>
      <x:c r="E249" s="97" t="s"/>
      <x:c r="F249" s="97" t="s"/>
      <x:c r="G249" s="97" t="s"/>
      <x:c r="H249" s="97" t="s"/>
      <x:c r="I249" s="97" t="s"/>
      <x:c r="J249" s="97" t="s"/>
      <x:c r="K249" s="97" t="s"/>
      <x:c r="L249" s="97" t="s"/>
      <x:c r="M249" s="97" t="s"/>
      <x:c r="N249" s="97" t="s"/>
      <x:c r="O249" s="97" t="s"/>
      <x:c r="P249" s="96" t="s"/>
    </x:row>
    <x:row r="250" spans="1:19" x14ac:dyDescent="0.25">
      <x:c r="P250" s="96" t="s"/>
    </x:row>
    <x:row r="251" spans="1:19" x14ac:dyDescent="0.25">
      <x:c r="A251" s="13" t="s">
        <x:v>286</x:v>
      </x:c>
      <x:c r="P251" s="96" t="s"/>
    </x:row>
    <x:row r="252" spans="1:19" x14ac:dyDescent="0.25">
      <x:c r="A252" s="45" t="s">
        <x:v>9</x:v>
      </x:c>
      <x:c r="B252" s="45" t="s">
        <x:v>10</x:v>
      </x:c>
      <x:c r="C252" s="45" t="s">
        <x:v>11</x:v>
      </x:c>
      <x:c r="D252" s="47" t="s">
        <x:v>12</x:v>
      </x:c>
      <x:c r="E252" s="47" t="s">
        <x:v>13</x:v>
      </x:c>
      <x:c r="F252" s="47" t="s">
        <x:v>14</x:v>
      </x:c>
      <x:c r="G252" s="49" t="s">
        <x:v>15</x:v>
      </x:c>
      <x:c r="H252" s="49" t="s">
        <x:v>16</x:v>
      </x:c>
      <x:c r="I252" s="49" t="s">
        <x:v>17</x:v>
      </x:c>
      <x:c r="J252" s="59" t="s">
        <x:v>123</x:v>
      </x:c>
      <x:c r="K252" s="58" t="s">
        <x:v>342</x:v>
      </x:c>
      <x:c r="L252" s="59" t="s">
        <x:v>19</x:v>
      </x:c>
      <x:c r="M252" s="59" t="s">
        <x:v>72</x:v>
      </x:c>
      <x:c r="N252" s="98" t="s">
        <x:v>63</x:v>
      </x:c>
      <x:c r="O252" s="64">
        <x:v>43952.6340277778</x:v>
      </x:c>
      <x:c r="P252" s="96" t="s"/>
    </x:row>
    <x:row r="253" spans="1:19" x14ac:dyDescent="0.25">
      <x:c r="A253" s="11" t="n">
        <x:v>20</x:v>
      </x:c>
      <x:c r="B253" s="11" t="n">
        <x:v>19</x:v>
      </x:c>
      <x:c r="C253" s="11" t="s">
        <x:v>33</x:v>
      </x:c>
      <x:c r="D253" s="11" t="n">
        <x:v>42</x:v>
      </x:c>
      <x:c r="E253" s="11" t="n">
        <x:v>19</x:v>
      </x:c>
      <x:c r="F253" s="11" t="s">
        <x:v>21</x:v>
      </x:c>
      <x:c r="G253" s="11" t="n">
        <x:v>51</x:v>
      </x:c>
      <x:c r="H253" s="11" t="n">
        <x:v>19</x:v>
      </x:c>
      <x:c r="I253" s="11" t="s">
        <x:v>40</x:v>
      </x:c>
      <x:c r="J253" s="11" t="n">
        <x:v>19</x:v>
      </x:c>
      <x:c r="K253" s="11" t="n">
        <x:v>20</x:v>
      </x:c>
      <x:c r="L253" s="11" t="s">
        <x:v>76</x:v>
      </x:c>
      <x:c r="M253" s="11" t="s">
        <x:v>24</x:v>
      </x:c>
      <x:c r="P253" s="96" t="s"/>
    </x:row>
    <x:row r="254" spans="1:19" x14ac:dyDescent="0.25">
      <x:c r="A254" s="11" t="n">
        <x:v>30</x:v>
      </x:c>
      <x:c r="B254" s="11" t="n">
        <x:v>24</x:v>
      </x:c>
      <x:c r="D254" s="11" t="n">
        <x:v>45</x:v>
      </x:c>
      <x:c r="E254" s="11" t="n">
        <x:v>24</x:v>
      </x:c>
      <x:c r="G254" s="11" t="n">
        <x:v>53</x:v>
      </x:c>
      <x:c r="H254" s="11" t="n">
        <x:v>24</x:v>
      </x:c>
      <x:c r="J254" s="11" t="n">
        <x:v>21.5</x:v>
      </x:c>
      <x:c r="K254" s="11" t="n">
        <x:v>25</x:v>
      </x:c>
      <x:c r="L254" s="11" t="s">
        <x:v>76</x:v>
      </x:c>
      <x:c r="M254" s="0" t="s"/>
      <x:c r="P254" s="96" t="s"/>
    </x:row>
    <x:row r="255" spans="1:19" x14ac:dyDescent="0.25">
      <x:c r="A255" s="11" t="n">
        <x:v>40</x:v>
      </x:c>
      <x:c r="B255" s="11" t="n">
        <x:v>42</x:v>
      </x:c>
      <x:c r="D255" s="11" t="n">
        <x:v>50</x:v>
      </x:c>
      <x:c r="E255" s="11" t="n">
        <x:v>42</x:v>
      </x:c>
      <x:c r="G255" s="11" t="n">
        <x:v>60</x:v>
      </x:c>
      <x:c r="H255" s="11" t="n">
        <x:v>42</x:v>
      </x:c>
      <x:c r="J255" s="11" t="n">
        <x:v>30.5</x:v>
      </x:c>
      <x:c r="K255" s="11" t="n">
        <x:v>41</x:v>
      </x:c>
      <x:c r="L255" s="11" t="s">
        <x:v>76</x:v>
      </x:c>
      <x:c r="M255" s="0" t="s"/>
      <x:c r="P255" s="96" t="s"/>
    </x:row>
    <x:row r="256" spans="1:19" x14ac:dyDescent="0.25">
      <x:c r="J256" s="11" t="n">
        <x:v>19</x:v>
      </x:c>
      <x:c r="K256" s="11" t="n">
        <x:v>42</x:v>
      </x:c>
      <x:c r="L256" s="11" t="s">
        <x:v>76</x:v>
      </x:c>
      <x:c r="M256" s="0" t="s"/>
      <x:c r="P256" s="96" t="s"/>
    </x:row>
    <x:row r="257" spans="1:19" x14ac:dyDescent="0.25">
      <x:c r="J257" s="11" t="n">
        <x:v>24</x:v>
      </x:c>
      <x:c r="K257" s="11" t="n">
        <x:v>45</x:v>
      </x:c>
      <x:c r="L257" s="11" t="s">
        <x:v>76</x:v>
      </x:c>
      <x:c r="M257" s="0" t="s"/>
      <x:c r="P257" s="96" t="s"/>
    </x:row>
    <x:row r="258" spans="1:19" x14ac:dyDescent="0.25">
      <x:c r="J258" s="11" t="n">
        <x:v>24</x:v>
      </x:c>
      <x:c r="K258" s="11" t="n">
        <x:v>55</x:v>
      </x:c>
      <x:c r="L258" s="11" t="s">
        <x:v>76</x:v>
      </x:c>
      <x:c r="M258" s="0" t="s"/>
      <x:c r="P258" s="96" t="s"/>
    </x:row>
    <x:row r="259" spans="1:19" x14ac:dyDescent="0.25">
      <x:c r="A259" s="13" t="s">
        <x:v>288</x:v>
      </x:c>
      <x:c r="P259" s="96" t="s"/>
    </x:row>
    <x:row r="260" spans="1:19" x14ac:dyDescent="0.25">
      <x:c r="A260" s="45" t="s">
        <x:v>9</x:v>
      </x:c>
      <x:c r="B260" s="45" t="s">
        <x:v>10</x:v>
      </x:c>
      <x:c r="C260" s="45" t="s">
        <x:v>11</x:v>
      </x:c>
      <x:c r="D260" s="47" t="s">
        <x:v>12</x:v>
      </x:c>
      <x:c r="E260" s="47" t="s">
        <x:v>13</x:v>
      </x:c>
      <x:c r="F260" s="47" t="s">
        <x:v>14</x:v>
      </x:c>
      <x:c r="G260" s="49" t="s">
        <x:v>15</x:v>
      </x:c>
      <x:c r="H260" s="49" t="s">
        <x:v>16</x:v>
      </x:c>
      <x:c r="I260" s="49" t="s">
        <x:v>17</x:v>
      </x:c>
      <x:c r="J260" s="59" t="s">
        <x:v>123</x:v>
      </x:c>
      <x:c r="K260" s="58" t="s">
        <x:v>342</x:v>
      </x:c>
      <x:c r="L260" s="59" t="s">
        <x:v>19</x:v>
      </x:c>
      <x:c r="M260" s="59" t="s">
        <x:v>72</x:v>
      </x:c>
      <x:c r="N260" s="98" t="s">
        <x:v>63</x:v>
      </x:c>
      <x:c r="O260" s="64">
        <x:v>43952.6340277778</x:v>
      </x:c>
      <x:c r="P260" s="96" t="s"/>
    </x:row>
    <x:row r="261" spans="1:19" x14ac:dyDescent="0.25">
      <x:c r="A261" s="11" t="n">
        <x:v>16</x:v>
      </x:c>
      <x:c r="B261" s="11" t="n">
        <x:v>2</x:v>
      </x:c>
      <x:c r="C261" s="11" t="s">
        <x:v>54</x:v>
      </x:c>
      <x:c r="D261" s="11" t="n">
        <x:v>30</x:v>
      </x:c>
      <x:c r="E261" s="11" t="n">
        <x:v>2</x:v>
      </x:c>
      <x:c r="F261" s="11" t="s">
        <x:v>33</x:v>
      </x:c>
      <x:c r="G261" s="11" t="n">
        <x:v>55</x:v>
      </x:c>
      <x:c r="H261" s="11" t="n">
        <x:v>2</x:v>
      </x:c>
      <x:c r="I261" s="11" t="s">
        <x:v>54</x:v>
      </x:c>
      <x:c r="J261" s="11" t="n">
        <x:v>2</x:v>
      </x:c>
      <x:c r="K261" s="11" t="n">
        <x:v>16</x:v>
      </x:c>
      <x:c r="L261" s="11" t="s">
        <x:v>76</x:v>
      </x:c>
      <x:c r="M261" s="11" t="s">
        <x:v>24</x:v>
      </x:c>
      <x:c r="P261" s="96" t="s"/>
    </x:row>
    <x:row r="262" spans="1:19" x14ac:dyDescent="0.25">
      <x:c r="A262" s="11" t="n">
        <x:v>17</x:v>
      </x:c>
      <x:c r="B262" s="11" t="n">
        <x:v>3</x:v>
      </x:c>
      <x:c r="D262" s="11" t="n">
        <x:v>40</x:v>
      </x:c>
      <x:c r="E262" s="11" t="n">
        <x:v>3</x:v>
      </x:c>
      <x:c r="G262" s="11" t="n">
        <x:v>57</x:v>
      </x:c>
      <x:c r="H262" s="11" t="n">
        <x:v>3</x:v>
      </x:c>
      <x:c r="J262" s="11" t="n">
        <x:v>3.5127427184466</x:v>
      </x:c>
      <x:c r="K262" s="11" t="n">
        <x:v>17.5</x:v>
      </x:c>
      <x:c r="L262" s="11" t="s">
        <x:v>76</x:v>
      </x:c>
      <x:c r="M262" s="0" t="s"/>
      <x:c r="P262" s="96" t="s"/>
    </x:row>
    <x:row r="263" spans="1:19" x14ac:dyDescent="0.25">
      <x:c r="A263" s="11" t="n">
        <x:v>18</x:v>
      </x:c>
      <x:c r="B263" s="11" t="n">
        <x:v>4</x:v>
      </x:c>
      <x:c r="D263" s="11" t="n">
        <x:v>50</x:v>
      </x:c>
      <x:c r="E263" s="11" t="n">
        <x:v>4</x:v>
      </x:c>
      <x:c r="G263" s="11" t="n">
        <x:v>59</x:v>
      </x:c>
      <x:c r="H263" s="11" t="n">
        <x:v>4</x:v>
      </x:c>
      <x:c r="J263" s="11" t="n">
        <x:v>2.5</x:v>
      </x:c>
      <x:c r="K263" s="11" t="n">
        <x:v>35</x:v>
      </x:c>
      <x:c r="L263" s="11" t="s">
        <x:v>76</x:v>
      </x:c>
      <x:c r="M263" s="0" t="s"/>
      <x:c r="P263" s="96" t="s"/>
    </x:row>
    <x:row r="264" spans="1:19" x14ac:dyDescent="0.25">
      <x:c r="J264" s="11" t="n">
        <x:v>3.2</x:v>
      </x:c>
      <x:c r="K264" s="11" t="n">
        <x:v>52</x:v>
      </x:c>
      <x:c r="L264" s="11" t="s">
        <x:v>76</x:v>
      </x:c>
      <x:c r="M264" s="0" t="s"/>
      <x:c r="P264" s="96" t="s"/>
    </x:row>
    <x:row r="265" spans="1:19" x14ac:dyDescent="0.25">
      <x:c r="J265" s="11" t="n">
        <x:v>2.425</x:v>
      </x:c>
      <x:c r="K265" s="11" t="n">
        <x:v>56</x:v>
      </x:c>
      <x:c r="L265" s="11" t="s">
        <x:v>76</x:v>
      </x:c>
      <x:c r="M265" s="0" t="s"/>
      <x:c r="P265" s="96" t="s"/>
    </x:row>
    <x:row r="266" spans="1:19" x14ac:dyDescent="0.25">
      <x:c r="J266" s="11" t="n">
        <x:v>4</x:v>
      </x:c>
      <x:c r="K266" s="11" t="n">
        <x:v>59</x:v>
      </x:c>
      <x:c r="L266" s="11" t="s">
        <x:v>76</x:v>
      </x:c>
      <x:c r="M266" s="0" t="s"/>
      <x:c r="P266" s="96" t="s"/>
    </x:row>
    <x:row r="267" spans="1:19" x14ac:dyDescent="0.25">
      <x:c r="A267" s="13" t="s">
        <x:v>291</x:v>
      </x:c>
      <x:c r="P267" s="96" t="s"/>
    </x:row>
    <x:row r="268" spans="1:19" x14ac:dyDescent="0.25">
      <x:c r="A268" s="45" t="s">
        <x:v>9</x:v>
      </x:c>
      <x:c r="B268" s="45" t="s">
        <x:v>10</x:v>
      </x:c>
      <x:c r="C268" s="45" t="s">
        <x:v>11</x:v>
      </x:c>
      <x:c r="D268" s="47" t="s">
        <x:v>12</x:v>
      </x:c>
      <x:c r="E268" s="47" t="s">
        <x:v>13</x:v>
      </x:c>
      <x:c r="F268" s="47" t="s">
        <x:v>14</x:v>
      </x:c>
      <x:c r="G268" s="49" t="s">
        <x:v>15</x:v>
      </x:c>
      <x:c r="H268" s="49" t="s">
        <x:v>16</x:v>
      </x:c>
      <x:c r="I268" s="49" t="s">
        <x:v>17</x:v>
      </x:c>
      <x:c r="J268" s="59" t="s">
        <x:v>123</x:v>
      </x:c>
      <x:c r="K268" s="58" t="s">
        <x:v>342</x:v>
      </x:c>
      <x:c r="L268" s="59" t="s">
        <x:v>19</x:v>
      </x:c>
      <x:c r="M268" s="59" t="s">
        <x:v>72</x:v>
      </x:c>
      <x:c r="N268" s="98" t="s">
        <x:v>63</x:v>
      </x:c>
      <x:c r="O268" s="64">
        <x:v>43952.6340277778</x:v>
      </x:c>
      <x:c r="P268" s="96" t="s"/>
    </x:row>
    <x:row r="269" spans="1:19" x14ac:dyDescent="0.25">
      <x:c r="A269" s="11" t="n">
        <x:v>200</x:v>
      </x:c>
      <x:c r="B269" s="11" t="n">
        <x:v>60</x:v>
      </x:c>
      <x:c r="C269" s="11" t="s">
        <x:v>21</x:v>
      </x:c>
      <x:c r="D269" s="11" t="n">
        <x:v>255</x:v>
      </x:c>
      <x:c r="E269" s="11" t="n">
        <x:v>60</x:v>
      </x:c>
      <x:c r="F269" s="11" t="s">
        <x:v>33</x:v>
      </x:c>
      <x:c r="G269" s="11" t="n">
        <x:v>280</x:v>
      </x:c>
      <x:c r="H269" s="11" t="n">
        <x:v>60</x:v>
      </x:c>
      <x:c r="I269" s="11" t="s">
        <x:v>33</x:v>
      </x:c>
      <x:c r="J269" s="11" t="n">
        <x:v>60</x:v>
      </x:c>
      <x:c r="K269" s="11" t="n">
        <x:v>200</x:v>
      </x:c>
      <x:c r="L269" s="11" t="s">
        <x:v>76</x:v>
      </x:c>
      <x:c r="M269" s="11" t="s">
        <x:v>24</x:v>
      </x:c>
      <x:c r="P269" s="96" t="s"/>
    </x:row>
    <x:row r="270" spans="1:19" x14ac:dyDescent="0.25">
      <x:c r="A270" s="11" t="n">
        <x:v>220</x:v>
      </x:c>
      <x:c r="B270" s="11" t="n">
        <x:v>80</x:v>
      </x:c>
      <x:c r="D270" s="11" t="n">
        <x:v>260</x:v>
      </x:c>
      <x:c r="E270" s="11" t="n">
        <x:v>80</x:v>
      </x:c>
      <x:c r="G270" s="11" t="n">
        <x:v>290</x:v>
      </x:c>
      <x:c r="H270" s="11" t="n">
        <x:v>80</x:v>
      </x:c>
      <x:c r="J270" s="11" t="n">
        <x:v>80</x:v>
      </x:c>
      <x:c r="K270" s="11" t="n">
        <x:v>220</x:v>
      </x:c>
      <x:c r="L270" s="11" t="s">
        <x:v>76</x:v>
      </x:c>
      <x:c r="M270" s="0" t="s"/>
      <x:c r="P270" s="96" t="s"/>
    </x:row>
    <x:row r="271" spans="1:19" x14ac:dyDescent="0.25">
      <x:c r="A271" s="11" t="n">
        <x:v>250</x:v>
      </x:c>
      <x:c r="B271" s="11" t="n">
        <x:v>90</x:v>
      </x:c>
      <x:c r="D271" s="11" t="n">
        <x:v>265</x:v>
      </x:c>
      <x:c r="E271" s="11" t="n">
        <x:v>90</x:v>
      </x:c>
      <x:c r="G271" s="11" t="n">
        <x:v>300</x:v>
      </x:c>
      <x:c r="H271" s="11" t="n">
        <x:v>90</x:v>
      </x:c>
      <x:c r="J271" s="11" t="n">
        <x:v>68</x:v>
      </x:c>
      <x:c r="K271" s="11" t="n">
        <x:v>257</x:v>
      </x:c>
      <x:c r="L271" s="11" t="s">
        <x:v>76</x:v>
      </x:c>
      <x:c r="M271" s="0" t="s"/>
      <x:c r="P271" s="96" t="s"/>
    </x:row>
    <x:row r="272" spans="1:19" x14ac:dyDescent="0.25">
      <x:c r="J272" s="11" t="n">
        <x:v>80</x:v>
      </x:c>
      <x:c r="K272" s="11" t="n">
        <x:v>270</x:v>
      </x:c>
      <x:c r="L272" s="11" t="s">
        <x:v>76</x:v>
      </x:c>
      <x:c r="M272" s="0" t="s"/>
      <x:c r="P272" s="96" t="s"/>
    </x:row>
    <x:row r="273" spans="1:19" x14ac:dyDescent="0.25">
      <x:c r="J273" s="11" t="n">
        <x:v>85</x:v>
      </x:c>
      <x:c r="K273" s="11" t="n">
        <x:v>295</x:v>
      </x:c>
      <x:c r="L273" s="11" t="s">
        <x:v>76</x:v>
      </x:c>
      <x:c r="M273" s="0" t="s"/>
      <x:c r="P273" s="96" t="s"/>
    </x:row>
    <x:row r="274" spans="1:19" x14ac:dyDescent="0.25">
      <x:c r="J274" s="11" t="n">
        <x:v>90</x:v>
      </x:c>
      <x:c r="K274" s="11" t="n">
        <x:v>300</x:v>
      </x:c>
      <x:c r="L274" s="11" t="s">
        <x:v>76</x:v>
      </x:c>
      <x:c r="M274" s="0" t="s"/>
      <x:c r="P274" s="96" t="s"/>
    </x:row>
    <x:row r="275" spans="1:19" x14ac:dyDescent="0.25">
      <x:c r="A275" s="13" t="s">
        <x:v>295</x:v>
      </x:c>
      <x:c r="P275" s="96" t="s"/>
    </x:row>
    <x:row r="276" spans="1:19" x14ac:dyDescent="0.25">
      <x:c r="A276" s="45" t="s">
        <x:v>9</x:v>
      </x:c>
      <x:c r="B276" s="45" t="s">
        <x:v>10</x:v>
      </x:c>
      <x:c r="C276" s="45" t="s">
        <x:v>11</x:v>
      </x:c>
      <x:c r="D276" s="47" t="s">
        <x:v>12</x:v>
      </x:c>
      <x:c r="E276" s="47" t="s">
        <x:v>13</x:v>
      </x:c>
      <x:c r="F276" s="47" t="s">
        <x:v>14</x:v>
      </x:c>
      <x:c r="G276" s="49" t="s">
        <x:v>15</x:v>
      </x:c>
      <x:c r="H276" s="49" t="s">
        <x:v>16</x:v>
      </x:c>
      <x:c r="I276" s="49" t="s">
        <x:v>17</x:v>
      </x:c>
      <x:c r="J276" s="59" t="s">
        <x:v>123</x:v>
      </x:c>
      <x:c r="K276" s="58" t="s">
        <x:v>342</x:v>
      </x:c>
      <x:c r="L276" s="59" t="s">
        <x:v>19</x:v>
      </x:c>
      <x:c r="M276" s="59" t="s">
        <x:v>72</x:v>
      </x:c>
      <x:c r="N276" s="98" t="s">
        <x:v>63</x:v>
      </x:c>
      <x:c r="O276" s="64">
        <x:v>43952.6340277778</x:v>
      </x:c>
      <x:c r="P276" s="96" t="s"/>
    </x:row>
    <x:row r="277" spans="1:19" x14ac:dyDescent="0.25">
      <x:c r="A277" s="11" t="n">
        <x:v>-30</x:v>
      </x:c>
      <x:c r="B277" s="11" t="n">
        <x:v>20</x:v>
      </x:c>
      <x:c r="C277" s="11" t="s">
        <x:v>40</x:v>
      </x:c>
      <x:c r="D277" s="11" t="n">
        <x:v>0</x:v>
      </x:c>
      <x:c r="E277" s="11" t="n">
        <x:v>20</x:v>
      </x:c>
      <x:c r="F277" s="11" t="s">
        <x:v>54</x:v>
      </x:c>
      <x:c r="G277" s="11" t="n">
        <x:v>40</x:v>
      </x:c>
      <x:c r="H277" s="11" t="n">
        <x:v>20</x:v>
      </x:c>
      <x:c r="I277" s="11" t="s">
        <x:v>54</x:v>
      </x:c>
      <x:c r="J277" s="11" t="n">
        <x:v>20</x:v>
      </x:c>
      <x:c r="K277" s="11" t="n">
        <x:v>-25</x:v>
      </x:c>
      <x:c r="L277" s="11" t="s">
        <x:v>76</x:v>
      </x:c>
      <x:c r="M277" s="11" t="s">
        <x:v>24</x:v>
      </x:c>
      <x:c r="P277" s="96" t="s"/>
    </x:row>
    <x:row r="278" spans="1:19" x14ac:dyDescent="0.25">
      <x:c r="A278" s="11" t="n">
        <x:v>-20</x:v>
      </x:c>
      <x:c r="B278" s="11" t="n">
        <x:v>18</x:v>
      </x:c>
      <x:c r="D278" s="11" t="n">
        <x:v>10</x:v>
      </x:c>
      <x:c r="E278" s="11" t="n">
        <x:v>18</x:v>
      </x:c>
      <x:c r="G278" s="11" t="n">
        <x:v>45</x:v>
      </x:c>
      <x:c r="H278" s="11" t="n">
        <x:v>18</x:v>
      </x:c>
      <x:c r="J278" s="11" t="n">
        <x:v>5</x:v>
      </x:c>
      <x:c r="K278" s="11" t="n">
        <x:v>-5</x:v>
      </x:c>
      <x:c r="L278" s="11" t="s">
        <x:v>76</x:v>
      </x:c>
      <x:c r="M278" s="0" t="s"/>
      <x:c r="P278" s="96" t="s"/>
    </x:row>
    <x:row r="279" spans="1:19" x14ac:dyDescent="0.25">
      <x:c r="A279" s="11" t="n">
        <x:v>-10</x:v>
      </x:c>
      <x:c r="B279" s="11" t="n">
        <x:v>5</x:v>
      </x:c>
      <x:c r="D279" s="11" t="n">
        <x:v>20</x:v>
      </x:c>
      <x:c r="E279" s="11" t="n">
        <x:v>5</x:v>
      </x:c>
      <x:c r="G279" s="11" t="n">
        <x:v>50</x:v>
      </x:c>
      <x:c r="H279" s="11" t="n">
        <x:v>5</x:v>
      </x:c>
      <x:c r="J279" s="11" t="n">
        <x:v>20.7551630434782</x:v>
      </x:c>
      <x:c r="K279" s="11" t="n">
        <x:v>5</x:v>
      </x:c>
      <x:c r="L279" s="11" t="s">
        <x:v>76</x:v>
      </x:c>
      <x:c r="M279" s="0" t="s"/>
      <x:c r="P279" s="96" t="s"/>
    </x:row>
    <x:row r="280" spans="1:19" x14ac:dyDescent="0.25">
      <x:c r="J280" s="11" t="n">
        <x:v>10.7955685618729</x:v>
      </x:c>
      <x:c r="K280" s="11" t="n">
        <x:v>30</x:v>
      </x:c>
      <x:c r="L280" s="11" t="s">
        <x:v>76</x:v>
      </x:c>
      <x:c r="M280" s="0" t="s"/>
      <x:c r="P280" s="96" t="s"/>
    </x:row>
    <x:row r="281" spans="1:19" x14ac:dyDescent="0.25">
      <x:c r="J281" s="11" t="n">
        <x:v>19.9112307692307</x:v>
      </x:c>
      <x:c r="K281" s="11" t="n">
        <x:v>42</x:v>
      </x:c>
      <x:c r="L281" s="11" t="s">
        <x:v>76</x:v>
      </x:c>
      <x:c r="M281" s="0" t="s"/>
      <x:c r="P281" s="96" t="s"/>
    </x:row>
    <x:row r="282" spans="1:19" x14ac:dyDescent="0.25">
      <x:c r="J282" s="11" t="n">
        <x:v>13.8264615384615</x:v>
      </x:c>
      <x:c r="K282" s="11" t="n">
        <x:v>47</x:v>
      </x:c>
      <x:c r="L282" s="11" t="s">
        <x:v>76</x:v>
      </x:c>
      <x:c r="M282" s="0" t="s"/>
      <x:c r="P282" s="96" t="s"/>
    </x:row>
    <x:row r="283" spans="1:19" x14ac:dyDescent="0.25">
      <x:c r="A283" s="13" t="s">
        <x:v>300</x:v>
      </x:c>
      <x:c r="P283" s="96" t="s"/>
    </x:row>
    <x:row r="284" spans="1:19" x14ac:dyDescent="0.25">
      <x:c r="A284" s="45" t="s">
        <x:v>9</x:v>
      </x:c>
      <x:c r="B284" s="45" t="s">
        <x:v>10</x:v>
      </x:c>
      <x:c r="C284" s="45" t="s">
        <x:v>11</x:v>
      </x:c>
      <x:c r="D284" s="47" t="s">
        <x:v>12</x:v>
      </x:c>
      <x:c r="E284" s="47" t="s">
        <x:v>13</x:v>
      </x:c>
      <x:c r="F284" s="47" t="s">
        <x:v>14</x:v>
      </x:c>
      <x:c r="G284" s="49" t="s">
        <x:v>15</x:v>
      </x:c>
      <x:c r="H284" s="49" t="s">
        <x:v>16</x:v>
      </x:c>
      <x:c r="I284" s="49" t="s">
        <x:v>17</x:v>
      </x:c>
      <x:c r="J284" s="59" t="s">
        <x:v>123</x:v>
      </x:c>
      <x:c r="K284" s="58" t="s">
        <x:v>342</x:v>
      </x:c>
      <x:c r="L284" s="59" t="s">
        <x:v>19</x:v>
      </x:c>
      <x:c r="M284" s="59" t="s">
        <x:v>72</x:v>
      </x:c>
      <x:c r="N284" s="98" t="s">
        <x:v>63</x:v>
      </x:c>
      <x:c r="O284" s="64">
        <x:v>43952.6340277778</x:v>
      </x:c>
      <x:c r="P284" s="96" t="s"/>
    </x:row>
    <x:row r="285" spans="1:19" x14ac:dyDescent="0.25">
      <x:c r="A285" s="11" t="n">
        <x:v>50</x:v>
      </x:c>
      <x:c r="B285" s="11" t="n">
        <x:v>25</x:v>
      </x:c>
      <x:c r="C285" s="11" t="s">
        <x:v>54</x:v>
      </x:c>
      <x:c r="D285" s="11" t="n">
        <x:v>120</x:v>
      </x:c>
      <x:c r="E285" s="11" t="n">
        <x:v>25</x:v>
      </x:c>
      <x:c r="F285" s="11" t="s">
        <x:v>40</x:v>
      </x:c>
      <x:c r="G285" s="11" t="n">
        <x:v>170</x:v>
      </x:c>
      <x:c r="H285" s="11" t="n">
        <x:v>25</x:v>
      </x:c>
      <x:c r="I285" s="11" t="s">
        <x:v>21</x:v>
      </x:c>
      <x:c r="J285" s="11" t="n">
        <x:v>23.3652032163743</x:v>
      </x:c>
      <x:c r="K285" s="11" t="n">
        <x:v>57</x:v>
      </x:c>
      <x:c r="L285" s="11" t="s">
        <x:v>76</x:v>
      </x:c>
      <x:c r="M285" s="11" t="s">
        <x:v>24</x:v>
      </x:c>
      <x:c r="P285" s="96" t="s"/>
    </x:row>
    <x:row r="286" spans="1:19" x14ac:dyDescent="0.25">
      <x:c r="A286" s="11" t="n">
        <x:v>80</x:v>
      </x:c>
      <x:c r="B286" s="11" t="n">
        <x:v>14</x:v>
      </x:c>
      <x:c r="D286" s="11" t="n">
        <x:v>140</x:v>
      </x:c>
      <x:c r="E286" s="11" t="n">
        <x:v>14</x:v>
      </x:c>
      <x:c r="G286" s="11" t="n">
        <x:v>172</x:v>
      </x:c>
      <x:c r="H286" s="11" t="n">
        <x:v>14</x:v>
      </x:c>
      <x:c r="J286" s="11" t="n">
        <x:v>11.2585263157895</x:v>
      </x:c>
      <x:c r="K286" s="11" t="n">
        <x:v>84</x:v>
      </x:c>
      <x:c r="L286" s="11" t="s">
        <x:v>76</x:v>
      </x:c>
      <x:c r="M286" s="0" t="s"/>
      <x:c r="P286" s="96" t="s"/>
    </x:row>
    <x:row r="287" spans="1:19" x14ac:dyDescent="0.25">
      <x:c r="A287" s="11" t="n">
        <x:v>100</x:v>
      </x:c>
      <x:c r="B287" s="11" t="n">
        <x:v>5</x:v>
      </x:c>
      <x:c r="D287" s="11" t="n">
        <x:v>160</x:v>
      </x:c>
      <x:c r="E287" s="11" t="n">
        <x:v>5</x:v>
      </x:c>
      <x:c r="G287" s="11" t="n">
        <x:v>174</x:v>
      </x:c>
      <x:c r="H287" s="11" t="n">
        <x:v>5</x:v>
      </x:c>
      <x:c r="J287" s="11" t="n">
        <x:v>25</x:v>
      </x:c>
      <x:c r="K287" s="11" t="n">
        <x:v>130</x:v>
      </x:c>
      <x:c r="L287" s="11" t="s">
        <x:v>76</x:v>
      </x:c>
      <x:c r="M287" s="0" t="s"/>
      <x:c r="P287" s="96" t="s"/>
    </x:row>
    <x:row r="288" spans="1:19" x14ac:dyDescent="0.25">
      <x:c r="J288" s="11" t="n">
        <x:v>5</x:v>
      </x:c>
      <x:c r="K288" s="11" t="n">
        <x:v>165</x:v>
      </x:c>
      <x:c r="L288" s="11" t="s">
        <x:v>76</x:v>
      </x:c>
      <x:c r="M288" s="0" t="s"/>
      <x:c r="P288" s="96" t="s"/>
    </x:row>
    <x:row r="289" spans="1:19" x14ac:dyDescent="0.25">
      <x:c r="J289" s="11" t="n">
        <x:v>25</x:v>
      </x:c>
      <x:c r="K289" s="11" t="n">
        <x:v>170</x:v>
      </x:c>
      <x:c r="L289" s="11" t="s">
        <x:v>76</x:v>
      </x:c>
      <x:c r="M289" s="0" t="s"/>
      <x:c r="P289" s="96" t="s"/>
    </x:row>
    <x:row r="290" spans="1:19" x14ac:dyDescent="0.25">
      <x:c r="J290" s="11" t="n">
        <x:v>14</x:v>
      </x:c>
      <x:c r="K290" s="11" t="n">
        <x:v>172</x:v>
      </x:c>
      <x:c r="L290" s="11" t="s">
        <x:v>76</x:v>
      </x:c>
      <x:c r="M290" s="0" t="s"/>
      <x:c r="P290" s="96" t="s"/>
    </x:row>
    <x:row r="291" spans="1:19" x14ac:dyDescent="0.25">
      <x:c r="A291" s="13" t="s">
        <x:v>304</x:v>
      </x:c>
      <x:c r="P291" s="96" t="s"/>
    </x:row>
    <x:row r="292" spans="1:19" x14ac:dyDescent="0.25">
      <x:c r="A292" s="45" t="s">
        <x:v>9</x:v>
      </x:c>
      <x:c r="B292" s="45" t="s">
        <x:v>10</x:v>
      </x:c>
      <x:c r="C292" s="45" t="s">
        <x:v>11</x:v>
      </x:c>
      <x:c r="D292" s="47" t="s">
        <x:v>12</x:v>
      </x:c>
      <x:c r="E292" s="47" t="s">
        <x:v>13</x:v>
      </x:c>
      <x:c r="F292" s="47" t="s">
        <x:v>14</x:v>
      </x:c>
      <x:c r="G292" s="49" t="s">
        <x:v>15</x:v>
      </x:c>
      <x:c r="H292" s="49" t="s">
        <x:v>16</x:v>
      </x:c>
      <x:c r="I292" s="49" t="s">
        <x:v>17</x:v>
      </x:c>
      <x:c r="J292" s="59" t="s">
        <x:v>123</x:v>
      </x:c>
      <x:c r="K292" s="58" t="s">
        <x:v>342</x:v>
      </x:c>
      <x:c r="L292" s="59" t="s">
        <x:v>19</x:v>
      </x:c>
      <x:c r="M292" s="59" t="s">
        <x:v>72</x:v>
      </x:c>
      <x:c r="N292" s="98" t="s">
        <x:v>63</x:v>
      </x:c>
      <x:c r="O292" s="64">
        <x:v>43952.6340277778</x:v>
      </x:c>
      <x:c r="P292" s="96" t="s"/>
    </x:row>
    <x:row r="293" spans="1:19" x14ac:dyDescent="0.25">
      <x:c r="A293" s="11" t="n">
        <x:v>0</x:v>
      </x:c>
      <x:c r="B293" s="11" t="n">
        <x:v>1</x:v>
      </x:c>
      <x:c r="C293" s="11" t="s">
        <x:v>40</x:v>
      </x:c>
      <x:c r="D293" s="11" t="n">
        <x:v>3</x:v>
      </x:c>
      <x:c r="E293" s="11" t="n">
        <x:v>4</x:v>
      </x:c>
      <x:c r="F293" s="11" t="s">
        <x:v>33</x:v>
      </x:c>
      <x:c r="G293" s="11" t="n">
        <x:v>6</x:v>
      </x:c>
      <x:c r="H293" s="11" t="n">
        <x:v>7</x:v>
      </x:c>
      <x:c r="I293" s="11" t="s">
        <x:v>54</x:v>
      </x:c>
      <x:c r="J293" s="11" t="n">
        <x:v>1</x:v>
      </x:c>
      <x:c r="K293" s="11" t="n">
        <x:v>0</x:v>
      </x:c>
      <x:c r="L293" s="11" t="s">
        <x:v>76</x:v>
      </x:c>
      <x:c r="M293" s="11" t="s">
        <x:v>26</x:v>
      </x:c>
      <x:c r="P293" s="96" t="s"/>
    </x:row>
    <x:row r="294" spans="1:19" x14ac:dyDescent="0.25">
      <x:c r="A294" s="11" t="n">
        <x:v>1</x:v>
      </x:c>
      <x:c r="B294" s="11" t="n">
        <x:v>2</x:v>
      </x:c>
      <x:c r="D294" s="11" t="n">
        <x:v>4</x:v>
      </x:c>
      <x:c r="E294" s="11" t="n">
        <x:v>5</x:v>
      </x:c>
      <x:c r="G294" s="11" t="n">
        <x:v>7</x:v>
      </x:c>
      <x:c r="H294" s="11" t="n">
        <x:v>8</x:v>
      </x:c>
      <x:c r="J294" s="11" t="n">
        <x:v>2</x:v>
      </x:c>
      <x:c r="K294" s="11" t="n">
        <x:v>1.2</x:v>
      </x:c>
      <x:c r="L294" s="11" t="s">
        <x:v>76</x:v>
      </x:c>
      <x:c r="M294" s="0" t="s"/>
      <x:c r="P294" s="96" t="s"/>
    </x:row>
    <x:row r="295" spans="1:19" x14ac:dyDescent="0.25">
      <x:c r="A295" s="11" t="n">
        <x:v>2</x:v>
      </x:c>
      <x:c r="B295" s="11" t="n">
        <x:v>3</x:v>
      </x:c>
      <x:c r="D295" s="11" t="n">
        <x:v>5</x:v>
      </x:c>
      <x:c r="E295" s="11" t="n">
        <x:v>6</x:v>
      </x:c>
      <x:c r="G295" s="11" t="n">
        <x:v>8</x:v>
      </x:c>
      <x:c r="H295" s="11" t="n">
        <x:v>9</x:v>
      </x:c>
      <x:c r="J295" s="11" t="n">
        <x:v>3</x:v>
      </x:c>
      <x:c r="K295" s="11" t="n">
        <x:v>2.5</x:v>
      </x:c>
      <x:c r="L295" s="11" t="s">
        <x:v>76</x:v>
      </x:c>
      <x:c r="M295" s="0" t="s"/>
      <x:c r="P295" s="96" t="s"/>
    </x:row>
    <x:row r="296" spans="1:19" x14ac:dyDescent="0.25">
      <x:c r="J296" s="11" t="n">
        <x:v>4.5</x:v>
      </x:c>
      <x:c r="K296" s="11" t="n">
        <x:v>3.5</x:v>
      </x:c>
      <x:c r="L296" s="11" t="s">
        <x:v>76</x:v>
      </x:c>
      <x:c r="M296" s="0" t="s"/>
      <x:c r="P296" s="96" t="s"/>
    </x:row>
    <x:row r="297" spans="1:19" x14ac:dyDescent="0.25">
      <x:c r="J297" s="11" t="n">
        <x:v>6.7</x:v>
      </x:c>
      <x:c r="K297" s="11" t="n">
        <x:v>5.7</x:v>
      </x:c>
      <x:c r="L297" s="11" t="s">
        <x:v>76</x:v>
      </x:c>
      <x:c r="M297" s="0" t="s"/>
      <x:c r="P297" s="96" t="s"/>
    </x:row>
    <x:row r="298" spans="1:19" x14ac:dyDescent="0.25">
      <x:c r="J298" s="11" t="n">
        <x:v>8.2</x:v>
      </x:c>
      <x:c r="K298" s="11" t="n">
        <x:v>7.2</x:v>
      </x:c>
      <x:c r="L298" s="11" t="s">
        <x:v>76</x:v>
      </x:c>
      <x:c r="M298" s="0" t="s"/>
      <x:c r="P298" s="96" t="s"/>
    </x:row>
    <x:row r="299" spans="1:19" x14ac:dyDescent="0.25">
      <x:c r="P299" s="96" t="s"/>
    </x:row>
    <x:row r="300" spans="1:19" x14ac:dyDescent="0.25">
      <x:c r="A300" s="97" t="s"/>
      <x:c r="B300" s="97" t="s"/>
      <x:c r="C300" s="97" t="s"/>
      <x:c r="D300" s="97" t="s"/>
      <x:c r="E300" s="97" t="s"/>
      <x:c r="F300" s="97" t="s"/>
      <x:c r="G300" s="97" t="s"/>
      <x:c r="H300" s="97" t="s"/>
      <x:c r="I300" s="97" t="s"/>
      <x:c r="J300" s="97" t="s"/>
      <x:c r="K300" s="97" t="s"/>
      <x:c r="L300" s="97" t="s"/>
      <x:c r="M300" s="97" t="s"/>
      <x:c r="N300" s="97" t="s"/>
      <x:c r="O300" s="97" t="s"/>
      <x:c r="P300" s="96" t="s"/>
    </x:row>
    <x:row r="301" spans="1:19" x14ac:dyDescent="0.25">
      <x:c r="P301" s="96" t="s"/>
    </x:row>
    <x:row r="302" spans="1:19" x14ac:dyDescent="0.25">
      <x:c r="A302" s="13" t="s">
        <x:v>311</x:v>
      </x:c>
      <x:c r="P302" s="96" t="s"/>
    </x:row>
    <x:row r="303" spans="1:19" x14ac:dyDescent="0.25">
      <x:c r="A303" s="45" t="s">
        <x:v>9</x:v>
      </x:c>
      <x:c r="B303" s="45" t="s">
        <x:v>10</x:v>
      </x:c>
      <x:c r="C303" s="45" t="s">
        <x:v>11</x:v>
      </x:c>
      <x:c r="D303" s="47" t="s">
        <x:v>12</x:v>
      </x:c>
      <x:c r="E303" s="47" t="s">
        <x:v>13</x:v>
      </x:c>
      <x:c r="F303" s="47" t="s">
        <x:v>14</x:v>
      </x:c>
      <x:c r="G303" s="49" t="s">
        <x:v>15</x:v>
      </x:c>
      <x:c r="H303" s="49" t="s">
        <x:v>16</x:v>
      </x:c>
      <x:c r="I303" s="49" t="s">
        <x:v>17</x:v>
      </x:c>
      <x:c r="J303" s="59" t="s">
        <x:v>123</x:v>
      </x:c>
      <x:c r="K303" s="58" t="s">
        <x:v>342</x:v>
      </x:c>
      <x:c r="L303" s="59" t="s">
        <x:v>19</x:v>
      </x:c>
      <x:c r="M303" s="59" t="s">
        <x:v>72</x:v>
      </x:c>
      <x:c r="N303" s="98" t="s">
        <x:v>63</x:v>
      </x:c>
      <x:c r="O303" s="64">
        <x:v>43952.6340277778</x:v>
      </x:c>
      <x:c r="P303" s="96" t="s"/>
    </x:row>
    <x:row r="304" spans="1:19" x14ac:dyDescent="0.25">
      <x:c r="A304" s="11" t="n">
        <x:v>62</x:v>
      </x:c>
      <x:c r="B304" s="11" t="n">
        <x:v>12</x:v>
      </x:c>
      <x:c r="C304" s="11" t="s">
        <x:v>33</x:v>
      </x:c>
      <x:c r="D304" s="11" t="n">
        <x:v>76</x:v>
      </x:c>
      <x:c r="E304" s="11" t="n">
        <x:v>25</x:v>
      </x:c>
      <x:c r="F304" s="11" t="s">
        <x:v>40</x:v>
      </x:c>
      <x:c r="G304" s="11" t="n">
        <x:v>94</x:v>
      </x:c>
      <x:c r="H304" s="11" t="n">
        <x:v>40</x:v>
      </x:c>
      <x:c r="I304" s="11" t="s">
        <x:v>21</x:v>
      </x:c>
      <x:c r="J304" s="11" t="n">
        <x:v>12</x:v>
      </x:c>
      <x:c r="K304" s="11" t="n">
        <x:v>62</x:v>
      </x:c>
      <x:c r="L304" s="11" t="s">
        <x:v>76</x:v>
      </x:c>
      <x:c r="M304" s="11" t="s">
        <x:v>26</x:v>
      </x:c>
      <x:c r="P304" s="96" t="s"/>
    </x:row>
    <x:row r="305" spans="1:19" x14ac:dyDescent="0.25">
      <x:c r="A305" s="11" t="n">
        <x:v>70</x:v>
      </x:c>
      <x:c r="B305" s="11" t="n">
        <x:v>18</x:v>
      </x:c>
      <x:c r="D305" s="11" t="n">
        <x:v>80</x:v>
      </x:c>
      <x:c r="E305" s="11" t="n">
        <x:v>35</x:v>
      </x:c>
      <x:c r="G305" s="11" t="n">
        <x:v>98</x:v>
      </x:c>
      <x:c r="H305" s="11" t="n">
        <x:v>49</x:v>
      </x:c>
      <x:c r="J305" s="11" t="n">
        <x:v>22.2</x:v>
      </x:c>
      <x:c r="K305" s="11" t="n">
        <x:v>73</x:v>
      </x:c>
      <x:c r="L305" s="11" t="s">
        <x:v>76</x:v>
      </x:c>
      <x:c r="M305" s="0" t="s"/>
      <x:c r="P305" s="96" t="s"/>
    </x:row>
    <x:row r="306" spans="1:19" x14ac:dyDescent="0.25">
      <x:c r="A306" s="11" t="n">
        <x:v>75</x:v>
      </x:c>
      <x:c r="B306" s="11" t="n">
        <x:v>25</x:v>
      </x:c>
      <x:c r="D306" s="11" t="n">
        <x:v>90</x:v>
      </x:c>
      <x:c r="E306" s="11" t="n">
        <x:v>40</x:v>
      </x:c>
      <x:c r="G306" s="11" t="n">
        <x:v>113</x:v>
      </x:c>
      <x:c r="H306" s="11" t="n">
        <x:v>52</x:v>
      </x:c>
      <x:c r="J306" s="11" t="n">
        <x:v>25</x:v>
      </x:c>
      <x:c r="K306" s="11" t="n">
        <x:v>75.2</x:v>
      </x:c>
      <x:c r="L306" s="11" t="s">
        <x:v>76</x:v>
      </x:c>
      <x:c r="M306" s="0" t="s"/>
      <x:c r="P306" s="96" t="s"/>
    </x:row>
    <x:row r="307" spans="1:19" x14ac:dyDescent="0.25">
      <x:c r="J307" s="11" t="n">
        <x:v>35</x:v>
      </x:c>
      <x:c r="K307" s="11" t="n">
        <x:v>83</x:v>
      </x:c>
      <x:c r="L307" s="11" t="s">
        <x:v>76</x:v>
      </x:c>
      <x:c r="M307" s="0" t="s"/>
      <x:c r="P307" s="96" t="s"/>
    </x:row>
    <x:row r="308" spans="1:19" x14ac:dyDescent="0.25">
      <x:c r="J308" s="11" t="n">
        <x:v>40</x:v>
      </x:c>
      <x:c r="K308" s="11" t="n">
        <x:v>92</x:v>
      </x:c>
      <x:c r="L308" s="11" t="s">
        <x:v>76</x:v>
      </x:c>
      <x:c r="M308" s="0" t="s"/>
      <x:c r="P308" s="96" t="s"/>
    </x:row>
    <x:row r="309" spans="1:19" x14ac:dyDescent="0.25">
      <x:c r="J309" s="11" t="n">
        <x:v>52</x:v>
      </x:c>
      <x:c r="K309" s="11" t="n">
        <x:v>113</x:v>
      </x:c>
      <x:c r="L309" s="11" t="s">
        <x:v>76</x:v>
      </x:c>
      <x:c r="M309" s="0" t="s"/>
      <x:c r="P309" s="96" t="s"/>
    </x:row>
    <x:row r="310" spans="1:19" x14ac:dyDescent="0.25">
      <x:c r="A310" s="13" t="s">
        <x:v>313</x:v>
      </x:c>
      <x:c r="P310" s="96" t="s"/>
    </x:row>
    <x:row r="311" spans="1:19" x14ac:dyDescent="0.25">
      <x:c r="A311" s="45" t="s">
        <x:v>9</x:v>
      </x:c>
      <x:c r="B311" s="45" t="s">
        <x:v>10</x:v>
      </x:c>
      <x:c r="C311" s="45" t="s">
        <x:v>11</x:v>
      </x:c>
      <x:c r="D311" s="47" t="s">
        <x:v>12</x:v>
      </x:c>
      <x:c r="E311" s="47" t="s">
        <x:v>13</x:v>
      </x:c>
      <x:c r="F311" s="47" t="s">
        <x:v>14</x:v>
      </x:c>
      <x:c r="G311" s="49" t="s">
        <x:v>15</x:v>
      </x:c>
      <x:c r="H311" s="49" t="s">
        <x:v>16</x:v>
      </x:c>
      <x:c r="I311" s="49" t="s">
        <x:v>17</x:v>
      </x:c>
      <x:c r="J311" s="59" t="s">
        <x:v>123</x:v>
      </x:c>
      <x:c r="K311" s="58" t="s">
        <x:v>342</x:v>
      </x:c>
      <x:c r="L311" s="59" t="s">
        <x:v>19</x:v>
      </x:c>
      <x:c r="M311" s="59" t="s">
        <x:v>72</x:v>
      </x:c>
      <x:c r="N311" s="98" t="s">
        <x:v>63</x:v>
      </x:c>
      <x:c r="O311" s="64">
        <x:v>43952.6340277778</x:v>
      </x:c>
      <x:c r="P311" s="96" t="s"/>
    </x:row>
    <x:row r="312" spans="1:19" x14ac:dyDescent="0.25">
      <x:c r="A312" s="11" t="n">
        <x:v>15</x:v>
      </x:c>
      <x:c r="B312" s="11" t="n">
        <x:v>10</x:v>
      </x:c>
      <x:c r="C312" s="11" t="s">
        <x:v>54</x:v>
      </x:c>
      <x:c r="D312" s="11" t="n">
        <x:v>30</x:v>
      </x:c>
      <x:c r="E312" s="11" t="n">
        <x:v>14</x:v>
      </x:c>
      <x:c r="F312" s="11" t="s">
        <x:v>33</x:v>
      </x:c>
      <x:c r="G312" s="11" t="n">
        <x:v>36</x:v>
      </x:c>
      <x:c r="H312" s="11" t="n">
        <x:v>23</x:v>
      </x:c>
      <x:c r="I312" s="11" t="s">
        <x:v>40</x:v>
      </x:c>
      <x:c r="J312" s="11" t="n">
        <x:v>10.7133557800224</x:v>
      </x:c>
      <x:c r="K312" s="11" t="n">
        <x:v>16</x:v>
      </x:c>
      <x:c r="L312" s="11" t="s">
        <x:v>76</x:v>
      </x:c>
      <x:c r="M312" s="11" t="s">
        <x:v>26</x:v>
      </x:c>
      <x:c r="P312" s="96" t="s"/>
    </x:row>
    <x:row r="313" spans="1:19" x14ac:dyDescent="0.25">
      <x:c r="A313" s="11" t="n">
        <x:v>18</x:v>
      </x:c>
      <x:c r="B313" s="11" t="n">
        <x:v>12</x:v>
      </x:c>
      <x:c r="D313" s="11" t="n">
        <x:v>32</x:v>
      </x:c>
      <x:c r="E313" s="11" t="n">
        <x:v>19</x:v>
      </x:c>
      <x:c r="G313" s="11" t="n">
        <x:v>38</x:v>
      </x:c>
      <x:c r="H313" s="11" t="n">
        <x:v>24</x:v>
      </x:c>
      <x:c r="J313" s="11" t="n">
        <x:v>13.9221848110737</x:v>
      </x:c>
      <x:c r="K313" s="11" t="n">
        <x:v>25</x:v>
      </x:c>
      <x:c r="L313" s="11" t="s">
        <x:v>76</x:v>
      </x:c>
      <x:c r="M313" s="0" t="s"/>
      <x:c r="P313" s="96" t="s"/>
    </x:row>
    <x:row r="314" spans="1:19" x14ac:dyDescent="0.25">
      <x:c r="A314" s="11" t="n">
        <x:v>27</x:v>
      </x:c>
      <x:c r="B314" s="11" t="n">
        <x:v>14</x:v>
      </x:c>
      <x:c r="D314" s="11" t="n">
        <x:v>35</x:v>
      </x:c>
      <x:c r="E314" s="11" t="n">
        <x:v>23</x:v>
      </x:c>
      <x:c r="G314" s="11" t="n">
        <x:v>42</x:v>
      </x:c>
      <x:c r="H314" s="11" t="n">
        <x:v>35</x:v>
      </x:c>
      <x:c r="J314" s="11" t="n">
        <x:v>14.0071829405163</x:v>
      </x:c>
      <x:c r="K314" s="11" t="n">
        <x:v>29</x:v>
      </x:c>
      <x:c r="L314" s="11" t="s">
        <x:v>76</x:v>
      </x:c>
      <x:c r="M314" s="0" t="s"/>
      <x:c r="P314" s="96" t="s"/>
    </x:row>
    <x:row r="315" spans="1:19" x14ac:dyDescent="0.25">
      <x:c r="J315" s="11" t="n">
        <x:v>16.5</x:v>
      </x:c>
      <x:c r="K315" s="11" t="n">
        <x:v>31</x:v>
      </x:c>
      <x:c r="L315" s="11" t="s">
        <x:v>76</x:v>
      </x:c>
      <x:c r="M315" s="0" t="s"/>
      <x:c r="P315" s="96" t="s"/>
    </x:row>
    <x:row r="316" spans="1:19" x14ac:dyDescent="0.25">
      <x:c r="J316" s="11" t="n">
        <x:v>23</x:v>
      </x:c>
      <x:c r="K316" s="11" t="n">
        <x:v>37</x:v>
      </x:c>
      <x:c r="L316" s="11" t="s">
        <x:v>76</x:v>
      </x:c>
      <x:c r="M316" s="0" t="s"/>
      <x:c r="P316" s="96" t="s"/>
    </x:row>
    <x:row r="317" spans="1:19" x14ac:dyDescent="0.25">
      <x:c r="J317" s="11" t="n">
        <x:v>24</x:v>
      </x:c>
      <x:c r="K317" s="11" t="n">
        <x:v>40</x:v>
      </x:c>
      <x:c r="L317" s="11" t="s">
        <x:v>76</x:v>
      </x:c>
      <x:c r="M317" s="0" t="s"/>
      <x:c r="P317" s="96" t="s"/>
    </x:row>
    <x:row r="318" spans="1:19" x14ac:dyDescent="0.25">
      <x:c r="A318" s="13" t="s">
        <x:v>319</x:v>
      </x:c>
      <x:c r="P318" s="96" t="s"/>
    </x:row>
    <x:row r="319" spans="1:19" x14ac:dyDescent="0.25">
      <x:c r="A319" s="45" t="s">
        <x:v>9</x:v>
      </x:c>
      <x:c r="B319" s="45" t="s">
        <x:v>10</x:v>
      </x:c>
      <x:c r="C319" s="45" t="s">
        <x:v>11</x:v>
      </x:c>
      <x:c r="D319" s="47" t="s">
        <x:v>12</x:v>
      </x:c>
      <x:c r="E319" s="47" t="s">
        <x:v>13</x:v>
      </x:c>
      <x:c r="F319" s="47" t="s">
        <x:v>14</x:v>
      </x:c>
      <x:c r="G319" s="49" t="s">
        <x:v>15</x:v>
      </x:c>
      <x:c r="H319" s="49" t="s">
        <x:v>16</x:v>
      </x:c>
      <x:c r="I319" s="49" t="s">
        <x:v>17</x:v>
      </x:c>
      <x:c r="J319" s="59" t="s">
        <x:v>123</x:v>
      </x:c>
      <x:c r="K319" s="58" t="s">
        <x:v>342</x:v>
      </x:c>
      <x:c r="L319" s="59" t="s">
        <x:v>19</x:v>
      </x:c>
      <x:c r="M319" s="59" t="s">
        <x:v>72</x:v>
      </x:c>
      <x:c r="N319" s="98" t="s">
        <x:v>63</x:v>
      </x:c>
      <x:c r="O319" s="64">
        <x:v>43952.6340277778</x:v>
      </x:c>
      <x:c r="P319" s="96" t="s"/>
    </x:row>
    <x:row r="320" spans="1:19" x14ac:dyDescent="0.25">
      <x:c r="A320" s="11" t="n">
        <x:v>0</x:v>
      </x:c>
      <x:c r="B320" s="11" t="n">
        <x:v>14</x:v>
      </x:c>
      <x:c r="C320" s="11" t="s">
        <x:v>40</x:v>
      </x:c>
      <x:c r="D320" s="11" t="n">
        <x:v>4</x:v>
      </x:c>
      <x:c r="E320" s="11" t="n">
        <x:v>30</x:v>
      </x:c>
      <x:c r="F320" s="11" t="s">
        <x:v>54</x:v>
      </x:c>
      <x:c r="G320" s="11" t="n">
        <x:v>7</x:v>
      </x:c>
      <x:c r="H320" s="11" t="n">
        <x:v>50</x:v>
      </x:c>
      <x:c r="I320" s="11" t="s">
        <x:v>54</x:v>
      </x:c>
      <x:c r="J320" s="11" t="n">
        <x:v>14</x:v>
      </x:c>
      <x:c r="K320" s="11" t="n">
        <x:v>0</x:v>
      </x:c>
      <x:c r="L320" s="11" t="s">
        <x:v>76</x:v>
      </x:c>
      <x:c r="M320" s="11" t="s">
        <x:v>26</x:v>
      </x:c>
      <x:c r="P320" s="96" t="s"/>
    </x:row>
    <x:row r="321" spans="1:19" x14ac:dyDescent="0.25">
      <x:c r="A321" s="11" t="n">
        <x:v>1</x:v>
      </x:c>
      <x:c r="B321" s="11" t="n">
        <x:v>20</x:v>
      </x:c>
      <x:c r="D321" s="11" t="n">
        <x:v>5</x:v>
      </x:c>
      <x:c r="E321" s="11" t="n">
        <x:v>40</x:v>
      </x:c>
      <x:c r="G321" s="11" t="n">
        <x:v>8</x:v>
      </x:c>
      <x:c r="H321" s="11" t="n">
        <x:v>55</x:v>
      </x:c>
      <x:c r="J321" s="11" t="n">
        <x:v>40</x:v>
      </x:c>
      <x:c r="K321" s="11" t="n">
        <x:v>5</x:v>
      </x:c>
      <x:c r="L321" s="11" t="s">
        <x:v>76</x:v>
      </x:c>
      <x:c r="M321" s="0" t="s"/>
      <x:c r="P321" s="96" t="s"/>
    </x:row>
    <x:row r="322" spans="1:19" x14ac:dyDescent="0.25">
      <x:c r="A322" s="11" t="n">
        <x:v>2</x:v>
      </x:c>
      <x:c r="B322" s="11" t="n">
        <x:v>30</x:v>
      </x:c>
      <x:c r="D322" s="11" t="n">
        <x:v>6</x:v>
      </x:c>
      <x:c r="E322" s="11" t="n">
        <x:v>50</x:v>
      </x:c>
      <x:c r="G322" s="11" t="n">
        <x:v>9</x:v>
      </x:c>
      <x:c r="H322" s="11" t="n">
        <x:v>57.5</x:v>
      </x:c>
      <x:c r="J322" s="11" t="n">
        <x:v>45.679347826087</x:v>
      </x:c>
      <x:c r="K322" s="11" t="n">
        <x:v>5.5</x:v>
      </x:c>
      <x:c r="L322" s="11" t="s">
        <x:v>76</x:v>
      </x:c>
      <x:c r="M322" s="0" t="s"/>
      <x:c r="P322" s="96" t="s"/>
    </x:row>
    <x:row r="323" spans="1:19" x14ac:dyDescent="0.25">
      <x:c r="J323" s="11" t="n">
        <x:v>52.3125</x:v>
      </x:c>
      <x:c r="K323" s="11" t="n">
        <x:v>7.5</x:v>
      </x:c>
      <x:c r="L323" s="11" t="s">
        <x:v>76</x:v>
      </x:c>
      <x:c r="M323" s="0" t="s"/>
      <x:c r="P323" s="96" t="s"/>
    </x:row>
    <x:row r="324" spans="1:19" x14ac:dyDescent="0.25">
      <x:c r="J324" s="11" t="n">
        <x:v>55</x:v>
      </x:c>
      <x:c r="K324" s="11" t="n">
        <x:v>8</x:v>
      </x:c>
      <x:c r="L324" s="11" t="s">
        <x:v>76</x:v>
      </x:c>
      <x:c r="M324" s="0" t="s"/>
      <x:c r="P324" s="96" t="s"/>
    </x:row>
    <x:row r="325" spans="1:19" x14ac:dyDescent="0.25">
      <x:c r="J325" s="11" t="n">
        <x:v>57.5</x:v>
      </x:c>
      <x:c r="K325" s="11" t="n">
        <x:v>9</x:v>
      </x:c>
      <x:c r="L325" s="11" t="s">
        <x:v>76</x:v>
      </x:c>
      <x:c r="M325" s="0" t="s"/>
      <x:c r="P325" s="96" t="s"/>
    </x:row>
    <x:row r="326" spans="1:19" x14ac:dyDescent="0.25">
      <x:c r="A326" s="13" t="s">
        <x:v>322</x:v>
      </x:c>
      <x:c r="P326" s="96" t="s"/>
    </x:row>
    <x:row r="327" spans="1:19" x14ac:dyDescent="0.25">
      <x:c r="A327" s="45" t="s">
        <x:v>9</x:v>
      </x:c>
      <x:c r="B327" s="45" t="s">
        <x:v>10</x:v>
      </x:c>
      <x:c r="C327" s="45" t="s">
        <x:v>11</x:v>
      </x:c>
      <x:c r="D327" s="47" t="s">
        <x:v>12</x:v>
      </x:c>
      <x:c r="E327" s="47" t="s">
        <x:v>13</x:v>
      </x:c>
      <x:c r="F327" s="47" t="s">
        <x:v>14</x:v>
      </x:c>
      <x:c r="G327" s="49" t="s">
        <x:v>15</x:v>
      </x:c>
      <x:c r="H327" s="49" t="s">
        <x:v>16</x:v>
      </x:c>
      <x:c r="I327" s="49" t="s">
        <x:v>17</x:v>
      </x:c>
      <x:c r="J327" s="59" t="s">
        <x:v>123</x:v>
      </x:c>
      <x:c r="K327" s="58" t="s">
        <x:v>342</x:v>
      </x:c>
      <x:c r="L327" s="59" t="s">
        <x:v>19</x:v>
      </x:c>
      <x:c r="M327" s="59" t="s">
        <x:v>72</x:v>
      </x:c>
      <x:c r="N327" s="98" t="s">
        <x:v>63</x:v>
      </x:c>
      <x:c r="O327" s="64">
        <x:v>43952.6340277778</x:v>
      </x:c>
      <x:c r="P327" s="96" t="s"/>
    </x:row>
    <x:row r="328" spans="1:19" x14ac:dyDescent="0.25">
      <x:c r="A328" s="11" t="n">
        <x:v>-4</x:v>
      </x:c>
      <x:c r="B328" s="11" t="n">
        <x:v>200</x:v>
      </x:c>
      <x:c r="C328" s="11" t="s">
        <x:v>54</x:v>
      </x:c>
      <x:c r="D328" s="11" t="n">
        <x:v>14</x:v>
      </x:c>
      <x:c r="E328" s="11" t="n">
        <x:v>175</x:v>
      </x:c>
      <x:c r="F328" s="11" t="s">
        <x:v>21</x:v>
      </x:c>
      <x:c r="G328" s="11" t="n">
        <x:v>20</x:v>
      </x:c>
      <x:c r="H328" s="11" t="n">
        <x:v>155</x:v>
      </x:c>
      <x:c r="I328" s="11" t="s">
        <x:v>33</x:v>
      </x:c>
      <x:c r="J328" s="11" t="n">
        <x:v>189.015957446808</x:v>
      </x:c>
      <x:c r="K328" s="11" t="n">
        <x:v>-2</x:v>
      </x:c>
      <x:c r="L328" s="11" t="s">
        <x:v>76</x:v>
      </x:c>
      <x:c r="M328" s="11" t="s">
        <x:v>31</x:v>
      </x:c>
      <x:c r="P328" s="96" t="s"/>
    </x:row>
    <x:row r="329" spans="1:19" x14ac:dyDescent="0.25">
      <x:c r="A329" s="11" t="n">
        <x:v>0</x:v>
      </x:c>
      <x:c r="B329" s="11" t="n">
        <x:v>180</x:v>
      </x:c>
      <x:c r="D329" s="11" t="n">
        <x:v>15</x:v>
      </x:c>
      <x:c r="E329" s="11" t="n">
        <x:v>160</x:v>
      </x:c>
      <x:c r="G329" s="11" t="n">
        <x:v>25</x:v>
      </x:c>
      <x:c r="H329" s="11" t="n">
        <x:v>140</x:v>
      </x:c>
      <x:c r="J329" s="11" t="n">
        <x:v>171.635638297872</x:v>
      </x:c>
      <x:c r="K329" s="11" t="n">
        <x:v>6</x:v>
      </x:c>
      <x:c r="L329" s="11" t="s">
        <x:v>76</x:v>
      </x:c>
      <x:c r="M329" s="0" t="s"/>
      <x:c r="P329" s="96" t="s"/>
    </x:row>
    <x:row r="330" spans="1:19" x14ac:dyDescent="0.25">
      <x:c r="A330" s="11" t="n">
        <x:v>12</x:v>
      </x:c>
      <x:c r="B330" s="11" t="n">
        <x:v>175</x:v>
      </x:c>
      <x:c r="D330" s="11" t="n">
        <x:v>16</x:v>
      </x:c>
      <x:c r="E330" s="11" t="n">
        <x:v>155</x:v>
      </x:c>
      <x:c r="G330" s="11" t="n">
        <x:v>30</x:v>
      </x:c>
      <x:c r="H330" s="11" t="n">
        <x:v>130</x:v>
      </x:c>
      <x:c r="J330" s="11" t="n">
        <x:v>175.083111702128</x:v>
      </x:c>
      <x:c r="K330" s="11" t="n">
        <x:v>13</x:v>
      </x:c>
      <x:c r="L330" s="11" t="s">
        <x:v>76</x:v>
      </x:c>
      <x:c r="M330" s="0" t="s"/>
      <x:c r="P330" s="96" t="s"/>
    </x:row>
    <x:row r="331" spans="1:19" x14ac:dyDescent="0.25">
      <x:c r="J331" s="11" t="n">
        <x:v>155</x:v>
      </x:c>
      <x:c r="K331" s="11" t="n">
        <x:v>16</x:v>
      </x:c>
      <x:c r="L331" s="11" t="s">
        <x:v>76</x:v>
      </x:c>
      <x:c r="M331" s="0" t="s"/>
      <x:c r="P331" s="96" t="s"/>
    </x:row>
    <x:row r="332" spans="1:19" x14ac:dyDescent="0.25">
      <x:c r="J332" s="11" t="n">
        <x:v>140</x:v>
      </x:c>
      <x:c r="K332" s="11" t="n">
        <x:v>25</x:v>
      </x:c>
      <x:c r="L332" s="11" t="s">
        <x:v>76</x:v>
      </x:c>
      <x:c r="M332" s="0" t="s"/>
      <x:c r="P332" s="96" t="s"/>
    </x:row>
    <x:row r="333" spans="1:19" x14ac:dyDescent="0.25">
      <x:c r="J333" s="11" t="n">
        <x:v>138</x:v>
      </x:c>
      <x:c r="K333" s="11" t="n">
        <x:v>26</x:v>
      </x:c>
      <x:c r="L333" s="11" t="s">
        <x:v>76</x:v>
      </x:c>
      <x:c r="M333" s="0" t="s"/>
      <x:c r="P333" s="96" t="s"/>
    </x:row>
    <x:row r="334" spans="1:19" x14ac:dyDescent="0.25">
      <x:c r="A334" s="13" t="s">
        <x:v>328</x:v>
      </x:c>
      <x:c r="P334" s="96" t="s"/>
    </x:row>
    <x:row r="335" spans="1:19" x14ac:dyDescent="0.25">
      <x:c r="A335" s="45" t="s">
        <x:v>9</x:v>
      </x:c>
      <x:c r="B335" s="45" t="s">
        <x:v>10</x:v>
      </x:c>
      <x:c r="C335" s="45" t="s">
        <x:v>11</x:v>
      </x:c>
      <x:c r="D335" s="47" t="s">
        <x:v>12</x:v>
      </x:c>
      <x:c r="E335" s="47" t="s">
        <x:v>13</x:v>
      </x:c>
      <x:c r="F335" s="47" t="s">
        <x:v>14</x:v>
      </x:c>
      <x:c r="G335" s="49" t="s">
        <x:v>15</x:v>
      </x:c>
      <x:c r="H335" s="49" t="s">
        <x:v>16</x:v>
      </x:c>
      <x:c r="I335" s="49" t="s">
        <x:v>17</x:v>
      </x:c>
      <x:c r="J335" s="59" t="s">
        <x:v>123</x:v>
      </x:c>
      <x:c r="K335" s="58" t="s">
        <x:v>342</x:v>
      </x:c>
      <x:c r="L335" s="59" t="s">
        <x:v>19</x:v>
      </x:c>
      <x:c r="M335" s="59" t="s">
        <x:v>72</x:v>
      </x:c>
      <x:c r="N335" s="98" t="s">
        <x:v>63</x:v>
      </x:c>
      <x:c r="O335" s="64">
        <x:v>43952.6340277778</x:v>
      </x:c>
      <x:c r="P335" s="96" t="s"/>
    </x:row>
    <x:row r="336" spans="1:19" x14ac:dyDescent="0.25">
      <x:c r="A336" s="11" t="n">
        <x:v>12</x:v>
      </x:c>
      <x:c r="B336" s="11" t="n">
        <x:v>30</x:v>
      </x:c>
      <x:c r="C336" s="11" t="s">
        <x:v>33</x:v>
      </x:c>
      <x:c r="D336" s="11" t="n">
        <x:v>40</x:v>
      </x:c>
      <x:c r="E336" s="11" t="n">
        <x:v>25</x:v>
      </x:c>
      <x:c r="F336" s="11" t="s">
        <x:v>54</x:v>
      </x:c>
      <x:c r="G336" s="11" t="n">
        <x:v>65</x:v>
      </x:c>
      <x:c r="H336" s="11" t="n">
        <x:v>20</x:v>
      </x:c>
      <x:c r="I336" s="11" t="s">
        <x:v>40</x:v>
      </x:c>
      <x:c r="J336" s="11" t="n">
        <x:v>29.25</x:v>
      </x:c>
      <x:c r="K336" s="11" t="n">
        <x:v>15</x:v>
      </x:c>
      <x:c r="L336" s="11" t="s">
        <x:v>76</x:v>
      </x:c>
      <x:c r="M336" s="11" t="s">
        <x:v>31</x:v>
      </x:c>
      <x:c r="P336" s="96" t="s"/>
    </x:row>
    <x:row r="337" spans="1:19" x14ac:dyDescent="0.25">
      <x:c r="A337" s="11" t="n">
        <x:v>20</x:v>
      </x:c>
      <x:c r="B337" s="11" t="n">
        <x:v>28</x:v>
      </x:c>
      <x:c r="D337" s="11" t="n">
        <x:v>50</x:v>
      </x:c>
      <x:c r="E337" s="11" t="n">
        <x:v>24</x:v>
      </x:c>
      <x:c r="G337" s="11" t="n">
        <x:v>67</x:v>
      </x:c>
      <x:c r="H337" s="11" t="n">
        <x:v>15</x:v>
      </x:c>
      <x:c r="J337" s="11" t="n">
        <x:v>25</x:v>
      </x:c>
      <x:c r="K337" s="11" t="n">
        <x:v>37</x:v>
      </x:c>
      <x:c r="L337" s="11" t="s">
        <x:v>76</x:v>
      </x:c>
      <x:c r="M337" s="0" t="s"/>
      <x:c r="P337" s="96" t="s"/>
    </x:row>
    <x:row r="338" spans="1:19" x14ac:dyDescent="0.25">
      <x:c r="A338" s="11" t="n">
        <x:v>30</x:v>
      </x:c>
      <x:c r="B338" s="11" t="n">
        <x:v>25</x:v>
      </x:c>
      <x:c r="D338" s="11" t="n">
        <x:v>60</x:v>
      </x:c>
      <x:c r="E338" s="11" t="n">
        <x:v>20</x:v>
      </x:c>
      <x:c r="G338" s="11" t="n">
        <x:v>69</x:v>
      </x:c>
      <x:c r="H338" s="11" t="n">
        <x:v>5</x:v>
      </x:c>
      <x:c r="J338" s="11" t="n">
        <x:v>24.8953</x:v>
      </x:c>
      <x:c r="K338" s="11" t="n">
        <x:v>43</x:v>
      </x:c>
      <x:c r="L338" s="11" t="s">
        <x:v>76</x:v>
      </x:c>
      <x:c r="M338" s="0" t="s"/>
      <x:c r="P338" s="96" t="s"/>
    </x:row>
    <x:row r="339" spans="1:19" x14ac:dyDescent="0.25">
      <x:c r="J339" s="11" t="n">
        <x:v>19.8341818181818</x:v>
      </x:c>
      <x:c r="K339" s="11" t="n">
        <x:v>62</x:v>
      </x:c>
      <x:c r="L339" s="11" t="s">
        <x:v>76</x:v>
      </x:c>
      <x:c r="M339" s="0" t="s"/>
      <x:c r="P339" s="96" t="s"/>
    </x:row>
    <x:row r="340" spans="1:19" x14ac:dyDescent="0.25">
      <x:c r="J340" s="11" t="n">
        <x:v>20</x:v>
      </x:c>
      <x:c r="K340" s="11" t="n">
        <x:v>66</x:v>
      </x:c>
      <x:c r="L340" s="11" t="s">
        <x:v>76</x:v>
      </x:c>
      <x:c r="M340" s="0" t="s"/>
      <x:c r="P340" s="96" t="s"/>
    </x:row>
    <x:row r="341" spans="1:19" x14ac:dyDescent="0.25">
      <x:c r="J341" s="11" t="n">
        <x:v>5</x:v>
      </x:c>
      <x:c r="K341" s="11" t="n">
        <x:v>69</x:v>
      </x:c>
      <x:c r="L341" s="11" t="s">
        <x:v>76</x:v>
      </x:c>
      <x:c r="M341" s="0" t="s"/>
      <x:c r="P341" s="96" t="s"/>
    </x:row>
    <x:row r="342" spans="1:19" x14ac:dyDescent="0.25">
      <x:c r="A342" s="13" t="s">
        <x:v>332</x:v>
      </x:c>
      <x:c r="P342" s="96" t="s"/>
    </x:row>
    <x:row r="343" spans="1:19" x14ac:dyDescent="0.25">
      <x:c r="A343" s="45" t="s">
        <x:v>9</x:v>
      </x:c>
      <x:c r="B343" s="45" t="s">
        <x:v>10</x:v>
      </x:c>
      <x:c r="C343" s="45" t="s">
        <x:v>11</x:v>
      </x:c>
      <x:c r="D343" s="47" t="s">
        <x:v>12</x:v>
      </x:c>
      <x:c r="E343" s="47" t="s">
        <x:v>13</x:v>
      </x:c>
      <x:c r="F343" s="47" t="s">
        <x:v>14</x:v>
      </x:c>
      <x:c r="G343" s="49" t="s">
        <x:v>15</x:v>
      </x:c>
      <x:c r="H343" s="49" t="s">
        <x:v>16</x:v>
      </x:c>
      <x:c r="I343" s="49" t="s">
        <x:v>17</x:v>
      </x:c>
      <x:c r="J343" s="59" t="s">
        <x:v>123</x:v>
      </x:c>
      <x:c r="K343" s="58" t="s">
        <x:v>342</x:v>
      </x:c>
      <x:c r="L343" s="59" t="s">
        <x:v>19</x:v>
      </x:c>
      <x:c r="M343" s="59" t="s">
        <x:v>72</x:v>
      </x:c>
      <x:c r="N343" s="98" t="s">
        <x:v>63</x:v>
      </x:c>
      <x:c r="O343" s="64">
        <x:v>43952.6340277778</x:v>
      </x:c>
      <x:c r="P343" s="96" t="s"/>
    </x:row>
    <x:row r="344" spans="1:19" x14ac:dyDescent="0.25">
      <x:c r="A344" s="11" t="n">
        <x:v>-20</x:v>
      </x:c>
      <x:c r="B344" s="11" t="n">
        <x:v>120</x:v>
      </x:c>
      <x:c r="C344" s="11" t="s">
        <x:v>33</x:v>
      </x:c>
      <x:c r="D344" s="11" t="n">
        <x:v>0</x:v>
      </x:c>
      <x:c r="E344" s="11" t="n">
        <x:v>84</x:v>
      </x:c>
      <x:c r="F344" s="11" t="s">
        <x:v>21</x:v>
      </x:c>
      <x:c r="G344" s="11" t="n">
        <x:v>12</x:v>
      </x:c>
      <x:c r="H344" s="11" t="n">
        <x:v>60</x:v>
      </x:c>
      <x:c r="I344" s="11" t="s">
        <x:v>33</x:v>
      </x:c>
      <x:c r="J344" s="11" t="n">
        <x:v>116.8</x:v>
      </x:c>
      <x:c r="K344" s="11" t="n">
        <x:v>-18</x:v>
      </x:c>
      <x:c r="L344" s="11" t="s">
        <x:v>394</x:v>
      </x:c>
      <x:c r="M344" s="11" t="s">
        <x:v>28</x:v>
      </x:c>
      <x:c r="P344" s="96" t="s"/>
    </x:row>
    <x:row r="345" spans="1:19" x14ac:dyDescent="0.25">
      <x:c r="A345" s="11" t="n">
        <x:v>-15</x:v>
      </x:c>
      <x:c r="B345" s="11" t="n">
        <x:v>112</x:v>
      </x:c>
      <x:c r="D345" s="11" t="n">
        <x:v>5</x:v>
      </x:c>
      <x:c r="E345" s="11" t="n">
        <x:v>78</x:v>
      </x:c>
      <x:c r="G345" s="11" t="n">
        <x:v>18</x:v>
      </x:c>
      <x:c r="H345" s="11" t="n">
        <x:v>40</x:v>
      </x:c>
      <x:c r="J345" s="11" t="n">
        <x:v>88</x:v>
      </x:c>
      <x:c r="K345" s="11" t="n">
        <x:v>-5</x:v>
      </x:c>
      <x:c r="L345" s="11" t="s">
        <x:v>216</x:v>
      </x:c>
      <x:c r="M345" s="0" t="s"/>
      <x:c r="P345" s="96" t="s"/>
    </x:row>
    <x:row r="346" spans="1:19" x14ac:dyDescent="0.25">
      <x:c r="A346" s="11" t="n">
        <x:v>-10</x:v>
      </x:c>
      <x:c r="B346" s="11" t="n">
        <x:v>92</x:v>
      </x:c>
      <x:c r="D346" s="11" t="n">
        <x:v>10</x:v>
      </x:c>
      <x:c r="E346" s="11" t="n">
        <x:v>65</x:v>
      </x:c>
      <x:c r="G346" s="11" t="n">
        <x:v>32</x:v>
      </x:c>
      <x:c r="H346" s="11" t="n">
        <x:v>30</x:v>
      </x:c>
      <x:c r="J346" s="11" t="n">
        <x:v>78</x:v>
      </x:c>
      <x:c r="K346" s="11" t="n">
        <x:v>5</x:v>
      </x:c>
      <x:c r="L346" s="11" t="s">
        <x:v>154</x:v>
      </x:c>
      <x:c r="M346" s="0" t="s"/>
      <x:c r="P346" s="96" t="s"/>
    </x:row>
    <x:row r="347" spans="1:19" x14ac:dyDescent="0.25">
      <x:c r="J347" s="11" t="n">
        <x:v>62.5</x:v>
      </x:c>
      <x:c r="K347" s="11" t="n">
        <x:v>11</x:v>
      </x:c>
      <x:c r="L347" s="11" t="s">
        <x:v>76</x:v>
      </x:c>
      <x:c r="M347" s="0" t="s"/>
      <x:c r="P347" s="96" t="s"/>
    </x:row>
    <x:row r="348" spans="1:19" x14ac:dyDescent="0.25">
      <x:c r="J348" s="11" t="n">
        <x:v>35</x:v>
      </x:c>
      <x:c r="K348" s="11" t="n">
        <x:v>25</x:v>
      </x:c>
      <x:c r="L348" s="11" t="s">
        <x:v>303</x:v>
      </x:c>
      <x:c r="M348" s="0" t="s"/>
      <x:c r="P348" s="96" t="s"/>
    </x:row>
    <x:row r="349" spans="1:19" x14ac:dyDescent="0.25">
      <x:c r="J349" s="11" t="n">
        <x:v>31.4285714285714</x:v>
      </x:c>
      <x:c r="K349" s="11" t="n">
        <x:v>30</x:v>
      </x:c>
      <x:c r="L349" s="11" t="s">
        <x:v>142</x:v>
      </x:c>
      <x:c r="M349" s="0" t="s"/>
      <x:c r="P349" s="96" t="s"/>
    </x:row>
    <x:row r="350" spans="1:19" x14ac:dyDescent="0.25">
      <x:c r="P350" s="96" t="s"/>
    </x:row>
    <x:row r="351" spans="1:19" x14ac:dyDescent="0.25">
      <x:c r="A351" s="97" t="s"/>
      <x:c r="B351" s="97" t="s"/>
      <x:c r="C351" s="97" t="s"/>
      <x:c r="D351" s="97" t="s"/>
      <x:c r="E351" s="97" t="s"/>
      <x:c r="F351" s="97" t="s"/>
      <x:c r="G351" s="97" t="s"/>
      <x:c r="H351" s="97" t="s"/>
      <x:c r="I351" s="97" t="s"/>
      <x:c r="J351" s="97" t="s"/>
      <x:c r="K351" s="97" t="s"/>
      <x:c r="L351" s="97" t="s"/>
      <x:c r="M351" s="97" t="s"/>
      <x:c r="N351" s="97" t="s"/>
      <x:c r="O351" s="97" t="s"/>
      <x:c r="P351" s="96" t="s"/>
    </x:row>
    <x:row r="352" spans="1:19" x14ac:dyDescent="0.25">
      <x:c r="P352" s="96" t="s"/>
    </x:row>
  </x:sheetData>
  <x:conditionalFormatting sqref="M200:M247">
    <x:cfRule type="containsText" dxfId="0" priority="1" operator="containsText" text="Failed">
      <x:formula>NOT(ISERROR(SEARCH("Failed",M200)))</x:formula>
    </x:cfRule>
    <x:cfRule type="containsText" dxfId="1" priority="2" operator="containsText" text="Passed">
      <x:formula>NOT(ISERROR(SEARCH("Passed",M200)))</x:formula>
    </x:cfRule>
  </x:conditionalFormatting>
  <x:conditionalFormatting sqref="M1:M199 M248:M1048576">
    <x:cfRule type="containsText" dxfId="0" priority="3" operator="containsText" text="Failed">
      <x:formula>NOT(ISERROR(SEARCH("Failed",M1)))</x:formula>
    </x:cfRule>
    <x:cfRule type="containsText" dxfId="1" priority="4" operator="containsText" text="Passed">
      <x:formula>NOT(ISERROR(SEARCH("Passed",M1)))</x:formula>
    </x:cfRule>
  </x:conditionalFormatting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BCD69B3-F91D-4CFD-B2B8-C3F37E89E0F6}" mc:Ignorable="x14ac xr xr2 xr3">
  <x:sheetPr>
    <x:outlinePr summaryBelow="1" summaryRight="1"/>
  </x:sheetPr>
  <x:dimension ref="A1:AS277"/>
  <x:sheetViews>
    <x:sheetView zoomScale="70" zoomScaleNormal="70" workbookViewId="0">
      <x:selection activeCell="A8" sqref="A8"/>
    </x:sheetView>
  </x:sheetViews>
  <x:sheetFormatPr defaultColWidth="9.140625" defaultRowHeight="15" x14ac:dyDescent="0.25"/>
  <x:cols>
    <x:col min="1" max="1" width="9.285156" style="0" bestFit="1" customWidth="1"/>
    <x:col min="2" max="2" width="15.425781" style="15" bestFit="1" customWidth="1"/>
    <x:col min="3" max="3" width="9.140625" style="15" customWidth="1"/>
    <x:col min="4" max="4" width="8.855469" style="15" customWidth="1"/>
    <x:col min="5" max="5" width="9.285156" style="15" bestFit="1" customWidth="1"/>
    <x:col min="6" max="9" width="9.140625" style="15" customWidth="1"/>
    <x:col min="10" max="10" width="16.140625" style="15" customWidth="1"/>
    <x:col min="11" max="11" width="10" style="15" customWidth="1"/>
    <x:col min="12" max="12" width="9.285156" style="15" bestFit="1" customWidth="1"/>
    <x:col min="13" max="13" width="14.140625" style="15" bestFit="1" customWidth="1"/>
    <x:col min="14" max="14" width="15.425781" style="15" bestFit="1" customWidth="1"/>
    <x:col min="15" max="15" width="9.285156" style="15" bestFit="1" customWidth="1"/>
    <x:col min="16" max="16" width="15.425781" style="15" bestFit="1" customWidth="1"/>
    <x:col min="17" max="20" width="9.285156" style="15" bestFit="1" customWidth="1"/>
    <x:col min="21" max="21" width="9.140625" style="15" customWidth="1"/>
    <x:col min="22" max="22" width="9.140625" style="105" customWidth="1"/>
    <x:col min="23" max="36" width="9.140625" style="15" customWidth="1"/>
    <x:col min="37" max="37" width="9.285156" style="15" bestFit="1" customWidth="1"/>
    <x:col min="38" max="38" width="10" style="15" bestFit="1" customWidth="1"/>
    <x:col min="39" max="45" width="9.285156" style="15" bestFit="1" customWidth="1"/>
    <x:col min="46" max="16384" width="9.140625" style="15" customWidth="1"/>
  </x:cols>
  <x:sheetData>
    <x:row r="1" spans="1:46" x14ac:dyDescent="0.25">
      <x:c r="A1" s="16" t="s">
        <x:v>395</x:v>
      </x:c>
      <x:c r="V1" s="106" t="s"/>
    </x:row>
    <x:row r="2" spans="1:46" s="0" customFormat="1" ht="16.5" customHeight="1" thickBot="1" x14ac:dyDescent="0.3">
      <x:c r="A2" s="16" t="s">
        <x:v>396</x:v>
      </x:c>
      <x:c r="X2" s="19" t="s">
        <x:v>397</x:v>
      </x:c>
      <x:c r="AK2" s="19" t="s">
        <x:v>398</x:v>
      </x:c>
    </x:row>
    <x:row r="3" spans="1:46" x14ac:dyDescent="0.25">
      <x:c r="A3" s="20" t="s">
        <x:v>399</x:v>
      </x:c>
      <x:c r="L3" s="21" t="s">
        <x:v>400</x:v>
      </x:c>
      <x:c r="M3" s="22" t="s"/>
      <x:c r="N3" s="22" t="s"/>
      <x:c r="O3" s="22" t="s"/>
      <x:c r="P3" s="22" t="s"/>
      <x:c r="Q3" s="22" t="s"/>
      <x:c r="R3" s="22" t="s"/>
      <x:c r="S3" s="22" t="s"/>
      <x:c r="T3" s="23" t="s"/>
      <x:c r="AK3" s="21" t="s">
        <x:v>401</x:v>
      </x:c>
      <x:c r="AL3" s="22" t="s"/>
      <x:c r="AM3" s="22" t="s"/>
      <x:c r="AN3" s="22" t="s"/>
      <x:c r="AO3" s="22" t="s"/>
      <x:c r="AP3" s="22" t="s"/>
      <x:c r="AQ3" s="22" t="s"/>
      <x:c r="AR3" s="22" t="s"/>
      <x:c r="AS3" s="23" t="s"/>
    </x:row>
    <x:row r="4" spans="1:46" x14ac:dyDescent="0.25">
      <x:c r="A4" s="20" t="s"/>
      <x:c r="L4" s="24" t="s">
        <x:v>121</x:v>
      </x:c>
      <x:c r="T4" s="25" t="s"/>
      <x:c r="AK4" s="24" t="s">
        <x:v>121</x:v>
      </x:c>
      <x:c r="AS4" s="25" t="s"/>
    </x:row>
    <x:row r="5" spans="1:46" x14ac:dyDescent="0.25">
      <x:c r="A5" s="26" t="s">
        <x:v>402</x:v>
      </x:c>
      <x:c r="L5" s="27" t="s">
        <x:v>124</x:v>
      </x:c>
      <x:c r="M5" s="18" t="s">
        <x:v>74</x:v>
      </x:c>
      <x:c r="N5" s="18" t="s">
        <x:v>123</x:v>
      </x:c>
      <x:c r="P5" s="18" t="s">
        <x:v>124</x:v>
      </x:c>
      <x:c r="Q5" s="18" t="s">
        <x:v>125</x:v>
      </x:c>
      <x:c r="R5" s="18" t="s">
        <x:v>126</x:v>
      </x:c>
      <x:c r="S5" s="18" t="s">
        <x:v>127</x:v>
      </x:c>
      <x:c r="T5" s="28" t="s">
        <x:v>128</x:v>
      </x:c>
      <x:c r="AK5" s="27" t="s">
        <x:v>124</x:v>
      </x:c>
      <x:c r="AL5" s="18" t="s">
        <x:v>74</x:v>
      </x:c>
      <x:c r="AM5" s="18" t="s">
        <x:v>123</x:v>
      </x:c>
      <x:c r="AO5" s="18" t="s">
        <x:v>124</x:v>
      </x:c>
      <x:c r="AP5" s="18" t="s">
        <x:v>125</x:v>
      </x:c>
      <x:c r="AQ5" s="18" t="s">
        <x:v>126</x:v>
      </x:c>
      <x:c r="AR5" s="18" t="s">
        <x:v>127</x:v>
      </x:c>
      <x:c r="AS5" s="28" t="s">
        <x:v>128</x:v>
      </x:c>
    </x:row>
    <x:row r="6" spans="1:46" x14ac:dyDescent="0.25">
      <x:c r="A6" s="6" t="s">
        <x:v>119</x:v>
      </x:c>
      <x:c r="B6" s="6" t="s"/>
      <x:c r="C6" s="6" t="s"/>
      <x:c r="D6" s="6" t="s">
        <x:v>120</x:v>
      </x:c>
      <x:c r="E6" s="6" t="s"/>
      <x:c r="F6" s="6" t="s"/>
      <x:c r="G6" s="6" t="s">
        <x:v>19</x:v>
      </x:c>
      <x:c r="H6" s="6" t="s"/>
      <x:c r="I6" s="6" t="s">
        <x:v>403</x:v>
      </x:c>
      <x:c r="J6" s="6" t="s">
        <x:v>102</x:v>
      </x:c>
      <x:c r="L6" s="29" t="n">
        <x:v>0</x:v>
      </x:c>
      <x:c r="M6" s="17">
        <x:f>A8</x:f>
      </x:c>
      <x:c r="N6" s="17">
        <x:f>B8</x:f>
      </x:c>
      <x:c r="P6" s="17" t="n">
        <x:v>0</x:v>
      </x:c>
      <x:c r="Q6" s="17">
        <x:f>M7 - M6</x:f>
      </x:c>
      <x:c r="R6" s="17">
        <x:f>Q6 + Q7</x:f>
      </x:c>
      <x:c r="S6" s="17">
        <x:f>N7 - N6</x:f>
      </x:c>
      <x:c r="T6" s="30" t="e">
        <x:f>S6 / Q6</x:f>
      </x:c>
      <x:c r="AK6" s="29" t="n">
        <x:v>0</x:v>
      </x:c>
      <x:c r="AL6" s="99" t="s"/>
      <x:c r="AM6" s="99" t="s"/>
      <x:c r="AO6" s="17" t="n">
        <x:v>0</x:v>
      </x:c>
      <x:c r="AP6" s="17">
        <x:f>AL7 - AL6</x:f>
      </x:c>
      <x:c r="AQ6" s="17">
        <x:f>AP6 + AP7</x:f>
      </x:c>
      <x:c r="AR6" s="17">
        <x:f>AM7 - AM6</x:f>
      </x:c>
      <x:c r="AS6" s="30" t="e">
        <x:f>AR6 / AP6</x:f>
      </x:c>
    </x:row>
    <x:row r="7" spans="1:46" x14ac:dyDescent="0.25">
      <x:c r="A7" s="31" t="s">
        <x:v>74</x:v>
      </x:c>
      <x:c r="B7" s="31" t="s">
        <x:v>123</x:v>
      </x:c>
      <x:c r="C7" s="31" t="s"/>
      <x:c r="D7" s="18" t="s">
        <x:v>74</x:v>
      </x:c>
      <x:c r="E7" s="18" t="s">
        <x:v>123</x:v>
      </x:c>
      <x:c r="F7" s="31" t="s"/>
      <x:c r="G7" s="31" t="s">
        <x:v>404</x:v>
      </x:c>
      <x:c r="H7" s="31" t="s">
        <x:v>405</x:v>
      </x:c>
      <x:c r="I7" s="31" t="s"/>
      <x:c r="J7" s="32" t="s"/>
      <x:c r="K7" s="33" t="s"/>
      <x:c r="L7" s="29" t="n">
        <x:v>1</x:v>
      </x:c>
      <x:c r="M7" s="17">
        <x:f>A9</x:f>
      </x:c>
      <x:c r="N7" s="17">
        <x:f>B9</x:f>
      </x:c>
      <x:c r="P7" s="17" t="n">
        <x:v>1</x:v>
      </x:c>
      <x:c r="Q7" s="17">
        <x:f>M8 - M7</x:f>
      </x:c>
      <x:c r="R7" s="17">
        <x:f>Q7 + Q8</x:f>
      </x:c>
      <x:c r="S7" s="17">
        <x:f>N8 - N7</x:f>
      </x:c>
      <x:c r="T7" s="30" t="e">
        <x:f>S7 / Q7</x:f>
      </x:c>
      <x:c r="AK7" s="29" t="n">
        <x:v>1</x:v>
      </x:c>
      <x:c r="AL7" s="99" t="s"/>
      <x:c r="AM7" s="99" t="s"/>
      <x:c r="AO7" s="17" t="n">
        <x:v>1</x:v>
      </x:c>
      <x:c r="AP7" s="17">
        <x:f>AL8 - AL7</x:f>
      </x:c>
      <x:c r="AQ7" s="17">
        <x:f>AP7 + AP8</x:f>
      </x:c>
      <x:c r="AR7" s="17">
        <x:f>AM8 - AM7</x:f>
      </x:c>
      <x:c r="AS7" s="30" t="e">
        <x:f>AR7 / AP7</x:f>
      </x:c>
    </x:row>
    <x:row r="8" spans="1:46" s="0" customFormat="1" x14ac:dyDescent="0.25">
      <x:c r="A8" s="0" t="s"/>
      <x:c r="B8" s="0" t="s"/>
      <x:c r="C8" s="0" t="s"/>
      <x:c r="D8" s="99">
        <x:f>M6</x:f>
      </x:c>
      <x:c r="E8" s="100">
        <x:f>N6</x:f>
      </x:c>
      <x:c r="F8" s="0" t="s"/>
      <x:c r="G8" s="0" t="s"/>
      <x:c r="H8" s="0" t="s"/>
      <x:c r="I8" s="0" t="s"/>
      <x:c r="J8" s="34" t="s"/>
      <x:c r="K8" s="0" t="s"/>
      <x:c r="L8" s="29" t="n">
        <x:v>2</x:v>
      </x:c>
      <x:c r="M8" s="17">
        <x:f>A10</x:f>
      </x:c>
      <x:c r="N8" s="17">
        <x:f>B10</x:f>
      </x:c>
      <x:c r="O8" s="0" t="s"/>
      <x:c r="P8" s="17" t="n">
        <x:v>2</x:v>
      </x:c>
      <x:c r="Q8" s="17">
        <x:f>M9 - M8</x:f>
      </x:c>
      <x:c r="R8" s="17" t="s"/>
      <x:c r="S8" s="17">
        <x:f>N9 - N8</x:f>
      </x:c>
      <x:c r="T8" s="30" t="e">
        <x:f>S8 / Q8</x:f>
      </x:c>
      <x:c r="U8" s="0" t="s"/>
      <x:c r="V8" s="107" t="s"/>
      <x:c r="W8" s="0" t="s"/>
      <x:c r="X8" s="0" t="s"/>
      <x:c r="Y8" s="0" t="s"/>
      <x:c r="Z8" s="0" t="s"/>
      <x:c r="AA8" s="0" t="s"/>
      <x:c r="AB8" s="0" t="s"/>
      <x:c r="AC8" s="0" t="s"/>
      <x:c r="AD8" s="0" t="s"/>
      <x:c r="AE8" s="0" t="s"/>
      <x:c r="AF8" s="0" t="s"/>
      <x:c r="AG8" s="0" t="s"/>
      <x:c r="AH8" s="0" t="s"/>
      <x:c r="AI8" s="0" t="s"/>
      <x:c r="AJ8" s="0" t="s"/>
      <x:c r="AK8" s="29" t="n">
        <x:v>2</x:v>
      </x:c>
      <x:c r="AL8" s="99" t="s"/>
      <x:c r="AM8" s="99" t="s"/>
      <x:c r="AN8" s="0" t="s"/>
      <x:c r="AO8" s="17" t="n">
        <x:v>2</x:v>
      </x:c>
      <x:c r="AP8" s="17">
        <x:f>AL9 - AL8</x:f>
      </x:c>
      <x:c r="AQ8" s="17" t="s"/>
      <x:c r="AR8" s="17">
        <x:f>AM9 - AM8</x:f>
      </x:c>
      <x:c r="AS8" s="30" t="e">
        <x:f>AR8 / AP8</x:f>
      </x:c>
      <x:c r="AT8" s="0" t="s"/>
    </x:row>
    <x:row r="9" spans="1:46" x14ac:dyDescent="0.25">
      <x:c r="D9" s="99">
        <x:f>D8+1/4*(D12-D8)</x:f>
      </x:c>
      <x:c r="E9" s="100" t="e">
        <x:f>M18 * (D9 - D8)^3 + N18 * (D9 - D8)^2 + O18 * (D9 - D8) + P18</x:f>
      </x:c>
      <x:c r="L9" s="29" t="n">
        <x:v>3</x:v>
      </x:c>
      <x:c r="M9" s="17">
        <x:f>A11</x:f>
      </x:c>
      <x:c r="N9" s="17">
        <x:f>B11</x:f>
      </x:c>
      <x:c r="T9" s="25" t="s"/>
      <x:c r="AK9" s="29" t="n">
        <x:v>3</x:v>
      </x:c>
      <x:c r="AL9" s="99" t="s"/>
      <x:c r="AM9" s="99" t="s"/>
      <x:c r="AS9" s="25" t="s"/>
    </x:row>
    <x:row r="10" spans="1:46" x14ac:dyDescent="0.25">
      <x:c r="D10" s="99">
        <x:f>D8+2/4*(D12-D8)</x:f>
      </x:c>
      <x:c r="E10" s="100" t="e">
        <x:f>M18 * (D10 - D8)^3 + N18 * (D10 - D8)^2 + O18 * (D10 - D8) + P18</x:f>
      </x:c>
      <x:c r="L10" s="35" t="s"/>
      <x:c r="T10" s="25" t="s"/>
      <x:c r="AK10" s="35" t="s"/>
      <x:c r="AS10" s="25" t="s"/>
    </x:row>
    <x:row r="11" spans="1:46" x14ac:dyDescent="0.25">
      <x:c r="D11" s="99">
        <x:f>D8+3/4*(D12-D8)</x:f>
      </x:c>
      <x:c r="E11" s="100" t="e">
        <x:f>M18 * (D11 - D8)^3 + N18 * (D11 - D8)^2 + O18 * (D11 - D8) + P18</x:f>
      </x:c>
      <x:c r="L11" s="35" t="s"/>
      <x:c r="M11" s="5" t="s">
        <x:v>130</x:v>
      </x:c>
      <x:c r="N11" s="4" t="s"/>
      <x:c r="O11" s="4" t="s"/>
      <x:c r="P11" s="3" t="s"/>
      <x:c r="R11" s="18" t="s">
        <x:v>131</x:v>
      </x:c>
      <x:c r="T11" s="28" t="s">
        <x:v>132</x:v>
      </x:c>
      <x:c r="AK11" s="35" t="s"/>
      <x:c r="AL11" s="5" t="s">
        <x:v>130</x:v>
      </x:c>
      <x:c r="AM11" s="4" t="s"/>
      <x:c r="AN11" s="4" t="s"/>
      <x:c r="AO11" s="3" t="s"/>
      <x:c r="AQ11" s="18" t="s">
        <x:v>131</x:v>
      </x:c>
      <x:c r="AS11" s="28" t="s">
        <x:v>132</x:v>
      </x:c>
    </x:row>
    <x:row r="12" spans="1:46" x14ac:dyDescent="0.25">
      <x:c r="D12" s="99">
        <x:f>M7</x:f>
      </x:c>
      <x:c r="E12" s="100">
        <x:f>N7</x:f>
      </x:c>
      <x:c r="L12" s="35" t="s"/>
      <x:c r="M12" s="17" t="n">
        <x:v>2</x:v>
      </x:c>
      <x:c r="N12" s="17" t="n">
        <x:v>0</x:v>
      </x:c>
      <x:c r="O12" s="17" t="n">
        <x:v>0</x:v>
      </x:c>
      <x:c r="P12" s="17" t="n">
        <x:v>0</x:v>
      </x:c>
      <x:c r="R12" s="17" t="n">
        <x:v>0</x:v>
      </x:c>
      <x:c r="T12" s="30" t="e">
        <x:f t="array" ref="T12:T15">MMULT( MINVERSE(M12:P15), R12:R15 )</x:f>
      </x:c>
      <x:c r="AK12" s="35" t="s"/>
      <x:c r="AL12" s="17" t="n">
        <x:v>2</x:v>
      </x:c>
      <x:c r="AM12" s="17" t="n">
        <x:v>0</x:v>
      </x:c>
      <x:c r="AN12" s="17" t="n">
        <x:v>0</x:v>
      </x:c>
      <x:c r="AO12" s="17" t="n">
        <x:v>0</x:v>
      </x:c>
      <x:c r="AQ12" s="17" t="n">
        <x:v>0</x:v>
      </x:c>
      <x:c r="AS12" s="30" t="e">
        <x:f t="array" ref="AS12:AS15">MMULT( MINVERSE(AL12:AO15), AQ12:AQ15 )</x:f>
      </x:c>
    </x:row>
    <x:row r="13" spans="1:46" x14ac:dyDescent="0.25">
      <x:c r="D13" s="99">
        <x:f>D12+1/4*(D16-D12)</x:f>
      </x:c>
      <x:c r="E13" s="100" t="e">
        <x:f>M19 * (D13 - D12)^3 + N19 * (D13 - D12)^2 + O19 * (D13 - D12) + P19</x:f>
      </x:c>
      <x:c r="L13" s="35" t="s"/>
      <x:c r="M13" s="17" t="e">
        <x:f>Q6 / R6</x:f>
      </x:c>
      <x:c r="N13" s="17" t="n">
        <x:v>2</x:v>
      </x:c>
      <x:c r="O13" s="17" t="e">
        <x:f>1 - M13</x:f>
      </x:c>
      <x:c r="P13" s="17" t="n">
        <x:v>0</x:v>
      </x:c>
      <x:c r="R13" s="17" t="e">
        <x:f>3 * (T7 - T6) / R6</x:f>
      </x:c>
      <x:c r="T13" s="30" t="e">
        <x:f t="array"/>
      </x:c>
      <x:c r="AK13" s="35" t="s"/>
      <x:c r="AL13" s="17" t="e">
        <x:f>AP6 / AQ6</x:f>
      </x:c>
      <x:c r="AM13" s="17" t="n">
        <x:v>2</x:v>
      </x:c>
      <x:c r="AN13" s="17" t="e">
        <x:f>1 - AL13</x:f>
      </x:c>
      <x:c r="AO13" s="17" t="n">
        <x:v>0</x:v>
      </x:c>
      <x:c r="AQ13" s="17" t="e">
        <x:f>3 * (AS7 - AS6) / AQ6</x:f>
      </x:c>
      <x:c r="AS13" s="30" t="e">
        <x:f t="array"/>
      </x:c>
    </x:row>
    <x:row r="14" spans="1:46" x14ac:dyDescent="0.25">
      <x:c r="D14" s="99">
        <x:f>D12+2/4*(D16-D12)</x:f>
      </x:c>
      <x:c r="E14" s="100" t="e">
        <x:f>M19 * (D14 - D12)^3 + N19 * (D14 - D12)^2 + O19 * (D14 - D12) + P19</x:f>
      </x:c>
      <x:c r="L14" s="35" t="s"/>
      <x:c r="M14" s="17" t="n">
        <x:v>0</x:v>
      </x:c>
      <x:c r="N14" s="17" t="e">
        <x:f>Q7 / R7</x:f>
      </x:c>
      <x:c r="O14" s="17" t="n">
        <x:v>2</x:v>
      </x:c>
      <x:c r="P14" s="17" t="e">
        <x:f>1 - N14</x:f>
      </x:c>
      <x:c r="R14" s="17" t="e">
        <x:f>3 * (T8 - T7) / R7</x:f>
      </x:c>
      <x:c r="T14" s="30" t="e">
        <x:f t="array"/>
      </x:c>
      <x:c r="AK14" s="35" t="s"/>
      <x:c r="AL14" s="17" t="n">
        <x:v>0</x:v>
      </x:c>
      <x:c r="AM14" s="17" t="e">
        <x:f>AP7 / AQ7</x:f>
      </x:c>
      <x:c r="AN14" s="17" t="n">
        <x:v>2</x:v>
      </x:c>
      <x:c r="AO14" s="17" t="e">
        <x:f>1 - AM14</x:f>
      </x:c>
      <x:c r="AQ14" s="17" t="e">
        <x:f>3 * (AS8 - AS7) / AQ7</x:f>
      </x:c>
      <x:c r="AS14" s="30" t="e">
        <x:f t="array"/>
      </x:c>
    </x:row>
    <x:row r="15" spans="1:46" x14ac:dyDescent="0.25">
      <x:c r="D15" s="99">
        <x:f>D12+3/4*(D16-D12)</x:f>
      </x:c>
      <x:c r="E15" s="100" t="e">
        <x:f>M19 * (D15 - D12)^3 + N19 * (D15 - D12)^2 + O19 * (D15 - D12) + P19</x:f>
      </x:c>
      <x:c r="K15" s="33" t="s"/>
      <x:c r="L15" s="35" t="s"/>
      <x:c r="M15" s="17" t="n">
        <x:v>0</x:v>
      </x:c>
      <x:c r="N15" s="17" t="n">
        <x:v>0</x:v>
      </x:c>
      <x:c r="O15" s="17" t="n">
        <x:v>0</x:v>
      </x:c>
      <x:c r="P15" s="17" t="n">
        <x:v>2</x:v>
      </x:c>
      <x:c r="R15" s="17" t="n">
        <x:v>0</x:v>
      </x:c>
      <x:c r="T15" s="30" t="e">
        <x:f t="array"/>
      </x:c>
      <x:c r="AK15" s="35" t="s"/>
      <x:c r="AL15" s="17" t="n">
        <x:v>0</x:v>
      </x:c>
      <x:c r="AM15" s="17" t="n">
        <x:v>0</x:v>
      </x:c>
      <x:c r="AN15" s="17" t="n">
        <x:v>0</x:v>
      </x:c>
      <x:c r="AO15" s="17" t="n">
        <x:v>2</x:v>
      </x:c>
      <x:c r="AQ15" s="17" t="n">
        <x:v>0</x:v>
      </x:c>
      <x:c r="AS15" s="30" t="e">
        <x:f t="array"/>
      </x:c>
    </x:row>
    <x:row r="16" spans="1:46" x14ac:dyDescent="0.25">
      <x:c r="D16" s="99">
        <x:f>M8</x:f>
      </x:c>
      <x:c r="E16" s="100">
        <x:f>N8</x:f>
      </x:c>
      <x:c r="K16" s="33" t="s"/>
      <x:c r="L16" s="35" t="s"/>
      <x:c r="T16" s="25" t="s"/>
      <x:c r="AK16" s="35" t="s"/>
      <x:c r="AS16" s="25" t="s"/>
    </x:row>
    <x:row r="17" spans="1:46" x14ac:dyDescent="0.25">
      <x:c r="D17" s="99">
        <x:f>D16+1/4*(D20-D16)</x:f>
      </x:c>
      <x:c r="E17" s="100" t="e">
        <x:f>M20 * (D17 - D16)^3 + N20 * (D17 - D16)^2 + O20 * (D17 - D16) + P20</x:f>
      </x:c>
      <x:c r="K17" s="33" t="s"/>
      <x:c r="L17" s="27" t="s">
        <x:v>124</x:v>
      </x:c>
      <x:c r="M17" s="18" t="s">
        <x:v>135</x:v>
      </x:c>
      <x:c r="N17" s="18" t="s">
        <x:v>136</x:v>
      </x:c>
      <x:c r="O17" s="18" t="s">
        <x:v>137</x:v>
      </x:c>
      <x:c r="P17" s="18" t="s">
        <x:v>138</x:v>
      </x:c>
      <x:c r="Q17" s="36" t="s">
        <x:v>406</x:v>
      </x:c>
      <x:c r="R17" s="37" t="s"/>
      <x:c r="S17" s="37" t="s"/>
      <x:c r="T17" s="25" t="s"/>
      <x:c r="AK17" s="27" t="s">
        <x:v>124</x:v>
      </x:c>
      <x:c r="AL17" s="18" t="s">
        <x:v>135</x:v>
      </x:c>
      <x:c r="AM17" s="18" t="s">
        <x:v>136</x:v>
      </x:c>
      <x:c r="AN17" s="18" t="s">
        <x:v>137</x:v>
      </x:c>
      <x:c r="AO17" s="18" t="s">
        <x:v>138</x:v>
      </x:c>
      <x:c r="AP17" s="36" t="s">
        <x:v>407</x:v>
      </x:c>
      <x:c r="AQ17" s="37" t="s"/>
      <x:c r="AR17" s="37" t="s"/>
      <x:c r="AS17" s="25" t="s"/>
    </x:row>
    <x:row r="18" spans="1:46" x14ac:dyDescent="0.25">
      <x:c r="D18" s="99">
        <x:f>D16+2/4*(D20-D16)</x:f>
      </x:c>
      <x:c r="E18" s="100" t="e">
        <x:f>M20 * (D18 - D16)^3 + N20 * (D18 - D16)^2 + O20 * (D18 - D16) + P20</x:f>
      </x:c>
      <x:c r="L18" s="29" t="n">
        <x:v>0</x:v>
      </x:c>
      <x:c r="M18" s="17" t="e">
        <x:f>(T13 - T12) / (3 * Q6)</x:f>
      </x:c>
      <x:c r="N18" s="17" t="e">
        <x:f>T12</x:f>
      </x:c>
      <x:c r="O18" s="17" t="e">
        <x:f>T6 - Q6 * (T13 + 2 * T12) / 3</x:f>
      </x:c>
      <x:c r="P18" s="17">
        <x:f>N6</x:f>
      </x:c>
      <x:c r="Q18" s="36" t="s"/>
      <x:c r="R18" s="37" t="s"/>
      <x:c r="S18" s="37" t="s"/>
      <x:c r="T18" s="25" t="s"/>
      <x:c r="AK18" s="29" t="n">
        <x:v>0</x:v>
      </x:c>
      <x:c r="AL18" s="100" t="e">
        <x:f>(AS13 - AS12) / (3 * AP6)</x:f>
      </x:c>
      <x:c r="AM18" s="100" t="e">
        <x:f>AS12</x:f>
      </x:c>
      <x:c r="AN18" s="100" t="e">
        <x:f>AS6 - AP6 * (AS13 + 2 * AS12) / 3</x:f>
      </x:c>
      <x:c r="AO18" s="100">
        <x:f>AM6</x:f>
      </x:c>
      <x:c r="AP18" s="36" t="s"/>
      <x:c r="AQ18" s="37" t="s"/>
      <x:c r="AR18" s="37" t="s"/>
      <x:c r="AS18" s="25" t="s"/>
    </x:row>
    <x:row r="19" spans="1:46" x14ac:dyDescent="0.25">
      <x:c r="D19" s="99">
        <x:f>D16+3/4*(D20-D16)</x:f>
      </x:c>
      <x:c r="E19" s="100" t="e">
        <x:f>M20 * (D19 - D16)^3 + N20 * (D19 - D16)^2 + O20 * (D19 - D16) + P20</x:f>
      </x:c>
      <x:c r="L19" s="29" t="n">
        <x:v>1</x:v>
      </x:c>
      <x:c r="M19" s="17" t="e">
        <x:f>(T14 - T13) / (3 * Q7)</x:f>
      </x:c>
      <x:c r="N19" s="17" t="e">
        <x:f>T13</x:f>
      </x:c>
      <x:c r="O19" s="17" t="e">
        <x:f>T7 - Q7 * (T14 + 2 * T13) / 3</x:f>
      </x:c>
      <x:c r="P19" s="17">
        <x:f>N7</x:f>
      </x:c>
      <x:c r="Q19" s="36" t="s"/>
      <x:c r="R19" s="37" t="s"/>
      <x:c r="S19" s="37" t="s"/>
      <x:c r="T19" s="25" t="s"/>
      <x:c r="AK19" s="29" t="n">
        <x:v>1</x:v>
      </x:c>
      <x:c r="AL19" s="100" t="e">
        <x:f>(AS14 - AS13) / (3 * AP7)</x:f>
      </x:c>
      <x:c r="AM19" s="100" t="e">
        <x:f>AS13</x:f>
      </x:c>
      <x:c r="AN19" s="100" t="e">
        <x:f>AS7 - AP7 * (AS14 + 2 * AS13) / 3</x:f>
      </x:c>
      <x:c r="AO19" s="100">
        <x:f>AM7</x:f>
      </x:c>
      <x:c r="AP19" s="36" t="s"/>
      <x:c r="AQ19" s="37" t="s"/>
      <x:c r="AR19" s="37" t="s"/>
      <x:c r="AS19" s="25" t="s"/>
    </x:row>
    <x:row r="20" spans="1:46" s="0" customFormat="1" ht="15.75" customHeight="1" thickBot="1" x14ac:dyDescent="0.3">
      <x:c r="D20" s="99">
        <x:f>M9</x:f>
      </x:c>
      <x:c r="E20" s="100">
        <x:f>N9</x:f>
      </x:c>
      <x:c r="L20" s="38" t="n">
        <x:v>2</x:v>
      </x:c>
      <x:c r="M20" s="39" t="e">
        <x:f>(T15 - T14) / (3 * Q8)</x:f>
      </x:c>
      <x:c r="N20" s="39" t="e">
        <x:f>T14</x:f>
      </x:c>
      <x:c r="O20" s="39" t="e">
        <x:f>T8 - Q8 * (T15 + 2 * T14) / 3</x:f>
      </x:c>
      <x:c r="P20" s="39">
        <x:f>N8</x:f>
      </x:c>
      <x:c r="Q20" s="40" t="s"/>
      <x:c r="R20" s="41" t="s"/>
      <x:c r="S20" s="41" t="s"/>
      <x:c r="T20" s="42" t="s"/>
      <x:c r="AK20" s="38" t="n">
        <x:v>2</x:v>
      </x:c>
      <x:c r="AL20" s="108" t="e">
        <x:f>(AS15 - AS14) / (3 * AP8)</x:f>
      </x:c>
      <x:c r="AM20" s="108" t="e">
        <x:f>AS14</x:f>
      </x:c>
      <x:c r="AN20" s="108" t="e">
        <x:f>AS8 - AP8 * (AS15 + 2 * AS14) / 3</x:f>
      </x:c>
      <x:c r="AO20" s="108">
        <x:f>AM8</x:f>
      </x:c>
      <x:c r="AP20" s="40" t="s"/>
      <x:c r="AQ20" s="41" t="s"/>
      <x:c r="AR20" s="41" t="s"/>
      <x:c r="AS20" s="42" t="s"/>
    </x:row>
    <x:row r="21" spans="1:46" s="0" customFormat="1" ht="15.75" customHeight="1" thickBot="1" x14ac:dyDescent="0.3"/>
    <x:row r="22" spans="1:46" x14ac:dyDescent="0.25">
      <x:c r="A22" s="26" t="s">
        <x:v>408</x:v>
      </x:c>
      <x:c r="L22" s="21" t="s">
        <x:v>409</x:v>
      </x:c>
      <x:c r="M22" s="22" t="s"/>
      <x:c r="N22" s="22" t="s"/>
      <x:c r="O22" s="22" t="s"/>
      <x:c r="P22" s="22" t="s"/>
      <x:c r="Q22" s="22" t="s"/>
      <x:c r="R22" s="22" t="s"/>
      <x:c r="S22" s="22" t="s"/>
      <x:c r="T22" s="23" t="s"/>
      <x:c r="AK22" s="21" t="s">
        <x:v>410</x:v>
      </x:c>
      <x:c r="AL22" s="22" t="s"/>
      <x:c r="AM22" s="22" t="s"/>
      <x:c r="AN22" s="22" t="s"/>
      <x:c r="AO22" s="22" t="s"/>
      <x:c r="AP22" s="22" t="s"/>
      <x:c r="AQ22" s="22" t="s"/>
      <x:c r="AR22" s="22" t="s"/>
      <x:c r="AS22" s="23" t="s"/>
    </x:row>
    <x:row r="23" spans="1:46" x14ac:dyDescent="0.25">
      <x:c r="A23" s="6" t="s">
        <x:v>119</x:v>
      </x:c>
      <x:c r="B23" s="6" t="s"/>
      <x:c r="C23" s="6" t="s"/>
      <x:c r="D23" s="6" t="s">
        <x:v>120</x:v>
      </x:c>
      <x:c r="E23" s="6" t="s"/>
      <x:c r="F23" s="6" t="s"/>
      <x:c r="G23" s="6" t="s">
        <x:v>19</x:v>
      </x:c>
      <x:c r="H23" s="6" t="s"/>
      <x:c r="I23" s="6" t="s">
        <x:v>403</x:v>
      </x:c>
      <x:c r="J23" s="6" t="s">
        <x:v>102</x:v>
      </x:c>
      <x:c r="K23" s="33" t="s"/>
      <x:c r="L23" s="24" t="s">
        <x:v>121</x:v>
      </x:c>
      <x:c r="T23" s="25" t="s"/>
      <x:c r="AK23" s="24" t="s">
        <x:v>121</x:v>
      </x:c>
      <x:c r="AS23" s="25" t="s"/>
    </x:row>
    <x:row r="24" spans="1:46" x14ac:dyDescent="0.25">
      <x:c r="A24" s="31" t="s">
        <x:v>74</x:v>
      </x:c>
      <x:c r="B24" s="31" t="s">
        <x:v>123</x:v>
      </x:c>
      <x:c r="C24" s="31" t="s"/>
      <x:c r="D24" s="18" t="s">
        <x:v>74</x:v>
      </x:c>
      <x:c r="E24" s="18" t="s">
        <x:v>123</x:v>
      </x:c>
      <x:c r="F24" s="31" t="s"/>
      <x:c r="G24" s="31" t="s">
        <x:v>404</x:v>
      </x:c>
      <x:c r="H24" s="31" t="s">
        <x:v>405</x:v>
      </x:c>
      <x:c r="I24" s="31" t="s"/>
      <x:c r="J24" s="32" t="s"/>
      <x:c r="K24" s="33" t="s"/>
      <x:c r="L24" s="27" t="s">
        <x:v>124</x:v>
      </x:c>
      <x:c r="M24" s="18" t="s">
        <x:v>74</x:v>
      </x:c>
      <x:c r="N24" s="18" t="s">
        <x:v>123</x:v>
      </x:c>
      <x:c r="P24" s="18" t="s">
        <x:v>124</x:v>
      </x:c>
      <x:c r="Q24" s="18" t="s">
        <x:v>125</x:v>
      </x:c>
      <x:c r="R24" s="18" t="s">
        <x:v>126</x:v>
      </x:c>
      <x:c r="S24" s="18" t="s">
        <x:v>127</x:v>
      </x:c>
      <x:c r="T24" s="28" t="s">
        <x:v>128</x:v>
      </x:c>
      <x:c r="AK24" s="27" t="s">
        <x:v>124</x:v>
      </x:c>
      <x:c r="AL24" s="18" t="s">
        <x:v>74</x:v>
      </x:c>
      <x:c r="AM24" s="18" t="s">
        <x:v>123</x:v>
      </x:c>
      <x:c r="AO24" s="18" t="s">
        <x:v>124</x:v>
      </x:c>
      <x:c r="AP24" s="18" t="s">
        <x:v>125</x:v>
      </x:c>
      <x:c r="AQ24" s="18" t="s">
        <x:v>126</x:v>
      </x:c>
      <x:c r="AR24" s="18" t="s">
        <x:v>127</x:v>
      </x:c>
      <x:c r="AS24" s="28" t="s">
        <x:v>128</x:v>
      </x:c>
    </x:row>
    <x:row r="25" spans="1:46" x14ac:dyDescent="0.25">
      <x:c r="D25" s="99">
        <x:f>M25</x:f>
      </x:c>
      <x:c r="E25" s="100">
        <x:f>N25</x:f>
      </x:c>
      <x:c r="J25" s="33" t="s"/>
      <x:c r="K25" s="33" t="s"/>
      <x:c r="L25" s="29" t="n">
        <x:v>0</x:v>
      </x:c>
      <x:c r="M25" s="17">
        <x:f>A25</x:f>
      </x:c>
      <x:c r="N25" s="17">
        <x:f>B25</x:f>
      </x:c>
      <x:c r="P25" s="17" t="n">
        <x:v>0</x:v>
      </x:c>
      <x:c r="Q25" s="17">
        <x:f>M26 - M25</x:f>
      </x:c>
      <x:c r="R25" s="17">
        <x:f>Q25 + Q26</x:f>
      </x:c>
      <x:c r="S25" s="17">
        <x:f>N26 - N25</x:f>
      </x:c>
      <x:c r="T25" s="30" t="e">
        <x:f>S25 / Q25</x:f>
      </x:c>
      <x:c r="AK25" s="29" t="n">
        <x:v>0</x:v>
      </x:c>
      <x:c r="AL25" s="17" t="n">
        <x:v>2</x:v>
      </x:c>
      <x:c r="AM25" s="17" t="n">
        <x:v>1.098612</x:v>
      </x:c>
      <x:c r="AO25" s="17" t="n">
        <x:v>0</x:v>
      </x:c>
      <x:c r="AP25" s="17">
        <x:f>AL26 - AL25</x:f>
      </x:c>
      <x:c r="AQ25" s="17">
        <x:f>AP25 + AP26</x:f>
      </x:c>
      <x:c r="AR25" s="17">
        <x:f>AM26 - AM25</x:f>
      </x:c>
      <x:c r="AS25" s="30">
        <x:f>AR25 / AP25</x:f>
      </x:c>
    </x:row>
    <x:row r="26" spans="1:46" x14ac:dyDescent="0.25">
      <x:c r="D26" s="99">
        <x:f>D25+1/4*(D29-D25)</x:f>
      </x:c>
      <x:c r="E26" s="100" t="e">
        <x:f>M37 * (D26 - D25)^3 + N37 * (D26 - D25)^2 + O37 * (D26 - D25) + P37</x:f>
      </x:c>
      <x:c r="J26" s="33" t="s"/>
      <x:c r="L26" s="29" t="n">
        <x:v>1</x:v>
      </x:c>
      <x:c r="M26" s="17">
        <x:f>A26</x:f>
      </x:c>
      <x:c r="N26" s="17">
        <x:f>B26</x:f>
      </x:c>
      <x:c r="P26" s="17" t="n">
        <x:v>1</x:v>
      </x:c>
      <x:c r="Q26" s="17">
        <x:f>M27 - M26</x:f>
      </x:c>
      <x:c r="R26" s="17">
        <x:f>Q26 + Q27</x:f>
      </x:c>
      <x:c r="S26" s="17">
        <x:f>N27 - N26</x:f>
      </x:c>
      <x:c r="T26" s="30" t="e">
        <x:f>S26 / Q26</x:f>
      </x:c>
      <x:c r="AK26" s="29" t="n">
        <x:v>1</x:v>
      </x:c>
      <x:c r="AL26" s="17" t="n">
        <x:v>5</x:v>
      </x:c>
      <x:c r="AM26" s="17" t="n">
        <x:v>1.791759</x:v>
      </x:c>
      <x:c r="AO26" s="17" t="n">
        <x:v>1</x:v>
      </x:c>
      <x:c r="AP26" s="17">
        <x:f>AL27 - AL26</x:f>
      </x:c>
      <x:c r="AQ26" s="17">
        <x:f>AP26 + AP27</x:f>
      </x:c>
      <x:c r="AR26" s="17">
        <x:f>AM27 - AM26</x:f>
      </x:c>
      <x:c r="AS26" s="30">
        <x:f>AR26 / AP26</x:f>
      </x:c>
    </x:row>
    <x:row r="27" spans="1:46" x14ac:dyDescent="0.25">
      <x:c r="D27" s="99">
        <x:f>D25+2/4*(D29-D25)</x:f>
      </x:c>
      <x:c r="E27" s="100" t="e">
        <x:f>M37 * (D27 - D25)^3 + N37 * (D27 - D25)^2 + O37 * (D27 - D25) + P37</x:f>
      </x:c>
      <x:c r="J27" s="34" t="s"/>
      <x:c r="L27" s="29" t="n">
        <x:v>2</x:v>
      </x:c>
      <x:c r="M27" s="17">
        <x:f>A27</x:f>
      </x:c>
      <x:c r="N27" s="17">
        <x:f>B27</x:f>
      </x:c>
      <x:c r="P27" s="17" t="n">
        <x:v>2</x:v>
      </x:c>
      <x:c r="Q27" s="17">
        <x:f>M28 - M27</x:f>
      </x:c>
      <x:c r="R27" s="17" t="s"/>
      <x:c r="S27" s="17">
        <x:f>N28 - N27</x:f>
      </x:c>
      <x:c r="T27" s="30" t="e">
        <x:f>S27 / Q27</x:f>
      </x:c>
      <x:c r="AK27" s="29" t="n">
        <x:v>2</x:v>
      </x:c>
      <x:c r="AL27" s="17" t="n">
        <x:v>13</x:v>
      </x:c>
      <x:c r="AM27" s="17" t="n">
        <x:v>2.639057</x:v>
      </x:c>
      <x:c r="AO27" s="17" t="n">
        <x:v>2</x:v>
      </x:c>
      <x:c r="AP27" s="17">
        <x:f>AL28 - AL27</x:f>
      </x:c>
      <x:c r="AQ27" s="17" t="s"/>
      <x:c r="AR27" s="17">
        <x:f>AM28 - AM27</x:f>
      </x:c>
      <x:c r="AS27" s="30">
        <x:f>AR27 / AP27</x:f>
      </x:c>
    </x:row>
    <x:row r="28" spans="1:46" x14ac:dyDescent="0.25">
      <x:c r="D28" s="99">
        <x:f>D25+3/4*(D29-D25)</x:f>
      </x:c>
      <x:c r="E28" s="100" t="e">
        <x:f>M37 * (D28 - D25)^3 + N37 * (D28 - D25)^2 + O37 * (D28 - D25) + P37</x:f>
      </x:c>
      <x:c r="L28" s="29" t="n">
        <x:v>3</x:v>
      </x:c>
      <x:c r="M28" s="17">
        <x:f>A28</x:f>
      </x:c>
      <x:c r="N28" s="17">
        <x:f>B28</x:f>
      </x:c>
      <x:c r="T28" s="25" t="s"/>
      <x:c r="AK28" s="29" t="n">
        <x:v>3</x:v>
      </x:c>
      <x:c r="AL28" s="17" t="n">
        <x:v>15</x:v>
      </x:c>
      <x:c r="AM28" s="17" t="n">
        <x:v>2.772589</x:v>
      </x:c>
      <x:c r="AS28" s="25" t="s"/>
    </x:row>
    <x:row r="29" spans="1:46" x14ac:dyDescent="0.25">
      <x:c r="D29" s="99">
        <x:f>M26</x:f>
      </x:c>
      <x:c r="E29" s="100">
        <x:f>N26</x:f>
      </x:c>
      <x:c r="L29" s="35" t="s"/>
      <x:c r="T29" s="25" t="s"/>
      <x:c r="AK29" s="35" t="s"/>
      <x:c r="AS29" s="25" t="s"/>
    </x:row>
    <x:row r="30" spans="1:46" x14ac:dyDescent="0.25">
      <x:c r="D30" s="99">
        <x:f>D29+1/4*(D33-D29)</x:f>
      </x:c>
      <x:c r="E30" s="100" t="e">
        <x:f>M38 * (D30 - D29)^3 + N38 * (D30 - D29)^2 + O38 * (D30 - D29) + P38</x:f>
      </x:c>
      <x:c r="L30" s="35" t="s"/>
      <x:c r="M30" s="5" t="s">
        <x:v>130</x:v>
      </x:c>
      <x:c r="N30" s="4" t="s"/>
      <x:c r="O30" s="4" t="s"/>
      <x:c r="P30" s="3" t="s"/>
      <x:c r="R30" s="18" t="s">
        <x:v>131</x:v>
      </x:c>
      <x:c r="T30" s="28" t="s">
        <x:v>132</x:v>
      </x:c>
      <x:c r="AK30" s="35" t="s"/>
      <x:c r="AL30" s="5" t="s">
        <x:v>130</x:v>
      </x:c>
      <x:c r="AM30" s="4" t="s"/>
      <x:c r="AN30" s="4" t="s"/>
      <x:c r="AO30" s="3" t="s"/>
      <x:c r="AQ30" s="18" t="s">
        <x:v>131</x:v>
      </x:c>
      <x:c r="AS30" s="28" t="s">
        <x:v>132</x:v>
      </x:c>
    </x:row>
    <x:row r="31" spans="1:46" x14ac:dyDescent="0.25">
      <x:c r="D31" s="99">
        <x:f>D29+2/4*(D33-D29)</x:f>
      </x:c>
      <x:c r="E31" s="100" t="e">
        <x:f>M38 * (D31 - D29)^3 + N38 * (D31 - D29)^2 + O38 * (D31 - D29) + P38</x:f>
      </x:c>
      <x:c r="K31" s="33" t="s"/>
      <x:c r="L31" s="35" t="s"/>
      <x:c r="M31" s="17" t="n">
        <x:v>2</x:v>
      </x:c>
      <x:c r="N31" s="17" t="n">
        <x:v>0</x:v>
      </x:c>
      <x:c r="O31" s="17" t="n">
        <x:v>0</x:v>
      </x:c>
      <x:c r="P31" s="17" t="n">
        <x:v>0</x:v>
      </x:c>
      <x:c r="R31" s="17" t="n">
        <x:v>0</x:v>
      </x:c>
      <x:c r="T31" s="30" t="e">
        <x:f t="array" ref="T31:T34">MMULT( MINVERSE(M31:P34), R31:R34 )</x:f>
      </x:c>
      <x:c r="AK31" s="35" t="s"/>
      <x:c r="AL31" s="17" t="n">
        <x:v>2</x:v>
      </x:c>
      <x:c r="AM31" s="17" t="n">
        <x:v>0</x:v>
      </x:c>
      <x:c r="AN31" s="17" t="n">
        <x:v>0</x:v>
      </x:c>
      <x:c r="AO31" s="17" t="n">
        <x:v>0</x:v>
      </x:c>
      <x:c r="AQ31" s="17" t="n">
        <x:v>0</x:v>
      </x:c>
      <x:c r="AS31" s="30">
        <x:f t="array" ref="AS31:AS34">MMULT( MINVERSE(AL31:AO34), AQ31:AQ34 )</x:f>
      </x:c>
    </x:row>
    <x:row r="32" spans="1:46" x14ac:dyDescent="0.25">
      <x:c r="D32" s="99">
        <x:f>D29+3/4*(D33-D29)</x:f>
      </x:c>
      <x:c r="E32" s="100" t="e">
        <x:f>M38 * (D32 - D29)^3 + N38 * (D32 - D29)^2 + O38 * (D32 - D29) + P38</x:f>
      </x:c>
      <x:c r="K32" s="33" t="s"/>
      <x:c r="L32" s="35" t="s"/>
      <x:c r="M32" s="17" t="e">
        <x:f>Q25 / R25</x:f>
      </x:c>
      <x:c r="N32" s="17" t="n">
        <x:v>2</x:v>
      </x:c>
      <x:c r="O32" s="17" t="e">
        <x:f>1 - M32</x:f>
      </x:c>
      <x:c r="P32" s="17" t="n">
        <x:v>0</x:v>
      </x:c>
      <x:c r="R32" s="17" t="e">
        <x:f>3 * (T26 - T25) / R25</x:f>
      </x:c>
      <x:c r="T32" s="30" t="e">
        <x:f t="array"/>
      </x:c>
      <x:c r="AK32" s="35" t="s"/>
      <x:c r="AL32" s="17">
        <x:f>AP25 / AQ25</x:f>
      </x:c>
      <x:c r="AM32" s="17" t="n">
        <x:v>2</x:v>
      </x:c>
      <x:c r="AN32" s="17">
        <x:f>1 - AL32</x:f>
      </x:c>
      <x:c r="AO32" s="17" t="n">
        <x:v>0</x:v>
      </x:c>
      <x:c r="AQ32" s="17">
        <x:f>3 * (AS26 - AS25) / AQ25</x:f>
      </x:c>
      <x:c r="AS32" s="30">
        <x:f t="array"/>
      </x:c>
    </x:row>
    <x:row r="33" spans="1:46" x14ac:dyDescent="0.25">
      <x:c r="D33" s="99">
        <x:f>M27</x:f>
      </x:c>
      <x:c r="E33" s="100">
        <x:f>N27</x:f>
      </x:c>
      <x:c r="K33" s="33" t="s"/>
      <x:c r="L33" s="35" t="s"/>
      <x:c r="M33" s="17" t="n">
        <x:v>0</x:v>
      </x:c>
      <x:c r="N33" s="17" t="e">
        <x:f>Q26 / R26</x:f>
      </x:c>
      <x:c r="O33" s="17" t="n">
        <x:v>2</x:v>
      </x:c>
      <x:c r="P33" s="17" t="e">
        <x:f>1 - N33</x:f>
      </x:c>
      <x:c r="R33" s="17" t="e">
        <x:f>3 * (T27 - T26) / R26</x:f>
      </x:c>
      <x:c r="T33" s="30" t="e">
        <x:f t="array"/>
      </x:c>
      <x:c r="AK33" s="35" t="s"/>
      <x:c r="AL33" s="17" t="n">
        <x:v>0</x:v>
      </x:c>
      <x:c r="AM33" s="17">
        <x:f>AP26 / AQ26</x:f>
      </x:c>
      <x:c r="AN33" s="17" t="n">
        <x:v>2</x:v>
      </x:c>
      <x:c r="AO33" s="17">
        <x:f>1 - AM33</x:f>
      </x:c>
      <x:c r="AQ33" s="17">
        <x:f>3 * (AS27 - AS26) / AQ26</x:f>
      </x:c>
      <x:c r="AS33" s="30">
        <x:f t="array"/>
      </x:c>
    </x:row>
    <x:row r="34" spans="1:46" x14ac:dyDescent="0.25">
      <x:c r="D34" s="99">
        <x:f>D33+1/4*(D37-D33)</x:f>
      </x:c>
      <x:c r="E34" s="100" t="e">
        <x:f>M39 * (D34 - D33)^3 + N39 * (D34 - D33)^2 + O39 * (D34 - D33) + P39</x:f>
      </x:c>
      <x:c r="L34" s="35" t="s"/>
      <x:c r="M34" s="17" t="n">
        <x:v>0</x:v>
      </x:c>
      <x:c r="N34" s="17" t="n">
        <x:v>0</x:v>
      </x:c>
      <x:c r="O34" s="17" t="n">
        <x:v>0</x:v>
      </x:c>
      <x:c r="P34" s="17" t="n">
        <x:v>2</x:v>
      </x:c>
      <x:c r="R34" s="17" t="n">
        <x:v>0</x:v>
      </x:c>
      <x:c r="T34" s="30" t="e">
        <x:f t="array"/>
      </x:c>
      <x:c r="AK34" s="35" t="s"/>
      <x:c r="AL34" s="17" t="n">
        <x:v>0</x:v>
      </x:c>
      <x:c r="AM34" s="17" t="n">
        <x:v>0</x:v>
      </x:c>
      <x:c r="AN34" s="17" t="n">
        <x:v>0</x:v>
      </x:c>
      <x:c r="AO34" s="17" t="n">
        <x:v>2</x:v>
      </x:c>
      <x:c r="AQ34" s="17" t="n">
        <x:v>0</x:v>
      </x:c>
      <x:c r="AS34" s="30">
        <x:f t="array"/>
      </x:c>
    </x:row>
    <x:row r="35" spans="1:46" x14ac:dyDescent="0.25">
      <x:c r="D35" s="99">
        <x:f>D33+2/4*(D37-D33)</x:f>
      </x:c>
      <x:c r="E35" s="100" t="e">
        <x:f>M39 * (D35 - D33)^3 + N39 * (D35 - D33)^2 + O39 * (D35 - D33) + P39</x:f>
      </x:c>
      <x:c r="L35" s="35" t="s"/>
      <x:c r="T35" s="25" t="s"/>
      <x:c r="AK35" s="35" t="s"/>
      <x:c r="AS35" s="25" t="s"/>
    </x:row>
    <x:row r="36" spans="1:46" x14ac:dyDescent="0.25">
      <x:c r="D36" s="99">
        <x:f>D33+3/4*(D37-D33)</x:f>
      </x:c>
      <x:c r="E36" s="100" t="e">
        <x:f>M39 * (D36 - D33)^3 + N39 * (D36 - D33)^2 + O39 * (D36 - D33) + P39</x:f>
      </x:c>
      <x:c r="L36" s="27" t="s">
        <x:v>124</x:v>
      </x:c>
      <x:c r="M36" s="18" t="s">
        <x:v>135</x:v>
      </x:c>
      <x:c r="N36" s="18" t="s">
        <x:v>136</x:v>
      </x:c>
      <x:c r="O36" s="18" t="s">
        <x:v>137</x:v>
      </x:c>
      <x:c r="P36" s="18" t="s">
        <x:v>138</x:v>
      </x:c>
      <x:c r="Q36" s="36" t="s">
        <x:v>411</x:v>
      </x:c>
      <x:c r="R36" s="37" t="s"/>
      <x:c r="S36" s="37" t="s"/>
      <x:c r="T36" s="25" t="s"/>
      <x:c r="AK36" s="27" t="s">
        <x:v>124</x:v>
      </x:c>
      <x:c r="AL36" s="18" t="s">
        <x:v>135</x:v>
      </x:c>
      <x:c r="AM36" s="18" t="s">
        <x:v>136</x:v>
      </x:c>
      <x:c r="AN36" s="18" t="s">
        <x:v>137</x:v>
      </x:c>
      <x:c r="AO36" s="18" t="s">
        <x:v>138</x:v>
      </x:c>
      <x:c r="AS36" s="25" t="s"/>
    </x:row>
    <x:row r="37" spans="1:46" x14ac:dyDescent="0.25">
      <x:c r="D37" s="99">
        <x:f>M28</x:f>
      </x:c>
      <x:c r="E37" s="100">
        <x:f>N28</x:f>
      </x:c>
      <x:c r="L37" s="29" t="n">
        <x:v>0</x:v>
      </x:c>
      <x:c r="M37" s="17" t="e">
        <x:f>(T32 - T31) / (3 * Q25)</x:f>
      </x:c>
      <x:c r="N37" s="17" t="e">
        <x:f>T31</x:f>
      </x:c>
      <x:c r="O37" s="17" t="e">
        <x:f>T25 - Q25 * (T32 + 2 * T31) / 3</x:f>
      </x:c>
      <x:c r="P37" s="17">
        <x:f>N25</x:f>
      </x:c>
      <x:c r="Q37" s="36" t="s"/>
      <x:c r="R37" s="37" t="s"/>
      <x:c r="S37" s="37" t="s"/>
      <x:c r="T37" s="25" t="s"/>
      <x:c r="AK37" s="29" t="n">
        <x:v>0</x:v>
      </x:c>
      <x:c r="AL37" s="17">
        <x:f>(AS32 - AS31) / (3 * AP25)</x:f>
      </x:c>
      <x:c r="AM37" s="17">
        <x:f>AS31</x:f>
      </x:c>
      <x:c r="AN37" s="17">
        <x:f>AS25 - AP25 * (AS32 + 2 * AS31) / 3</x:f>
      </x:c>
      <x:c r="AO37" s="17">
        <x:f>AM25</x:f>
      </x:c>
      <x:c r="AP37" s="36" t="s">
        <x:v>412</x:v>
      </x:c>
      <x:c r="AS37" s="25" t="s"/>
    </x:row>
    <x:row r="38" spans="1:46" x14ac:dyDescent="0.25">
      <x:c r="L38" s="29" t="n">
        <x:v>1</x:v>
      </x:c>
      <x:c r="M38" s="17" t="e">
        <x:f>(T33 - T32) / (3 * Q26)</x:f>
      </x:c>
      <x:c r="N38" s="17" t="e">
        <x:f>T32</x:f>
      </x:c>
      <x:c r="O38" s="17" t="e">
        <x:f>T26 - Q26 * (T33 + 2 * T32) / 3</x:f>
      </x:c>
      <x:c r="P38" s="17">
        <x:f>N26</x:f>
      </x:c>
      <x:c r="Q38" s="36" t="s"/>
      <x:c r="R38" s="37" t="s"/>
      <x:c r="S38" s="37" t="s"/>
      <x:c r="T38" s="25" t="s"/>
      <x:c r="AK38" s="29" t="n">
        <x:v>1</x:v>
      </x:c>
      <x:c r="AL38" s="17">
        <x:f>(AS33 - AS32) / (3 * AP26)</x:f>
      </x:c>
      <x:c r="AM38" s="17">
        <x:f>AS32</x:f>
      </x:c>
      <x:c r="AN38" s="17">
        <x:f>AS26 - AP26 * (AS33 + 2 * AS32) / 3</x:f>
      </x:c>
      <x:c r="AO38" s="17">
        <x:f>AM26</x:f>
      </x:c>
      <x:c r="AS38" s="25" t="s"/>
    </x:row>
    <x:row r="39" spans="1:46" s="0" customFormat="1" ht="15.75" customHeight="1" thickBot="1" x14ac:dyDescent="0.3">
      <x:c r="L39" s="38" t="n">
        <x:v>2</x:v>
      </x:c>
      <x:c r="M39" s="39" t="e">
        <x:f>(T34 - T33) / (3 * Q27)</x:f>
      </x:c>
      <x:c r="N39" s="39" t="e">
        <x:f>T33</x:f>
      </x:c>
      <x:c r="O39" s="39" t="e">
        <x:f>T27 - Q27 * (T34 + 2 * T33) / 3</x:f>
      </x:c>
      <x:c r="P39" s="39">
        <x:f>N27</x:f>
      </x:c>
      <x:c r="Q39" s="40" t="s"/>
      <x:c r="R39" s="41" t="s"/>
      <x:c r="S39" s="41" t="s"/>
      <x:c r="T39" s="42" t="s"/>
      <x:c r="AK39" s="38" t="n">
        <x:v>2</x:v>
      </x:c>
      <x:c r="AL39" s="39">
        <x:f>(AS34 - AS33) / (3 * AP27)</x:f>
      </x:c>
      <x:c r="AM39" s="39">
        <x:f>AS33</x:f>
      </x:c>
      <x:c r="AN39" s="39">
        <x:f>AS27 - AP27 * (AS34 + 2 * AS33) / 3</x:f>
      </x:c>
      <x:c r="AO39" s="39">
        <x:f>AM27</x:f>
      </x:c>
      <x:c r="AP39" s="43" t="s"/>
      <x:c r="AQ39" s="43" t="s"/>
      <x:c r="AR39" s="43" t="s"/>
      <x:c r="AS39" s="42" t="s"/>
    </x:row>
    <x:row r="40" spans="1:46" s="0" customFormat="1" ht="15.75" customHeight="1" thickBot="1" x14ac:dyDescent="0.3"/>
    <x:row r="41" spans="1:46" x14ac:dyDescent="0.25">
      <x:c r="A41" s="26" t="s">
        <x:v>413</x:v>
      </x:c>
      <x:c r="L41" s="21" t="s">
        <x:v>414</x:v>
      </x:c>
      <x:c r="M41" s="22" t="s"/>
      <x:c r="N41" s="22" t="s"/>
      <x:c r="O41" s="22" t="s"/>
      <x:c r="P41" s="22" t="s"/>
      <x:c r="Q41" s="22" t="s"/>
      <x:c r="R41" s="22" t="s"/>
      <x:c r="S41" s="22" t="s"/>
      <x:c r="T41" s="23" t="s"/>
    </x:row>
    <x:row r="42" spans="1:46" x14ac:dyDescent="0.25">
      <x:c r="A42" s="6" t="s">
        <x:v>119</x:v>
      </x:c>
      <x:c r="B42" s="6" t="s"/>
      <x:c r="C42" s="6" t="s"/>
      <x:c r="D42" s="6" t="s">
        <x:v>120</x:v>
      </x:c>
      <x:c r="E42" s="6" t="s"/>
      <x:c r="F42" s="6" t="s"/>
      <x:c r="G42" s="6" t="s">
        <x:v>19</x:v>
      </x:c>
      <x:c r="H42" s="6" t="s"/>
      <x:c r="I42" s="6" t="s">
        <x:v>403</x:v>
      </x:c>
      <x:c r="J42" s="6" t="s">
        <x:v>102</x:v>
      </x:c>
      <x:c r="L42" s="24" t="s">
        <x:v>121</x:v>
      </x:c>
      <x:c r="T42" s="25" t="s"/>
    </x:row>
    <x:row r="43" spans="1:46" x14ac:dyDescent="0.25">
      <x:c r="A43" s="31" t="s">
        <x:v>74</x:v>
      </x:c>
      <x:c r="B43" s="31" t="s">
        <x:v>123</x:v>
      </x:c>
      <x:c r="C43" s="31" t="s"/>
      <x:c r="D43" s="18" t="s">
        <x:v>74</x:v>
      </x:c>
      <x:c r="E43" s="18" t="s">
        <x:v>123</x:v>
      </x:c>
      <x:c r="F43" s="31" t="s"/>
      <x:c r="G43" s="31" t="s">
        <x:v>404</x:v>
      </x:c>
      <x:c r="H43" s="31" t="s">
        <x:v>405</x:v>
      </x:c>
      <x:c r="I43" s="31" t="s"/>
      <x:c r="J43" s="44" t="s"/>
      <x:c r="L43" s="27" t="s">
        <x:v>124</x:v>
      </x:c>
      <x:c r="M43" s="18" t="s">
        <x:v>74</x:v>
      </x:c>
      <x:c r="N43" s="18" t="s">
        <x:v>123</x:v>
      </x:c>
      <x:c r="P43" s="18" t="s">
        <x:v>124</x:v>
      </x:c>
      <x:c r="Q43" s="18" t="s">
        <x:v>125</x:v>
      </x:c>
      <x:c r="R43" s="18" t="s">
        <x:v>126</x:v>
      </x:c>
      <x:c r="S43" s="18" t="s">
        <x:v>127</x:v>
      </x:c>
      <x:c r="T43" s="28" t="s">
        <x:v>128</x:v>
      </x:c>
    </x:row>
    <x:row r="44" spans="1:46" x14ac:dyDescent="0.25">
      <x:c r="D44" s="99">
        <x:f>M44</x:f>
      </x:c>
      <x:c r="E44" s="100">
        <x:f>N44</x:f>
      </x:c>
      <x:c r="J44" s="34" t="s"/>
      <x:c r="L44" s="29" t="n">
        <x:v>0</x:v>
      </x:c>
      <x:c r="M44" s="17">
        <x:f>A44</x:f>
      </x:c>
      <x:c r="N44" s="17">
        <x:f>B44</x:f>
      </x:c>
      <x:c r="P44" s="17" t="n">
        <x:v>0</x:v>
      </x:c>
      <x:c r="Q44" s="17">
        <x:f>M45 - M44</x:f>
      </x:c>
      <x:c r="R44" s="17">
        <x:f>Q44 + Q45</x:f>
      </x:c>
      <x:c r="S44" s="17">
        <x:f>N45 - N44</x:f>
      </x:c>
      <x:c r="T44" s="30" t="e">
        <x:f>S44 / Q44</x:f>
      </x:c>
    </x:row>
    <x:row r="45" spans="1:46" x14ac:dyDescent="0.25">
      <x:c r="D45" s="99">
        <x:f>D44+1/4*(D48-D44)</x:f>
      </x:c>
      <x:c r="E45" s="100" t="e">
        <x:f>M56 * (D45 - D44)^3 + N56 * (D45 - D44)^2 + O56 * (D45 - D44) + P56</x:f>
      </x:c>
      <x:c r="J45" s="34" t="s"/>
      <x:c r="L45" s="29" t="n">
        <x:v>1</x:v>
      </x:c>
      <x:c r="M45" s="17">
        <x:f>A45</x:f>
      </x:c>
      <x:c r="N45" s="17">
        <x:f>B45</x:f>
      </x:c>
      <x:c r="P45" s="17" t="n">
        <x:v>1</x:v>
      </x:c>
      <x:c r="Q45" s="17">
        <x:f>M46 - M45</x:f>
      </x:c>
      <x:c r="R45" s="17">
        <x:f>Q45 + Q46</x:f>
      </x:c>
      <x:c r="S45" s="17">
        <x:f>N46 - N45</x:f>
      </x:c>
      <x:c r="T45" s="30" t="e">
        <x:f>S45 / Q45</x:f>
      </x:c>
    </x:row>
    <x:row r="46" spans="1:46" x14ac:dyDescent="0.25">
      <x:c r="D46" s="99">
        <x:f>D44+2/4*(D48-D44)</x:f>
      </x:c>
      <x:c r="E46" s="100" t="e">
        <x:f>M56 * (D46 - D44)^3 + N56 * (D46 - D44)^2 + O56 * (D46 - D44) + P56</x:f>
      </x:c>
      <x:c r="J46" s="34" t="s"/>
      <x:c r="L46" s="29" t="n">
        <x:v>2</x:v>
      </x:c>
      <x:c r="M46" s="17">
        <x:f>A46</x:f>
      </x:c>
      <x:c r="N46" s="17">
        <x:f>B46</x:f>
      </x:c>
      <x:c r="P46" s="17" t="n">
        <x:v>2</x:v>
      </x:c>
      <x:c r="Q46" s="17">
        <x:f>M47 - M46</x:f>
      </x:c>
      <x:c r="R46" s="17" t="s"/>
      <x:c r="S46" s="17">
        <x:f>N47 - N46</x:f>
      </x:c>
      <x:c r="T46" s="30" t="e">
        <x:f>S46 / Q46</x:f>
      </x:c>
    </x:row>
    <x:row r="47" spans="1:46" x14ac:dyDescent="0.25">
      <x:c r="D47" s="99">
        <x:f>D44+3/4*(D48-D44)</x:f>
      </x:c>
      <x:c r="E47" s="100" t="e">
        <x:f>M56 * (D47 - D44)^3 + N56 * (D47 - D44)^2 + O56 * (D47 - D44) + P56</x:f>
      </x:c>
      <x:c r="L47" s="29" t="n">
        <x:v>3</x:v>
      </x:c>
      <x:c r="M47" s="17">
        <x:f>A47</x:f>
      </x:c>
      <x:c r="N47" s="17">
        <x:f>B47</x:f>
      </x:c>
      <x:c r="T47" s="25" t="s"/>
    </x:row>
    <x:row r="48" spans="1:46" x14ac:dyDescent="0.25">
      <x:c r="D48" s="99">
        <x:f>M45</x:f>
      </x:c>
      <x:c r="E48" s="100">
        <x:f>N45</x:f>
      </x:c>
      <x:c r="L48" s="35" t="s"/>
      <x:c r="T48" s="25" t="s"/>
    </x:row>
    <x:row r="49" spans="1:46" x14ac:dyDescent="0.25">
      <x:c r="D49" s="99">
        <x:f>D48+1/4*(D52-D48)</x:f>
      </x:c>
      <x:c r="E49" s="100" t="e">
        <x:f>M57 * (D49 - D48)^3 + N57 * (D49 - D48)^2 + O57 * (D49 - D48) + P57</x:f>
      </x:c>
      <x:c r="L49" s="35" t="s"/>
      <x:c r="M49" s="5" t="s">
        <x:v>130</x:v>
      </x:c>
      <x:c r="N49" s="4" t="s"/>
      <x:c r="O49" s="4" t="s"/>
      <x:c r="P49" s="3" t="s"/>
      <x:c r="R49" s="18" t="s">
        <x:v>131</x:v>
      </x:c>
      <x:c r="T49" s="28" t="s">
        <x:v>132</x:v>
      </x:c>
    </x:row>
    <x:row r="50" spans="1:46" x14ac:dyDescent="0.25">
      <x:c r="D50" s="99">
        <x:f>D48+2/4*(D52-D48)</x:f>
      </x:c>
      <x:c r="E50" s="100" t="e">
        <x:f>M57 * (D50 - D48)^3 + N57 * (D50 - D48)^2 + O57 * (D50 - D48) + P57</x:f>
      </x:c>
      <x:c r="L50" s="35" t="s"/>
      <x:c r="M50" s="17" t="n">
        <x:v>2</x:v>
      </x:c>
      <x:c r="N50" s="17" t="n">
        <x:v>0</x:v>
      </x:c>
      <x:c r="O50" s="17" t="n">
        <x:v>0</x:v>
      </x:c>
      <x:c r="P50" s="17" t="n">
        <x:v>0</x:v>
      </x:c>
      <x:c r="R50" s="17" t="n">
        <x:v>0</x:v>
      </x:c>
      <x:c r="T50" s="30" t="e">
        <x:f t="array" ref="T50:T53">MMULT( MINVERSE(M50:P53), R50:R53 )</x:f>
      </x:c>
    </x:row>
    <x:row r="51" spans="1:46" x14ac:dyDescent="0.25">
      <x:c r="D51" s="99">
        <x:f>D48+3/4*(D52-D48)</x:f>
      </x:c>
      <x:c r="E51" s="100" t="e">
        <x:f>M57 * (D51 - D48)^3 + N57 * (D51 - D48)^2 + O57 * (D51 - D48) + P57</x:f>
      </x:c>
      <x:c r="L51" s="35" t="s"/>
      <x:c r="M51" s="17" t="e">
        <x:f>Q44 / R44</x:f>
      </x:c>
      <x:c r="N51" s="17" t="n">
        <x:v>2</x:v>
      </x:c>
      <x:c r="O51" s="17" t="e">
        <x:f>1 - M51</x:f>
      </x:c>
      <x:c r="P51" s="17" t="n">
        <x:v>0</x:v>
      </x:c>
      <x:c r="R51" s="17" t="e">
        <x:f>3 * (T45 - T44) / R44</x:f>
      </x:c>
      <x:c r="T51" s="30" t="e">
        <x:f t="array"/>
      </x:c>
    </x:row>
    <x:row r="52" spans="1:46" x14ac:dyDescent="0.25">
      <x:c r="D52" s="99">
        <x:f>M46</x:f>
      </x:c>
      <x:c r="E52" s="100">
        <x:f>N46</x:f>
      </x:c>
      <x:c r="L52" s="35" t="s"/>
      <x:c r="M52" s="17" t="n">
        <x:v>0</x:v>
      </x:c>
      <x:c r="N52" s="17" t="e">
        <x:f>Q45 / R45</x:f>
      </x:c>
      <x:c r="O52" s="17" t="n">
        <x:v>2</x:v>
      </x:c>
      <x:c r="P52" s="17" t="e">
        <x:f>1 - N52</x:f>
      </x:c>
      <x:c r="R52" s="17" t="e">
        <x:f>3 * (T46 - T45) / R45</x:f>
      </x:c>
      <x:c r="T52" s="30" t="e">
        <x:f t="array"/>
      </x:c>
    </x:row>
    <x:row r="53" spans="1:46" x14ac:dyDescent="0.25">
      <x:c r="D53" s="99">
        <x:f>D52+1/4*(D56-D52)</x:f>
      </x:c>
      <x:c r="E53" s="100" t="e">
        <x:f>M58 * (D53 - D52)^3 + N58 * (D53 - D52)^2 + O58 * (D53 - D52) + P58</x:f>
      </x:c>
      <x:c r="L53" s="35" t="s"/>
      <x:c r="M53" s="17" t="n">
        <x:v>0</x:v>
      </x:c>
      <x:c r="N53" s="17" t="n">
        <x:v>0</x:v>
      </x:c>
      <x:c r="O53" s="17" t="n">
        <x:v>0</x:v>
      </x:c>
      <x:c r="P53" s="17" t="n">
        <x:v>2</x:v>
      </x:c>
      <x:c r="R53" s="17" t="n">
        <x:v>0</x:v>
      </x:c>
      <x:c r="T53" s="30" t="e">
        <x:f t="array"/>
      </x:c>
    </x:row>
    <x:row r="54" spans="1:46" x14ac:dyDescent="0.25">
      <x:c r="D54" s="99">
        <x:f>D52+2/4*(D56-D52)</x:f>
      </x:c>
      <x:c r="E54" s="100" t="e">
        <x:f>M58 * (D54 - D52)^3 + N58 * (D54 - D52)^2 + O58 * (D54 - D52) + P58</x:f>
      </x:c>
      <x:c r="L54" s="35" t="s"/>
      <x:c r="T54" s="25" t="s"/>
    </x:row>
    <x:row r="55" spans="1:46" x14ac:dyDescent="0.25">
      <x:c r="D55" s="99">
        <x:f>D52+3/4*(D56-D52)</x:f>
      </x:c>
      <x:c r="E55" s="100" t="e">
        <x:f>M58 * (D55 - D52)^3 + N58 * (D55 - D52)^2 + O58 * (D55 - D52) + P58</x:f>
      </x:c>
      <x:c r="L55" s="27" t="s">
        <x:v>124</x:v>
      </x:c>
      <x:c r="M55" s="18" t="s">
        <x:v>135</x:v>
      </x:c>
      <x:c r="N55" s="18" t="s">
        <x:v>136</x:v>
      </x:c>
      <x:c r="O55" s="18" t="s">
        <x:v>137</x:v>
      </x:c>
      <x:c r="P55" s="18" t="s">
        <x:v>138</x:v>
      </x:c>
      <x:c r="Q55" s="36" t="s">
        <x:v>415</x:v>
      </x:c>
      <x:c r="R55" s="37" t="s"/>
      <x:c r="S55" s="37" t="s"/>
      <x:c r="T55" s="25" t="s"/>
    </x:row>
    <x:row r="56" spans="1:46" x14ac:dyDescent="0.25">
      <x:c r="D56" s="99">
        <x:f>M47</x:f>
      </x:c>
      <x:c r="E56" s="100">
        <x:f>N47</x:f>
      </x:c>
      <x:c r="L56" s="29" t="n">
        <x:v>0</x:v>
      </x:c>
      <x:c r="M56" s="17" t="e">
        <x:f>(T51 - T50) / (3 * Q44)</x:f>
      </x:c>
      <x:c r="N56" s="17" t="e">
        <x:f>T50</x:f>
      </x:c>
      <x:c r="O56" s="17" t="e">
        <x:f>T44 - Q44 * (T51 + 2 * T50) / 3</x:f>
      </x:c>
      <x:c r="P56" s="17">
        <x:f>N44</x:f>
      </x:c>
      <x:c r="Q56" s="36" t="s"/>
      <x:c r="R56" s="37" t="s"/>
      <x:c r="S56" s="37" t="s"/>
      <x:c r="T56" s="25" t="s"/>
    </x:row>
    <x:row r="57" spans="1:46" x14ac:dyDescent="0.25">
      <x:c r="L57" s="29" t="n">
        <x:v>1</x:v>
      </x:c>
      <x:c r="M57" s="17" t="e">
        <x:f>(T52 - T51) / (3 * Q45)</x:f>
      </x:c>
      <x:c r="N57" s="17" t="e">
        <x:f>T51</x:f>
      </x:c>
      <x:c r="O57" s="17" t="e">
        <x:f>T45 - Q45 * (T52 + 2 * T51) / 3</x:f>
      </x:c>
      <x:c r="P57" s="17">
        <x:f>N45</x:f>
      </x:c>
      <x:c r="Q57" s="36" t="s"/>
      <x:c r="R57" s="37" t="s"/>
      <x:c r="S57" s="37" t="s"/>
      <x:c r="T57" s="25" t="s"/>
    </x:row>
    <x:row r="58" spans="1:46" s="0" customFormat="1" ht="15.75" customHeight="1" thickBot="1" x14ac:dyDescent="0.3">
      <x:c r="L58" s="38" t="n">
        <x:v>2</x:v>
      </x:c>
      <x:c r="M58" s="39" t="e">
        <x:f>(T53 - T52) / (3 * Q46)</x:f>
      </x:c>
      <x:c r="N58" s="39" t="e">
        <x:f>T52</x:f>
      </x:c>
      <x:c r="O58" s="39" t="e">
        <x:f>T46 - Q46 * (T53 + 2 * T52) / 3</x:f>
      </x:c>
      <x:c r="P58" s="39">
        <x:f>N46</x:f>
      </x:c>
      <x:c r="Q58" s="40" t="s"/>
      <x:c r="R58" s="41" t="s"/>
      <x:c r="S58" s="41" t="s"/>
      <x:c r="T58" s="42" t="s"/>
    </x:row>
    <x:row r="59" spans="1:46" s="0" customFormat="1" ht="15.75" customHeight="1" thickBot="1" x14ac:dyDescent="0.3">
      <x:c r="A59" s="26" t="s">
        <x:v>416</x:v>
      </x:c>
    </x:row>
    <x:row r="60" spans="1:46" x14ac:dyDescent="0.25">
      <x:c r="A60" s="6" t="s">
        <x:v>119</x:v>
      </x:c>
      <x:c r="B60" s="6" t="s"/>
      <x:c r="C60" s="6" t="s"/>
      <x:c r="D60" s="6" t="s">
        <x:v>120</x:v>
      </x:c>
      <x:c r="E60" s="6" t="s"/>
      <x:c r="F60" s="6" t="s"/>
      <x:c r="G60" s="6" t="s">
        <x:v>19</x:v>
      </x:c>
      <x:c r="H60" s="6" t="s"/>
      <x:c r="I60" s="6" t="s">
        <x:v>403</x:v>
      </x:c>
      <x:c r="J60" s="6" t="s">
        <x:v>102</x:v>
      </x:c>
      <x:c r="L60" s="21" t="s">
        <x:v>417</x:v>
      </x:c>
      <x:c r="M60" s="22" t="s"/>
      <x:c r="N60" s="22" t="s"/>
      <x:c r="O60" s="22" t="s"/>
      <x:c r="P60" s="22" t="s"/>
      <x:c r="Q60" s="22" t="s"/>
      <x:c r="R60" s="22" t="s"/>
      <x:c r="S60" s="22" t="s"/>
      <x:c r="T60" s="23" t="s"/>
    </x:row>
    <x:row r="61" spans="1:46" x14ac:dyDescent="0.25">
      <x:c r="A61" s="31" t="s">
        <x:v>74</x:v>
      </x:c>
      <x:c r="B61" s="31" t="s">
        <x:v>123</x:v>
      </x:c>
      <x:c r="C61" s="31" t="s"/>
      <x:c r="D61" s="18" t="s">
        <x:v>74</x:v>
      </x:c>
      <x:c r="E61" s="18" t="s">
        <x:v>123</x:v>
      </x:c>
      <x:c r="F61" s="31" t="s"/>
      <x:c r="G61" s="31" t="s">
        <x:v>404</x:v>
      </x:c>
      <x:c r="H61" s="31" t="s">
        <x:v>405</x:v>
      </x:c>
      <x:c r="I61" s="31" t="s"/>
      <x:c r="J61" s="44" t="s"/>
      <x:c r="L61" s="24" t="s">
        <x:v>121</x:v>
      </x:c>
      <x:c r="T61" s="25" t="s"/>
    </x:row>
    <x:row r="62" spans="1:46" x14ac:dyDescent="0.25">
      <x:c r="D62" s="99">
        <x:f>M63</x:f>
      </x:c>
      <x:c r="E62" s="100">
        <x:f>N63</x:f>
      </x:c>
      <x:c r="J62" s="34" t="s"/>
      <x:c r="L62" s="27" t="s">
        <x:v>124</x:v>
      </x:c>
      <x:c r="M62" s="18" t="s">
        <x:v>74</x:v>
      </x:c>
      <x:c r="N62" s="18" t="s">
        <x:v>123</x:v>
      </x:c>
      <x:c r="P62" s="18" t="s">
        <x:v>124</x:v>
      </x:c>
      <x:c r="Q62" s="18" t="s">
        <x:v>125</x:v>
      </x:c>
      <x:c r="R62" s="18" t="s">
        <x:v>126</x:v>
      </x:c>
      <x:c r="S62" s="18" t="s">
        <x:v>127</x:v>
      </x:c>
      <x:c r="T62" s="28" t="s">
        <x:v>128</x:v>
      </x:c>
    </x:row>
    <x:row r="63" spans="1:46" x14ac:dyDescent="0.25">
      <x:c r="D63" s="99">
        <x:f>D62+1/4*(D66-D62)</x:f>
      </x:c>
      <x:c r="E63" s="100" t="e">
        <x:f>M75 * (D63 - D62)^3 + N75 * (D63 - D62)^2 + O75 * (D63 - D62) + P75</x:f>
      </x:c>
      <x:c r="J63" s="34" t="s"/>
      <x:c r="L63" s="29" t="n">
        <x:v>0</x:v>
      </x:c>
      <x:c r="M63" s="17">
        <x:f>A62</x:f>
      </x:c>
      <x:c r="N63" s="17">
        <x:f>B62</x:f>
      </x:c>
      <x:c r="P63" s="17" t="n">
        <x:v>0</x:v>
      </x:c>
      <x:c r="Q63" s="17">
        <x:f>M64 - M63</x:f>
      </x:c>
      <x:c r="R63" s="17">
        <x:f>Q63 + Q64</x:f>
      </x:c>
      <x:c r="S63" s="17">
        <x:f>N64 - N63</x:f>
      </x:c>
      <x:c r="T63" s="30" t="e">
        <x:f>S63 / Q63</x:f>
      </x:c>
    </x:row>
    <x:row r="64" spans="1:46" x14ac:dyDescent="0.25">
      <x:c r="D64" s="99">
        <x:f>D62+2/4*(D66-D62)</x:f>
      </x:c>
      <x:c r="E64" s="100" t="e">
        <x:f>M75 * (D64 - D62)^3 + N75 * (D64 - D62)^2 + O75 * (D64 - D62) + P75</x:f>
      </x:c>
      <x:c r="J64" s="34" t="s"/>
      <x:c r="L64" s="29" t="n">
        <x:v>1</x:v>
      </x:c>
      <x:c r="M64" s="17">
        <x:f>A63</x:f>
      </x:c>
      <x:c r="N64" s="17">
        <x:f>B63</x:f>
      </x:c>
      <x:c r="P64" s="17" t="n">
        <x:v>1</x:v>
      </x:c>
      <x:c r="Q64" s="17">
        <x:f>M65 - M64</x:f>
      </x:c>
      <x:c r="R64" s="17">
        <x:f>Q64 + Q65</x:f>
      </x:c>
      <x:c r="S64" s="17">
        <x:f>N65 - N64</x:f>
      </x:c>
      <x:c r="T64" s="30" t="e">
        <x:f>S64 / Q64</x:f>
      </x:c>
    </x:row>
    <x:row r="65" spans="1:46" x14ac:dyDescent="0.25">
      <x:c r="D65" s="99">
        <x:f>D62+3/4*(D66-D62)</x:f>
      </x:c>
      <x:c r="E65" s="100" t="e">
        <x:f>M75 * (D65 - D62)^3 + N75 * (D65 - D62)^2 + O75 * (D65 - D62) + P75</x:f>
      </x:c>
      <x:c r="L65" s="29" t="n">
        <x:v>2</x:v>
      </x:c>
      <x:c r="M65" s="17">
        <x:f>A64</x:f>
      </x:c>
      <x:c r="N65" s="17">
        <x:f>B64</x:f>
      </x:c>
      <x:c r="P65" s="17" t="n">
        <x:v>2</x:v>
      </x:c>
      <x:c r="Q65" s="17">
        <x:f>M66 - M65</x:f>
      </x:c>
      <x:c r="R65" s="17" t="s"/>
      <x:c r="S65" s="17">
        <x:f>N66 - N65</x:f>
      </x:c>
      <x:c r="T65" s="30" t="e">
        <x:f>S65 / Q65</x:f>
      </x:c>
    </x:row>
    <x:row r="66" spans="1:46" x14ac:dyDescent="0.25">
      <x:c r="D66" s="99">
        <x:f>M64</x:f>
      </x:c>
      <x:c r="E66" s="100">
        <x:f>N64</x:f>
      </x:c>
      <x:c r="L66" s="29" t="n">
        <x:v>3</x:v>
      </x:c>
      <x:c r="M66" s="17">
        <x:f>A65</x:f>
      </x:c>
      <x:c r="N66" s="17">
        <x:f>B65</x:f>
      </x:c>
      <x:c r="T66" s="25" t="s"/>
    </x:row>
    <x:row r="67" spans="1:46" x14ac:dyDescent="0.25">
      <x:c r="D67" s="99">
        <x:f>D66+1/4*(D70-D66)</x:f>
      </x:c>
      <x:c r="E67" s="100" t="e">
        <x:f>M76 * (D67 - D66)^3 + N76 * (D67 - D66)^2 + O76 * (D67 - D66) + P76</x:f>
      </x:c>
      <x:c r="L67" s="35" t="s"/>
      <x:c r="T67" s="25" t="s"/>
    </x:row>
    <x:row r="68" spans="1:46" x14ac:dyDescent="0.25">
      <x:c r="D68" s="99">
        <x:f>D66+2/4*(D70-D66)</x:f>
      </x:c>
      <x:c r="E68" s="100" t="e">
        <x:f>M76 * (D68 - D66)^3 + N76 * (D68 - D66)^2 + O76 * (D68 - D66) + P76</x:f>
      </x:c>
      <x:c r="L68" s="35" t="s"/>
      <x:c r="M68" s="5" t="s">
        <x:v>130</x:v>
      </x:c>
      <x:c r="N68" s="4" t="s"/>
      <x:c r="O68" s="4" t="s"/>
      <x:c r="P68" s="3" t="s"/>
      <x:c r="R68" s="18" t="s">
        <x:v>131</x:v>
      </x:c>
      <x:c r="T68" s="28" t="s">
        <x:v>132</x:v>
      </x:c>
    </x:row>
    <x:row r="69" spans="1:46" x14ac:dyDescent="0.25">
      <x:c r="D69" s="99">
        <x:f>D66+3/4*(D70-D66)</x:f>
      </x:c>
      <x:c r="E69" s="100" t="e">
        <x:f>M76 * (D69 - D66)^3 + N76 * (D69 - D66)^2 + O76 * (D69 - D66) + P76</x:f>
      </x:c>
      <x:c r="L69" s="35" t="s"/>
      <x:c r="M69" s="17" t="n">
        <x:v>2</x:v>
      </x:c>
      <x:c r="N69" s="17" t="n">
        <x:v>0</x:v>
      </x:c>
      <x:c r="O69" s="17" t="n">
        <x:v>0</x:v>
      </x:c>
      <x:c r="P69" s="17" t="n">
        <x:v>0</x:v>
      </x:c>
      <x:c r="R69" s="17" t="n">
        <x:v>0</x:v>
      </x:c>
      <x:c r="T69" s="30" t="e">
        <x:f t="array" ref="T69:T72">MMULT( MINVERSE(M69:P72), R69:R72 )</x:f>
      </x:c>
    </x:row>
    <x:row r="70" spans="1:46" x14ac:dyDescent="0.25">
      <x:c r="D70" s="99">
        <x:f>M65</x:f>
      </x:c>
      <x:c r="E70" s="100">
        <x:f>N65</x:f>
      </x:c>
      <x:c r="L70" s="35" t="s"/>
      <x:c r="M70" s="17" t="e">
        <x:f>Q63 / R63</x:f>
      </x:c>
      <x:c r="N70" s="17" t="n">
        <x:v>2</x:v>
      </x:c>
      <x:c r="O70" s="17" t="e">
        <x:f>1 - M70</x:f>
      </x:c>
      <x:c r="P70" s="17" t="n">
        <x:v>0</x:v>
      </x:c>
      <x:c r="R70" s="17" t="e">
        <x:f>3 * (T64 - T63) / R63</x:f>
      </x:c>
      <x:c r="T70" s="30" t="e">
        <x:f t="array"/>
      </x:c>
    </x:row>
    <x:row r="71" spans="1:46" x14ac:dyDescent="0.25">
      <x:c r="D71" s="99">
        <x:f>D70+1/4*(D74-D70)</x:f>
      </x:c>
      <x:c r="E71" s="100" t="e">
        <x:f>M77 * (D71 - D70)^3 + N77 * (D71 - D70)^2 + O77 * (D71 - D70) + P77</x:f>
      </x:c>
      <x:c r="L71" s="35" t="s"/>
      <x:c r="M71" s="17" t="n">
        <x:v>0</x:v>
      </x:c>
      <x:c r="N71" s="17" t="e">
        <x:f>Q64 / R64</x:f>
      </x:c>
      <x:c r="O71" s="17" t="n">
        <x:v>2</x:v>
      </x:c>
      <x:c r="P71" s="17" t="e">
        <x:f>1 - N71</x:f>
      </x:c>
      <x:c r="R71" s="17" t="e">
        <x:f>3 * (T65 - T64) / R64</x:f>
      </x:c>
      <x:c r="T71" s="30" t="e">
        <x:f t="array"/>
      </x:c>
    </x:row>
    <x:row r="72" spans="1:46" x14ac:dyDescent="0.25">
      <x:c r="D72" s="99">
        <x:f>D70+2/4*(D74-D70)</x:f>
      </x:c>
      <x:c r="E72" s="100" t="e">
        <x:f>M77 * (D72 - D70)^3 + N77 * (D72 - D70)^2 + O77 * (D72 - D70) + P77</x:f>
      </x:c>
      <x:c r="L72" s="35" t="s"/>
      <x:c r="M72" s="17" t="n">
        <x:v>0</x:v>
      </x:c>
      <x:c r="N72" s="17" t="n">
        <x:v>0</x:v>
      </x:c>
      <x:c r="O72" s="17" t="n">
        <x:v>0</x:v>
      </x:c>
      <x:c r="P72" s="17" t="n">
        <x:v>2</x:v>
      </x:c>
      <x:c r="R72" s="17" t="n">
        <x:v>0</x:v>
      </x:c>
      <x:c r="T72" s="30" t="e">
        <x:f t="array"/>
      </x:c>
    </x:row>
    <x:row r="73" spans="1:46" x14ac:dyDescent="0.25">
      <x:c r="D73" s="99">
        <x:f>D70+3/4*(D74-D70)</x:f>
      </x:c>
      <x:c r="E73" s="100" t="e">
        <x:f>M77 * (D73 - D70)^3 + N77 * (D73 - D70)^2 + O77 * (D73 - D70) + P77</x:f>
      </x:c>
      <x:c r="L73" s="35" t="s"/>
      <x:c r="T73" s="25" t="s"/>
    </x:row>
    <x:row r="74" spans="1:46" x14ac:dyDescent="0.25">
      <x:c r="D74" s="99">
        <x:f>M66</x:f>
      </x:c>
      <x:c r="E74" s="100">
        <x:f>N66</x:f>
      </x:c>
      <x:c r="L74" s="27" t="s">
        <x:v>124</x:v>
      </x:c>
      <x:c r="M74" s="18" t="s">
        <x:v>135</x:v>
      </x:c>
      <x:c r="N74" s="18" t="s">
        <x:v>136</x:v>
      </x:c>
      <x:c r="O74" s="18" t="s">
        <x:v>137</x:v>
      </x:c>
      <x:c r="P74" s="18" t="s">
        <x:v>138</x:v>
      </x:c>
      <x:c r="Q74" s="36" t="s">
        <x:v>418</x:v>
      </x:c>
      <x:c r="R74" s="37" t="s"/>
      <x:c r="S74" s="37" t="s"/>
      <x:c r="T74" s="25" t="s"/>
    </x:row>
    <x:row r="75" spans="1:46" x14ac:dyDescent="0.25">
      <x:c r="L75" s="29" t="n">
        <x:v>0</x:v>
      </x:c>
      <x:c r="M75" s="17" t="e">
        <x:f>(T70 - T69) / (3 * Q63)</x:f>
      </x:c>
      <x:c r="N75" s="17" t="e">
        <x:f>T69</x:f>
      </x:c>
      <x:c r="O75" s="17" t="e">
        <x:f>T63 - Q63 * (T70 + 2 * T69) / 3</x:f>
      </x:c>
      <x:c r="P75" s="17">
        <x:f>N63</x:f>
      </x:c>
      <x:c r="Q75" s="36" t="s"/>
      <x:c r="R75" s="37" t="s"/>
      <x:c r="S75" s="37" t="s"/>
      <x:c r="T75" s="25" t="s"/>
    </x:row>
    <x:row r="76" spans="1:46" x14ac:dyDescent="0.25">
      <x:c r="L76" s="29" t="n">
        <x:v>1</x:v>
      </x:c>
      <x:c r="M76" s="17" t="e">
        <x:f>(T71 - T70) / (3 * Q64)</x:f>
      </x:c>
      <x:c r="N76" s="17" t="e">
        <x:f>T70</x:f>
      </x:c>
      <x:c r="O76" s="17" t="e">
        <x:f>T64 - Q64 * (T71 + 2 * T70) / 3</x:f>
      </x:c>
      <x:c r="P76" s="17">
        <x:f>N64</x:f>
      </x:c>
      <x:c r="Q76" s="36" t="s"/>
      <x:c r="R76" s="37" t="s"/>
      <x:c r="S76" s="37" t="s"/>
      <x:c r="T76" s="25" t="s"/>
    </x:row>
    <x:row r="77" spans="1:46" s="0" customFormat="1" ht="15.75" customHeight="1" thickBot="1" x14ac:dyDescent="0.3">
      <x:c r="L77" s="38" t="n">
        <x:v>2</x:v>
      </x:c>
      <x:c r="M77" s="39" t="e">
        <x:f>(T72 - T71) / (3 * Q65)</x:f>
      </x:c>
      <x:c r="N77" s="39" t="e">
        <x:f>T71</x:f>
      </x:c>
      <x:c r="O77" s="39" t="e">
        <x:f>T65 - Q65 * (T72 + 2 * T71) / 3</x:f>
      </x:c>
      <x:c r="P77" s="39">
        <x:f>N65</x:f>
      </x:c>
      <x:c r="Q77" s="40" t="s"/>
      <x:c r="R77" s="41" t="s"/>
      <x:c r="S77" s="41" t="s"/>
      <x:c r="T77" s="42" t="s"/>
    </x:row>
    <x:row r="79" spans="1:46" s="0" customFormat="1" ht="15.75" customHeight="1" thickBot="1" x14ac:dyDescent="0.3">
      <x:c r="A79" s="26" t="s">
        <x:v>419</x:v>
      </x:c>
    </x:row>
    <x:row r="80" spans="1:46" x14ac:dyDescent="0.25">
      <x:c r="A80" s="6" t="s">
        <x:v>119</x:v>
      </x:c>
      <x:c r="B80" s="6" t="s"/>
      <x:c r="C80" s="6" t="s"/>
      <x:c r="D80" s="6" t="s">
        <x:v>120</x:v>
      </x:c>
      <x:c r="E80" s="6" t="s"/>
      <x:c r="F80" s="6" t="s"/>
      <x:c r="G80" s="6" t="s">
        <x:v>19</x:v>
      </x:c>
      <x:c r="H80" s="6" t="s"/>
      <x:c r="I80" s="6" t="s">
        <x:v>403</x:v>
      </x:c>
      <x:c r="J80" s="6" t="s">
        <x:v>102</x:v>
      </x:c>
      <x:c r="L80" s="21" t="s">
        <x:v>420</x:v>
      </x:c>
      <x:c r="M80" s="22" t="s"/>
      <x:c r="N80" s="22" t="s"/>
      <x:c r="O80" s="22" t="s"/>
      <x:c r="P80" s="22" t="s"/>
      <x:c r="Q80" s="22" t="s"/>
      <x:c r="R80" s="22" t="s"/>
      <x:c r="S80" s="22" t="s"/>
      <x:c r="T80" s="23" t="s"/>
    </x:row>
    <x:row r="81" spans="1:46" x14ac:dyDescent="0.25">
      <x:c r="A81" s="31" t="s">
        <x:v>74</x:v>
      </x:c>
      <x:c r="B81" s="31" t="s">
        <x:v>123</x:v>
      </x:c>
      <x:c r="C81" s="31" t="s"/>
      <x:c r="D81" s="18" t="s">
        <x:v>74</x:v>
      </x:c>
      <x:c r="E81" s="18" t="s">
        <x:v>123</x:v>
      </x:c>
      <x:c r="F81" s="31" t="s"/>
      <x:c r="G81" s="31" t="s">
        <x:v>404</x:v>
      </x:c>
      <x:c r="H81" s="31" t="s">
        <x:v>405</x:v>
      </x:c>
      <x:c r="I81" s="31" t="s"/>
      <x:c r="J81" s="44" t="s"/>
      <x:c r="L81" s="24" t="s">
        <x:v>121</x:v>
      </x:c>
      <x:c r="T81" s="25" t="s"/>
    </x:row>
    <x:row r="82" spans="1:46" x14ac:dyDescent="0.25">
      <x:c r="D82" s="99">
        <x:f>M83</x:f>
      </x:c>
      <x:c r="E82" s="100">
        <x:f>N83</x:f>
      </x:c>
      <x:c r="J82" s="34" t="s"/>
      <x:c r="L82" s="27" t="s">
        <x:v>124</x:v>
      </x:c>
      <x:c r="M82" s="18" t="s">
        <x:v>74</x:v>
      </x:c>
      <x:c r="N82" s="18" t="s">
        <x:v>123</x:v>
      </x:c>
      <x:c r="P82" s="18" t="s">
        <x:v>124</x:v>
      </x:c>
      <x:c r="Q82" s="18" t="s">
        <x:v>125</x:v>
      </x:c>
      <x:c r="R82" s="18" t="s">
        <x:v>126</x:v>
      </x:c>
      <x:c r="S82" s="18" t="s">
        <x:v>127</x:v>
      </x:c>
      <x:c r="T82" s="28" t="s">
        <x:v>128</x:v>
      </x:c>
    </x:row>
    <x:row r="83" spans="1:46" x14ac:dyDescent="0.25">
      <x:c r="D83" s="99">
        <x:f>D82+1/4*(D86-D82)</x:f>
      </x:c>
      <x:c r="E83" s="100" t="e">
        <x:f>M95 * (D83 - D82)^3 + N95 * (D83 - D82)^2 + O95 * (D83 - D82) + P95</x:f>
      </x:c>
      <x:c r="J83" s="34" t="s"/>
      <x:c r="L83" s="29" t="n">
        <x:v>0</x:v>
      </x:c>
      <x:c r="M83" s="17">
        <x:f>A82</x:f>
      </x:c>
      <x:c r="N83" s="17">
        <x:f>B82</x:f>
      </x:c>
      <x:c r="P83" s="17" t="n">
        <x:v>0</x:v>
      </x:c>
      <x:c r="Q83" s="17">
        <x:f>M84 - M83</x:f>
      </x:c>
      <x:c r="R83" s="17">
        <x:f>Q83 + Q84</x:f>
      </x:c>
      <x:c r="S83" s="17">
        <x:f>N84 - N83</x:f>
      </x:c>
      <x:c r="T83" s="30" t="e">
        <x:f>S83 / Q83</x:f>
      </x:c>
    </x:row>
    <x:row r="84" spans="1:46" x14ac:dyDescent="0.25">
      <x:c r="D84" s="99">
        <x:f>D82+2/4*(D86-D82)</x:f>
      </x:c>
      <x:c r="E84" s="100" t="e">
        <x:f>M95 * (D84 - D82)^3 + N95 * (D84 - D82)^2 + O95 * (D84 - D82) + P95</x:f>
      </x:c>
      <x:c r="J84" s="34" t="s"/>
      <x:c r="L84" s="29" t="n">
        <x:v>1</x:v>
      </x:c>
      <x:c r="M84" s="17">
        <x:f>A83</x:f>
      </x:c>
      <x:c r="N84" s="17">
        <x:f>B83</x:f>
      </x:c>
      <x:c r="P84" s="17" t="n">
        <x:v>1</x:v>
      </x:c>
      <x:c r="Q84" s="17">
        <x:f>M85 - M84</x:f>
      </x:c>
      <x:c r="R84" s="17">
        <x:f>Q84 + Q85</x:f>
      </x:c>
      <x:c r="S84" s="17">
        <x:f>N85 - N84</x:f>
      </x:c>
      <x:c r="T84" s="30" t="e">
        <x:f>S84 / Q84</x:f>
      </x:c>
    </x:row>
    <x:row r="85" spans="1:46" x14ac:dyDescent="0.25">
      <x:c r="D85" s="99">
        <x:f>D82+3/4*(D86-D82)</x:f>
      </x:c>
      <x:c r="E85" s="100" t="e">
        <x:f>M95 * (D85 - D82)^3 + N95 * (D85 - D82)^2 + O95 * (D85 - D82) + P95</x:f>
      </x:c>
      <x:c r="L85" s="29" t="n">
        <x:v>2</x:v>
      </x:c>
      <x:c r="M85" s="17">
        <x:f>A84</x:f>
      </x:c>
      <x:c r="N85" s="17">
        <x:f>B84</x:f>
      </x:c>
      <x:c r="P85" s="17" t="n">
        <x:v>2</x:v>
      </x:c>
      <x:c r="Q85" s="17">
        <x:f>M86 - M85</x:f>
      </x:c>
      <x:c r="R85" s="17" t="s"/>
      <x:c r="S85" s="17">
        <x:f>N86 - N85</x:f>
      </x:c>
      <x:c r="T85" s="30" t="e">
        <x:f>S85 / Q85</x:f>
      </x:c>
    </x:row>
    <x:row r="86" spans="1:46" x14ac:dyDescent="0.25">
      <x:c r="D86" s="99">
        <x:f>M84</x:f>
      </x:c>
      <x:c r="E86" s="100">
        <x:f>N84</x:f>
      </x:c>
      <x:c r="L86" s="29" t="n">
        <x:v>3</x:v>
      </x:c>
      <x:c r="M86" s="17">
        <x:f>A85</x:f>
      </x:c>
      <x:c r="N86" s="17">
        <x:f>B85</x:f>
      </x:c>
      <x:c r="T86" s="25" t="s"/>
    </x:row>
    <x:row r="87" spans="1:46" x14ac:dyDescent="0.25">
      <x:c r="D87" s="99">
        <x:f>D86+1/4*(D90-D86)</x:f>
      </x:c>
      <x:c r="E87" s="100" t="e">
        <x:f>M96 * (D87 - D86)^3 + N96 * (D87 - D86)^2 + O96 * (D87 - D86) + P96</x:f>
      </x:c>
      <x:c r="L87" s="35" t="s"/>
      <x:c r="T87" s="25" t="s"/>
    </x:row>
    <x:row r="88" spans="1:46" x14ac:dyDescent="0.25">
      <x:c r="D88" s="99">
        <x:f>D86+2/4*(D90-D86)</x:f>
      </x:c>
      <x:c r="E88" s="100" t="e">
        <x:f>M96 * (D88 - D86)^3 + N96 * (D88 - D86)^2 + O96 * (D88 - D86) + P96</x:f>
      </x:c>
      <x:c r="L88" s="35" t="s"/>
      <x:c r="M88" s="5" t="s">
        <x:v>130</x:v>
      </x:c>
      <x:c r="N88" s="4" t="s"/>
      <x:c r="O88" s="4" t="s"/>
      <x:c r="P88" s="3" t="s"/>
      <x:c r="R88" s="18" t="s">
        <x:v>131</x:v>
      </x:c>
      <x:c r="T88" s="28" t="s">
        <x:v>132</x:v>
      </x:c>
    </x:row>
    <x:row r="89" spans="1:46" x14ac:dyDescent="0.25">
      <x:c r="D89" s="99">
        <x:f>D86+3/4*(D90-D86)</x:f>
      </x:c>
      <x:c r="E89" s="100" t="e">
        <x:f>M96 * (D89 - D86)^3 + N96 * (D89 - D86)^2 + O96 * (D89 - D86) + P96</x:f>
      </x:c>
      <x:c r="L89" s="35" t="s"/>
      <x:c r="M89" s="17" t="n">
        <x:v>2</x:v>
      </x:c>
      <x:c r="N89" s="17" t="n">
        <x:v>0</x:v>
      </x:c>
      <x:c r="O89" s="17" t="n">
        <x:v>0</x:v>
      </x:c>
      <x:c r="P89" s="17" t="n">
        <x:v>0</x:v>
      </x:c>
      <x:c r="R89" s="17" t="n">
        <x:v>0</x:v>
      </x:c>
      <x:c r="T89" s="30" t="e">
        <x:f t="array" ref="T89:T92">MMULT( MINVERSE(M89:P92), R89:R92 )</x:f>
      </x:c>
    </x:row>
    <x:row r="90" spans="1:46" x14ac:dyDescent="0.25">
      <x:c r="D90" s="99">
        <x:f>M85</x:f>
      </x:c>
      <x:c r="E90" s="100">
        <x:f>N85</x:f>
      </x:c>
      <x:c r="L90" s="35" t="s"/>
      <x:c r="M90" s="17" t="e">
        <x:f>Q83 / R83</x:f>
      </x:c>
      <x:c r="N90" s="17" t="n">
        <x:v>2</x:v>
      </x:c>
      <x:c r="O90" s="17" t="e">
        <x:f>1 - M90</x:f>
      </x:c>
      <x:c r="P90" s="17" t="n">
        <x:v>0</x:v>
      </x:c>
      <x:c r="R90" s="17" t="e">
        <x:f>3 * (T84 - T83) / R83</x:f>
      </x:c>
      <x:c r="T90" s="30" t="e">
        <x:f t="array"/>
      </x:c>
    </x:row>
    <x:row r="91" spans="1:46" x14ac:dyDescent="0.25">
      <x:c r="D91" s="99">
        <x:f>D90+1/4*(D94-D90)</x:f>
      </x:c>
      <x:c r="E91" s="100" t="e">
        <x:f>M97 * (D91 - D90)^3 + N97 * (D91 - D90)^2 + O97 * (D91 - D90) + P97</x:f>
      </x:c>
      <x:c r="L91" s="35" t="s"/>
      <x:c r="M91" s="17" t="n">
        <x:v>0</x:v>
      </x:c>
      <x:c r="N91" s="17" t="e">
        <x:f>Q84 / R84</x:f>
      </x:c>
      <x:c r="O91" s="17" t="n">
        <x:v>2</x:v>
      </x:c>
      <x:c r="P91" s="17" t="e">
        <x:f>1 - N91</x:f>
      </x:c>
      <x:c r="R91" s="17" t="e">
        <x:f>3 * (T85 - T84) / R84</x:f>
      </x:c>
      <x:c r="T91" s="30" t="e">
        <x:f t="array"/>
      </x:c>
    </x:row>
    <x:row r="92" spans="1:46" x14ac:dyDescent="0.25">
      <x:c r="D92" s="99">
        <x:f>D90+2/4*(D94-D90)</x:f>
      </x:c>
      <x:c r="E92" s="100" t="e">
        <x:f>M97 * (D92 - D90)^3 + N97 * (D92 - D90)^2 + O97 * (D92 - D90) + P97</x:f>
      </x:c>
      <x:c r="L92" s="35" t="s"/>
      <x:c r="M92" s="17" t="n">
        <x:v>0</x:v>
      </x:c>
      <x:c r="N92" s="17" t="n">
        <x:v>0</x:v>
      </x:c>
      <x:c r="O92" s="17" t="n">
        <x:v>0</x:v>
      </x:c>
      <x:c r="P92" s="17" t="n">
        <x:v>2</x:v>
      </x:c>
      <x:c r="R92" s="17" t="n">
        <x:v>0</x:v>
      </x:c>
      <x:c r="T92" s="30" t="e">
        <x:f t="array"/>
      </x:c>
    </x:row>
    <x:row r="93" spans="1:46" x14ac:dyDescent="0.25">
      <x:c r="D93" s="99">
        <x:f>D90+3/4*(D94-D90)</x:f>
      </x:c>
      <x:c r="E93" s="100" t="e">
        <x:f>M97 * (D93 - D90)^3 + N97 * (D93 - D90)^2 + O97 * (D93 - D90) + P97</x:f>
      </x:c>
      <x:c r="L93" s="35" t="s"/>
      <x:c r="T93" s="25" t="s"/>
    </x:row>
    <x:row r="94" spans="1:46" x14ac:dyDescent="0.25">
      <x:c r="D94" s="99">
        <x:f>M86</x:f>
      </x:c>
      <x:c r="E94" s="100">
        <x:f>N86</x:f>
      </x:c>
      <x:c r="L94" s="27" t="s">
        <x:v>124</x:v>
      </x:c>
      <x:c r="M94" s="18" t="s">
        <x:v>135</x:v>
      </x:c>
      <x:c r="N94" s="18" t="s">
        <x:v>136</x:v>
      </x:c>
      <x:c r="O94" s="18" t="s">
        <x:v>137</x:v>
      </x:c>
      <x:c r="P94" s="18" t="s">
        <x:v>138</x:v>
      </x:c>
      <x:c r="Q94" s="36" t="s">
        <x:v>421</x:v>
      </x:c>
      <x:c r="R94" s="37" t="s"/>
      <x:c r="S94" s="37" t="s"/>
      <x:c r="T94" s="25" t="s"/>
    </x:row>
    <x:row r="95" spans="1:46" x14ac:dyDescent="0.25">
      <x:c r="L95" s="29" t="n">
        <x:v>0</x:v>
      </x:c>
      <x:c r="M95" s="17" t="e">
        <x:f>(T90 - T89) / (3 * Q83)</x:f>
      </x:c>
      <x:c r="N95" s="17" t="e">
        <x:f>T89</x:f>
      </x:c>
      <x:c r="O95" s="17" t="e">
        <x:f>T83 - Q83 * (T90 + 2 * T89) / 3</x:f>
      </x:c>
      <x:c r="P95" s="17">
        <x:f>N83</x:f>
      </x:c>
      <x:c r="Q95" s="36" t="s"/>
      <x:c r="R95" s="37" t="s"/>
      <x:c r="S95" s="37" t="s"/>
      <x:c r="T95" s="25" t="s"/>
    </x:row>
    <x:row r="96" spans="1:46" x14ac:dyDescent="0.25">
      <x:c r="L96" s="29" t="n">
        <x:v>1</x:v>
      </x:c>
      <x:c r="M96" s="17" t="e">
        <x:f>(T91 - T90) / (3 * Q84)</x:f>
      </x:c>
      <x:c r="N96" s="17" t="e">
        <x:f>T90</x:f>
      </x:c>
      <x:c r="O96" s="17" t="e">
        <x:f>T84 - Q84 * (T91 + 2 * T90) / 3</x:f>
      </x:c>
      <x:c r="P96" s="17">
        <x:f>N84</x:f>
      </x:c>
      <x:c r="Q96" s="36" t="s"/>
      <x:c r="R96" s="37" t="s"/>
      <x:c r="S96" s="37" t="s"/>
      <x:c r="T96" s="25" t="s"/>
    </x:row>
    <x:row r="97" spans="1:46" s="0" customFormat="1" ht="15.75" customHeight="1" thickBot="1" x14ac:dyDescent="0.3">
      <x:c r="L97" s="38" t="n">
        <x:v>2</x:v>
      </x:c>
      <x:c r="M97" s="39" t="e">
        <x:f>(T92 - T91) / (3 * Q85)</x:f>
      </x:c>
      <x:c r="N97" s="39" t="e">
        <x:f>T91</x:f>
      </x:c>
      <x:c r="O97" s="39" t="e">
        <x:f>T85 - Q85 * (T92 + 2 * T91) / 3</x:f>
      </x:c>
      <x:c r="P97" s="39">
        <x:f>N85</x:f>
      </x:c>
      <x:c r="Q97" s="40" t="s"/>
      <x:c r="R97" s="41" t="s"/>
      <x:c r="S97" s="41" t="s"/>
      <x:c r="T97" s="42" t="s"/>
    </x:row>
    <x:row r="99" spans="1:46" s="0" customFormat="1" ht="15.75" customHeight="1" thickBot="1" x14ac:dyDescent="0.3">
      <x:c r="A99" s="26" t="s">
        <x:v>422</x:v>
      </x:c>
    </x:row>
    <x:row r="100" spans="1:46" x14ac:dyDescent="0.25">
      <x:c r="A100" s="6" t="s">
        <x:v>119</x:v>
      </x:c>
      <x:c r="B100" s="6" t="s"/>
      <x:c r="C100" s="6" t="s"/>
      <x:c r="D100" s="6" t="s">
        <x:v>120</x:v>
      </x:c>
      <x:c r="E100" s="6" t="s"/>
      <x:c r="F100" s="6" t="s"/>
      <x:c r="G100" s="6" t="s">
        <x:v>19</x:v>
      </x:c>
      <x:c r="H100" s="6" t="s"/>
      <x:c r="I100" s="6" t="s">
        <x:v>403</x:v>
      </x:c>
      <x:c r="J100" s="6" t="s">
        <x:v>102</x:v>
      </x:c>
      <x:c r="L100" s="21" t="s">
        <x:v>423</x:v>
      </x:c>
      <x:c r="M100" s="22" t="s"/>
      <x:c r="N100" s="22" t="s"/>
      <x:c r="O100" s="22" t="s"/>
      <x:c r="P100" s="22" t="s"/>
      <x:c r="Q100" s="22" t="s"/>
      <x:c r="R100" s="22" t="s"/>
      <x:c r="S100" s="22" t="s"/>
      <x:c r="T100" s="23" t="s"/>
    </x:row>
    <x:row r="101" spans="1:46" x14ac:dyDescent="0.25">
      <x:c r="A101" s="31" t="s">
        <x:v>74</x:v>
      </x:c>
      <x:c r="B101" s="31" t="s">
        <x:v>123</x:v>
      </x:c>
      <x:c r="C101" s="31" t="s"/>
      <x:c r="D101" s="18" t="s">
        <x:v>74</x:v>
      </x:c>
      <x:c r="E101" s="18" t="s">
        <x:v>123</x:v>
      </x:c>
      <x:c r="F101" s="31" t="s"/>
      <x:c r="G101" s="31" t="s">
        <x:v>404</x:v>
      </x:c>
      <x:c r="H101" s="31" t="s">
        <x:v>405</x:v>
      </x:c>
      <x:c r="I101" s="31" t="s"/>
      <x:c r="J101" s="44" t="s"/>
      <x:c r="L101" s="24" t="s">
        <x:v>121</x:v>
      </x:c>
      <x:c r="T101" s="25" t="s"/>
    </x:row>
    <x:row r="102" spans="1:46" x14ac:dyDescent="0.25">
      <x:c r="D102" s="99">
        <x:f>M103</x:f>
      </x:c>
      <x:c r="E102" s="100">
        <x:f>N103</x:f>
      </x:c>
      <x:c r="J102" s="34" t="s"/>
      <x:c r="L102" s="27" t="s">
        <x:v>124</x:v>
      </x:c>
      <x:c r="M102" s="18" t="s">
        <x:v>74</x:v>
      </x:c>
      <x:c r="N102" s="18" t="s">
        <x:v>123</x:v>
      </x:c>
      <x:c r="P102" s="18" t="s">
        <x:v>124</x:v>
      </x:c>
      <x:c r="Q102" s="18" t="s">
        <x:v>125</x:v>
      </x:c>
      <x:c r="R102" s="18" t="s">
        <x:v>126</x:v>
      </x:c>
      <x:c r="S102" s="18" t="s">
        <x:v>127</x:v>
      </x:c>
      <x:c r="T102" s="28" t="s">
        <x:v>128</x:v>
      </x:c>
    </x:row>
    <x:row r="103" spans="1:46" x14ac:dyDescent="0.25">
      <x:c r="D103" s="99">
        <x:f>D102+1/4*(D106-D102)</x:f>
      </x:c>
      <x:c r="E103" s="100" t="e">
        <x:f>M115 * (D103 - D102)^3 + N115 * (D103 - D102)^2 + O115 * (D103 - D102) + P115</x:f>
      </x:c>
      <x:c r="J103" s="34" t="s"/>
      <x:c r="L103" s="29" t="n">
        <x:v>0</x:v>
      </x:c>
      <x:c r="M103" s="17">
        <x:f>A102</x:f>
      </x:c>
      <x:c r="N103" s="17">
        <x:f>B102</x:f>
      </x:c>
      <x:c r="P103" s="17" t="n">
        <x:v>0</x:v>
      </x:c>
      <x:c r="Q103" s="17">
        <x:f>M104 - M103</x:f>
      </x:c>
      <x:c r="R103" s="17">
        <x:f>Q103 + Q104</x:f>
      </x:c>
      <x:c r="S103" s="17">
        <x:f>N104 - N103</x:f>
      </x:c>
      <x:c r="T103" s="30" t="e">
        <x:f>S103 / Q103</x:f>
      </x:c>
    </x:row>
    <x:row r="104" spans="1:46" x14ac:dyDescent="0.25">
      <x:c r="D104" s="99">
        <x:f>D102+2/4*(D106-D102)</x:f>
      </x:c>
      <x:c r="E104" s="100" t="e">
        <x:f>M115 * (D104 - D102)^3 + N115 * (D104 - D102)^2 + O115 * (D104 - D102) + P115</x:f>
      </x:c>
      <x:c r="J104" s="34" t="s"/>
      <x:c r="L104" s="29" t="n">
        <x:v>1</x:v>
      </x:c>
      <x:c r="M104" s="17">
        <x:f>A103</x:f>
      </x:c>
      <x:c r="N104" s="17">
        <x:f>B103</x:f>
      </x:c>
      <x:c r="P104" s="17" t="n">
        <x:v>1</x:v>
      </x:c>
      <x:c r="Q104" s="17">
        <x:f>M105 - M104</x:f>
      </x:c>
      <x:c r="R104" s="17">
        <x:f>Q104 + Q105</x:f>
      </x:c>
      <x:c r="S104" s="17">
        <x:f>N105 - N104</x:f>
      </x:c>
      <x:c r="T104" s="30" t="e">
        <x:f>S104 / Q104</x:f>
      </x:c>
    </x:row>
    <x:row r="105" spans="1:46" x14ac:dyDescent="0.25">
      <x:c r="D105" s="99">
        <x:f>D102+3/4*(D106-D102)</x:f>
      </x:c>
      <x:c r="E105" s="100" t="e">
        <x:f>M115 * (D105 - D102)^3 + N115 * (D105 - D102)^2 + O115 * (D105 - D102) + P115</x:f>
      </x:c>
      <x:c r="L105" s="29" t="n">
        <x:v>2</x:v>
      </x:c>
      <x:c r="M105" s="17">
        <x:f>A104</x:f>
      </x:c>
      <x:c r="N105" s="17">
        <x:f>B104</x:f>
      </x:c>
      <x:c r="P105" s="17" t="n">
        <x:v>2</x:v>
      </x:c>
      <x:c r="Q105" s="17">
        <x:f>M106 - M105</x:f>
      </x:c>
      <x:c r="R105" s="17" t="s"/>
      <x:c r="S105" s="17">
        <x:f>N106 - N105</x:f>
      </x:c>
      <x:c r="T105" s="30" t="e">
        <x:f>S105 / Q105</x:f>
      </x:c>
    </x:row>
    <x:row r="106" spans="1:46" x14ac:dyDescent="0.25">
      <x:c r="D106" s="99">
        <x:f>M104</x:f>
      </x:c>
      <x:c r="E106" s="100">
        <x:f>N104</x:f>
      </x:c>
      <x:c r="L106" s="29" t="n">
        <x:v>3</x:v>
      </x:c>
      <x:c r="M106" s="17">
        <x:f>A105</x:f>
      </x:c>
      <x:c r="N106" s="17">
        <x:f>B105</x:f>
      </x:c>
      <x:c r="T106" s="25" t="s"/>
    </x:row>
    <x:row r="107" spans="1:46" x14ac:dyDescent="0.25">
      <x:c r="D107" s="99">
        <x:f>D106+1/4*(D110-D106)</x:f>
      </x:c>
      <x:c r="E107" s="100" t="e">
        <x:f>M116 * (D107 - D106)^3 + N116 * (D107 - D106)^2 + O116 * (D107 - D106) + P116</x:f>
      </x:c>
      <x:c r="L107" s="35" t="s"/>
      <x:c r="T107" s="25" t="s"/>
    </x:row>
    <x:row r="108" spans="1:46" x14ac:dyDescent="0.25">
      <x:c r="D108" s="99">
        <x:f>D106+2/4*(D110-D106)</x:f>
      </x:c>
      <x:c r="E108" s="100" t="e">
        <x:f>M116 * (D108 - D106)^3 + N116 * (D108 - D106)^2 + O116 * (D108 - D106) + P116</x:f>
      </x:c>
      <x:c r="L108" s="35" t="s"/>
      <x:c r="M108" s="5" t="s">
        <x:v>130</x:v>
      </x:c>
      <x:c r="N108" s="4" t="s"/>
      <x:c r="O108" s="4" t="s"/>
      <x:c r="P108" s="3" t="s"/>
      <x:c r="R108" s="18" t="s">
        <x:v>131</x:v>
      </x:c>
      <x:c r="T108" s="28" t="s">
        <x:v>132</x:v>
      </x:c>
    </x:row>
    <x:row r="109" spans="1:46" x14ac:dyDescent="0.25">
      <x:c r="D109" s="99">
        <x:f>D106+3/4*(D110-D106)</x:f>
      </x:c>
      <x:c r="E109" s="100" t="e">
        <x:f>M116 * (D109 - D106)^3 + N116 * (D109 - D106)^2 + O116 * (D109 - D106) + P116</x:f>
      </x:c>
      <x:c r="L109" s="35" t="s"/>
      <x:c r="M109" s="17" t="n">
        <x:v>2</x:v>
      </x:c>
      <x:c r="N109" s="17" t="n">
        <x:v>0</x:v>
      </x:c>
      <x:c r="O109" s="17" t="n">
        <x:v>0</x:v>
      </x:c>
      <x:c r="P109" s="17" t="n">
        <x:v>0</x:v>
      </x:c>
      <x:c r="R109" s="17" t="n">
        <x:v>0</x:v>
      </x:c>
      <x:c r="T109" s="30" t="e">
        <x:f t="array" ref="T109:T112">MMULT( MINVERSE(M109:P112), R109:R112 )</x:f>
      </x:c>
    </x:row>
    <x:row r="110" spans="1:46" x14ac:dyDescent="0.25">
      <x:c r="D110" s="99">
        <x:f>M105</x:f>
      </x:c>
      <x:c r="E110" s="100">
        <x:f>N105</x:f>
      </x:c>
      <x:c r="L110" s="35" t="s"/>
      <x:c r="M110" s="17" t="e">
        <x:f>Q103 / R103</x:f>
      </x:c>
      <x:c r="N110" s="17" t="n">
        <x:v>2</x:v>
      </x:c>
      <x:c r="O110" s="17" t="e">
        <x:f>1 - M110</x:f>
      </x:c>
      <x:c r="P110" s="17" t="n">
        <x:v>0</x:v>
      </x:c>
      <x:c r="R110" s="17" t="e">
        <x:f>3 * (T104 - T103) / R103</x:f>
      </x:c>
      <x:c r="T110" s="30" t="e">
        <x:f t="array"/>
      </x:c>
    </x:row>
    <x:row r="111" spans="1:46" x14ac:dyDescent="0.25">
      <x:c r="D111" s="99">
        <x:f>D110+1/4*(D114-D110)</x:f>
      </x:c>
      <x:c r="E111" s="100" t="e">
        <x:f>M117 * (D111 - D110)^3 + N117 * (D111 - D110)^2 + O117 * (D111 - D110) + P117</x:f>
      </x:c>
      <x:c r="L111" s="35" t="s"/>
      <x:c r="M111" s="17" t="n">
        <x:v>0</x:v>
      </x:c>
      <x:c r="N111" s="17" t="e">
        <x:f>Q104 / R104</x:f>
      </x:c>
      <x:c r="O111" s="17" t="n">
        <x:v>2</x:v>
      </x:c>
      <x:c r="P111" s="17" t="e">
        <x:f>1 - N111</x:f>
      </x:c>
      <x:c r="R111" s="17" t="e">
        <x:f>3 * (T105 - T104) / R104</x:f>
      </x:c>
      <x:c r="T111" s="30" t="e">
        <x:f t="array"/>
      </x:c>
    </x:row>
    <x:row r="112" spans="1:46" x14ac:dyDescent="0.25">
      <x:c r="D112" s="99">
        <x:f>D110+2/4*(D114-D110)</x:f>
      </x:c>
      <x:c r="E112" s="100" t="e">
        <x:f>M117 * (D112 - D110)^3 + N117 * (D112 - D110)^2 + O117 * (D112 - D110) + P117</x:f>
      </x:c>
      <x:c r="L112" s="35" t="s"/>
      <x:c r="M112" s="17" t="n">
        <x:v>0</x:v>
      </x:c>
      <x:c r="N112" s="17" t="n">
        <x:v>0</x:v>
      </x:c>
      <x:c r="O112" s="17" t="n">
        <x:v>0</x:v>
      </x:c>
      <x:c r="P112" s="17" t="n">
        <x:v>2</x:v>
      </x:c>
      <x:c r="R112" s="17" t="n">
        <x:v>0</x:v>
      </x:c>
      <x:c r="T112" s="30" t="e">
        <x:f t="array"/>
      </x:c>
    </x:row>
    <x:row r="113" spans="1:46" x14ac:dyDescent="0.25">
      <x:c r="D113" s="99">
        <x:f>D110+3/4*(D114-D110)</x:f>
      </x:c>
      <x:c r="E113" s="100" t="e">
        <x:f>M117 * (D113 - D110)^3 + N117 * (D113 - D110)^2 + O117 * (D113 - D110) + P117</x:f>
      </x:c>
      <x:c r="L113" s="35" t="s"/>
      <x:c r="T113" s="25" t="s"/>
    </x:row>
    <x:row r="114" spans="1:46" x14ac:dyDescent="0.25">
      <x:c r="D114" s="99">
        <x:f>M106</x:f>
      </x:c>
      <x:c r="E114" s="100">
        <x:f>N106</x:f>
      </x:c>
      <x:c r="L114" s="27" t="s">
        <x:v>124</x:v>
      </x:c>
      <x:c r="M114" s="18" t="s">
        <x:v>135</x:v>
      </x:c>
      <x:c r="N114" s="18" t="s">
        <x:v>136</x:v>
      </x:c>
      <x:c r="O114" s="18" t="s">
        <x:v>137</x:v>
      </x:c>
      <x:c r="P114" s="18" t="s">
        <x:v>138</x:v>
      </x:c>
      <x:c r="Q114" s="36" t="s">
        <x:v>424</x:v>
      </x:c>
      <x:c r="R114" s="37" t="s"/>
      <x:c r="S114" s="37" t="s"/>
      <x:c r="T114" s="25" t="s"/>
    </x:row>
    <x:row r="115" spans="1:46" x14ac:dyDescent="0.25">
      <x:c r="L115" s="29" t="n">
        <x:v>0</x:v>
      </x:c>
      <x:c r="M115" s="17" t="e">
        <x:f>(T110 - T109) / (3 * Q103)</x:f>
      </x:c>
      <x:c r="N115" s="17" t="e">
        <x:f>T109</x:f>
      </x:c>
      <x:c r="O115" s="17" t="e">
        <x:f>T103 - Q103 * (T110 + 2 * T109) / 3</x:f>
      </x:c>
      <x:c r="P115" s="17">
        <x:f>N103</x:f>
      </x:c>
      <x:c r="Q115" s="36" t="s"/>
      <x:c r="R115" s="37" t="s"/>
      <x:c r="S115" s="37" t="s"/>
      <x:c r="T115" s="25" t="s"/>
    </x:row>
    <x:row r="116" spans="1:46" x14ac:dyDescent="0.25">
      <x:c r="L116" s="29" t="n">
        <x:v>1</x:v>
      </x:c>
      <x:c r="M116" s="17" t="e">
        <x:f>(T111 - T110) / (3 * Q104)</x:f>
      </x:c>
      <x:c r="N116" s="17" t="e">
        <x:f>T110</x:f>
      </x:c>
      <x:c r="O116" s="17" t="e">
        <x:f>T104 - Q104 * (T111 + 2 * T110) / 3</x:f>
      </x:c>
      <x:c r="P116" s="17">
        <x:f>N104</x:f>
      </x:c>
      <x:c r="Q116" s="36" t="s"/>
      <x:c r="R116" s="37" t="s"/>
      <x:c r="S116" s="37" t="s"/>
      <x:c r="T116" s="25" t="s"/>
    </x:row>
    <x:row r="117" spans="1:46" s="0" customFormat="1" ht="15.75" customHeight="1" thickBot="1" x14ac:dyDescent="0.3">
      <x:c r="L117" s="38" t="n">
        <x:v>2</x:v>
      </x:c>
      <x:c r="M117" s="39" t="e">
        <x:f>(T112 - T111) / (3 * Q105)</x:f>
      </x:c>
      <x:c r="N117" s="39" t="e">
        <x:f>T111</x:f>
      </x:c>
      <x:c r="O117" s="39" t="e">
        <x:f>T105 - Q105 * (T112 + 2 * T111) / 3</x:f>
      </x:c>
      <x:c r="P117" s="39">
        <x:f>N105</x:f>
      </x:c>
      <x:c r="Q117" s="40" t="s"/>
      <x:c r="R117" s="41" t="s"/>
      <x:c r="S117" s="41" t="s"/>
      <x:c r="T117" s="42" t="s"/>
    </x:row>
    <x:row r="119" spans="1:46" s="0" customFormat="1" ht="15.75" customHeight="1" thickBot="1" x14ac:dyDescent="0.3">
      <x:c r="A119" s="26" t="s">
        <x:v>425</x:v>
      </x:c>
    </x:row>
    <x:row r="120" spans="1:46" x14ac:dyDescent="0.25">
      <x:c r="A120" s="6" t="s">
        <x:v>119</x:v>
      </x:c>
      <x:c r="B120" s="6" t="s"/>
      <x:c r="C120" s="6" t="s"/>
      <x:c r="D120" s="6" t="s">
        <x:v>120</x:v>
      </x:c>
      <x:c r="E120" s="6" t="s"/>
      <x:c r="F120" s="6" t="s"/>
      <x:c r="G120" s="6" t="s">
        <x:v>19</x:v>
      </x:c>
      <x:c r="H120" s="6" t="s"/>
      <x:c r="I120" s="6" t="s">
        <x:v>403</x:v>
      </x:c>
      <x:c r="J120" s="6" t="s">
        <x:v>102</x:v>
      </x:c>
      <x:c r="L120" s="21" t="s">
        <x:v>426</x:v>
      </x:c>
      <x:c r="M120" s="22" t="s"/>
      <x:c r="N120" s="22" t="s"/>
      <x:c r="O120" s="22" t="s"/>
      <x:c r="P120" s="22" t="s"/>
      <x:c r="Q120" s="22" t="s"/>
      <x:c r="R120" s="22" t="s"/>
      <x:c r="S120" s="22" t="s"/>
      <x:c r="T120" s="23" t="s"/>
    </x:row>
    <x:row r="121" spans="1:46" x14ac:dyDescent="0.25">
      <x:c r="A121" s="31" t="s">
        <x:v>74</x:v>
      </x:c>
      <x:c r="B121" s="31" t="s">
        <x:v>123</x:v>
      </x:c>
      <x:c r="C121" s="31" t="s"/>
      <x:c r="D121" s="18" t="s">
        <x:v>74</x:v>
      </x:c>
      <x:c r="E121" s="18" t="s">
        <x:v>123</x:v>
      </x:c>
      <x:c r="F121" s="31" t="s"/>
      <x:c r="G121" s="31" t="s">
        <x:v>404</x:v>
      </x:c>
      <x:c r="H121" s="31" t="s">
        <x:v>405</x:v>
      </x:c>
      <x:c r="I121" s="31" t="s"/>
      <x:c r="J121" s="44" t="s"/>
      <x:c r="L121" s="24" t="s">
        <x:v>121</x:v>
      </x:c>
      <x:c r="T121" s="25" t="s"/>
    </x:row>
    <x:row r="122" spans="1:46" x14ac:dyDescent="0.25">
      <x:c r="D122" s="99">
        <x:f>M123</x:f>
      </x:c>
      <x:c r="E122" s="100">
        <x:f>N123</x:f>
      </x:c>
      <x:c r="J122" s="34" t="s"/>
      <x:c r="L122" s="27" t="s">
        <x:v>124</x:v>
      </x:c>
      <x:c r="M122" s="18" t="s">
        <x:v>74</x:v>
      </x:c>
      <x:c r="N122" s="18" t="s">
        <x:v>123</x:v>
      </x:c>
      <x:c r="P122" s="18" t="s">
        <x:v>124</x:v>
      </x:c>
      <x:c r="Q122" s="18" t="s">
        <x:v>125</x:v>
      </x:c>
      <x:c r="R122" s="18" t="s">
        <x:v>126</x:v>
      </x:c>
      <x:c r="S122" s="18" t="s">
        <x:v>127</x:v>
      </x:c>
      <x:c r="T122" s="28" t="s">
        <x:v>128</x:v>
      </x:c>
    </x:row>
    <x:row r="123" spans="1:46" x14ac:dyDescent="0.25">
      <x:c r="D123" s="99">
        <x:f>D122+1/4*(D126-D122)</x:f>
      </x:c>
      <x:c r="E123" s="100" t="e">
        <x:f>M135 * (D123 - D122)^3 + N135 * (D123 - D122)^2 + O135 * (D123 - D122) + P135</x:f>
      </x:c>
      <x:c r="J123" s="34" t="s"/>
      <x:c r="L123" s="29" t="n">
        <x:v>0</x:v>
      </x:c>
      <x:c r="M123" s="17">
        <x:f>A122</x:f>
      </x:c>
      <x:c r="N123" s="17">
        <x:f>B122</x:f>
      </x:c>
      <x:c r="P123" s="17" t="n">
        <x:v>0</x:v>
      </x:c>
      <x:c r="Q123" s="17">
        <x:f>M124 - M123</x:f>
      </x:c>
      <x:c r="R123" s="17">
        <x:f>Q123 + Q124</x:f>
      </x:c>
      <x:c r="S123" s="17">
        <x:f>N124 - N123</x:f>
      </x:c>
      <x:c r="T123" s="30" t="e">
        <x:f>S123 / Q123</x:f>
      </x:c>
    </x:row>
    <x:row r="124" spans="1:46" x14ac:dyDescent="0.25">
      <x:c r="D124" s="99">
        <x:f>D122+2/4*(D126-D122)</x:f>
      </x:c>
      <x:c r="E124" s="100" t="e">
        <x:f>M135 * (D124 - D122)^3 + N135 * (D124 - D122)^2 + O135 * (D124 - D122) + P135</x:f>
      </x:c>
      <x:c r="J124" s="34" t="s"/>
      <x:c r="L124" s="29" t="n">
        <x:v>1</x:v>
      </x:c>
      <x:c r="M124" s="17">
        <x:f>A123</x:f>
      </x:c>
      <x:c r="N124" s="17">
        <x:f>B123</x:f>
      </x:c>
      <x:c r="P124" s="17" t="n">
        <x:v>1</x:v>
      </x:c>
      <x:c r="Q124" s="17">
        <x:f>M125 - M124</x:f>
      </x:c>
      <x:c r="R124" s="17">
        <x:f>Q124 + Q125</x:f>
      </x:c>
      <x:c r="S124" s="17">
        <x:f>N125 - N124</x:f>
      </x:c>
      <x:c r="T124" s="30" t="e">
        <x:f>S124 / Q124</x:f>
      </x:c>
    </x:row>
    <x:row r="125" spans="1:46" x14ac:dyDescent="0.25">
      <x:c r="D125" s="99">
        <x:f>D122+3/4*(D126-D122)</x:f>
      </x:c>
      <x:c r="E125" s="100" t="e">
        <x:f>M135 * (D125 - D122)^3 + N135 * (D125 - D122)^2 + O135 * (D125 - D122) + P135</x:f>
      </x:c>
      <x:c r="L125" s="29" t="n">
        <x:v>2</x:v>
      </x:c>
      <x:c r="M125" s="17">
        <x:f>A124</x:f>
      </x:c>
      <x:c r="N125" s="17">
        <x:f>B124</x:f>
      </x:c>
      <x:c r="P125" s="17" t="n">
        <x:v>2</x:v>
      </x:c>
      <x:c r="Q125" s="17">
        <x:f>M126 - M125</x:f>
      </x:c>
      <x:c r="R125" s="17" t="s"/>
      <x:c r="S125" s="17">
        <x:f>N126 - N125</x:f>
      </x:c>
      <x:c r="T125" s="30" t="e">
        <x:f>S125 / Q125</x:f>
      </x:c>
    </x:row>
    <x:row r="126" spans="1:46" x14ac:dyDescent="0.25">
      <x:c r="D126" s="99">
        <x:f>M124</x:f>
      </x:c>
      <x:c r="E126" s="100">
        <x:f>N124</x:f>
      </x:c>
      <x:c r="L126" s="29" t="n">
        <x:v>3</x:v>
      </x:c>
      <x:c r="M126" s="17">
        <x:f>A125</x:f>
      </x:c>
      <x:c r="N126" s="17">
        <x:f>B125</x:f>
      </x:c>
      <x:c r="T126" s="25" t="s"/>
    </x:row>
    <x:row r="127" spans="1:46" x14ac:dyDescent="0.25">
      <x:c r="D127" s="99">
        <x:f>D126+1/4*(D130-D126)</x:f>
      </x:c>
      <x:c r="E127" s="100" t="e">
        <x:f>M136 * (D127 - D126)^3 + N136 * (D127 - D126)^2 + O136 * (D127 - D126) + P136</x:f>
      </x:c>
      <x:c r="L127" s="35" t="s"/>
      <x:c r="T127" s="25" t="s"/>
    </x:row>
    <x:row r="128" spans="1:46" x14ac:dyDescent="0.25">
      <x:c r="D128" s="99">
        <x:f>D126+2/4*(D130-D126)</x:f>
      </x:c>
      <x:c r="E128" s="100" t="e">
        <x:f>M136 * (D128 - D126)^3 + N136 * (D128 - D126)^2 + O136 * (D128 - D126) + P136</x:f>
      </x:c>
      <x:c r="L128" s="35" t="s"/>
      <x:c r="M128" s="5" t="s">
        <x:v>130</x:v>
      </x:c>
      <x:c r="N128" s="4" t="s"/>
      <x:c r="O128" s="4" t="s"/>
      <x:c r="P128" s="3" t="s"/>
      <x:c r="R128" s="18" t="s">
        <x:v>131</x:v>
      </x:c>
      <x:c r="T128" s="28" t="s">
        <x:v>132</x:v>
      </x:c>
    </x:row>
    <x:row r="129" spans="1:46" x14ac:dyDescent="0.25">
      <x:c r="D129" s="99">
        <x:f>D126+3/4*(D130-D126)</x:f>
      </x:c>
      <x:c r="E129" s="100" t="e">
        <x:f>M136 * (D129 - D126)^3 + N136 * (D129 - D126)^2 + O136 * (D129 - D126) + P136</x:f>
      </x:c>
      <x:c r="L129" s="35" t="s"/>
      <x:c r="M129" s="17" t="n">
        <x:v>2</x:v>
      </x:c>
      <x:c r="N129" s="17" t="n">
        <x:v>0</x:v>
      </x:c>
      <x:c r="O129" s="17" t="n">
        <x:v>0</x:v>
      </x:c>
      <x:c r="P129" s="17" t="n">
        <x:v>0</x:v>
      </x:c>
      <x:c r="R129" s="17" t="n">
        <x:v>0</x:v>
      </x:c>
      <x:c r="T129" s="30" t="e">
        <x:f t="array" ref="T129:T132">MMULT( MINVERSE(M129:P132), R129:R132 )</x:f>
      </x:c>
      <x:c r="X129" s="16" t="s">
        <x:v>427</x:v>
      </x:c>
    </x:row>
    <x:row r="130" spans="1:46" x14ac:dyDescent="0.25">
      <x:c r="D130" s="99">
        <x:f>M125</x:f>
      </x:c>
      <x:c r="E130" s="100">
        <x:f>N125</x:f>
      </x:c>
      <x:c r="L130" s="35" t="s"/>
      <x:c r="M130" s="17" t="e">
        <x:f>Q123 / R123</x:f>
      </x:c>
      <x:c r="N130" s="17" t="n">
        <x:v>2</x:v>
      </x:c>
      <x:c r="O130" s="17" t="e">
        <x:f>1 - M130</x:f>
      </x:c>
      <x:c r="P130" s="17" t="n">
        <x:v>0</x:v>
      </x:c>
      <x:c r="R130" s="17" t="e">
        <x:f>3 * (T124 - T123) / R123</x:f>
      </x:c>
      <x:c r="T130" s="30" t="e">
        <x:f t="array"/>
      </x:c>
    </x:row>
    <x:row r="131" spans="1:46" x14ac:dyDescent="0.25">
      <x:c r="D131" s="99">
        <x:f>D130+1/4*(D134-D130)</x:f>
      </x:c>
      <x:c r="E131" s="100" t="e">
        <x:f>M137 * (D131 - D130)^3 + N137 * (D131 - D130)^2 + O137 * (D131 - D130) + P137</x:f>
      </x:c>
      <x:c r="L131" s="35" t="s"/>
      <x:c r="M131" s="17" t="n">
        <x:v>0</x:v>
      </x:c>
      <x:c r="N131" s="17" t="e">
        <x:f>Q124 / R124</x:f>
      </x:c>
      <x:c r="O131" s="17" t="n">
        <x:v>2</x:v>
      </x:c>
      <x:c r="P131" s="17" t="e">
        <x:f>1 - N131</x:f>
      </x:c>
      <x:c r="R131" s="17" t="e">
        <x:f>3 * (T125 - T124) / R124</x:f>
      </x:c>
      <x:c r="T131" s="30" t="e">
        <x:f t="array"/>
      </x:c>
    </x:row>
    <x:row r="132" spans="1:46" x14ac:dyDescent="0.25">
      <x:c r="D132" s="99">
        <x:f>D130+2/4*(D134-D130)</x:f>
      </x:c>
      <x:c r="E132" s="100" t="e">
        <x:f>M137 * (D132 - D130)^3 + N137 * (D132 - D130)^2 + O137 * (D132 - D130) + P137</x:f>
      </x:c>
      <x:c r="L132" s="35" t="s"/>
      <x:c r="M132" s="17" t="n">
        <x:v>0</x:v>
      </x:c>
      <x:c r="N132" s="17" t="n">
        <x:v>0</x:v>
      </x:c>
      <x:c r="O132" s="17" t="n">
        <x:v>0</x:v>
      </x:c>
      <x:c r="P132" s="17" t="n">
        <x:v>2</x:v>
      </x:c>
      <x:c r="R132" s="17" t="n">
        <x:v>0</x:v>
      </x:c>
      <x:c r="T132" s="30" t="e">
        <x:f t="array"/>
      </x:c>
    </x:row>
    <x:row r="133" spans="1:46" x14ac:dyDescent="0.25">
      <x:c r="D133" s="99">
        <x:f>D130+3/4*(D134-D130)</x:f>
      </x:c>
      <x:c r="E133" s="100" t="e">
        <x:f>M137 * (D133 - D130)^3 + N137 * (D133 - D130)^2 + O137 * (D133 - D130) + P137</x:f>
      </x:c>
      <x:c r="L133" s="35" t="s"/>
      <x:c r="T133" s="25" t="s"/>
    </x:row>
    <x:row r="134" spans="1:46" x14ac:dyDescent="0.25">
      <x:c r="D134" s="99">
        <x:f>M126</x:f>
      </x:c>
      <x:c r="E134" s="100">
        <x:f>N126</x:f>
      </x:c>
      <x:c r="L134" s="27" t="s">
        <x:v>124</x:v>
      </x:c>
      <x:c r="M134" s="18" t="s">
        <x:v>135</x:v>
      </x:c>
      <x:c r="N134" s="18" t="s">
        <x:v>136</x:v>
      </x:c>
      <x:c r="O134" s="18" t="s">
        <x:v>137</x:v>
      </x:c>
      <x:c r="P134" s="18" t="s">
        <x:v>138</x:v>
      </x:c>
      <x:c r="Q134" s="36" t="s">
        <x:v>428</x:v>
      </x:c>
      <x:c r="R134" s="37" t="s"/>
      <x:c r="S134" s="37" t="s"/>
      <x:c r="T134" s="25" t="s"/>
    </x:row>
    <x:row r="135" spans="1:46" x14ac:dyDescent="0.25">
      <x:c r="L135" s="29" t="n">
        <x:v>0</x:v>
      </x:c>
      <x:c r="M135" s="17" t="e">
        <x:f>(T130 - T129) / (3 * Q123)</x:f>
      </x:c>
      <x:c r="N135" s="17" t="e">
        <x:f>T129</x:f>
      </x:c>
      <x:c r="O135" s="17" t="e">
        <x:f>T123 - Q123 * (T130 + 2 * T129) / 3</x:f>
      </x:c>
      <x:c r="P135" s="17">
        <x:f>N123</x:f>
      </x:c>
      <x:c r="Q135" s="36" t="s"/>
      <x:c r="R135" s="37" t="s"/>
      <x:c r="S135" s="37" t="s"/>
      <x:c r="T135" s="25" t="s"/>
    </x:row>
    <x:row r="136" spans="1:46" x14ac:dyDescent="0.25">
      <x:c r="L136" s="29" t="n">
        <x:v>1</x:v>
      </x:c>
      <x:c r="M136" s="17" t="e">
        <x:f>(T131 - T130) / (3 * Q124)</x:f>
      </x:c>
      <x:c r="N136" s="17" t="e">
        <x:f>T130</x:f>
      </x:c>
      <x:c r="O136" s="17" t="e">
        <x:f>T124 - Q124 * (T131 + 2 * T130) / 3</x:f>
      </x:c>
      <x:c r="P136" s="17">
        <x:f>N124</x:f>
      </x:c>
      <x:c r="Q136" s="36" t="s"/>
      <x:c r="R136" s="37" t="s"/>
      <x:c r="S136" s="37" t="s"/>
      <x:c r="T136" s="25" t="s"/>
    </x:row>
    <x:row r="137" spans="1:46" s="0" customFormat="1" ht="15.75" customHeight="1" thickBot="1" x14ac:dyDescent="0.3">
      <x:c r="L137" s="38" t="n">
        <x:v>2</x:v>
      </x:c>
      <x:c r="M137" s="39" t="e">
        <x:f>(T132 - T131) / (3 * Q125)</x:f>
      </x:c>
      <x:c r="N137" s="39" t="e">
        <x:f>T131</x:f>
      </x:c>
      <x:c r="O137" s="39" t="e">
        <x:f>T125 - Q125 * (T132 + 2 * T131) / 3</x:f>
      </x:c>
      <x:c r="P137" s="39">
        <x:f>N125</x:f>
      </x:c>
      <x:c r="Q137" s="40" t="s"/>
      <x:c r="R137" s="41" t="s"/>
      <x:c r="S137" s="41" t="s"/>
      <x:c r="T137" s="42" t="s"/>
    </x:row>
    <x:row r="139" spans="1:46" s="0" customFormat="1" ht="15.75" customHeight="1" thickBot="1" x14ac:dyDescent="0.3">
      <x:c r="A139" s="26" t="s">
        <x:v>429</x:v>
      </x:c>
    </x:row>
    <x:row r="140" spans="1:46" x14ac:dyDescent="0.25">
      <x:c r="A140" s="6" t="s">
        <x:v>119</x:v>
      </x:c>
      <x:c r="B140" s="6" t="s"/>
      <x:c r="C140" s="6" t="s"/>
      <x:c r="D140" s="6" t="s">
        <x:v>120</x:v>
      </x:c>
      <x:c r="E140" s="6" t="s"/>
      <x:c r="F140" s="6" t="s"/>
      <x:c r="G140" s="6" t="s">
        <x:v>19</x:v>
      </x:c>
      <x:c r="H140" s="6" t="s"/>
      <x:c r="I140" s="6" t="s">
        <x:v>403</x:v>
      </x:c>
      <x:c r="J140" s="6" t="s">
        <x:v>102</x:v>
      </x:c>
      <x:c r="L140" s="21" t="s">
        <x:v>430</x:v>
      </x:c>
      <x:c r="M140" s="22" t="s"/>
      <x:c r="N140" s="22" t="s"/>
      <x:c r="O140" s="22" t="s"/>
      <x:c r="P140" s="22" t="s"/>
      <x:c r="Q140" s="22" t="s"/>
      <x:c r="R140" s="22" t="s"/>
      <x:c r="S140" s="22" t="s"/>
      <x:c r="T140" s="23" t="s"/>
    </x:row>
    <x:row r="141" spans="1:46" x14ac:dyDescent="0.25">
      <x:c r="A141" s="31" t="s">
        <x:v>74</x:v>
      </x:c>
      <x:c r="B141" s="31" t="s">
        <x:v>123</x:v>
      </x:c>
      <x:c r="C141" s="31" t="s"/>
      <x:c r="D141" s="18" t="s">
        <x:v>74</x:v>
      </x:c>
      <x:c r="E141" s="18" t="s">
        <x:v>123</x:v>
      </x:c>
      <x:c r="F141" s="31" t="s"/>
      <x:c r="G141" s="31" t="s">
        <x:v>404</x:v>
      </x:c>
      <x:c r="H141" s="31" t="s">
        <x:v>405</x:v>
      </x:c>
      <x:c r="I141" s="31" t="s"/>
      <x:c r="J141" s="44" t="s"/>
      <x:c r="L141" s="24" t="s">
        <x:v>121</x:v>
      </x:c>
      <x:c r="T141" s="25" t="s"/>
    </x:row>
    <x:row r="142" spans="1:46" x14ac:dyDescent="0.25">
      <x:c r="D142" s="99">
        <x:f>M143</x:f>
      </x:c>
      <x:c r="E142" s="100">
        <x:f>N143</x:f>
      </x:c>
      <x:c r="J142" s="34" t="s"/>
      <x:c r="L142" s="27" t="s">
        <x:v>124</x:v>
      </x:c>
      <x:c r="M142" s="18" t="s">
        <x:v>74</x:v>
      </x:c>
      <x:c r="N142" s="18" t="s">
        <x:v>123</x:v>
      </x:c>
      <x:c r="P142" s="18" t="s">
        <x:v>124</x:v>
      </x:c>
      <x:c r="Q142" s="18" t="s">
        <x:v>125</x:v>
      </x:c>
      <x:c r="R142" s="18" t="s">
        <x:v>126</x:v>
      </x:c>
      <x:c r="S142" s="18" t="s">
        <x:v>127</x:v>
      </x:c>
      <x:c r="T142" s="28" t="s">
        <x:v>128</x:v>
      </x:c>
    </x:row>
    <x:row r="143" spans="1:46" x14ac:dyDescent="0.25">
      <x:c r="D143" s="99">
        <x:f>D142+1/4*(D146-D142)</x:f>
      </x:c>
      <x:c r="E143" s="100" t="e">
        <x:f>M155 * (D143 - D142)^3 + N155 * (D143 - D142)^2 + O155 * (D143 - D142) + P155</x:f>
      </x:c>
      <x:c r="J143" s="34" t="s"/>
      <x:c r="L143" s="29" t="n">
        <x:v>0</x:v>
      </x:c>
      <x:c r="M143" s="17">
        <x:f>A142</x:f>
      </x:c>
      <x:c r="N143" s="17">
        <x:f>B142</x:f>
      </x:c>
      <x:c r="P143" s="17" t="n">
        <x:v>0</x:v>
      </x:c>
      <x:c r="Q143" s="17">
        <x:f>M144 - M143</x:f>
      </x:c>
      <x:c r="R143" s="17">
        <x:f>Q143 + Q144</x:f>
      </x:c>
      <x:c r="S143" s="17">
        <x:f>N144 - N143</x:f>
      </x:c>
      <x:c r="T143" s="30" t="e">
        <x:f>S143 / Q143</x:f>
      </x:c>
    </x:row>
    <x:row r="144" spans="1:46" x14ac:dyDescent="0.25">
      <x:c r="D144" s="99">
        <x:f>D142+2/4*(D146-D142)</x:f>
      </x:c>
      <x:c r="E144" s="100" t="e">
        <x:f>M155 * (D144 - D142)^3 + N155 * (D144 - D142)^2 + O155 * (D144 - D142) + P155</x:f>
      </x:c>
      <x:c r="J144" s="34" t="s"/>
      <x:c r="L144" s="29" t="n">
        <x:v>1</x:v>
      </x:c>
      <x:c r="M144" s="17">
        <x:f>A143</x:f>
      </x:c>
      <x:c r="N144" s="17">
        <x:f>B143</x:f>
      </x:c>
      <x:c r="P144" s="17" t="n">
        <x:v>1</x:v>
      </x:c>
      <x:c r="Q144" s="17">
        <x:f>M145 - M144</x:f>
      </x:c>
      <x:c r="R144" s="17">
        <x:f>Q144 + Q145</x:f>
      </x:c>
      <x:c r="S144" s="17">
        <x:f>N145 - N144</x:f>
      </x:c>
      <x:c r="T144" s="30" t="e">
        <x:f>S144 / Q144</x:f>
      </x:c>
    </x:row>
    <x:row r="145" spans="1:46" x14ac:dyDescent="0.25">
      <x:c r="D145" s="99">
        <x:f>D142+3/4*(D146-D142)</x:f>
      </x:c>
      <x:c r="E145" s="100" t="e">
        <x:f>M155 * (D145 - D142)^3 + N155 * (D145 - D142)^2 + O155 * (D145 - D142) + P155</x:f>
      </x:c>
      <x:c r="L145" s="29" t="n">
        <x:v>2</x:v>
      </x:c>
      <x:c r="M145" s="17">
        <x:f>A144</x:f>
      </x:c>
      <x:c r="N145" s="17">
        <x:f>B144</x:f>
      </x:c>
      <x:c r="P145" s="17" t="n">
        <x:v>2</x:v>
      </x:c>
      <x:c r="Q145" s="17">
        <x:f>M146 - M145</x:f>
      </x:c>
      <x:c r="R145" s="17" t="s"/>
      <x:c r="S145" s="17">
        <x:f>N146 - N145</x:f>
      </x:c>
      <x:c r="T145" s="30" t="e">
        <x:f>S145 / Q145</x:f>
      </x:c>
    </x:row>
    <x:row r="146" spans="1:46" x14ac:dyDescent="0.25">
      <x:c r="D146" s="99">
        <x:f>M144</x:f>
      </x:c>
      <x:c r="E146" s="100">
        <x:f>N144</x:f>
      </x:c>
      <x:c r="L146" s="29" t="n">
        <x:v>3</x:v>
      </x:c>
      <x:c r="M146" s="17">
        <x:f>A145</x:f>
      </x:c>
      <x:c r="N146" s="17">
        <x:f>B145</x:f>
      </x:c>
      <x:c r="T146" s="25" t="s"/>
    </x:row>
    <x:row r="147" spans="1:46" x14ac:dyDescent="0.25">
      <x:c r="D147" s="99">
        <x:f>D146+1/4*(D150-D146)</x:f>
      </x:c>
      <x:c r="E147" s="100" t="e">
        <x:f>M156 * (D147 - D146)^3 + N156 * (D147 - D146)^2 + O156 * (D147 - D146) + P156</x:f>
      </x:c>
      <x:c r="L147" s="35" t="s"/>
      <x:c r="T147" s="25" t="s"/>
    </x:row>
    <x:row r="148" spans="1:46" x14ac:dyDescent="0.25">
      <x:c r="D148" s="99">
        <x:f>D146+2/4*(D150-D146)</x:f>
      </x:c>
      <x:c r="E148" s="100" t="e">
        <x:f>M156 * (D148 - D146)^3 + N156 * (D148 - D146)^2 + O156 * (D148 - D146) + P156</x:f>
      </x:c>
      <x:c r="L148" s="35" t="s"/>
      <x:c r="M148" s="5" t="s">
        <x:v>130</x:v>
      </x:c>
      <x:c r="N148" s="4" t="s"/>
      <x:c r="O148" s="4" t="s"/>
      <x:c r="P148" s="3" t="s"/>
      <x:c r="R148" s="18" t="s">
        <x:v>131</x:v>
      </x:c>
      <x:c r="T148" s="28" t="s">
        <x:v>132</x:v>
      </x:c>
    </x:row>
    <x:row r="149" spans="1:46" x14ac:dyDescent="0.25">
      <x:c r="D149" s="99">
        <x:f>D146+3/4*(D150-D146)</x:f>
      </x:c>
      <x:c r="E149" s="100" t="e">
        <x:f>M156 * (D149 - D146)^3 + N156 * (D149 - D146)^2 + O156 * (D149 - D146) + P156</x:f>
      </x:c>
      <x:c r="L149" s="35" t="s"/>
      <x:c r="M149" s="17" t="n">
        <x:v>2</x:v>
      </x:c>
      <x:c r="N149" s="17" t="n">
        <x:v>0</x:v>
      </x:c>
      <x:c r="O149" s="17" t="n">
        <x:v>0</x:v>
      </x:c>
      <x:c r="P149" s="17" t="n">
        <x:v>0</x:v>
      </x:c>
      <x:c r="R149" s="17" t="n">
        <x:v>0</x:v>
      </x:c>
      <x:c r="T149" s="30" t="e">
        <x:f t="array" ref="T149:T152">MMULT( MINVERSE(M149:P152), R149:R152 )</x:f>
      </x:c>
    </x:row>
    <x:row r="150" spans="1:46" x14ac:dyDescent="0.25">
      <x:c r="D150" s="99">
        <x:f>M145</x:f>
      </x:c>
      <x:c r="E150" s="100">
        <x:f>N145</x:f>
      </x:c>
      <x:c r="L150" s="35" t="s"/>
      <x:c r="M150" s="17" t="e">
        <x:f>Q143 / R143</x:f>
      </x:c>
      <x:c r="N150" s="17" t="n">
        <x:v>2</x:v>
      </x:c>
      <x:c r="O150" s="17" t="e">
        <x:f>1 - M150</x:f>
      </x:c>
      <x:c r="P150" s="17" t="n">
        <x:v>0</x:v>
      </x:c>
      <x:c r="R150" s="17" t="e">
        <x:f>3 * (T144 - T143) / R143</x:f>
      </x:c>
      <x:c r="T150" s="30" t="e">
        <x:f t="array"/>
      </x:c>
    </x:row>
    <x:row r="151" spans="1:46" x14ac:dyDescent="0.25">
      <x:c r="D151" s="99">
        <x:f>D150+1/4*(D154-D150)</x:f>
      </x:c>
      <x:c r="E151" s="100" t="e">
        <x:f>M157 * (D151 - D150)^3 + N157 * (D151 - D150)^2 + O157 * (D151 - D150) + P157</x:f>
      </x:c>
      <x:c r="L151" s="35" t="s"/>
      <x:c r="M151" s="17" t="n">
        <x:v>0</x:v>
      </x:c>
      <x:c r="N151" s="17" t="e">
        <x:f>Q144 / R144</x:f>
      </x:c>
      <x:c r="O151" s="17" t="n">
        <x:v>2</x:v>
      </x:c>
      <x:c r="P151" s="17" t="e">
        <x:f>1 - N151</x:f>
      </x:c>
      <x:c r="R151" s="17" t="e">
        <x:f>3 * (T145 - T144) / R144</x:f>
      </x:c>
      <x:c r="T151" s="30" t="e">
        <x:f t="array"/>
      </x:c>
      <x:c r="X151" s="16" t="s">
        <x:v>431</x:v>
      </x:c>
    </x:row>
    <x:row r="152" spans="1:46" x14ac:dyDescent="0.25">
      <x:c r="D152" s="99">
        <x:f>D150+2/4*(D154-D150)</x:f>
      </x:c>
      <x:c r="E152" s="100" t="e">
        <x:f>M157 * (D152 - D150)^3 + N157 * (D152 - D150)^2 + O157 * (D152 - D150) + P157</x:f>
      </x:c>
      <x:c r="L152" s="35" t="s"/>
      <x:c r="M152" s="17" t="n">
        <x:v>0</x:v>
      </x:c>
      <x:c r="N152" s="17" t="n">
        <x:v>0</x:v>
      </x:c>
      <x:c r="O152" s="17" t="n">
        <x:v>0</x:v>
      </x:c>
      <x:c r="P152" s="17" t="n">
        <x:v>2</x:v>
      </x:c>
      <x:c r="R152" s="17" t="n">
        <x:v>0</x:v>
      </x:c>
      <x:c r="T152" s="30" t="e">
        <x:f t="array"/>
      </x:c>
    </x:row>
    <x:row r="153" spans="1:46" x14ac:dyDescent="0.25">
      <x:c r="D153" s="99">
        <x:f>D150+3/4*(D154-D150)</x:f>
      </x:c>
      <x:c r="E153" s="100" t="e">
        <x:f>M157 * (D153 - D150)^3 + N157 * (D153 - D150)^2 + O157 * (D153 - D150) + P157</x:f>
      </x:c>
      <x:c r="L153" s="35" t="s"/>
      <x:c r="T153" s="25" t="s"/>
    </x:row>
    <x:row r="154" spans="1:46" x14ac:dyDescent="0.25">
      <x:c r="D154" s="99">
        <x:f>M146</x:f>
      </x:c>
      <x:c r="E154" s="100">
        <x:f>N146</x:f>
      </x:c>
      <x:c r="L154" s="27" t="s">
        <x:v>124</x:v>
      </x:c>
      <x:c r="M154" s="18" t="s">
        <x:v>135</x:v>
      </x:c>
      <x:c r="N154" s="18" t="s">
        <x:v>136</x:v>
      </x:c>
      <x:c r="O154" s="18" t="s">
        <x:v>137</x:v>
      </x:c>
      <x:c r="P154" s="18" t="s">
        <x:v>138</x:v>
      </x:c>
      <x:c r="Q154" s="36" t="s">
        <x:v>432</x:v>
      </x:c>
      <x:c r="R154" s="37" t="s"/>
      <x:c r="S154" s="37" t="s"/>
      <x:c r="T154" s="25" t="s"/>
    </x:row>
    <x:row r="155" spans="1:46" x14ac:dyDescent="0.25">
      <x:c r="L155" s="29" t="n">
        <x:v>0</x:v>
      </x:c>
      <x:c r="M155" s="17" t="e">
        <x:f>(T150 - T149) / (3 * Q143)</x:f>
      </x:c>
      <x:c r="N155" s="17" t="e">
        <x:f>T149</x:f>
      </x:c>
      <x:c r="O155" s="17" t="e">
        <x:f>T143 - Q143 * (T150 + 2 * T149) / 3</x:f>
      </x:c>
      <x:c r="P155" s="17">
        <x:f>N143</x:f>
      </x:c>
      <x:c r="Q155" s="36" t="s"/>
      <x:c r="R155" s="37" t="s"/>
      <x:c r="S155" s="37" t="s"/>
      <x:c r="T155" s="25" t="s"/>
    </x:row>
    <x:row r="156" spans="1:46" x14ac:dyDescent="0.25">
      <x:c r="L156" s="29" t="n">
        <x:v>1</x:v>
      </x:c>
      <x:c r="M156" s="17" t="e">
        <x:f>(T151 - T150) / (3 * Q144)</x:f>
      </x:c>
      <x:c r="N156" s="17" t="e">
        <x:f>T150</x:f>
      </x:c>
      <x:c r="O156" s="17" t="e">
        <x:f>T144 - Q144 * (T151 + 2 * T150) / 3</x:f>
      </x:c>
      <x:c r="P156" s="17">
        <x:f>N144</x:f>
      </x:c>
      <x:c r="Q156" s="36" t="s"/>
      <x:c r="R156" s="37" t="s"/>
      <x:c r="S156" s="37" t="s"/>
      <x:c r="T156" s="25" t="s"/>
    </x:row>
    <x:row r="157" spans="1:46" s="0" customFormat="1" ht="15.75" customHeight="1" thickBot="1" x14ac:dyDescent="0.3">
      <x:c r="L157" s="38" t="n">
        <x:v>2</x:v>
      </x:c>
      <x:c r="M157" s="39" t="e">
        <x:f>(T152 - T151) / (3 * Q145)</x:f>
      </x:c>
      <x:c r="N157" s="39" t="e">
        <x:f>T151</x:f>
      </x:c>
      <x:c r="O157" s="39" t="e">
        <x:f>T145 - Q145 * (T152 + 2 * T151) / 3</x:f>
      </x:c>
      <x:c r="P157" s="39">
        <x:f>N145</x:f>
      </x:c>
      <x:c r="Q157" s="40" t="s"/>
      <x:c r="R157" s="41" t="s"/>
      <x:c r="S157" s="41" t="s"/>
      <x:c r="T157" s="42" t="s"/>
    </x:row>
    <x:row r="159" spans="1:46" s="0" customFormat="1" ht="15.75" customHeight="1" thickBot="1" x14ac:dyDescent="0.3">
      <x:c r="A159" s="26" t="s">
        <x:v>433</x:v>
      </x:c>
    </x:row>
    <x:row r="160" spans="1:46" x14ac:dyDescent="0.25">
      <x:c r="A160" s="6" t="s">
        <x:v>119</x:v>
      </x:c>
      <x:c r="B160" s="6" t="s"/>
      <x:c r="C160" s="6" t="s"/>
      <x:c r="D160" s="6" t="s">
        <x:v>120</x:v>
      </x:c>
      <x:c r="E160" s="6" t="s"/>
      <x:c r="F160" s="6" t="s"/>
      <x:c r="G160" s="6" t="s">
        <x:v>19</x:v>
      </x:c>
      <x:c r="H160" s="6" t="s"/>
      <x:c r="I160" s="6" t="s">
        <x:v>403</x:v>
      </x:c>
      <x:c r="J160" s="6" t="s">
        <x:v>102</x:v>
      </x:c>
      <x:c r="L160" s="21" t="s">
        <x:v>434</x:v>
      </x:c>
      <x:c r="M160" s="22" t="s"/>
      <x:c r="N160" s="22" t="s"/>
      <x:c r="O160" s="22" t="s"/>
      <x:c r="P160" s="22" t="s"/>
      <x:c r="Q160" s="22" t="s"/>
      <x:c r="R160" s="22" t="s"/>
      <x:c r="S160" s="22" t="s"/>
      <x:c r="T160" s="23" t="s"/>
    </x:row>
    <x:row r="161" spans="1:46" x14ac:dyDescent="0.25">
      <x:c r="A161" s="31" t="s">
        <x:v>74</x:v>
      </x:c>
      <x:c r="B161" s="31" t="s">
        <x:v>123</x:v>
      </x:c>
      <x:c r="C161" s="31" t="s"/>
      <x:c r="D161" s="18" t="s">
        <x:v>74</x:v>
      </x:c>
      <x:c r="E161" s="18" t="s">
        <x:v>123</x:v>
      </x:c>
      <x:c r="F161" s="31" t="s"/>
      <x:c r="G161" s="31" t="s">
        <x:v>404</x:v>
      </x:c>
      <x:c r="H161" s="31" t="s">
        <x:v>405</x:v>
      </x:c>
      <x:c r="I161" s="31" t="s"/>
      <x:c r="J161" s="44" t="s"/>
      <x:c r="L161" s="24" t="s">
        <x:v>121</x:v>
      </x:c>
      <x:c r="T161" s="25" t="s"/>
    </x:row>
    <x:row r="162" spans="1:46" x14ac:dyDescent="0.25">
      <x:c r="D162" s="99">
        <x:f>M163</x:f>
      </x:c>
      <x:c r="E162" s="100">
        <x:f>N163</x:f>
      </x:c>
      <x:c r="J162" s="34" t="s"/>
      <x:c r="L162" s="27" t="s">
        <x:v>124</x:v>
      </x:c>
      <x:c r="M162" s="18" t="s">
        <x:v>74</x:v>
      </x:c>
      <x:c r="N162" s="18" t="s">
        <x:v>123</x:v>
      </x:c>
      <x:c r="P162" s="18" t="s">
        <x:v>124</x:v>
      </x:c>
      <x:c r="Q162" s="18" t="s">
        <x:v>125</x:v>
      </x:c>
      <x:c r="R162" s="18" t="s">
        <x:v>126</x:v>
      </x:c>
      <x:c r="S162" s="18" t="s">
        <x:v>127</x:v>
      </x:c>
      <x:c r="T162" s="28" t="s">
        <x:v>128</x:v>
      </x:c>
    </x:row>
    <x:row r="163" spans="1:46" x14ac:dyDescent="0.25">
      <x:c r="D163" s="99">
        <x:f>D162+1/4*(D166-D162)</x:f>
      </x:c>
      <x:c r="E163" s="100" t="e">
        <x:f>M175 * (D163 - D162)^3 + N175 * (D163 - D162)^2 + O175 * (D163 - D162) + P175</x:f>
      </x:c>
      <x:c r="J163" s="34" t="s"/>
      <x:c r="L163" s="29" t="n">
        <x:v>0</x:v>
      </x:c>
      <x:c r="M163" s="17">
        <x:f>A162</x:f>
      </x:c>
      <x:c r="N163" s="17">
        <x:f>B162</x:f>
      </x:c>
      <x:c r="P163" s="17" t="n">
        <x:v>0</x:v>
      </x:c>
      <x:c r="Q163" s="17">
        <x:f>M164 - M163</x:f>
      </x:c>
      <x:c r="R163" s="17">
        <x:f>Q163 + Q164</x:f>
      </x:c>
      <x:c r="S163" s="17">
        <x:f>N164 - N163</x:f>
      </x:c>
      <x:c r="T163" s="30" t="e">
        <x:f>S163 / Q163</x:f>
      </x:c>
    </x:row>
    <x:row r="164" spans="1:46" x14ac:dyDescent="0.25">
      <x:c r="D164" s="99">
        <x:f>D162+2/4*(D166-D162)</x:f>
      </x:c>
      <x:c r="E164" s="100" t="e">
        <x:f>M175 * (D164 - D162)^3 + N175 * (D164 - D162)^2 + O175 * (D164 - D162) + P175</x:f>
      </x:c>
      <x:c r="J164" s="34" t="s"/>
      <x:c r="L164" s="29" t="n">
        <x:v>1</x:v>
      </x:c>
      <x:c r="M164" s="17">
        <x:f>A163</x:f>
      </x:c>
      <x:c r="N164" s="17">
        <x:f>B163</x:f>
      </x:c>
      <x:c r="P164" s="17" t="n">
        <x:v>1</x:v>
      </x:c>
      <x:c r="Q164" s="17">
        <x:f>M165 - M164</x:f>
      </x:c>
      <x:c r="R164" s="17">
        <x:f>Q164 + Q165</x:f>
      </x:c>
      <x:c r="S164" s="17">
        <x:f>N165 - N164</x:f>
      </x:c>
      <x:c r="T164" s="30" t="e">
        <x:f>S164 / Q164</x:f>
      </x:c>
    </x:row>
    <x:row r="165" spans="1:46" x14ac:dyDescent="0.25">
      <x:c r="D165" s="99">
        <x:f>D162+3/4*(D166-D162)</x:f>
      </x:c>
      <x:c r="E165" s="100" t="e">
        <x:f>M175 * (D165 - D162)^3 + N175 * (D165 - D162)^2 + O175 * (D165 - D162) + P175</x:f>
      </x:c>
      <x:c r="L165" s="29" t="n">
        <x:v>2</x:v>
      </x:c>
      <x:c r="M165" s="17">
        <x:f>A164</x:f>
      </x:c>
      <x:c r="N165" s="17">
        <x:f>B164</x:f>
      </x:c>
      <x:c r="P165" s="17" t="n">
        <x:v>2</x:v>
      </x:c>
      <x:c r="Q165" s="17">
        <x:f>M166 - M165</x:f>
      </x:c>
      <x:c r="R165" s="17" t="s"/>
      <x:c r="S165" s="17">
        <x:f>N166 - N165</x:f>
      </x:c>
      <x:c r="T165" s="30" t="e">
        <x:f>S165 / Q165</x:f>
      </x:c>
    </x:row>
    <x:row r="166" spans="1:46" x14ac:dyDescent="0.25">
      <x:c r="D166" s="99">
        <x:f>M164</x:f>
      </x:c>
      <x:c r="E166" s="100">
        <x:f>N164</x:f>
      </x:c>
      <x:c r="L166" s="29" t="n">
        <x:v>3</x:v>
      </x:c>
      <x:c r="M166" s="17">
        <x:f>A165</x:f>
      </x:c>
      <x:c r="N166" s="17">
        <x:f>B165</x:f>
      </x:c>
      <x:c r="T166" s="25" t="s"/>
    </x:row>
    <x:row r="167" spans="1:46" x14ac:dyDescent="0.25">
      <x:c r="D167" s="99">
        <x:f>D166+1/4*(D170-D166)</x:f>
      </x:c>
      <x:c r="E167" s="100" t="e">
        <x:f>M176 * (D167 - D166)^3 + N176 * (D167 - D166)^2 + O176 * (D167 - D166) + P176</x:f>
      </x:c>
      <x:c r="L167" s="35" t="s"/>
      <x:c r="T167" s="25" t="s"/>
    </x:row>
    <x:row r="168" spans="1:46" x14ac:dyDescent="0.25">
      <x:c r="D168" s="99">
        <x:f>D166+2/4*(D170-D166)</x:f>
      </x:c>
      <x:c r="E168" s="100" t="e">
        <x:f>M176 * (D168 - D166)^3 + N176 * (D168 - D166)^2 + O176 * (D168 - D166) + P176</x:f>
      </x:c>
      <x:c r="L168" s="35" t="s"/>
      <x:c r="M168" s="5" t="s">
        <x:v>130</x:v>
      </x:c>
      <x:c r="N168" s="4" t="s"/>
      <x:c r="O168" s="4" t="s"/>
      <x:c r="P168" s="3" t="s"/>
      <x:c r="R168" s="18" t="s">
        <x:v>131</x:v>
      </x:c>
      <x:c r="T168" s="28" t="s">
        <x:v>132</x:v>
      </x:c>
    </x:row>
    <x:row r="169" spans="1:46" x14ac:dyDescent="0.25">
      <x:c r="D169" s="99">
        <x:f>D166+3/4*(D170-D166)</x:f>
      </x:c>
      <x:c r="E169" s="100" t="e">
        <x:f>M176 * (D169 - D166)^3 + N176 * (D169 - D166)^2 + O176 * (D169 - D166) + P176</x:f>
      </x:c>
      <x:c r="L169" s="35" t="s"/>
      <x:c r="M169" s="17" t="n">
        <x:v>2</x:v>
      </x:c>
      <x:c r="N169" s="17" t="n">
        <x:v>0</x:v>
      </x:c>
      <x:c r="O169" s="17" t="n">
        <x:v>0</x:v>
      </x:c>
      <x:c r="P169" s="17" t="n">
        <x:v>0</x:v>
      </x:c>
      <x:c r="R169" s="17" t="n">
        <x:v>0</x:v>
      </x:c>
      <x:c r="T169" s="30" t="e">
        <x:f t="array" ref="T169:T172">MMULT( MINVERSE(M169:P172), R169:R172 )</x:f>
      </x:c>
    </x:row>
    <x:row r="170" spans="1:46" x14ac:dyDescent="0.25">
      <x:c r="D170" s="99">
        <x:f>M165</x:f>
      </x:c>
      <x:c r="E170" s="100">
        <x:f>N165</x:f>
      </x:c>
      <x:c r="L170" s="35" t="s"/>
      <x:c r="M170" s="17" t="e">
        <x:f>Q163 / R163</x:f>
      </x:c>
      <x:c r="N170" s="17" t="n">
        <x:v>2</x:v>
      </x:c>
      <x:c r="O170" s="17" t="e">
        <x:f>1 - M170</x:f>
      </x:c>
      <x:c r="P170" s="17" t="n">
        <x:v>0</x:v>
      </x:c>
      <x:c r="R170" s="17" t="e">
        <x:f>3 * (T164 - T163) / R163</x:f>
      </x:c>
      <x:c r="T170" s="30" t="e">
        <x:f t="array"/>
      </x:c>
    </x:row>
    <x:row r="171" spans="1:46" x14ac:dyDescent="0.25">
      <x:c r="D171" s="99">
        <x:f>D170+1/4*(D174-D170)</x:f>
      </x:c>
      <x:c r="E171" s="100" t="e">
        <x:f>M177 * (D171 - D170)^3 + N177 * (D171 - D170)^2 + O177 * (D171 - D170) + P177</x:f>
      </x:c>
      <x:c r="L171" s="35" t="s"/>
      <x:c r="M171" s="17" t="n">
        <x:v>0</x:v>
      </x:c>
      <x:c r="N171" s="17" t="e">
        <x:f>Q164 / R164</x:f>
      </x:c>
      <x:c r="O171" s="17" t="n">
        <x:v>2</x:v>
      </x:c>
      <x:c r="P171" s="17" t="e">
        <x:f>1 - N171</x:f>
      </x:c>
      <x:c r="R171" s="17" t="e">
        <x:f>3 * (T165 - T164) / R164</x:f>
      </x:c>
      <x:c r="T171" s="30" t="e">
        <x:f t="array"/>
      </x:c>
    </x:row>
    <x:row r="172" spans="1:46" x14ac:dyDescent="0.25">
      <x:c r="D172" s="99">
        <x:f>D170+2/4*(D174-D170)</x:f>
      </x:c>
      <x:c r="E172" s="100" t="e">
        <x:f>M177 * (D172 - D170)^3 + N177 * (D172 - D170)^2 + O177 * (D172 - D170) + P177</x:f>
      </x:c>
      <x:c r="L172" s="35" t="s"/>
      <x:c r="M172" s="17" t="n">
        <x:v>0</x:v>
      </x:c>
      <x:c r="N172" s="17" t="n">
        <x:v>0</x:v>
      </x:c>
      <x:c r="O172" s="17" t="n">
        <x:v>0</x:v>
      </x:c>
      <x:c r="P172" s="17" t="n">
        <x:v>2</x:v>
      </x:c>
      <x:c r="R172" s="17" t="n">
        <x:v>0</x:v>
      </x:c>
      <x:c r="T172" s="30" t="e">
        <x:f t="array"/>
      </x:c>
    </x:row>
    <x:row r="173" spans="1:46" x14ac:dyDescent="0.25">
      <x:c r="D173" s="99">
        <x:f>D170+3/4*(D174-D170)</x:f>
      </x:c>
      <x:c r="E173" s="100" t="e">
        <x:f>M177 * (D173 - D170)^3 + N177 * (D173 - D170)^2 + O177 * (D173 - D170) + P177</x:f>
      </x:c>
      <x:c r="L173" s="35" t="s"/>
      <x:c r="T173" s="25" t="s"/>
    </x:row>
    <x:row r="174" spans="1:46" x14ac:dyDescent="0.25">
      <x:c r="D174" s="99">
        <x:f>M166</x:f>
      </x:c>
      <x:c r="E174" s="100">
        <x:f>N166</x:f>
      </x:c>
      <x:c r="L174" s="27" t="s">
        <x:v>124</x:v>
      </x:c>
      <x:c r="M174" s="18" t="s">
        <x:v>135</x:v>
      </x:c>
      <x:c r="N174" s="18" t="s">
        <x:v>136</x:v>
      </x:c>
      <x:c r="O174" s="18" t="s">
        <x:v>137</x:v>
      </x:c>
      <x:c r="P174" s="18" t="s">
        <x:v>138</x:v>
      </x:c>
      <x:c r="Q174" s="36" t="s">
        <x:v>435</x:v>
      </x:c>
      <x:c r="R174" s="37" t="s"/>
      <x:c r="S174" s="37" t="s"/>
      <x:c r="T174" s="25" t="s"/>
    </x:row>
    <x:row r="175" spans="1:46" x14ac:dyDescent="0.25">
      <x:c r="L175" s="29" t="n">
        <x:v>0</x:v>
      </x:c>
      <x:c r="M175" s="17" t="e">
        <x:f>(T170 - T169) / (3 * Q163)</x:f>
      </x:c>
      <x:c r="N175" s="17" t="e">
        <x:f>T169</x:f>
      </x:c>
      <x:c r="O175" s="17" t="e">
        <x:f>T163 - Q163 * (T170 + 2 * T169) / 3</x:f>
      </x:c>
      <x:c r="P175" s="17">
        <x:f>N163</x:f>
      </x:c>
      <x:c r="Q175" s="36" t="s"/>
      <x:c r="R175" s="37" t="s"/>
      <x:c r="S175" s="37" t="s"/>
      <x:c r="T175" s="25" t="s"/>
    </x:row>
    <x:row r="176" spans="1:46" x14ac:dyDescent="0.25">
      <x:c r="L176" s="29" t="n">
        <x:v>1</x:v>
      </x:c>
      <x:c r="M176" s="17" t="e">
        <x:f>(T171 - T170) / (3 * Q164)</x:f>
      </x:c>
      <x:c r="N176" s="17" t="e">
        <x:f>T170</x:f>
      </x:c>
      <x:c r="O176" s="17" t="e">
        <x:f>T164 - Q164 * (T171 + 2 * T170) / 3</x:f>
      </x:c>
      <x:c r="P176" s="17">
        <x:f>N164</x:f>
      </x:c>
      <x:c r="Q176" s="36" t="s"/>
      <x:c r="R176" s="37" t="s"/>
      <x:c r="S176" s="37" t="s"/>
      <x:c r="T176" s="25" t="s"/>
    </x:row>
    <x:row r="177" spans="1:46" s="0" customFormat="1" ht="15.75" customHeight="1" thickBot="1" x14ac:dyDescent="0.3">
      <x:c r="L177" s="38" t="n">
        <x:v>2</x:v>
      </x:c>
      <x:c r="M177" s="39" t="e">
        <x:f>(T172 - T171) / (3 * Q165)</x:f>
      </x:c>
      <x:c r="N177" s="39" t="e">
        <x:f>T171</x:f>
      </x:c>
      <x:c r="O177" s="39" t="e">
        <x:f>T165 - Q165 * (T172 + 2 * T171) / 3</x:f>
      </x:c>
      <x:c r="P177" s="39">
        <x:f>N165</x:f>
      </x:c>
      <x:c r="Q177" s="40" t="s"/>
      <x:c r="R177" s="41" t="s"/>
      <x:c r="S177" s="41" t="s"/>
      <x:c r="T177" s="42" t="s"/>
    </x:row>
    <x:row r="179" spans="1:46" s="0" customFormat="1" ht="15.75" customHeight="1" thickBot="1" x14ac:dyDescent="0.3">
      <x:c r="A179" s="26" t="s">
        <x:v>436</x:v>
      </x:c>
    </x:row>
    <x:row r="180" spans="1:46" x14ac:dyDescent="0.25">
      <x:c r="A180" s="6" t="s">
        <x:v>119</x:v>
      </x:c>
      <x:c r="B180" s="6" t="s"/>
      <x:c r="C180" s="6" t="s"/>
      <x:c r="D180" s="6" t="s">
        <x:v>120</x:v>
      </x:c>
      <x:c r="E180" s="6" t="s"/>
      <x:c r="F180" s="6" t="s"/>
      <x:c r="G180" s="6" t="s">
        <x:v>19</x:v>
      </x:c>
      <x:c r="H180" s="6" t="s"/>
      <x:c r="I180" s="6" t="s">
        <x:v>403</x:v>
      </x:c>
      <x:c r="J180" s="6" t="s">
        <x:v>102</x:v>
      </x:c>
      <x:c r="L180" s="21" t="s">
        <x:v>437</x:v>
      </x:c>
      <x:c r="M180" s="22" t="s"/>
      <x:c r="N180" s="22" t="s"/>
      <x:c r="O180" s="22" t="s"/>
      <x:c r="P180" s="22" t="s"/>
      <x:c r="Q180" s="22" t="s"/>
      <x:c r="R180" s="22" t="s"/>
      <x:c r="S180" s="22" t="s"/>
      <x:c r="T180" s="23" t="s"/>
    </x:row>
    <x:row r="181" spans="1:46" x14ac:dyDescent="0.25">
      <x:c r="A181" s="31" t="s">
        <x:v>74</x:v>
      </x:c>
      <x:c r="B181" s="31" t="s">
        <x:v>123</x:v>
      </x:c>
      <x:c r="C181" s="31" t="s"/>
      <x:c r="D181" s="18" t="s">
        <x:v>74</x:v>
      </x:c>
      <x:c r="E181" s="18" t="s">
        <x:v>123</x:v>
      </x:c>
      <x:c r="F181" s="31" t="s"/>
      <x:c r="G181" s="31" t="s">
        <x:v>404</x:v>
      </x:c>
      <x:c r="H181" s="31" t="s">
        <x:v>405</x:v>
      </x:c>
      <x:c r="I181" s="31" t="s"/>
      <x:c r="J181" s="44" t="s"/>
      <x:c r="L181" s="24" t="s">
        <x:v>121</x:v>
      </x:c>
      <x:c r="T181" s="25" t="s"/>
    </x:row>
    <x:row r="182" spans="1:46" x14ac:dyDescent="0.25">
      <x:c r="D182" s="99">
        <x:f>M183</x:f>
      </x:c>
      <x:c r="E182" s="100">
        <x:f>N183</x:f>
      </x:c>
      <x:c r="J182" s="34" t="s"/>
      <x:c r="L182" s="27" t="s">
        <x:v>124</x:v>
      </x:c>
      <x:c r="M182" s="18" t="s">
        <x:v>74</x:v>
      </x:c>
      <x:c r="N182" s="18" t="s">
        <x:v>123</x:v>
      </x:c>
      <x:c r="P182" s="18" t="s">
        <x:v>124</x:v>
      </x:c>
      <x:c r="Q182" s="18" t="s">
        <x:v>125</x:v>
      </x:c>
      <x:c r="R182" s="18" t="s">
        <x:v>126</x:v>
      </x:c>
      <x:c r="S182" s="18" t="s">
        <x:v>127</x:v>
      </x:c>
      <x:c r="T182" s="28" t="s">
        <x:v>128</x:v>
      </x:c>
    </x:row>
    <x:row r="183" spans="1:46" x14ac:dyDescent="0.25">
      <x:c r="D183" s="99">
        <x:f>D182+1/4*(D186-D182)</x:f>
      </x:c>
      <x:c r="E183" s="100" t="e">
        <x:f>M195 * (D183 - D182)^3 + N195 * (D183 - D182)^2 + O195 * (D183 - D182) + P195</x:f>
      </x:c>
      <x:c r="J183" s="34" t="s"/>
      <x:c r="L183" s="29" t="n">
        <x:v>0</x:v>
      </x:c>
      <x:c r="M183" s="17">
        <x:f>A182</x:f>
      </x:c>
      <x:c r="N183" s="17">
        <x:f>B182</x:f>
      </x:c>
      <x:c r="P183" s="17" t="n">
        <x:v>0</x:v>
      </x:c>
      <x:c r="Q183" s="17">
        <x:f>M184 - M183</x:f>
      </x:c>
      <x:c r="R183" s="17">
        <x:f>Q183 + Q184</x:f>
      </x:c>
      <x:c r="S183" s="17">
        <x:f>N184 - N183</x:f>
      </x:c>
      <x:c r="T183" s="30" t="e">
        <x:f>S183 / Q183</x:f>
      </x:c>
    </x:row>
    <x:row r="184" spans="1:46" x14ac:dyDescent="0.25">
      <x:c r="D184" s="99">
        <x:f>D182+2/4*(D186-D182)</x:f>
      </x:c>
      <x:c r="E184" s="100" t="e">
        <x:f>M195 * (D184 - D182)^3 + N195 * (D184 - D182)^2 + O195 * (D184 - D182) + P195</x:f>
      </x:c>
      <x:c r="J184" s="34" t="s"/>
      <x:c r="L184" s="29" t="n">
        <x:v>1</x:v>
      </x:c>
      <x:c r="M184" s="17">
        <x:f>A183</x:f>
      </x:c>
      <x:c r="N184" s="17">
        <x:f>B183</x:f>
      </x:c>
      <x:c r="P184" s="17" t="n">
        <x:v>1</x:v>
      </x:c>
      <x:c r="Q184" s="17">
        <x:f>M185 - M184</x:f>
      </x:c>
      <x:c r="R184" s="17">
        <x:f>Q184 + Q185</x:f>
      </x:c>
      <x:c r="S184" s="17">
        <x:f>N185 - N184</x:f>
      </x:c>
      <x:c r="T184" s="30" t="e">
        <x:f>S184 / Q184</x:f>
      </x:c>
    </x:row>
    <x:row r="185" spans="1:46" x14ac:dyDescent="0.25">
      <x:c r="D185" s="99">
        <x:f>D182+3/4*(D186-D182)</x:f>
      </x:c>
      <x:c r="E185" s="100" t="e">
        <x:f>M195 * (D185 - D182)^3 + N195 * (D185 - D182)^2 + O195 * (D185 - D182) + P195</x:f>
      </x:c>
      <x:c r="L185" s="29" t="n">
        <x:v>2</x:v>
      </x:c>
      <x:c r="M185" s="17">
        <x:f>A184</x:f>
      </x:c>
      <x:c r="N185" s="17">
        <x:f>B184</x:f>
      </x:c>
      <x:c r="P185" s="17" t="n">
        <x:v>2</x:v>
      </x:c>
      <x:c r="Q185" s="17">
        <x:f>M186 - M185</x:f>
      </x:c>
      <x:c r="R185" s="17" t="s"/>
      <x:c r="S185" s="17">
        <x:f>N186 - N185</x:f>
      </x:c>
      <x:c r="T185" s="30" t="e">
        <x:f>S185 / Q185</x:f>
      </x:c>
    </x:row>
    <x:row r="186" spans="1:46" x14ac:dyDescent="0.25">
      <x:c r="D186" s="99">
        <x:f>M184</x:f>
      </x:c>
      <x:c r="E186" s="100">
        <x:f>N184</x:f>
      </x:c>
      <x:c r="L186" s="29" t="n">
        <x:v>3</x:v>
      </x:c>
      <x:c r="M186" s="17">
        <x:f>A185</x:f>
      </x:c>
      <x:c r="N186" s="17">
        <x:f>B185</x:f>
      </x:c>
      <x:c r="T186" s="25" t="s"/>
    </x:row>
    <x:row r="187" spans="1:46" x14ac:dyDescent="0.25">
      <x:c r="D187" s="99">
        <x:f>D186+1/4*(D190-D186)</x:f>
      </x:c>
      <x:c r="E187" s="100" t="e">
        <x:f>M196 * (D187 - D186)^3 + N196 * (D187 - D186)^2 + O196 * (D187 - D186) + P196</x:f>
      </x:c>
      <x:c r="L187" s="35" t="s"/>
      <x:c r="T187" s="25" t="s"/>
    </x:row>
    <x:row r="188" spans="1:46" x14ac:dyDescent="0.25">
      <x:c r="D188" s="99">
        <x:f>D186+2/4*(D190-D186)</x:f>
      </x:c>
      <x:c r="E188" s="100" t="e">
        <x:f>M196 * (D188 - D186)^3 + N196 * (D188 - D186)^2 + O196 * (D188 - D186) + P196</x:f>
      </x:c>
      <x:c r="L188" s="35" t="s"/>
      <x:c r="M188" s="5" t="s">
        <x:v>130</x:v>
      </x:c>
      <x:c r="N188" s="4" t="s"/>
      <x:c r="O188" s="4" t="s"/>
      <x:c r="P188" s="3" t="s"/>
      <x:c r="R188" s="18" t="s">
        <x:v>131</x:v>
      </x:c>
      <x:c r="T188" s="28" t="s">
        <x:v>132</x:v>
      </x:c>
    </x:row>
    <x:row r="189" spans="1:46" x14ac:dyDescent="0.25">
      <x:c r="D189" s="99">
        <x:f>D186+3/4*(D190-D186)</x:f>
      </x:c>
      <x:c r="E189" s="100" t="e">
        <x:f>M196 * (D189 - D186)^3 + N196 * (D189 - D186)^2 + O196 * (D189 - D186) + P196</x:f>
      </x:c>
      <x:c r="L189" s="35" t="s"/>
      <x:c r="M189" s="17" t="n">
        <x:v>2</x:v>
      </x:c>
      <x:c r="N189" s="17" t="n">
        <x:v>0</x:v>
      </x:c>
      <x:c r="O189" s="17" t="n">
        <x:v>0</x:v>
      </x:c>
      <x:c r="P189" s="17" t="n">
        <x:v>0</x:v>
      </x:c>
      <x:c r="R189" s="17" t="n">
        <x:v>0</x:v>
      </x:c>
      <x:c r="T189" s="30" t="e">
        <x:f t="array" ref="T189:T192">MMULT( MINVERSE(M189:P192), R189:R192 )</x:f>
      </x:c>
    </x:row>
    <x:row r="190" spans="1:46" x14ac:dyDescent="0.25">
      <x:c r="D190" s="99">
        <x:f>M185</x:f>
      </x:c>
      <x:c r="E190" s="100">
        <x:f>N185</x:f>
      </x:c>
      <x:c r="L190" s="35" t="s"/>
      <x:c r="M190" s="17" t="e">
        <x:f>Q183 / R183</x:f>
      </x:c>
      <x:c r="N190" s="17" t="n">
        <x:v>2</x:v>
      </x:c>
      <x:c r="O190" s="17" t="e">
        <x:f>1 - M190</x:f>
      </x:c>
      <x:c r="P190" s="17" t="n">
        <x:v>0</x:v>
      </x:c>
      <x:c r="R190" s="17" t="e">
        <x:f>3 * (T184 - T183) / R183</x:f>
      </x:c>
      <x:c r="T190" s="30" t="e">
        <x:f t="array"/>
      </x:c>
    </x:row>
    <x:row r="191" spans="1:46" x14ac:dyDescent="0.25">
      <x:c r="D191" s="99">
        <x:f>D190+1/4*(D194-D190)</x:f>
      </x:c>
      <x:c r="E191" s="100" t="e">
        <x:f>M197 * (D191 - D190)^3 + N197 * (D191 - D190)^2 + O197 * (D191 - D190) + P197</x:f>
      </x:c>
      <x:c r="L191" s="35" t="s"/>
      <x:c r="M191" s="17" t="n">
        <x:v>0</x:v>
      </x:c>
      <x:c r="N191" s="17" t="e">
        <x:f>Q184 / R184</x:f>
      </x:c>
      <x:c r="O191" s="17" t="n">
        <x:v>2</x:v>
      </x:c>
      <x:c r="P191" s="17" t="e">
        <x:f>1 - N191</x:f>
      </x:c>
      <x:c r="R191" s="17" t="e">
        <x:f>3 * (T185 - T184) / R184</x:f>
      </x:c>
      <x:c r="T191" s="30" t="e">
        <x:f t="array"/>
      </x:c>
    </x:row>
    <x:row r="192" spans="1:46" x14ac:dyDescent="0.25">
      <x:c r="D192" s="99">
        <x:f>D190+2/4*(D194-D190)</x:f>
      </x:c>
      <x:c r="E192" s="100" t="e">
        <x:f>M197 * (D192 - D190)^3 + N197 * (D192 - D190)^2 + O197 * (D192 - D190) + P197</x:f>
      </x:c>
      <x:c r="L192" s="35" t="s"/>
      <x:c r="M192" s="17" t="n">
        <x:v>0</x:v>
      </x:c>
      <x:c r="N192" s="17" t="n">
        <x:v>0</x:v>
      </x:c>
      <x:c r="O192" s="17" t="n">
        <x:v>0</x:v>
      </x:c>
      <x:c r="P192" s="17" t="n">
        <x:v>2</x:v>
      </x:c>
      <x:c r="R192" s="17" t="n">
        <x:v>0</x:v>
      </x:c>
      <x:c r="T192" s="30" t="e">
        <x:f t="array"/>
      </x:c>
    </x:row>
    <x:row r="193" spans="1:46" x14ac:dyDescent="0.25">
      <x:c r="D193" s="99">
        <x:f>D190+3/4*(D194-D190)</x:f>
      </x:c>
      <x:c r="E193" s="100" t="e">
        <x:f>M197 * (D193 - D190)^3 + N197 * (D193 - D190)^2 + O197 * (D193 - D190) + P197</x:f>
      </x:c>
      <x:c r="L193" s="35" t="s"/>
      <x:c r="T193" s="25" t="s"/>
    </x:row>
    <x:row r="194" spans="1:46" x14ac:dyDescent="0.25">
      <x:c r="D194" s="99">
        <x:f>M186</x:f>
      </x:c>
      <x:c r="E194" s="100">
        <x:f>N186</x:f>
      </x:c>
      <x:c r="L194" s="27" t="s">
        <x:v>124</x:v>
      </x:c>
      <x:c r="M194" s="18" t="s">
        <x:v>135</x:v>
      </x:c>
      <x:c r="N194" s="18" t="s">
        <x:v>136</x:v>
      </x:c>
      <x:c r="O194" s="18" t="s">
        <x:v>137</x:v>
      </x:c>
      <x:c r="P194" s="18" t="s">
        <x:v>138</x:v>
      </x:c>
      <x:c r="Q194" s="36" t="s">
        <x:v>438</x:v>
      </x:c>
      <x:c r="R194" s="37" t="s"/>
      <x:c r="S194" s="37" t="s"/>
      <x:c r="T194" s="25" t="s"/>
    </x:row>
    <x:row r="195" spans="1:46" x14ac:dyDescent="0.25">
      <x:c r="L195" s="29" t="n">
        <x:v>0</x:v>
      </x:c>
      <x:c r="M195" s="17" t="e">
        <x:f>(T190 - T189) / (3 * Q183)</x:f>
      </x:c>
      <x:c r="N195" s="17" t="e">
        <x:f>T189</x:f>
      </x:c>
      <x:c r="O195" s="17" t="e">
        <x:f>T183 - Q183 * (T190 + 2 * T189) / 3</x:f>
      </x:c>
      <x:c r="P195" s="17">
        <x:f>N183</x:f>
      </x:c>
      <x:c r="Q195" s="36" t="s"/>
      <x:c r="R195" s="37" t="s"/>
      <x:c r="S195" s="37" t="s"/>
      <x:c r="T195" s="25" t="s"/>
    </x:row>
    <x:row r="196" spans="1:46" x14ac:dyDescent="0.25">
      <x:c r="L196" s="29" t="n">
        <x:v>1</x:v>
      </x:c>
      <x:c r="M196" s="17" t="e">
        <x:f>(T191 - T190) / (3 * Q184)</x:f>
      </x:c>
      <x:c r="N196" s="17" t="e">
        <x:f>T190</x:f>
      </x:c>
      <x:c r="O196" s="17" t="e">
        <x:f>T184 - Q184 * (T191 + 2 * T190) / 3</x:f>
      </x:c>
      <x:c r="P196" s="17">
        <x:f>N184</x:f>
      </x:c>
      <x:c r="Q196" s="36" t="s"/>
      <x:c r="R196" s="37" t="s"/>
      <x:c r="S196" s="37" t="s"/>
      <x:c r="T196" s="25" t="s"/>
    </x:row>
    <x:row r="197" spans="1:46" s="0" customFormat="1" ht="15.75" customHeight="1" thickBot="1" x14ac:dyDescent="0.3">
      <x:c r="L197" s="38" t="n">
        <x:v>2</x:v>
      </x:c>
      <x:c r="M197" s="39" t="e">
        <x:f>(T192 - T191) / (3 * Q185)</x:f>
      </x:c>
      <x:c r="N197" s="39" t="e">
        <x:f>T191</x:f>
      </x:c>
      <x:c r="O197" s="39" t="e">
        <x:f>T185 - Q185 * (T192 + 2 * T191) / 3</x:f>
      </x:c>
      <x:c r="P197" s="39">
        <x:f>N185</x:f>
      </x:c>
      <x:c r="Q197" s="40" t="s"/>
      <x:c r="R197" s="41" t="s"/>
      <x:c r="S197" s="41" t="s"/>
      <x:c r="T197" s="42" t="s"/>
    </x:row>
    <x:row r="199" spans="1:46" s="0" customFormat="1" ht="15.75" customHeight="1" thickBot="1" x14ac:dyDescent="0.3">
      <x:c r="A199" s="26" t="s">
        <x:v>439</x:v>
      </x:c>
    </x:row>
    <x:row r="200" spans="1:46" x14ac:dyDescent="0.25">
      <x:c r="A200" s="6" t="s">
        <x:v>119</x:v>
      </x:c>
      <x:c r="B200" s="6" t="s"/>
      <x:c r="C200" s="6" t="s"/>
      <x:c r="D200" s="6" t="s">
        <x:v>120</x:v>
      </x:c>
      <x:c r="E200" s="6" t="s"/>
      <x:c r="F200" s="6" t="s"/>
      <x:c r="G200" s="6" t="s">
        <x:v>19</x:v>
      </x:c>
      <x:c r="H200" s="6" t="s"/>
      <x:c r="I200" s="6" t="s">
        <x:v>403</x:v>
      </x:c>
      <x:c r="J200" s="6" t="s">
        <x:v>102</x:v>
      </x:c>
      <x:c r="L200" s="21" t="s">
        <x:v>440</x:v>
      </x:c>
      <x:c r="M200" s="22" t="s"/>
      <x:c r="N200" s="22" t="s"/>
      <x:c r="O200" s="22" t="s"/>
      <x:c r="P200" s="22" t="s"/>
      <x:c r="Q200" s="22" t="s"/>
      <x:c r="R200" s="22" t="s"/>
      <x:c r="S200" s="22" t="s"/>
      <x:c r="T200" s="23" t="s"/>
    </x:row>
    <x:row r="201" spans="1:46" x14ac:dyDescent="0.25">
      <x:c r="A201" s="31" t="s">
        <x:v>74</x:v>
      </x:c>
      <x:c r="B201" s="31" t="s">
        <x:v>123</x:v>
      </x:c>
      <x:c r="C201" s="31" t="s"/>
      <x:c r="D201" s="18" t="s">
        <x:v>74</x:v>
      </x:c>
      <x:c r="E201" s="18" t="s">
        <x:v>123</x:v>
      </x:c>
      <x:c r="F201" s="31" t="s"/>
      <x:c r="G201" s="31" t="s">
        <x:v>404</x:v>
      </x:c>
      <x:c r="H201" s="31" t="s">
        <x:v>405</x:v>
      </x:c>
      <x:c r="I201" s="31" t="s"/>
      <x:c r="J201" s="44" t="s"/>
      <x:c r="L201" s="24" t="s">
        <x:v>121</x:v>
      </x:c>
      <x:c r="T201" s="25" t="s"/>
    </x:row>
    <x:row r="202" spans="1:46" x14ac:dyDescent="0.25">
      <x:c r="D202" s="99">
        <x:f>M203</x:f>
      </x:c>
      <x:c r="E202" s="100">
        <x:f>N203</x:f>
      </x:c>
      <x:c r="J202" s="34" t="s"/>
      <x:c r="L202" s="27" t="s">
        <x:v>124</x:v>
      </x:c>
      <x:c r="M202" s="18" t="s">
        <x:v>74</x:v>
      </x:c>
      <x:c r="N202" s="18" t="s">
        <x:v>123</x:v>
      </x:c>
      <x:c r="P202" s="18" t="s">
        <x:v>124</x:v>
      </x:c>
      <x:c r="Q202" s="18" t="s">
        <x:v>125</x:v>
      </x:c>
      <x:c r="R202" s="18" t="s">
        <x:v>126</x:v>
      </x:c>
      <x:c r="S202" s="18" t="s">
        <x:v>127</x:v>
      </x:c>
      <x:c r="T202" s="28" t="s">
        <x:v>128</x:v>
      </x:c>
    </x:row>
    <x:row r="203" spans="1:46" x14ac:dyDescent="0.25">
      <x:c r="D203" s="99">
        <x:f>D202+1/4*(D206-D202)</x:f>
      </x:c>
      <x:c r="E203" s="100" t="e">
        <x:f>M215 * (D203 - D202)^3 + N215 * (D203 - D202)^2 + O215 * (D203 - D202) + P215</x:f>
      </x:c>
      <x:c r="J203" s="34" t="s"/>
      <x:c r="L203" s="29" t="n">
        <x:v>0</x:v>
      </x:c>
      <x:c r="M203" s="17">
        <x:f>A202</x:f>
      </x:c>
      <x:c r="N203" s="17">
        <x:f>B202</x:f>
      </x:c>
      <x:c r="P203" s="17" t="n">
        <x:v>0</x:v>
      </x:c>
      <x:c r="Q203" s="17">
        <x:f>M204 - M203</x:f>
      </x:c>
      <x:c r="R203" s="17">
        <x:f>Q203 + Q204</x:f>
      </x:c>
      <x:c r="S203" s="17">
        <x:f>N204 - N203</x:f>
      </x:c>
      <x:c r="T203" s="30" t="e">
        <x:f>S203 / Q203</x:f>
      </x:c>
    </x:row>
    <x:row r="204" spans="1:46" x14ac:dyDescent="0.25">
      <x:c r="D204" s="99">
        <x:f>D202+2/4*(D206-D202)</x:f>
      </x:c>
      <x:c r="E204" s="100" t="e">
        <x:f>M215 * (D204 - D202)^3 + N215 * (D204 - D202)^2 + O215 * (D204 - D202) + P215</x:f>
      </x:c>
      <x:c r="J204" s="34" t="s"/>
      <x:c r="L204" s="29" t="n">
        <x:v>1</x:v>
      </x:c>
      <x:c r="M204" s="17">
        <x:f>A203</x:f>
      </x:c>
      <x:c r="N204" s="17">
        <x:f>B203</x:f>
      </x:c>
      <x:c r="P204" s="17" t="n">
        <x:v>1</x:v>
      </x:c>
      <x:c r="Q204" s="17">
        <x:f>M205 - M204</x:f>
      </x:c>
      <x:c r="R204" s="17">
        <x:f>Q204 + Q205</x:f>
      </x:c>
      <x:c r="S204" s="17">
        <x:f>N205 - N204</x:f>
      </x:c>
      <x:c r="T204" s="30" t="e">
        <x:f>S204 / Q204</x:f>
      </x:c>
    </x:row>
    <x:row r="205" spans="1:46" x14ac:dyDescent="0.25">
      <x:c r="D205" s="99">
        <x:f>D202+3/4*(D206-D202)</x:f>
      </x:c>
      <x:c r="E205" s="100" t="e">
        <x:f>M215 * (D205 - D202)^3 + N215 * (D205 - D202)^2 + O215 * (D205 - D202) + P215</x:f>
      </x:c>
      <x:c r="L205" s="29" t="n">
        <x:v>2</x:v>
      </x:c>
      <x:c r="M205" s="17">
        <x:f>A204</x:f>
      </x:c>
      <x:c r="N205" s="17">
        <x:f>B204</x:f>
      </x:c>
      <x:c r="P205" s="17" t="n">
        <x:v>2</x:v>
      </x:c>
      <x:c r="Q205" s="17">
        <x:f>M206 - M205</x:f>
      </x:c>
      <x:c r="R205" s="17" t="s"/>
      <x:c r="S205" s="17">
        <x:f>N206 - N205</x:f>
      </x:c>
      <x:c r="T205" s="30" t="e">
        <x:f>S205 / Q205</x:f>
      </x:c>
    </x:row>
    <x:row r="206" spans="1:46" x14ac:dyDescent="0.25">
      <x:c r="D206" s="99">
        <x:f>M204</x:f>
      </x:c>
      <x:c r="E206" s="100">
        <x:f>N204</x:f>
      </x:c>
      <x:c r="L206" s="29" t="n">
        <x:v>3</x:v>
      </x:c>
      <x:c r="M206" s="17">
        <x:f>A205</x:f>
      </x:c>
      <x:c r="N206" s="17">
        <x:f>B205</x:f>
      </x:c>
      <x:c r="T206" s="25" t="s"/>
    </x:row>
    <x:row r="207" spans="1:46" x14ac:dyDescent="0.25">
      <x:c r="D207" s="99">
        <x:f>D206+1/4*(D210-D206)</x:f>
      </x:c>
      <x:c r="E207" s="100" t="e">
        <x:f>M216 * (D207 - D206)^3 + N216 * (D207 - D206)^2 + O216 * (D207 - D206) + P216</x:f>
      </x:c>
      <x:c r="L207" s="35" t="s"/>
      <x:c r="T207" s="25" t="s"/>
    </x:row>
    <x:row r="208" spans="1:46" x14ac:dyDescent="0.25">
      <x:c r="D208" s="99">
        <x:f>D206+2/4*(D210-D206)</x:f>
      </x:c>
      <x:c r="E208" s="100" t="e">
        <x:f>M216 * (D208 - D206)^3 + N216 * (D208 - D206)^2 + O216 * (D208 - D206) + P216</x:f>
      </x:c>
      <x:c r="L208" s="35" t="s"/>
      <x:c r="M208" s="5" t="s">
        <x:v>130</x:v>
      </x:c>
      <x:c r="N208" s="4" t="s"/>
      <x:c r="O208" s="4" t="s"/>
      <x:c r="P208" s="3" t="s"/>
      <x:c r="R208" s="18" t="s">
        <x:v>131</x:v>
      </x:c>
      <x:c r="T208" s="28" t="s">
        <x:v>132</x:v>
      </x:c>
    </x:row>
    <x:row r="209" spans="1:46" x14ac:dyDescent="0.25">
      <x:c r="D209" s="99">
        <x:f>D206+3/4*(D210-D206)</x:f>
      </x:c>
      <x:c r="E209" s="100" t="e">
        <x:f>M216 * (D209 - D206)^3 + N216 * (D209 - D206)^2 + O216 * (D209 - D206) + P216</x:f>
      </x:c>
      <x:c r="L209" s="35" t="s"/>
      <x:c r="M209" s="17" t="n">
        <x:v>2</x:v>
      </x:c>
      <x:c r="N209" s="17" t="n">
        <x:v>0</x:v>
      </x:c>
      <x:c r="O209" s="17" t="n">
        <x:v>0</x:v>
      </x:c>
      <x:c r="P209" s="17" t="n">
        <x:v>0</x:v>
      </x:c>
      <x:c r="R209" s="17" t="n">
        <x:v>0</x:v>
      </x:c>
      <x:c r="T209" s="30" t="e">
        <x:f t="array" ref="T209:T212">MMULT( MINVERSE(M209:P212), R209:R212 )</x:f>
      </x:c>
    </x:row>
    <x:row r="210" spans="1:46" x14ac:dyDescent="0.25">
      <x:c r="D210" s="99">
        <x:f>M205</x:f>
      </x:c>
      <x:c r="E210" s="100">
        <x:f>N205</x:f>
      </x:c>
      <x:c r="L210" s="35" t="s"/>
      <x:c r="M210" s="17" t="e">
        <x:f>Q203 / R203</x:f>
      </x:c>
      <x:c r="N210" s="17" t="n">
        <x:v>2</x:v>
      </x:c>
      <x:c r="O210" s="17" t="e">
        <x:f>1 - M210</x:f>
      </x:c>
      <x:c r="P210" s="17" t="n">
        <x:v>0</x:v>
      </x:c>
      <x:c r="R210" s="17" t="e">
        <x:f>3 * (T204 - T203) / R203</x:f>
      </x:c>
      <x:c r="T210" s="30" t="e">
        <x:f t="array"/>
      </x:c>
    </x:row>
    <x:row r="211" spans="1:46" x14ac:dyDescent="0.25">
      <x:c r="D211" s="99">
        <x:f>D210+1/4*(D214-D210)</x:f>
      </x:c>
      <x:c r="E211" s="100" t="e">
        <x:f>M217 * (D211 - D210)^3 + N217 * (D211 - D210)^2 + O217 * (D211 - D210) + P217</x:f>
      </x:c>
      <x:c r="L211" s="35" t="s"/>
      <x:c r="M211" s="17" t="n">
        <x:v>0</x:v>
      </x:c>
      <x:c r="N211" s="17" t="e">
        <x:f>Q204 / R204</x:f>
      </x:c>
      <x:c r="O211" s="17" t="n">
        <x:v>2</x:v>
      </x:c>
      <x:c r="P211" s="17" t="e">
        <x:f>1 - N211</x:f>
      </x:c>
      <x:c r="R211" s="17" t="e">
        <x:f>3 * (T205 - T204) / R204</x:f>
      </x:c>
      <x:c r="T211" s="30" t="e">
        <x:f t="array"/>
      </x:c>
    </x:row>
    <x:row r="212" spans="1:46" x14ac:dyDescent="0.25">
      <x:c r="D212" s="99">
        <x:f>D210+2/4*(D214-D210)</x:f>
      </x:c>
      <x:c r="E212" s="100" t="e">
        <x:f>M217 * (D212 - D210)^3 + N217 * (D212 - D210)^2 + O217 * (D212 - D210) + P217</x:f>
      </x:c>
      <x:c r="L212" s="35" t="s"/>
      <x:c r="M212" s="17" t="n">
        <x:v>0</x:v>
      </x:c>
      <x:c r="N212" s="17" t="n">
        <x:v>0</x:v>
      </x:c>
      <x:c r="O212" s="17" t="n">
        <x:v>0</x:v>
      </x:c>
      <x:c r="P212" s="17" t="n">
        <x:v>2</x:v>
      </x:c>
      <x:c r="R212" s="17" t="n">
        <x:v>0</x:v>
      </x:c>
      <x:c r="T212" s="30" t="e">
        <x:f t="array"/>
      </x:c>
    </x:row>
    <x:row r="213" spans="1:46" x14ac:dyDescent="0.25">
      <x:c r="D213" s="99">
        <x:f>D210+3/4*(D214-D210)</x:f>
      </x:c>
      <x:c r="E213" s="100" t="e">
        <x:f>M217 * (D213 - D210)^3 + N217 * (D213 - D210)^2 + O217 * (D213 - D210) + P217</x:f>
      </x:c>
      <x:c r="L213" s="35" t="s"/>
      <x:c r="T213" s="25" t="s"/>
    </x:row>
    <x:row r="214" spans="1:46" x14ac:dyDescent="0.25">
      <x:c r="D214" s="99">
        <x:f>M206</x:f>
      </x:c>
      <x:c r="E214" s="100">
        <x:f>N206</x:f>
      </x:c>
      <x:c r="L214" s="27" t="s">
        <x:v>124</x:v>
      </x:c>
      <x:c r="M214" s="18" t="s">
        <x:v>135</x:v>
      </x:c>
      <x:c r="N214" s="18" t="s">
        <x:v>136</x:v>
      </x:c>
      <x:c r="O214" s="18" t="s">
        <x:v>137</x:v>
      </x:c>
      <x:c r="P214" s="18" t="s">
        <x:v>138</x:v>
      </x:c>
      <x:c r="Q214" s="36" t="s">
        <x:v>441</x:v>
      </x:c>
      <x:c r="R214" s="37" t="s"/>
      <x:c r="S214" s="37" t="s"/>
      <x:c r="T214" s="25" t="s"/>
    </x:row>
    <x:row r="215" spans="1:46" x14ac:dyDescent="0.25">
      <x:c r="L215" s="29" t="n">
        <x:v>0</x:v>
      </x:c>
      <x:c r="M215" s="17" t="e">
        <x:f>(T210 - T209) / (3 * Q203)</x:f>
      </x:c>
      <x:c r="N215" s="17" t="e">
        <x:f>T209</x:f>
      </x:c>
      <x:c r="O215" s="17" t="e">
        <x:f>T203 - Q203 * (T210 + 2 * T209) / 3</x:f>
      </x:c>
      <x:c r="P215" s="17">
        <x:f>N203</x:f>
      </x:c>
      <x:c r="Q215" s="36" t="s"/>
      <x:c r="R215" s="37" t="s"/>
      <x:c r="S215" s="37" t="s"/>
      <x:c r="T215" s="25" t="s"/>
    </x:row>
    <x:row r="216" spans="1:46" x14ac:dyDescent="0.25">
      <x:c r="L216" s="29" t="n">
        <x:v>1</x:v>
      </x:c>
      <x:c r="M216" s="17" t="e">
        <x:f>(T211 - T210) / (3 * Q204)</x:f>
      </x:c>
      <x:c r="N216" s="17" t="e">
        <x:f>T210</x:f>
      </x:c>
      <x:c r="O216" s="17" t="e">
        <x:f>T204 - Q204 * (T211 + 2 * T210) / 3</x:f>
      </x:c>
      <x:c r="P216" s="17">
        <x:f>N204</x:f>
      </x:c>
      <x:c r="Q216" s="36" t="s"/>
      <x:c r="R216" s="37" t="s"/>
      <x:c r="S216" s="37" t="s"/>
      <x:c r="T216" s="25" t="s"/>
    </x:row>
    <x:row r="217" spans="1:46" s="0" customFormat="1" ht="15.75" customHeight="1" thickBot="1" x14ac:dyDescent="0.3">
      <x:c r="L217" s="38" t="n">
        <x:v>2</x:v>
      </x:c>
      <x:c r="M217" s="39" t="e">
        <x:f>(T212 - T211) / (3 * Q205)</x:f>
      </x:c>
      <x:c r="N217" s="39" t="e">
        <x:f>T211</x:f>
      </x:c>
      <x:c r="O217" s="39" t="e">
        <x:f>T205 - Q205 * (T212 + 2 * T211) / 3</x:f>
      </x:c>
      <x:c r="P217" s="39">
        <x:f>N205</x:f>
      </x:c>
      <x:c r="Q217" s="40" t="s"/>
      <x:c r="R217" s="41" t="s"/>
      <x:c r="S217" s="41" t="s"/>
      <x:c r="T217" s="42" t="s"/>
    </x:row>
    <x:row r="219" spans="1:46" s="0" customFormat="1" ht="15.75" customHeight="1" thickBot="1" x14ac:dyDescent="0.3">
      <x:c r="A219" s="26" t="s">
        <x:v>442</x:v>
      </x:c>
    </x:row>
    <x:row r="220" spans="1:46" x14ac:dyDescent="0.25">
      <x:c r="A220" s="6" t="s">
        <x:v>119</x:v>
      </x:c>
      <x:c r="B220" s="6" t="s"/>
      <x:c r="C220" s="6" t="s"/>
      <x:c r="D220" s="6" t="s">
        <x:v>120</x:v>
      </x:c>
      <x:c r="E220" s="6" t="s"/>
      <x:c r="F220" s="6" t="s"/>
      <x:c r="G220" s="6" t="s">
        <x:v>19</x:v>
      </x:c>
      <x:c r="H220" s="6" t="s"/>
      <x:c r="I220" s="6" t="s">
        <x:v>403</x:v>
      </x:c>
      <x:c r="J220" s="6" t="s">
        <x:v>102</x:v>
      </x:c>
      <x:c r="L220" s="21" t="s">
        <x:v>443</x:v>
      </x:c>
      <x:c r="M220" s="22" t="s"/>
      <x:c r="N220" s="22" t="s"/>
      <x:c r="O220" s="22" t="s"/>
      <x:c r="P220" s="22" t="s"/>
      <x:c r="Q220" s="22" t="s"/>
      <x:c r="R220" s="22" t="s"/>
      <x:c r="S220" s="22" t="s"/>
      <x:c r="T220" s="23" t="s"/>
    </x:row>
    <x:row r="221" spans="1:46" x14ac:dyDescent="0.25">
      <x:c r="A221" s="31" t="s">
        <x:v>74</x:v>
      </x:c>
      <x:c r="B221" s="31" t="s">
        <x:v>123</x:v>
      </x:c>
      <x:c r="C221" s="31" t="s"/>
      <x:c r="D221" s="18" t="s">
        <x:v>74</x:v>
      </x:c>
      <x:c r="E221" s="18" t="s">
        <x:v>123</x:v>
      </x:c>
      <x:c r="F221" s="31" t="s"/>
      <x:c r="G221" s="31" t="s">
        <x:v>404</x:v>
      </x:c>
      <x:c r="H221" s="31" t="s">
        <x:v>405</x:v>
      </x:c>
      <x:c r="I221" s="31" t="s"/>
      <x:c r="J221" s="44" t="s"/>
      <x:c r="L221" s="24" t="s">
        <x:v>121</x:v>
      </x:c>
      <x:c r="T221" s="25" t="s"/>
    </x:row>
    <x:row r="222" spans="1:46" x14ac:dyDescent="0.25">
      <x:c r="D222" s="99">
        <x:f>M223</x:f>
      </x:c>
      <x:c r="E222" s="100">
        <x:f>N223</x:f>
      </x:c>
      <x:c r="J222" s="34" t="s"/>
      <x:c r="L222" s="27" t="s">
        <x:v>124</x:v>
      </x:c>
      <x:c r="M222" s="18" t="s">
        <x:v>74</x:v>
      </x:c>
      <x:c r="N222" s="18" t="s">
        <x:v>123</x:v>
      </x:c>
      <x:c r="P222" s="18" t="s">
        <x:v>124</x:v>
      </x:c>
      <x:c r="Q222" s="18" t="s">
        <x:v>125</x:v>
      </x:c>
      <x:c r="R222" s="18" t="s">
        <x:v>126</x:v>
      </x:c>
      <x:c r="S222" s="18" t="s">
        <x:v>127</x:v>
      </x:c>
      <x:c r="T222" s="28" t="s">
        <x:v>128</x:v>
      </x:c>
    </x:row>
    <x:row r="223" spans="1:46" x14ac:dyDescent="0.25">
      <x:c r="D223" s="99">
        <x:f>D222+1/4*(D226-D222)</x:f>
      </x:c>
      <x:c r="E223" s="100" t="e">
        <x:f>M235 * (D223 - D222)^3 + N235 * (D223 - D222)^2 + O235 * (D223 - D222) + P235</x:f>
      </x:c>
      <x:c r="J223" s="34" t="s"/>
      <x:c r="L223" s="29" t="n">
        <x:v>0</x:v>
      </x:c>
      <x:c r="M223" s="17">
        <x:f>A222</x:f>
      </x:c>
      <x:c r="N223" s="17">
        <x:f>B222</x:f>
      </x:c>
      <x:c r="P223" s="17" t="n">
        <x:v>0</x:v>
      </x:c>
      <x:c r="Q223" s="17">
        <x:f>M224 - M223</x:f>
      </x:c>
      <x:c r="R223" s="17">
        <x:f>Q223 + Q224</x:f>
      </x:c>
      <x:c r="S223" s="17">
        <x:f>N224 - N223</x:f>
      </x:c>
      <x:c r="T223" s="30" t="e">
        <x:f>S223 / Q223</x:f>
      </x:c>
    </x:row>
    <x:row r="224" spans="1:46" x14ac:dyDescent="0.25">
      <x:c r="D224" s="99">
        <x:f>D222+2/4*(D226-D222)</x:f>
      </x:c>
      <x:c r="E224" s="100" t="e">
        <x:f>M235 * (D224 - D222)^3 + N235 * (D224 - D222)^2 + O235 * (D224 - D222) + P235</x:f>
      </x:c>
      <x:c r="J224" s="34" t="s"/>
      <x:c r="L224" s="29" t="n">
        <x:v>1</x:v>
      </x:c>
      <x:c r="M224" s="17">
        <x:f>A223</x:f>
      </x:c>
      <x:c r="N224" s="17">
        <x:f>B223</x:f>
      </x:c>
      <x:c r="P224" s="17" t="n">
        <x:v>1</x:v>
      </x:c>
      <x:c r="Q224" s="17">
        <x:f>M225 - M224</x:f>
      </x:c>
      <x:c r="R224" s="17">
        <x:f>Q224 + Q225</x:f>
      </x:c>
      <x:c r="S224" s="17">
        <x:f>N225 - N224</x:f>
      </x:c>
      <x:c r="T224" s="30" t="e">
        <x:f>S224 / Q224</x:f>
      </x:c>
    </x:row>
    <x:row r="225" spans="1:46" x14ac:dyDescent="0.25">
      <x:c r="D225" s="99">
        <x:f>D222+3/4*(D226-D222)</x:f>
      </x:c>
      <x:c r="E225" s="100" t="e">
        <x:f>M235 * (D225 - D222)^3 + N235 * (D225 - D222)^2 + O235 * (D225 - D222) + P235</x:f>
      </x:c>
      <x:c r="L225" s="29" t="n">
        <x:v>2</x:v>
      </x:c>
      <x:c r="M225" s="17">
        <x:f>A224</x:f>
      </x:c>
      <x:c r="N225" s="17">
        <x:f>B224</x:f>
      </x:c>
      <x:c r="P225" s="17" t="n">
        <x:v>2</x:v>
      </x:c>
      <x:c r="Q225" s="17">
        <x:f>M226 - M225</x:f>
      </x:c>
      <x:c r="R225" s="17" t="s"/>
      <x:c r="S225" s="17">
        <x:f>N226 - N225</x:f>
      </x:c>
      <x:c r="T225" s="30" t="e">
        <x:f>S225 / Q225</x:f>
      </x:c>
    </x:row>
    <x:row r="226" spans="1:46" x14ac:dyDescent="0.25">
      <x:c r="D226" s="99">
        <x:f>M224</x:f>
      </x:c>
      <x:c r="E226" s="100">
        <x:f>N224</x:f>
      </x:c>
      <x:c r="L226" s="29" t="n">
        <x:v>3</x:v>
      </x:c>
      <x:c r="M226" s="17">
        <x:f>A225</x:f>
      </x:c>
      <x:c r="N226" s="17">
        <x:f>B225</x:f>
      </x:c>
      <x:c r="T226" s="25" t="s"/>
    </x:row>
    <x:row r="227" spans="1:46" x14ac:dyDescent="0.25">
      <x:c r="D227" s="99">
        <x:f>D226+1/4*(D230-D226)</x:f>
      </x:c>
      <x:c r="E227" s="100" t="e">
        <x:f>M236 * (D227 - D226)^3 + N236 * (D227 - D226)^2 + O236 * (D227 - D226) + P236</x:f>
      </x:c>
      <x:c r="L227" s="35" t="s"/>
      <x:c r="T227" s="25" t="s"/>
    </x:row>
    <x:row r="228" spans="1:46" x14ac:dyDescent="0.25">
      <x:c r="D228" s="99">
        <x:f>D226+2/4*(D230-D226)</x:f>
      </x:c>
      <x:c r="E228" s="100" t="e">
        <x:f>M236 * (D228 - D226)^3 + N236 * (D228 - D226)^2 + O236 * (D228 - D226) + P236</x:f>
      </x:c>
      <x:c r="L228" s="35" t="s"/>
      <x:c r="M228" s="5" t="s">
        <x:v>130</x:v>
      </x:c>
      <x:c r="N228" s="4" t="s"/>
      <x:c r="O228" s="4" t="s"/>
      <x:c r="P228" s="3" t="s"/>
      <x:c r="R228" s="18" t="s">
        <x:v>131</x:v>
      </x:c>
      <x:c r="T228" s="28" t="s">
        <x:v>132</x:v>
      </x:c>
    </x:row>
    <x:row r="229" spans="1:46" x14ac:dyDescent="0.25">
      <x:c r="D229" s="99">
        <x:f>D226+3/4*(D230-D226)</x:f>
      </x:c>
      <x:c r="E229" s="100" t="e">
        <x:f>M236 * (D229 - D226)^3 + N236 * (D229 - D226)^2 + O236 * (D229 - D226) + P236</x:f>
      </x:c>
      <x:c r="L229" s="35" t="s"/>
      <x:c r="M229" s="17" t="n">
        <x:v>2</x:v>
      </x:c>
      <x:c r="N229" s="17" t="n">
        <x:v>0</x:v>
      </x:c>
      <x:c r="O229" s="17" t="n">
        <x:v>0</x:v>
      </x:c>
      <x:c r="P229" s="17" t="n">
        <x:v>0</x:v>
      </x:c>
      <x:c r="R229" s="17" t="n">
        <x:v>0</x:v>
      </x:c>
      <x:c r="T229" s="30" t="e">
        <x:f t="array" ref="T229:T232">MMULT( MINVERSE(M229:P232), R229:R232 )</x:f>
      </x:c>
    </x:row>
    <x:row r="230" spans="1:46" x14ac:dyDescent="0.25">
      <x:c r="D230" s="99">
        <x:f>M225</x:f>
      </x:c>
      <x:c r="E230" s="100">
        <x:f>N225</x:f>
      </x:c>
      <x:c r="L230" s="35" t="s"/>
      <x:c r="M230" s="17" t="e">
        <x:f>Q223 / R223</x:f>
      </x:c>
      <x:c r="N230" s="17" t="n">
        <x:v>2</x:v>
      </x:c>
      <x:c r="O230" s="17" t="e">
        <x:f>1 - M230</x:f>
      </x:c>
      <x:c r="P230" s="17" t="n">
        <x:v>0</x:v>
      </x:c>
      <x:c r="R230" s="17" t="e">
        <x:f>3 * (T224 - T223) / R223</x:f>
      </x:c>
      <x:c r="T230" s="30" t="e">
        <x:f t="array"/>
      </x:c>
    </x:row>
    <x:row r="231" spans="1:46" x14ac:dyDescent="0.25">
      <x:c r="D231" s="99">
        <x:f>D230+1/4*(D234-D230)</x:f>
      </x:c>
      <x:c r="E231" s="100" t="e">
        <x:f>M237 * (D231 - D230)^3 + N237 * (D231 - D230)^2 + O237 * (D231 - D230) + P237</x:f>
      </x:c>
      <x:c r="L231" s="35" t="s"/>
      <x:c r="M231" s="17" t="n">
        <x:v>0</x:v>
      </x:c>
      <x:c r="N231" s="17" t="e">
        <x:f>Q224 / R224</x:f>
      </x:c>
      <x:c r="O231" s="17" t="n">
        <x:v>2</x:v>
      </x:c>
      <x:c r="P231" s="17" t="e">
        <x:f>1 - N231</x:f>
      </x:c>
      <x:c r="R231" s="17" t="e">
        <x:f>3 * (T225 - T224) / R224</x:f>
      </x:c>
      <x:c r="T231" s="30" t="e">
        <x:f t="array"/>
      </x:c>
    </x:row>
    <x:row r="232" spans="1:46" x14ac:dyDescent="0.25">
      <x:c r="D232" s="99">
        <x:f>D230+2/4*(D234-D230)</x:f>
      </x:c>
      <x:c r="E232" s="100" t="e">
        <x:f>M237 * (D232 - D230)^3 + N237 * (D232 - D230)^2 + O237 * (D232 - D230) + P237</x:f>
      </x:c>
      <x:c r="L232" s="35" t="s"/>
      <x:c r="M232" s="17" t="n">
        <x:v>0</x:v>
      </x:c>
      <x:c r="N232" s="17" t="n">
        <x:v>0</x:v>
      </x:c>
      <x:c r="O232" s="17" t="n">
        <x:v>0</x:v>
      </x:c>
      <x:c r="P232" s="17" t="n">
        <x:v>2</x:v>
      </x:c>
      <x:c r="R232" s="17" t="n">
        <x:v>0</x:v>
      </x:c>
      <x:c r="T232" s="30" t="e">
        <x:f t="array"/>
      </x:c>
    </x:row>
    <x:row r="233" spans="1:46" x14ac:dyDescent="0.25">
      <x:c r="D233" s="99">
        <x:f>D230+3/4*(D234-D230)</x:f>
      </x:c>
      <x:c r="E233" s="100" t="e">
        <x:f>M237 * (D233 - D230)^3 + N237 * (D233 - D230)^2 + O237 * (D233 - D230) + P237</x:f>
      </x:c>
      <x:c r="L233" s="35" t="s"/>
      <x:c r="T233" s="25" t="s"/>
    </x:row>
    <x:row r="234" spans="1:46" x14ac:dyDescent="0.25">
      <x:c r="D234" s="99">
        <x:f>M226</x:f>
      </x:c>
      <x:c r="E234" s="100">
        <x:f>N226</x:f>
      </x:c>
      <x:c r="L234" s="27" t="s">
        <x:v>124</x:v>
      </x:c>
      <x:c r="M234" s="18" t="s">
        <x:v>135</x:v>
      </x:c>
      <x:c r="N234" s="18" t="s">
        <x:v>136</x:v>
      </x:c>
      <x:c r="O234" s="18" t="s">
        <x:v>137</x:v>
      </x:c>
      <x:c r="P234" s="18" t="s">
        <x:v>138</x:v>
      </x:c>
      <x:c r="Q234" s="36" t="s">
        <x:v>444</x:v>
      </x:c>
      <x:c r="R234" s="37" t="s"/>
      <x:c r="S234" s="37" t="s"/>
      <x:c r="T234" s="25" t="s"/>
    </x:row>
    <x:row r="235" spans="1:46" x14ac:dyDescent="0.25">
      <x:c r="L235" s="29" t="n">
        <x:v>0</x:v>
      </x:c>
      <x:c r="M235" s="17" t="e">
        <x:f>(T230 - T229) / (3 * Q223)</x:f>
      </x:c>
      <x:c r="N235" s="17" t="e">
        <x:f>T229</x:f>
      </x:c>
      <x:c r="O235" s="17" t="e">
        <x:f>T223 - Q223 * (T230 + 2 * T229) / 3</x:f>
      </x:c>
      <x:c r="P235" s="17">
        <x:f>N223</x:f>
      </x:c>
      <x:c r="Q235" s="36" t="s"/>
      <x:c r="R235" s="37" t="s"/>
      <x:c r="S235" s="37" t="s"/>
      <x:c r="T235" s="25" t="s"/>
    </x:row>
    <x:row r="236" spans="1:46" x14ac:dyDescent="0.25">
      <x:c r="L236" s="29" t="n">
        <x:v>1</x:v>
      </x:c>
      <x:c r="M236" s="17" t="e">
        <x:f>(T231 - T230) / (3 * Q224)</x:f>
      </x:c>
      <x:c r="N236" s="17" t="e">
        <x:f>T230</x:f>
      </x:c>
      <x:c r="O236" s="17" t="e">
        <x:f>T224 - Q224 * (T231 + 2 * T230) / 3</x:f>
      </x:c>
      <x:c r="P236" s="17">
        <x:f>N224</x:f>
      </x:c>
      <x:c r="Q236" s="36" t="s"/>
      <x:c r="R236" s="37" t="s"/>
      <x:c r="S236" s="37" t="s"/>
      <x:c r="T236" s="25" t="s"/>
    </x:row>
    <x:row r="237" spans="1:46" s="0" customFormat="1" ht="15.75" customHeight="1" thickBot="1" x14ac:dyDescent="0.3">
      <x:c r="L237" s="38" t="n">
        <x:v>2</x:v>
      </x:c>
      <x:c r="M237" s="39" t="e">
        <x:f>(T232 - T231) / (3 * Q225)</x:f>
      </x:c>
      <x:c r="N237" s="39" t="e">
        <x:f>T231</x:f>
      </x:c>
      <x:c r="O237" s="39" t="e">
        <x:f>T225 - Q225 * (T232 + 2 * T231) / 3</x:f>
      </x:c>
      <x:c r="P237" s="39">
        <x:f>N225</x:f>
      </x:c>
      <x:c r="Q237" s="40" t="s"/>
      <x:c r="R237" s="41" t="s"/>
      <x:c r="S237" s="41" t="s"/>
      <x:c r="T237" s="42" t="s"/>
    </x:row>
    <x:row r="239" spans="1:46" s="0" customFormat="1" ht="15.75" customHeight="1" thickBot="1" x14ac:dyDescent="0.3">
      <x:c r="A239" s="26" t="s">
        <x:v>445</x:v>
      </x:c>
    </x:row>
    <x:row r="240" spans="1:46" x14ac:dyDescent="0.25">
      <x:c r="A240" s="6" t="s">
        <x:v>119</x:v>
      </x:c>
      <x:c r="B240" s="6" t="s"/>
      <x:c r="C240" s="6" t="s"/>
      <x:c r="D240" s="6" t="s">
        <x:v>120</x:v>
      </x:c>
      <x:c r="E240" s="6" t="s"/>
      <x:c r="F240" s="6" t="s"/>
      <x:c r="G240" s="6" t="s">
        <x:v>19</x:v>
      </x:c>
      <x:c r="H240" s="6" t="s"/>
      <x:c r="I240" s="6" t="s">
        <x:v>403</x:v>
      </x:c>
      <x:c r="J240" s="6" t="s">
        <x:v>102</x:v>
      </x:c>
      <x:c r="L240" s="21" t="s">
        <x:v>446</x:v>
      </x:c>
      <x:c r="M240" s="22" t="s"/>
      <x:c r="N240" s="22" t="s"/>
      <x:c r="O240" s="22" t="s"/>
      <x:c r="P240" s="22" t="s"/>
      <x:c r="Q240" s="22" t="s"/>
      <x:c r="R240" s="22" t="s"/>
      <x:c r="S240" s="22" t="s"/>
      <x:c r="T240" s="23" t="s"/>
    </x:row>
    <x:row r="241" spans="1:46" x14ac:dyDescent="0.25">
      <x:c r="A241" s="31" t="s">
        <x:v>74</x:v>
      </x:c>
      <x:c r="B241" s="31" t="s">
        <x:v>123</x:v>
      </x:c>
      <x:c r="C241" s="31" t="s"/>
      <x:c r="D241" s="18" t="s">
        <x:v>74</x:v>
      </x:c>
      <x:c r="E241" s="18" t="s">
        <x:v>123</x:v>
      </x:c>
      <x:c r="F241" s="31" t="s"/>
      <x:c r="G241" s="31" t="s">
        <x:v>404</x:v>
      </x:c>
      <x:c r="H241" s="31" t="s">
        <x:v>405</x:v>
      </x:c>
      <x:c r="I241" s="31" t="s"/>
      <x:c r="J241" s="44" t="s"/>
      <x:c r="L241" s="24" t="s">
        <x:v>121</x:v>
      </x:c>
      <x:c r="T241" s="25" t="s"/>
    </x:row>
    <x:row r="242" spans="1:46" x14ac:dyDescent="0.25">
      <x:c r="D242" s="99">
        <x:f>M243</x:f>
      </x:c>
      <x:c r="E242" s="100">
        <x:f>N243</x:f>
      </x:c>
      <x:c r="J242" s="34" t="s"/>
      <x:c r="L242" s="27" t="s">
        <x:v>124</x:v>
      </x:c>
      <x:c r="M242" s="18" t="s">
        <x:v>74</x:v>
      </x:c>
      <x:c r="N242" s="18" t="s">
        <x:v>123</x:v>
      </x:c>
      <x:c r="P242" s="18" t="s">
        <x:v>124</x:v>
      </x:c>
      <x:c r="Q242" s="18" t="s">
        <x:v>125</x:v>
      </x:c>
      <x:c r="R242" s="18" t="s">
        <x:v>126</x:v>
      </x:c>
      <x:c r="S242" s="18" t="s">
        <x:v>127</x:v>
      </x:c>
      <x:c r="T242" s="28" t="s">
        <x:v>128</x:v>
      </x:c>
    </x:row>
    <x:row r="243" spans="1:46" x14ac:dyDescent="0.25">
      <x:c r="D243" s="99">
        <x:f>D242+1/4*(D246-D242)</x:f>
      </x:c>
      <x:c r="E243" s="100" t="e">
        <x:f>M255 * (D243 - D242)^3 + N255 * (D243 - D242)^2 + O255 * (D243 - D242) + P255</x:f>
      </x:c>
      <x:c r="J243" s="34" t="s"/>
      <x:c r="L243" s="29" t="n">
        <x:v>0</x:v>
      </x:c>
      <x:c r="M243" s="17">
        <x:f>A242</x:f>
      </x:c>
      <x:c r="N243" s="17">
        <x:f>B242</x:f>
      </x:c>
      <x:c r="P243" s="17" t="n">
        <x:v>0</x:v>
      </x:c>
      <x:c r="Q243" s="17">
        <x:f>M244 - M243</x:f>
      </x:c>
      <x:c r="R243" s="17">
        <x:f>Q243 + Q244</x:f>
      </x:c>
      <x:c r="S243" s="17">
        <x:f>N244 - N243</x:f>
      </x:c>
      <x:c r="T243" s="30" t="e">
        <x:f>S243 / Q243</x:f>
      </x:c>
    </x:row>
    <x:row r="244" spans="1:46" x14ac:dyDescent="0.25">
      <x:c r="D244" s="99">
        <x:f>D242+2/4*(D246-D242)</x:f>
      </x:c>
      <x:c r="E244" s="100" t="e">
        <x:f>M255 * (D244 - D242)^3 + N255 * (D244 - D242)^2 + O255 * (D244 - D242) + P255</x:f>
      </x:c>
      <x:c r="J244" s="34" t="s"/>
      <x:c r="L244" s="29" t="n">
        <x:v>1</x:v>
      </x:c>
      <x:c r="M244" s="17">
        <x:f>A243</x:f>
      </x:c>
      <x:c r="N244" s="17">
        <x:f>B243</x:f>
      </x:c>
      <x:c r="P244" s="17" t="n">
        <x:v>1</x:v>
      </x:c>
      <x:c r="Q244" s="17">
        <x:f>M245 - M244</x:f>
      </x:c>
      <x:c r="R244" s="17">
        <x:f>Q244 + Q245</x:f>
      </x:c>
      <x:c r="S244" s="17">
        <x:f>N245 - N244</x:f>
      </x:c>
      <x:c r="T244" s="30" t="e">
        <x:f>S244 / Q244</x:f>
      </x:c>
    </x:row>
    <x:row r="245" spans="1:46" x14ac:dyDescent="0.25">
      <x:c r="D245" s="99">
        <x:f>D242+3/4*(D246-D242)</x:f>
      </x:c>
      <x:c r="E245" s="100" t="e">
        <x:f>M255 * (D245 - D242)^3 + N255 * (D245 - D242)^2 + O255 * (D245 - D242) + P255</x:f>
      </x:c>
      <x:c r="L245" s="29" t="n">
        <x:v>2</x:v>
      </x:c>
      <x:c r="M245" s="17">
        <x:f>A244</x:f>
      </x:c>
      <x:c r="N245" s="17">
        <x:f>B244</x:f>
      </x:c>
      <x:c r="P245" s="17" t="n">
        <x:v>2</x:v>
      </x:c>
      <x:c r="Q245" s="17">
        <x:f>M246 - M245</x:f>
      </x:c>
      <x:c r="R245" s="17" t="s"/>
      <x:c r="S245" s="17">
        <x:f>N246 - N245</x:f>
      </x:c>
      <x:c r="T245" s="30" t="e">
        <x:f>S245 / Q245</x:f>
      </x:c>
    </x:row>
    <x:row r="246" spans="1:46" x14ac:dyDescent="0.25">
      <x:c r="D246" s="99">
        <x:f>M244</x:f>
      </x:c>
      <x:c r="E246" s="100">
        <x:f>N244</x:f>
      </x:c>
      <x:c r="L246" s="29" t="n">
        <x:v>3</x:v>
      </x:c>
      <x:c r="M246" s="17">
        <x:f>A245</x:f>
      </x:c>
      <x:c r="N246" s="17">
        <x:f>B245</x:f>
      </x:c>
      <x:c r="T246" s="25" t="s"/>
    </x:row>
    <x:row r="247" spans="1:46" x14ac:dyDescent="0.25">
      <x:c r="D247" s="99">
        <x:f>D246+1/4*(D250-D246)</x:f>
      </x:c>
      <x:c r="E247" s="100" t="e">
        <x:f>M256 * (D247 - D246)^3 + N256 * (D247 - D246)^2 + O256 * (D247 - D246) + P256</x:f>
      </x:c>
      <x:c r="L247" s="35" t="s"/>
      <x:c r="T247" s="25" t="s"/>
    </x:row>
    <x:row r="248" spans="1:46" x14ac:dyDescent="0.25">
      <x:c r="D248" s="99">
        <x:f>D246+2/4*(D250-D246)</x:f>
      </x:c>
      <x:c r="E248" s="100" t="e">
        <x:f>M256 * (D248 - D246)^3 + N256 * (D248 - D246)^2 + O256 * (D248 - D246) + P256</x:f>
      </x:c>
      <x:c r="L248" s="35" t="s"/>
      <x:c r="M248" s="5" t="s">
        <x:v>130</x:v>
      </x:c>
      <x:c r="N248" s="4" t="s"/>
      <x:c r="O248" s="4" t="s"/>
      <x:c r="P248" s="3" t="s"/>
      <x:c r="R248" s="18" t="s">
        <x:v>131</x:v>
      </x:c>
      <x:c r="T248" s="28" t="s">
        <x:v>132</x:v>
      </x:c>
    </x:row>
    <x:row r="249" spans="1:46" x14ac:dyDescent="0.25">
      <x:c r="D249" s="99">
        <x:f>D246+3/4*(D250-D246)</x:f>
      </x:c>
      <x:c r="E249" s="100" t="e">
        <x:f>M256 * (D249 - D246)^3 + N256 * (D249 - D246)^2 + O256 * (D249 - D246) + P256</x:f>
      </x:c>
      <x:c r="L249" s="35" t="s"/>
      <x:c r="M249" s="17" t="n">
        <x:v>2</x:v>
      </x:c>
      <x:c r="N249" s="17" t="n">
        <x:v>0</x:v>
      </x:c>
      <x:c r="O249" s="17" t="n">
        <x:v>0</x:v>
      </x:c>
      <x:c r="P249" s="17" t="n">
        <x:v>0</x:v>
      </x:c>
      <x:c r="R249" s="17" t="n">
        <x:v>0</x:v>
      </x:c>
      <x:c r="T249" s="30" t="e">
        <x:f t="array" ref="T249:T252">MMULT( MINVERSE(M249:P252), R249:R252 )</x:f>
      </x:c>
    </x:row>
    <x:row r="250" spans="1:46" x14ac:dyDescent="0.25">
      <x:c r="D250" s="99">
        <x:f>M245</x:f>
      </x:c>
      <x:c r="E250" s="100">
        <x:f>N245</x:f>
      </x:c>
      <x:c r="L250" s="35" t="s"/>
      <x:c r="M250" s="17" t="e">
        <x:f>Q243 / R243</x:f>
      </x:c>
      <x:c r="N250" s="17" t="n">
        <x:v>2</x:v>
      </x:c>
      <x:c r="O250" s="17" t="e">
        <x:f>1 - M250</x:f>
      </x:c>
      <x:c r="P250" s="17" t="n">
        <x:v>0</x:v>
      </x:c>
      <x:c r="R250" s="17" t="e">
        <x:f>3 * (T244 - T243) / R243</x:f>
      </x:c>
      <x:c r="T250" s="30" t="e">
        <x:f t="array"/>
      </x:c>
    </x:row>
    <x:row r="251" spans="1:46" x14ac:dyDescent="0.25">
      <x:c r="D251" s="99">
        <x:f>D250+1/4*(D254-D250)</x:f>
      </x:c>
      <x:c r="E251" s="100" t="e">
        <x:f>M257 * (D251 - D250)^3 + N257 * (D251 - D250)^2 + O257 * (D251 - D250) + P257</x:f>
      </x:c>
      <x:c r="L251" s="35" t="s"/>
      <x:c r="M251" s="17" t="n">
        <x:v>0</x:v>
      </x:c>
      <x:c r="N251" s="17" t="e">
        <x:f>Q244 / R244</x:f>
      </x:c>
      <x:c r="O251" s="17" t="n">
        <x:v>2</x:v>
      </x:c>
      <x:c r="P251" s="17" t="e">
        <x:f>1 - N251</x:f>
      </x:c>
      <x:c r="R251" s="17" t="e">
        <x:f>3 * (T245 - T244) / R244</x:f>
      </x:c>
      <x:c r="T251" s="30" t="e">
        <x:f t="array"/>
      </x:c>
    </x:row>
    <x:row r="252" spans="1:46" x14ac:dyDescent="0.25">
      <x:c r="D252" s="99">
        <x:f>D250+2/4*(D254-D250)</x:f>
      </x:c>
      <x:c r="E252" s="100" t="e">
        <x:f>M257 * (D252 - D250)^3 + N257 * (D252 - D250)^2 + O257 * (D252 - D250) + P257</x:f>
      </x:c>
      <x:c r="L252" s="35" t="s"/>
      <x:c r="M252" s="17" t="n">
        <x:v>0</x:v>
      </x:c>
      <x:c r="N252" s="17" t="n">
        <x:v>0</x:v>
      </x:c>
      <x:c r="O252" s="17" t="n">
        <x:v>0</x:v>
      </x:c>
      <x:c r="P252" s="17" t="n">
        <x:v>2</x:v>
      </x:c>
      <x:c r="R252" s="17" t="n">
        <x:v>0</x:v>
      </x:c>
      <x:c r="T252" s="30" t="e">
        <x:f t="array"/>
      </x:c>
    </x:row>
    <x:row r="253" spans="1:46" x14ac:dyDescent="0.25">
      <x:c r="D253" s="99">
        <x:f>D250+3/4*(D254-D250)</x:f>
      </x:c>
      <x:c r="E253" s="100" t="e">
        <x:f>M257 * (D253 - D250)^3 + N257 * (D253 - D250)^2 + O257 * (D253 - D250) + P257</x:f>
      </x:c>
      <x:c r="L253" s="35" t="s"/>
      <x:c r="T253" s="25" t="s"/>
    </x:row>
    <x:row r="254" spans="1:46" x14ac:dyDescent="0.25">
      <x:c r="D254" s="99">
        <x:f>M246</x:f>
      </x:c>
      <x:c r="E254" s="100">
        <x:f>N246</x:f>
      </x:c>
      <x:c r="L254" s="27" t="s">
        <x:v>124</x:v>
      </x:c>
      <x:c r="M254" s="18" t="s">
        <x:v>135</x:v>
      </x:c>
      <x:c r="N254" s="18" t="s">
        <x:v>136</x:v>
      </x:c>
      <x:c r="O254" s="18" t="s">
        <x:v>137</x:v>
      </x:c>
      <x:c r="P254" s="18" t="s">
        <x:v>138</x:v>
      </x:c>
      <x:c r="Q254" s="36" t="s">
        <x:v>447</x:v>
      </x:c>
      <x:c r="R254" s="37" t="s"/>
      <x:c r="S254" s="37" t="s"/>
      <x:c r="T254" s="25" t="s"/>
    </x:row>
    <x:row r="255" spans="1:46" x14ac:dyDescent="0.25">
      <x:c r="L255" s="29" t="n">
        <x:v>0</x:v>
      </x:c>
      <x:c r="M255" s="17" t="e">
        <x:f>(T250 - T249) / (3 * Q243)</x:f>
      </x:c>
      <x:c r="N255" s="17" t="e">
        <x:f>T249</x:f>
      </x:c>
      <x:c r="O255" s="17" t="e">
        <x:f>T243 - Q243 * (T250 + 2 * T249) / 3</x:f>
      </x:c>
      <x:c r="P255" s="17">
        <x:f>N243</x:f>
      </x:c>
      <x:c r="Q255" s="36" t="s"/>
      <x:c r="R255" s="37" t="s"/>
      <x:c r="S255" s="37" t="s"/>
      <x:c r="T255" s="25" t="s"/>
    </x:row>
    <x:row r="256" spans="1:46" x14ac:dyDescent="0.25">
      <x:c r="L256" s="29" t="n">
        <x:v>1</x:v>
      </x:c>
      <x:c r="M256" s="17" t="e">
        <x:f>(T251 - T250) / (3 * Q244)</x:f>
      </x:c>
      <x:c r="N256" s="17" t="e">
        <x:f>T250</x:f>
      </x:c>
      <x:c r="O256" s="17" t="e">
        <x:f>T244 - Q244 * (T251 + 2 * T250) / 3</x:f>
      </x:c>
      <x:c r="P256" s="17">
        <x:f>N244</x:f>
      </x:c>
      <x:c r="Q256" s="36" t="s"/>
      <x:c r="R256" s="37" t="s"/>
      <x:c r="S256" s="37" t="s"/>
      <x:c r="T256" s="25" t="s"/>
    </x:row>
    <x:row r="257" spans="1:46" s="0" customFormat="1" ht="15.75" customHeight="1" thickBot="1" x14ac:dyDescent="0.3">
      <x:c r="L257" s="38" t="n">
        <x:v>2</x:v>
      </x:c>
      <x:c r="M257" s="39" t="e">
        <x:f>(T252 - T251) / (3 * Q245)</x:f>
      </x:c>
      <x:c r="N257" s="39" t="e">
        <x:f>T251</x:f>
      </x:c>
      <x:c r="O257" s="39" t="e">
        <x:f>T245 - Q245 * (T252 + 2 * T251) / 3</x:f>
      </x:c>
      <x:c r="P257" s="39">
        <x:f>N245</x:f>
      </x:c>
      <x:c r="Q257" s="40" t="s"/>
      <x:c r="R257" s="41" t="s"/>
      <x:c r="S257" s="41" t="s"/>
      <x:c r="T257" s="42" t="s"/>
    </x:row>
    <x:row r="259" spans="1:46" s="0" customFormat="1" ht="15.75" customHeight="1" thickBot="1" x14ac:dyDescent="0.3">
      <x:c r="A259" s="26" t="s">
        <x:v>448</x:v>
      </x:c>
    </x:row>
    <x:row r="260" spans="1:46" x14ac:dyDescent="0.25">
      <x:c r="A260" s="6" t="s">
        <x:v>119</x:v>
      </x:c>
      <x:c r="B260" s="6" t="s"/>
      <x:c r="C260" s="6" t="s"/>
      <x:c r="D260" s="6" t="s">
        <x:v>120</x:v>
      </x:c>
      <x:c r="E260" s="6" t="s"/>
      <x:c r="F260" s="6" t="s"/>
      <x:c r="G260" s="6" t="s">
        <x:v>19</x:v>
      </x:c>
      <x:c r="H260" s="6" t="s"/>
      <x:c r="I260" s="6" t="s">
        <x:v>403</x:v>
      </x:c>
      <x:c r="J260" s="6" t="s">
        <x:v>102</x:v>
      </x:c>
      <x:c r="L260" s="21" t="s">
        <x:v>449</x:v>
      </x:c>
      <x:c r="M260" s="22" t="s"/>
      <x:c r="N260" s="22" t="s"/>
      <x:c r="O260" s="22" t="s"/>
      <x:c r="P260" s="22" t="s"/>
      <x:c r="Q260" s="22" t="s"/>
      <x:c r="R260" s="22" t="s"/>
      <x:c r="S260" s="22" t="s"/>
      <x:c r="T260" s="23" t="s"/>
    </x:row>
    <x:row r="261" spans="1:46" x14ac:dyDescent="0.25">
      <x:c r="A261" s="31" t="s">
        <x:v>74</x:v>
      </x:c>
      <x:c r="B261" s="31" t="s">
        <x:v>123</x:v>
      </x:c>
      <x:c r="C261" s="31" t="s"/>
      <x:c r="D261" s="18" t="s">
        <x:v>74</x:v>
      </x:c>
      <x:c r="E261" s="18" t="s">
        <x:v>123</x:v>
      </x:c>
      <x:c r="F261" s="31" t="s"/>
      <x:c r="G261" s="31" t="s">
        <x:v>404</x:v>
      </x:c>
      <x:c r="H261" s="31" t="s">
        <x:v>405</x:v>
      </x:c>
      <x:c r="I261" s="31" t="s"/>
      <x:c r="J261" s="44" t="s"/>
      <x:c r="L261" s="24" t="s">
        <x:v>121</x:v>
      </x:c>
      <x:c r="T261" s="25" t="s"/>
    </x:row>
    <x:row r="262" spans="1:46" x14ac:dyDescent="0.25">
      <x:c r="D262" s="99">
        <x:f>M263</x:f>
      </x:c>
      <x:c r="E262" s="100">
        <x:f>N263</x:f>
      </x:c>
      <x:c r="J262" s="34" t="s"/>
      <x:c r="L262" s="27" t="s">
        <x:v>124</x:v>
      </x:c>
      <x:c r="M262" s="18" t="s">
        <x:v>74</x:v>
      </x:c>
      <x:c r="N262" s="18" t="s">
        <x:v>123</x:v>
      </x:c>
      <x:c r="P262" s="18" t="s">
        <x:v>124</x:v>
      </x:c>
      <x:c r="Q262" s="18" t="s">
        <x:v>125</x:v>
      </x:c>
      <x:c r="R262" s="18" t="s">
        <x:v>126</x:v>
      </x:c>
      <x:c r="S262" s="18" t="s">
        <x:v>127</x:v>
      </x:c>
      <x:c r="T262" s="28" t="s">
        <x:v>128</x:v>
      </x:c>
    </x:row>
    <x:row r="263" spans="1:46" x14ac:dyDescent="0.25">
      <x:c r="D263" s="99">
        <x:f>D262+1/4*(D266-D262)</x:f>
      </x:c>
      <x:c r="E263" s="100" t="e">
        <x:f>M275 * (D263 - D262)^3 + N275 * (D263 - D262)^2 + O275 * (D263 - D262) + P275</x:f>
      </x:c>
      <x:c r="J263" s="34" t="s"/>
      <x:c r="L263" s="29" t="n">
        <x:v>0</x:v>
      </x:c>
      <x:c r="M263" s="17">
        <x:f>A262</x:f>
      </x:c>
      <x:c r="N263" s="17">
        <x:f>B262</x:f>
      </x:c>
      <x:c r="P263" s="17" t="n">
        <x:v>0</x:v>
      </x:c>
      <x:c r="Q263" s="17">
        <x:f>M264 - M263</x:f>
      </x:c>
      <x:c r="R263" s="17">
        <x:f>Q263 + Q264</x:f>
      </x:c>
      <x:c r="S263" s="17">
        <x:f>N264 - N263</x:f>
      </x:c>
      <x:c r="T263" s="30" t="e">
        <x:f>S263 / Q263</x:f>
      </x:c>
    </x:row>
    <x:row r="264" spans="1:46" x14ac:dyDescent="0.25">
      <x:c r="D264" s="99">
        <x:f>D262+2/4*(D266-D262)</x:f>
      </x:c>
      <x:c r="E264" s="100" t="e">
        <x:f>M275 * (D264 - D262)^3 + N275 * (D264 - D262)^2 + O275 * (D264 - D262) + P275</x:f>
      </x:c>
      <x:c r="J264" s="34" t="s"/>
      <x:c r="L264" s="29" t="n">
        <x:v>1</x:v>
      </x:c>
      <x:c r="M264" s="17">
        <x:f>A263</x:f>
      </x:c>
      <x:c r="N264" s="17">
        <x:f>B263</x:f>
      </x:c>
      <x:c r="P264" s="17" t="n">
        <x:v>1</x:v>
      </x:c>
      <x:c r="Q264" s="17">
        <x:f>M265 - M264</x:f>
      </x:c>
      <x:c r="R264" s="17">
        <x:f>Q264 + Q265</x:f>
      </x:c>
      <x:c r="S264" s="17">
        <x:f>N265 - N264</x:f>
      </x:c>
      <x:c r="T264" s="30" t="e">
        <x:f>S264 / Q264</x:f>
      </x:c>
    </x:row>
    <x:row r="265" spans="1:46" x14ac:dyDescent="0.25">
      <x:c r="D265" s="99">
        <x:f>D262+3/4*(D266-D262)</x:f>
      </x:c>
      <x:c r="E265" s="100" t="e">
        <x:f>M275 * (D265 - D262)^3 + N275 * (D265 - D262)^2 + O275 * (D265 - D262) + P275</x:f>
      </x:c>
      <x:c r="L265" s="29" t="n">
        <x:v>2</x:v>
      </x:c>
      <x:c r="M265" s="17">
        <x:f>A264</x:f>
      </x:c>
      <x:c r="N265" s="17">
        <x:f>B264</x:f>
      </x:c>
      <x:c r="P265" s="17" t="n">
        <x:v>2</x:v>
      </x:c>
      <x:c r="Q265" s="17">
        <x:f>M266 - M265</x:f>
      </x:c>
      <x:c r="R265" s="17" t="s"/>
      <x:c r="S265" s="17">
        <x:f>N266 - N265</x:f>
      </x:c>
      <x:c r="T265" s="30" t="e">
        <x:f>S265 / Q265</x:f>
      </x:c>
    </x:row>
    <x:row r="266" spans="1:46" x14ac:dyDescent="0.25">
      <x:c r="D266" s="99">
        <x:f>M264</x:f>
      </x:c>
      <x:c r="E266" s="100">
        <x:f>N264</x:f>
      </x:c>
      <x:c r="L266" s="29" t="n">
        <x:v>3</x:v>
      </x:c>
      <x:c r="M266" s="17">
        <x:f>A265</x:f>
      </x:c>
      <x:c r="N266" s="17">
        <x:f>B265</x:f>
      </x:c>
      <x:c r="T266" s="25" t="s"/>
    </x:row>
    <x:row r="267" spans="1:46" x14ac:dyDescent="0.25">
      <x:c r="D267" s="99">
        <x:f>D266+1/4*(D270-D266)</x:f>
      </x:c>
      <x:c r="E267" s="100" t="e">
        <x:f>M276 * (D267 - D266)^3 + N276 * (D267 - D266)^2 + O276 * (D267 - D266) + P276</x:f>
      </x:c>
      <x:c r="L267" s="35" t="s"/>
      <x:c r="T267" s="25" t="s"/>
    </x:row>
    <x:row r="268" spans="1:46" x14ac:dyDescent="0.25">
      <x:c r="D268" s="99">
        <x:f>D266+2/4*(D270-D266)</x:f>
      </x:c>
      <x:c r="E268" s="100" t="e">
        <x:f>M276 * (D268 - D266)^3 + N276 * (D268 - D266)^2 + O276 * (D268 - D266) + P276</x:f>
      </x:c>
      <x:c r="L268" s="35" t="s"/>
      <x:c r="M268" s="5" t="s">
        <x:v>130</x:v>
      </x:c>
      <x:c r="N268" s="4" t="s"/>
      <x:c r="O268" s="4" t="s"/>
      <x:c r="P268" s="3" t="s"/>
      <x:c r="R268" s="18" t="s">
        <x:v>131</x:v>
      </x:c>
      <x:c r="T268" s="28" t="s">
        <x:v>132</x:v>
      </x:c>
    </x:row>
    <x:row r="269" spans="1:46" x14ac:dyDescent="0.25">
      <x:c r="D269" s="99">
        <x:f>D266+3/4*(D270-D266)</x:f>
      </x:c>
      <x:c r="E269" s="100" t="e">
        <x:f>M276 * (D269 - D266)^3 + N276 * (D269 - D266)^2 + O276 * (D269 - D266) + P276</x:f>
      </x:c>
      <x:c r="L269" s="35" t="s"/>
      <x:c r="M269" s="17" t="n">
        <x:v>2</x:v>
      </x:c>
      <x:c r="N269" s="17" t="n">
        <x:v>0</x:v>
      </x:c>
      <x:c r="O269" s="17" t="n">
        <x:v>0</x:v>
      </x:c>
      <x:c r="P269" s="17" t="n">
        <x:v>0</x:v>
      </x:c>
      <x:c r="R269" s="17" t="n">
        <x:v>0</x:v>
      </x:c>
      <x:c r="T269" s="30" t="e">
        <x:f t="array" ref="T269:T272">MMULT( MINVERSE(M269:P272), R269:R272 )</x:f>
      </x:c>
    </x:row>
    <x:row r="270" spans="1:46" x14ac:dyDescent="0.25">
      <x:c r="D270" s="99">
        <x:f>M265</x:f>
      </x:c>
      <x:c r="E270" s="100">
        <x:f>N265</x:f>
      </x:c>
      <x:c r="L270" s="35" t="s"/>
      <x:c r="M270" s="17" t="e">
        <x:f>Q263 / R263</x:f>
      </x:c>
      <x:c r="N270" s="17" t="n">
        <x:v>2</x:v>
      </x:c>
      <x:c r="O270" s="17" t="e">
        <x:f>1 - M270</x:f>
      </x:c>
      <x:c r="P270" s="17" t="n">
        <x:v>0</x:v>
      </x:c>
      <x:c r="R270" s="17" t="e">
        <x:f>3 * (T264 - T263) / R263</x:f>
      </x:c>
      <x:c r="T270" s="30" t="e">
        <x:f t="array"/>
      </x:c>
    </x:row>
    <x:row r="271" spans="1:46" x14ac:dyDescent="0.25">
      <x:c r="D271" s="99">
        <x:f>D270+1/4*(D274-D270)</x:f>
      </x:c>
      <x:c r="E271" s="100" t="e">
        <x:f>M277 * (D271 - D270)^3 + N277 * (D271 - D270)^2 + O277 * (D271 - D270) + P277</x:f>
      </x:c>
      <x:c r="L271" s="35" t="s"/>
      <x:c r="M271" s="17" t="n">
        <x:v>0</x:v>
      </x:c>
      <x:c r="N271" s="17" t="e">
        <x:f>Q264 / R264</x:f>
      </x:c>
      <x:c r="O271" s="17" t="n">
        <x:v>2</x:v>
      </x:c>
      <x:c r="P271" s="17" t="e">
        <x:f>1 - N271</x:f>
      </x:c>
      <x:c r="R271" s="17" t="e">
        <x:f>3 * (T265 - T264) / R264</x:f>
      </x:c>
      <x:c r="T271" s="30" t="e">
        <x:f t="array"/>
      </x:c>
    </x:row>
    <x:row r="272" spans="1:46" x14ac:dyDescent="0.25">
      <x:c r="D272" s="99">
        <x:f>D270+2/4*(D274-D270)</x:f>
      </x:c>
      <x:c r="E272" s="100" t="e">
        <x:f>M277 * (D272 - D270)^3 + N277 * (D272 - D270)^2 + O277 * (D272 - D270) + P277</x:f>
      </x:c>
      <x:c r="L272" s="35" t="s"/>
      <x:c r="M272" s="17" t="n">
        <x:v>0</x:v>
      </x:c>
      <x:c r="N272" s="17" t="n">
        <x:v>0</x:v>
      </x:c>
      <x:c r="O272" s="17" t="n">
        <x:v>0</x:v>
      </x:c>
      <x:c r="P272" s="17" t="n">
        <x:v>2</x:v>
      </x:c>
      <x:c r="R272" s="17" t="n">
        <x:v>0</x:v>
      </x:c>
      <x:c r="T272" s="30" t="e">
        <x:f t="array"/>
      </x:c>
    </x:row>
    <x:row r="273" spans="1:46" x14ac:dyDescent="0.25">
      <x:c r="D273" s="99">
        <x:f>D270+3/4*(D274-D270)</x:f>
      </x:c>
      <x:c r="E273" s="100" t="e">
        <x:f>M277 * (D273 - D270)^3 + N277 * (D273 - D270)^2 + O277 * (D273 - D270) + P277</x:f>
      </x:c>
      <x:c r="L273" s="35" t="s"/>
      <x:c r="T273" s="25" t="s"/>
    </x:row>
    <x:row r="274" spans="1:46" x14ac:dyDescent="0.25">
      <x:c r="D274" s="99">
        <x:f>M266</x:f>
      </x:c>
      <x:c r="E274" s="100">
        <x:f>N266</x:f>
      </x:c>
      <x:c r="L274" s="27" t="s">
        <x:v>124</x:v>
      </x:c>
      <x:c r="M274" s="18" t="s">
        <x:v>135</x:v>
      </x:c>
      <x:c r="N274" s="18" t="s">
        <x:v>136</x:v>
      </x:c>
      <x:c r="O274" s="18" t="s">
        <x:v>137</x:v>
      </x:c>
      <x:c r="P274" s="18" t="s">
        <x:v>138</x:v>
      </x:c>
      <x:c r="Q274" s="36" t="s">
        <x:v>450</x:v>
      </x:c>
      <x:c r="R274" s="37" t="s"/>
      <x:c r="S274" s="37" t="s"/>
      <x:c r="T274" s="25" t="s"/>
    </x:row>
    <x:row r="275" spans="1:46" x14ac:dyDescent="0.25">
      <x:c r="L275" s="29" t="n">
        <x:v>0</x:v>
      </x:c>
      <x:c r="M275" s="17" t="e">
        <x:f>(T270 - T269) / (3 * Q263)</x:f>
      </x:c>
      <x:c r="N275" s="17" t="e">
        <x:f>T269</x:f>
      </x:c>
      <x:c r="O275" s="17" t="e">
        <x:f>T263 - Q263 * (T270 + 2 * T269) / 3</x:f>
      </x:c>
      <x:c r="P275" s="17">
        <x:f>N263</x:f>
      </x:c>
      <x:c r="Q275" s="36" t="s"/>
      <x:c r="R275" s="37" t="s"/>
      <x:c r="S275" s="37" t="s"/>
      <x:c r="T275" s="25" t="s"/>
    </x:row>
    <x:row r="276" spans="1:46" x14ac:dyDescent="0.25">
      <x:c r="L276" s="29" t="n">
        <x:v>1</x:v>
      </x:c>
      <x:c r="M276" s="17" t="e">
        <x:f>(T271 - T270) / (3 * Q264)</x:f>
      </x:c>
      <x:c r="N276" s="17" t="e">
        <x:f>T270</x:f>
      </x:c>
      <x:c r="O276" s="17" t="e">
        <x:f>T264 - Q264 * (T271 + 2 * T270) / 3</x:f>
      </x:c>
      <x:c r="P276" s="17">
        <x:f>N264</x:f>
      </x:c>
      <x:c r="Q276" s="36" t="s"/>
      <x:c r="R276" s="37" t="s"/>
      <x:c r="S276" s="37" t="s"/>
      <x:c r="T276" s="25" t="s"/>
    </x:row>
    <x:row r="277" spans="1:46" s="0" customFormat="1" ht="15.75" customHeight="1" thickBot="1" x14ac:dyDescent="0.3">
      <x:c r="L277" s="38" t="n">
        <x:v>2</x:v>
      </x:c>
      <x:c r="M277" s="39" t="e">
        <x:f>(T272 - T271) / (3 * Q265)</x:f>
      </x:c>
      <x:c r="N277" s="39" t="e">
        <x:f>T271</x:f>
      </x:c>
      <x:c r="O277" s="39" t="e">
        <x:f>T265 - Q265 * (T272 + 2 * T271) / 3</x:f>
      </x:c>
      <x:c r="P277" s="39">
        <x:f>N265</x:f>
      </x:c>
      <x:c r="Q277" s="40" t="s"/>
      <x:c r="R277" s="41" t="s"/>
      <x:c r="S277" s="41" t="s"/>
      <x:c r="T277" s="42" t="s"/>
    </x:row>
  </x:sheetData>
  <x:mergeCells count="58">
    <x:mergeCell ref="A6:B6"/>
    <x:mergeCell ref="D6:E6"/>
    <x:mergeCell ref="G6:H6"/>
    <x:mergeCell ref="M11:P11"/>
    <x:mergeCell ref="M30:P30"/>
    <x:mergeCell ref="A23:B23"/>
    <x:mergeCell ref="D23:E23"/>
    <x:mergeCell ref="G23:H23"/>
    <x:mergeCell ref="AL11:AO11"/>
    <x:mergeCell ref="AL30:AO30"/>
    <x:mergeCell ref="A42:B42"/>
    <x:mergeCell ref="D42:E42"/>
    <x:mergeCell ref="G42:H42"/>
    <x:mergeCell ref="A60:B60"/>
    <x:mergeCell ref="D60:E60"/>
    <x:mergeCell ref="G60:H60"/>
    <x:mergeCell ref="M49:P49"/>
    <x:mergeCell ref="A80:B80"/>
    <x:mergeCell ref="D80:E80"/>
    <x:mergeCell ref="G80:H80"/>
    <x:mergeCell ref="M68:P68"/>
    <x:mergeCell ref="M88:P88"/>
    <x:mergeCell ref="M108:P108"/>
    <x:mergeCell ref="A100:B100"/>
    <x:mergeCell ref="D100:E100"/>
    <x:mergeCell ref="G100:H100"/>
    <x:mergeCell ref="M128:P128"/>
    <x:mergeCell ref="A120:B120"/>
    <x:mergeCell ref="D120:E120"/>
    <x:mergeCell ref="G120:H120"/>
    <x:mergeCell ref="A140:B140"/>
    <x:mergeCell ref="D140:E140"/>
    <x:mergeCell ref="G140:H140"/>
    <x:mergeCell ref="M148:P148"/>
    <x:mergeCell ref="A160:B160"/>
    <x:mergeCell ref="D160:E160"/>
    <x:mergeCell ref="G160:H160"/>
    <x:mergeCell ref="M168:P168"/>
    <x:mergeCell ref="A180:B180"/>
    <x:mergeCell ref="D180:E180"/>
    <x:mergeCell ref="G180:H180"/>
    <x:mergeCell ref="M188:P188"/>
    <x:mergeCell ref="M208:P208"/>
    <x:mergeCell ref="A200:B200"/>
    <x:mergeCell ref="D200:E200"/>
    <x:mergeCell ref="G200:H200"/>
    <x:mergeCell ref="A220:B220"/>
    <x:mergeCell ref="D220:E220"/>
    <x:mergeCell ref="G220:H220"/>
    <x:mergeCell ref="M228:P228"/>
    <x:mergeCell ref="A240:B240"/>
    <x:mergeCell ref="D240:E240"/>
    <x:mergeCell ref="G240:H240"/>
    <x:mergeCell ref="M248:P248"/>
    <x:mergeCell ref="A260:B260"/>
    <x:mergeCell ref="D260:E260"/>
    <x:mergeCell ref="G260:H260"/>
    <x:mergeCell ref="M268:P268"/>
  </x:mergeCells>
  <x:conditionalFormatting sqref="I:I">
    <x:cfRule type="containsText" dxfId="0" priority="1" operator="containsText" text="Failed">
      <x:formula>NOT(ISERROR(SEARCH("Failed",I1)))</x:formula>
    </x:cfRule>
    <x:cfRule type="containsText" dxfId="1" priority="2" operator="containsText" text="Passed">
      <x:formula>NOT(ISERROR(SEARCH("Passed",I1)))</x:formula>
    </x:cfRule>
  </x:conditionalFormatting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drawing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DDE2A93-CEDC-4E6A-A526-08AF230BA88C}" mc:Ignorable="x14ac xr xr2 xr3">
  <x:sheetPr>
    <x:outlinePr summaryBelow="1" summaryRight="1"/>
  </x:sheetPr>
  <x:dimension ref="A1:AZ240"/>
  <x:sheetViews>
    <x:sheetView topLeftCell="F1" zoomScale="55" zoomScaleNormal="55" workbookViewId="0">
      <x:selection activeCell="R3" sqref="R3"/>
    </x:sheetView>
  </x:sheetViews>
  <x:sheetFormatPr defaultColWidth="8.855469" defaultRowHeight="15" x14ac:dyDescent="0.25"/>
  <x:cols>
    <x:col min="1" max="1" width="13.710938" style="11" customWidth="1"/>
    <x:col min="2" max="2" width="8.855469" style="11" customWidth="1"/>
    <x:col min="3" max="3" width="20.710938" style="11" customWidth="1"/>
    <x:col min="4" max="4" width="13.710938" style="11" customWidth="1"/>
    <x:col min="5" max="5" width="8.855469" style="11" customWidth="1"/>
    <x:col min="6" max="6" width="20.710938" style="11" customWidth="1"/>
    <x:col min="7" max="7" width="13.710938" style="11" customWidth="1"/>
    <x:col min="8" max="8" width="8.855469" style="11" customWidth="1"/>
    <x:col min="9" max="9" width="20.710938" style="11" customWidth="1"/>
    <x:col min="10" max="10" width="10.710938" style="11" customWidth="1"/>
    <x:col min="11" max="11" width="22.710938" style="11" customWidth="1"/>
    <x:col min="12" max="13" width="10.710938" style="11" customWidth="1"/>
    <x:col min="14" max="14" width="16.710938" style="11" customWidth="1"/>
    <x:col min="15" max="15" width="25.710938" style="11" customWidth="1"/>
    <x:col min="16" max="17" width="8.855469" style="11" customWidth="1"/>
    <x:col min="18" max="18" width="8.855469" style="0" customWidth="1"/>
    <x:col min="19" max="16384" width="8.855469" style="11" customWidth="1"/>
  </x:cols>
  <x:sheetData>
    <x:row r="1" spans="1:52" x14ac:dyDescent="0.25">
      <x:c r="A1" s="9" t="s">
        <x:v>451</x:v>
      </x:c>
      <x:c r="B1" s="9" t="s">
        <x:v>1</x:v>
      </x:c>
      <x:c r="P1" s="96" t="s"/>
      <x:c r="Q1" s="57" t="s"/>
      <x:c r="AH1" s="96" t="s"/>
      <x:c r="AZ1" s="96" t="s"/>
    </x:row>
    <x:row r="2" spans="1:52" x14ac:dyDescent="0.25">
      <x:c r="A2" s="10" t="s">
        <x:v>2</x:v>
      </x:c>
      <x:c r="B2" s="9" t="s">
        <x:v>116</x:v>
      </x:c>
      <x:c r="P2" s="96" t="s"/>
      <x:c r="Q2" s="57" t="s"/>
      <x:c r="AH2" s="96" t="s"/>
      <x:c r="AZ2" s="96" t="s"/>
    </x:row>
    <x:row r="3" spans="1:52" s="0" customFormat="1" x14ac:dyDescent="0.25">
      <x:c r="A3" s="10" t="s">
        <x:v>4</x:v>
      </x:c>
      <x:c r="B3" s="16" t="s">
        <x:v>69</x:v>
      </x:c>
      <x:c r="C3" s="0" t="s"/>
      <x:c r="D3" s="0" t="s"/>
      <x:c r="E3" s="0" t="s"/>
      <x:c r="F3" s="0" t="s"/>
      <x:c r="G3" s="0" t="s"/>
      <x:c r="H3" s="0" t="s"/>
      <x:c r="I3" s="0" t="s"/>
      <x:c r="J3" s="0" t="s"/>
      <x:c r="K3" s="0" t="s"/>
      <x:c r="L3" s="0" t="s"/>
      <x:c r="M3" s="0" t="s"/>
      <x:c r="N3" s="0" t="s"/>
      <x:c r="O3" s="0" t="s"/>
      <x:c r="P3" s="96" t="s"/>
      <x:c r="Q3" s="57" t="s"/>
      <x:c r="R3" s="0" t="s"/>
      <x:c r="S3" s="0" t="s"/>
      <x:c r="AH3" s="96" t="s"/>
      <x:c r="AZ3" s="96" t="s"/>
    </x:row>
    <x:row r="4" spans="1:52" x14ac:dyDescent="0.25">
      <x:c r="A4" s="10" t="s">
        <x:v>6</x:v>
      </x:c>
      <x:c r="B4" s="9" t="s">
        <x:v>70</x:v>
      </x:c>
      <x:c r="P4" s="96" t="s"/>
      <x:c r="Q4" s="57" t="s"/>
      <x:c r="AH4" s="96" t="s"/>
      <x:c r="AZ4" s="96" t="s"/>
    </x:row>
    <x:row r="5" spans="1:52" x14ac:dyDescent="0.25">
      <x:c r="P5" s="96" t="s"/>
      <x:c r="Q5" s="57" t="s"/>
      <x:c r="AH5" s="96" t="s"/>
      <x:c r="AZ5" s="96" t="s"/>
    </x:row>
    <x:row r="6" spans="1:52" x14ac:dyDescent="0.25">
      <x:c r="A6" s="97" t="s"/>
      <x:c r="B6" s="97" t="s"/>
      <x:c r="C6" s="97" t="s"/>
      <x:c r="D6" s="97" t="s"/>
      <x:c r="E6" s="97" t="s"/>
      <x:c r="F6" s="97" t="s"/>
      <x:c r="G6" s="97" t="s"/>
      <x:c r="H6" s="97" t="s"/>
      <x:c r="I6" s="97" t="s"/>
      <x:c r="J6" s="97" t="s"/>
      <x:c r="K6" s="97" t="s"/>
      <x:c r="L6" s="97" t="s"/>
      <x:c r="M6" s="97" t="s"/>
      <x:c r="N6" s="97" t="s"/>
      <x:c r="O6" s="97" t="s"/>
      <x:c r="P6" s="96" t="s"/>
      <x:c r="Q6" s="109" t="s"/>
      <x:c r="R6" s="97" t="s"/>
      <x:c r="S6" s="97" t="s"/>
      <x:c r="T6" s="97" t="s"/>
      <x:c r="U6" s="97" t="s"/>
      <x:c r="V6" s="97" t="s"/>
      <x:c r="W6" s="97" t="s"/>
      <x:c r="X6" s="97" t="s"/>
      <x:c r="Y6" s="97" t="s"/>
      <x:c r="Z6" s="97" t="s"/>
      <x:c r="AA6" s="97" t="s"/>
      <x:c r="AB6" s="97" t="s"/>
      <x:c r="AC6" s="97" t="s"/>
      <x:c r="AD6" s="97" t="s"/>
      <x:c r="AE6" s="97" t="s"/>
      <x:c r="AF6" s="97" t="s"/>
      <x:c r="AG6" s="97" t="s"/>
      <x:c r="AH6" s="96" t="s"/>
      <x:c r="AI6" s="109" t="s"/>
      <x:c r="AJ6" s="97" t="s"/>
      <x:c r="AK6" s="97" t="s"/>
      <x:c r="AL6" s="97" t="s"/>
      <x:c r="AM6" s="97" t="s"/>
      <x:c r="AN6" s="97" t="s"/>
      <x:c r="AO6" s="97" t="s"/>
      <x:c r="AP6" s="97" t="s"/>
      <x:c r="AQ6" s="97" t="s"/>
      <x:c r="AR6" s="97" t="s"/>
      <x:c r="AS6" s="97" t="s"/>
      <x:c r="AT6" s="97" t="s"/>
      <x:c r="AU6" s="97" t="s"/>
      <x:c r="AV6" s="97" t="s"/>
      <x:c r="AW6" s="97" t="s"/>
      <x:c r="AX6" s="97" t="s"/>
      <x:c r="AY6" s="97" t="s"/>
      <x:c r="AZ6" s="96" t="s"/>
    </x:row>
    <x:row r="7" spans="1:52" s="59" customFormat="1" x14ac:dyDescent="0.25">
      <x:c r="A7" s="11" t="s"/>
      <x:c r="B7" s="11" t="s"/>
      <x:c r="C7" s="11" t="s"/>
      <x:c r="D7" s="11" t="s"/>
      <x:c r="E7" s="11" t="s"/>
      <x:c r="F7" s="11" t="s"/>
      <x:c r="G7" s="11" t="s"/>
      <x:c r="H7" s="11" t="s"/>
      <x:c r="I7" s="11" t="s"/>
      <x:c r="P7" s="110" t="s"/>
      <x:c r="Q7" s="58" t="s"/>
      <x:c r="AH7" s="110" t="s"/>
      <x:c r="AI7" s="58" t="s"/>
      <x:c r="AZ7" s="110" t="s"/>
    </x:row>
    <x:row r="8" spans="1:52" x14ac:dyDescent="0.25">
      <x:c r="A8" s="13" t="s">
        <x:v>8</x:v>
      </x:c>
      <x:c r="P8" s="96" t="s"/>
      <x:c r="Q8" s="57" t="s"/>
      <x:c r="AH8" s="96" t="s"/>
      <x:c r="AZ8" s="96" t="s"/>
    </x:row>
    <x:row r="9" spans="1:52" x14ac:dyDescent="0.25">
      <x:c r="A9" s="45" t="s">
        <x:v>9</x:v>
      </x:c>
      <x:c r="B9" s="45" t="s">
        <x:v>10</x:v>
      </x:c>
      <x:c r="C9" s="45" t="s">
        <x:v>11</x:v>
      </x:c>
      <x:c r="D9" s="47" t="s">
        <x:v>12</x:v>
      </x:c>
      <x:c r="E9" s="47" t="s">
        <x:v>13</x:v>
      </x:c>
      <x:c r="F9" s="47" t="s">
        <x:v>14</x:v>
      </x:c>
      <x:c r="G9" s="49" t="s">
        <x:v>15</x:v>
      </x:c>
      <x:c r="H9" s="49" t="s">
        <x:v>16</x:v>
      </x:c>
      <x:c r="I9" s="49" t="s">
        <x:v>17</x:v>
      </x:c>
      <x:c r="J9" s="58" t="s">
        <x:v>74</x:v>
      </x:c>
      <x:c r="K9" s="59" t="s">
        <x:v>75</x:v>
      </x:c>
      <x:c r="L9" s="59" t="s">
        <x:v>19</x:v>
      </x:c>
      <x:c r="M9" s="59" t="s">
        <x:v>403</x:v>
      </x:c>
      <x:c r="N9" s="59" t="s">
        <x:v>102</x:v>
      </x:c>
      <x:c r="O9" s="59" t="s">
        <x:v>103</x:v>
      </x:c>
      <x:c r="P9" s="96" t="s"/>
      <x:c r="Q9" s="60" t="s"/>
      <x:c r="R9" s="60" t="s"/>
      <x:c r="T9" s="60" t="s"/>
      <x:c r="U9" s="60" t="s"/>
      <x:c r="W9" s="60" t="s"/>
      <x:c r="X9" s="60" t="s"/>
      <x:c r="Z9" s="60" t="s"/>
      <x:c r="AA9" s="60" t="s"/>
      <x:c r="AC9" s="60" t="s"/>
      <x:c r="AD9" s="60" t="s"/>
      <x:c r="AF9" s="60" t="s"/>
      <x:c r="AG9" s="60" t="s"/>
      <x:c r="AH9" s="96" t="s"/>
      <x:c r="AZ9" s="96" t="s"/>
    </x:row>
    <x:row r="10" spans="1:52" x14ac:dyDescent="0.25">
      <x:c r="A10" s="11" t="n">
        <x:v>5</x:v>
      </x:c>
      <x:c r="B10" s="11" t="n">
        <x:v>13</x:v>
      </x:c>
      <x:c r="C10" s="11" t="s">
        <x:v>21</x:v>
      </x:c>
      <x:c r="D10" s="11" t="n">
        <x:v>13</x:v>
      </x:c>
      <x:c r="E10" s="11" t="n">
        <x:v>18</x:v>
      </x:c>
      <x:c r="F10" s="11" t="s">
        <x:v>21</x:v>
      </x:c>
      <x:c r="G10" s="11" t="n">
        <x:v>22</x:v>
      </x:c>
      <x:c r="H10" s="11" t="n">
        <x:v>33</x:v>
      </x:c>
      <x:c r="I10" s="11" t="s">
        <x:v>21</x:v>
      </x:c>
      <x:c r="J10" s="11" t="n">
        <x:v>6</x:v>
      </x:c>
      <x:c r="K10" s="11">
        <x:f>'[1]y = F(x)'!K10</x:f>
      </x:c>
      <x:c r="M10" s="11" t="str">
        <x:f>IF(ABS(L10 - K10) &lt;= (ABS(K10) * 0.01), "Passed", "Failed")</x:f>
      </x:c>
      <x:c r="P10" s="96" t="s"/>
      <x:c r="AH10" s="96" t="s"/>
      <x:c r="AZ10" s="96" t="s"/>
    </x:row>
    <x:row r="11" spans="1:52" x14ac:dyDescent="0.25">
      <x:c r="A11" s="11" t="n">
        <x:v>7</x:v>
      </x:c>
      <x:c r="B11" s="11" t="n">
        <x:v>15</x:v>
      </x:c>
      <x:c r="D11" s="11" t="n">
        <x:v>18</x:v>
      </x:c>
      <x:c r="E11" s="11" t="n">
        <x:v>20</x:v>
      </x:c>
      <x:c r="G11" s="11" t="n">
        <x:v>24</x:v>
      </x:c>
      <x:c r="H11" s="11" t="n">
        <x:v>35</x:v>
      </x:c>
      <x:c r="J11" s="11" t="n">
        <x:v>8</x:v>
      </x:c>
      <x:c r="K11" s="11">
        <x:f>'[1]y = F(x)'!K11</x:f>
      </x:c>
      <x:c r="M11" s="11" t="str">
        <x:f>IF(ABS(L11 - K11) &lt;= (ABS(K11) * 0.01), "Passed", "Failed")</x:f>
      </x:c>
      <x:c r="P11" s="96" t="s"/>
      <x:c r="Q11" s="61" t="s"/>
      <x:c r="R11" s="61" t="s"/>
      <x:c r="T11" s="61" t="s"/>
      <x:c r="U11" s="61" t="s"/>
      <x:c r="W11" s="61" t="s"/>
      <x:c r="X11" s="61" t="s"/>
      <x:c r="Z11" s="61" t="s"/>
      <x:c r="AA11" s="61" t="s"/>
      <x:c r="AC11" s="61" t="s"/>
      <x:c r="AD11" s="61" t="s"/>
      <x:c r="AF11" s="61" t="s"/>
      <x:c r="AG11" s="61" t="s"/>
      <x:c r="AH11" s="96" t="s"/>
      <x:c r="AZ11" s="96" t="s"/>
    </x:row>
    <x:row r="12" spans="1:52" x14ac:dyDescent="0.25">
      <x:c r="A12" s="11" t="n">
        <x:v>12</x:v>
      </x:c>
      <x:c r="B12" s="11" t="n">
        <x:v>16</x:v>
      </x:c>
      <x:c r="D12" s="11" t="n">
        <x:v>19</x:v>
      </x:c>
      <x:c r="E12" s="11" t="n">
        <x:v>25</x:v>
      </x:c>
      <x:c r="G12" s="11" t="n">
        <x:v>30</x:v>
      </x:c>
      <x:c r="H12" s="11" t="n">
        <x:v>41</x:v>
      </x:c>
      <x:c r="J12" s="11" t="n">
        <x:v>15</x:v>
      </x:c>
      <x:c r="K12" s="11">
        <x:f>'[1]y = F(x)'!K12</x:f>
      </x:c>
      <x:c r="M12" s="11" t="str">
        <x:f>IF(ABS(L12 - K12) &lt;= (ABS(K12) * 0.01), "Passed", "Failed")</x:f>
      </x:c>
      <x:c r="P12" s="96" t="s"/>
      <x:c r="AH12" s="96" t="s"/>
      <x:c r="AZ12" s="96" t="s"/>
    </x:row>
    <x:row r="13" spans="1:52" x14ac:dyDescent="0.25">
      <x:c r="J13" s="11" t="n">
        <x:v>26</x:v>
      </x:c>
      <x:c r="K13" s="11">
        <x:f>'[1]y = F(x)'!K13</x:f>
      </x:c>
      <x:c r="M13" s="11" t="str">
        <x:f>IF(ABS(L13 - K13) &lt;= (ABS(K13) * 0.01), "Passed", "Failed")</x:f>
      </x:c>
      <x:c r="P13" s="96" t="s"/>
      <x:c r="Q13" s="61" t="s"/>
      <x:c r="R13" s="61" t="s"/>
      <x:c r="T13" s="61" t="s"/>
      <x:c r="U13" s="61" t="s"/>
      <x:c r="W13" s="61" t="s"/>
      <x:c r="X13" s="61" t="s"/>
      <x:c r="Z13" s="61" t="s"/>
      <x:c r="AA13" s="61" t="s"/>
      <x:c r="AC13" s="61" t="s"/>
      <x:c r="AD13" s="61" t="s"/>
      <x:c r="AF13" s="61" t="s"/>
      <x:c r="AG13" s="61" t="s"/>
      <x:c r="AH13" s="96" t="s"/>
      <x:c r="AZ13" s="96" t="s"/>
    </x:row>
    <x:row r="14" spans="1:52" x14ac:dyDescent="0.25">
      <x:c r="A14" s="13" t="s">
        <x:v>32</x:v>
      </x:c>
      <x:c r="P14" s="96" t="s"/>
      <x:c r="AH14" s="96" t="s"/>
      <x:c r="AZ14" s="96" t="s"/>
    </x:row>
    <x:row r="15" spans="1:52" x14ac:dyDescent="0.25">
      <x:c r="A15" s="45" t="s">
        <x:v>9</x:v>
      </x:c>
      <x:c r="B15" s="45" t="s">
        <x:v>10</x:v>
      </x:c>
      <x:c r="C15" s="45" t="s">
        <x:v>11</x:v>
      </x:c>
      <x:c r="D15" s="47" t="s">
        <x:v>12</x:v>
      </x:c>
      <x:c r="E15" s="47" t="s">
        <x:v>13</x:v>
      </x:c>
      <x:c r="F15" s="47" t="s">
        <x:v>14</x:v>
      </x:c>
      <x:c r="G15" s="49" t="s">
        <x:v>15</x:v>
      </x:c>
      <x:c r="H15" s="49" t="s">
        <x:v>16</x:v>
      </x:c>
      <x:c r="I15" s="49" t="s">
        <x:v>17</x:v>
      </x:c>
      <x:c r="J15" s="58" t="s">
        <x:v>74</x:v>
      </x:c>
      <x:c r="K15" s="59" t="s">
        <x:v>75</x:v>
      </x:c>
      <x:c r="L15" s="59" t="s">
        <x:v>19</x:v>
      </x:c>
      <x:c r="M15" s="59" t="s">
        <x:v>403</x:v>
      </x:c>
      <x:c r="N15" s="59" t="s">
        <x:v>102</x:v>
      </x:c>
      <x:c r="O15" s="59" t="s">
        <x:v>103</x:v>
      </x:c>
      <x:c r="P15" s="96" t="s"/>
      <x:c r="AH15" s="96" t="s"/>
      <x:c r="AZ15" s="96" t="s"/>
    </x:row>
    <x:row r="16" spans="1:52" x14ac:dyDescent="0.25">
      <x:c r="A16" s="11" t="n">
        <x:v>5</x:v>
      </x:c>
      <x:c r="B16" s="11" t="n">
        <x:v>13</x:v>
      </x:c>
      <x:c r="C16" s="11" t="s">
        <x:v>33</x:v>
      </x:c>
      <x:c r="D16" s="11" t="n">
        <x:v>13</x:v>
      </x:c>
      <x:c r="E16" s="11" t="n">
        <x:v>18</x:v>
      </x:c>
      <x:c r="F16" s="11" t="s">
        <x:v>33</x:v>
      </x:c>
      <x:c r="G16" s="11" t="n">
        <x:v>22</x:v>
      </x:c>
      <x:c r="H16" s="11" t="n">
        <x:v>33</x:v>
      </x:c>
      <x:c r="I16" s="11" t="s">
        <x:v>33</x:v>
      </x:c>
      <x:c r="J16" s="11" t="n">
        <x:v>6</x:v>
      </x:c>
      <x:c r="K16" s="11">
        <x:f>'[1]y = F(x)'!K54</x:f>
      </x:c>
      <x:c r="M16" s="11" t="str">
        <x:f>IF(ABS(L16 - K16) &lt;= (ABS(K16) * 0.01), "Passed", "Failed")</x:f>
      </x:c>
      <x:c r="O16" s="11">
        <x:f>IF(AND(J16 &gt;= A16, J16 &lt;= A17), (B17-B16)/(A17-A16)*J16 + (B17 - (B17-B16)/(A17-A16)*A17), IF(AND(J16 &gt; A17, J16 &lt;= A18), (B18-B17)/(A18-A17)*J16 + (B18 - (B18-B17)/(A18-A17)*A18), IF(AND(J16 &gt;= D16, J16 &lt;= D17), (E17-E16)/(D17-D16)*J16 + (E17 - (E17-E16)/(D17-D16)*D17), IF(AND(J16 &gt; D17, J16 &lt;= D18), (E18-E17)/(D18-D17)*J16 + (E18 - (E18-E17)/(D18-D17)*D18), IF(AND(J16 &gt;= G16, J16 &lt;= G17), (H17-H16)/(G17-G16)*J16 + (H17 - (H17-H16)/(G17-G16)*G17), IF(AND(J16 &gt; G17, J16 &lt;= G18), (H18-H17)/(G18-G17)*J16 + (H18 - (H18-H17)/(G18-G17)*G18), IF(AND(J16 &gt;= A18, J16 &lt;= D16), (E16-B18)/(D16-A18)*J16 + (E16 - (E16-B18)/(D16-A18)*D16), IF(AND(J16 &gt;= D18, J16 &lt;= G16), (H16-E18)/(G16-D18)*J16 + (H16 - (H16-E18)/(G16-D18)*G16), -9999))))))))</x:f>
      </x:c>
      <x:c r="P16" s="96" t="s"/>
      <x:c r="Q16" s="61" t="s"/>
      <x:c r="R16" s="61" t="s"/>
      <x:c r="T16" s="61" t="s"/>
      <x:c r="U16" s="61" t="s"/>
      <x:c r="W16" s="61" t="s"/>
      <x:c r="X16" s="61" t="s"/>
      <x:c r="Z16" s="61" t="s"/>
      <x:c r="AA16" s="61" t="s"/>
      <x:c r="AC16" s="61" t="s"/>
      <x:c r="AD16" s="61" t="s"/>
      <x:c r="AF16" s="61" t="s"/>
      <x:c r="AG16" s="61" t="s"/>
      <x:c r="AH16" s="96" t="s"/>
      <x:c r="AZ16" s="96" t="s"/>
    </x:row>
    <x:row r="17" spans="1:52" x14ac:dyDescent="0.25">
      <x:c r="A17" s="11" t="n">
        <x:v>7</x:v>
      </x:c>
      <x:c r="B17" s="11" t="n">
        <x:v>15</x:v>
      </x:c>
      <x:c r="D17" s="11" t="n">
        <x:v>18</x:v>
      </x:c>
      <x:c r="E17" s="11" t="n">
        <x:v>20</x:v>
      </x:c>
      <x:c r="G17" s="11" t="n">
        <x:v>24</x:v>
      </x:c>
      <x:c r="H17" s="11" t="n">
        <x:v>35</x:v>
      </x:c>
      <x:c r="J17" s="11" t="n">
        <x:v>8</x:v>
      </x:c>
      <x:c r="K17" s="11">
        <x:f>'[1]y = F(x)'!K55</x:f>
      </x:c>
      <x:c r="M17" s="11" t="str">
        <x:f>IF(ABS(L17 - K17) &lt;= (ABS(K17) * 0.01), "Passed", "Failed")</x:f>
      </x:c>
      <x:c r="O17" s="11">
        <x:f>IF(AND(J17 &gt;= A16, J17 &lt;= A17), (B17-B16)/(A17-A16)*J17 + (B17 - (B17-B16)/(A17-A16)*A17), IF(AND(J17 &gt; A17, J17 &lt;= A18), (B18-B17)/(A18-A17)*J17 + (B18 - (B18-B17)/(A18-A17)*A18), IF(AND(J17 &gt;= D16, J17 &lt;= D17), (E17-E16)/(D17-D16)*J17 + (E17 - (E17-E16)/(D17-D16)*D17), IF(AND(J17 &gt; D17, J17 &lt;= D18), (E18-E17)/(D18-D17)*J17 + (E18 - (E18-E17)/(D18-D17)*D18), IF(AND(J17 &gt;= G16, J17 &lt;= G17), (H17-H16)/(G17-G16)*J17 + (H17 - (H17-H16)/(G17-G16)*G17), IF(AND(J17 &gt; G17, J17 &lt;= G18), (H18-H17)/(G18-G17)*J17 + (H18 - (H18-H17)/(G18-G17)*G18), IF(AND(J17 &gt;= A18, J17 &lt;= D16), (E16-B18)/(D16-A18)*J17 + (E16 - (E16-B18)/(D16-A18)*D16), IF(AND(J17 &gt;= D18, J17 &lt;= G16), (H16-E18)/(G16-D18)*J17 + (H16 - (H16-E18)/(G16-D18)*G16), -9999))))))))</x:f>
      </x:c>
      <x:c r="P17" s="96" t="s"/>
      <x:c r="AH17" s="96" t="s"/>
      <x:c r="AZ17" s="96" t="s"/>
    </x:row>
    <x:row r="18" spans="1:52" x14ac:dyDescent="0.25">
      <x:c r="A18" s="11" t="n">
        <x:v>12</x:v>
      </x:c>
      <x:c r="B18" s="11" t="n">
        <x:v>16</x:v>
      </x:c>
      <x:c r="D18" s="11" t="n">
        <x:v>19</x:v>
      </x:c>
      <x:c r="E18" s="11" t="n">
        <x:v>25</x:v>
      </x:c>
      <x:c r="G18" s="11" t="n">
        <x:v>30</x:v>
      </x:c>
      <x:c r="H18" s="11" t="n">
        <x:v>41</x:v>
      </x:c>
      <x:c r="J18" s="11" t="n">
        <x:v>15</x:v>
      </x:c>
      <x:c r="K18" s="11">
        <x:f>'[1]y = F(x)'!K56</x:f>
      </x:c>
      <x:c r="M18" s="11" t="str">
        <x:f>IF(ABS(L18 - K18) &lt;= (ABS(K18) * 0.01), "Passed", "Failed")</x:f>
      </x:c>
      <x:c r="O18" s="11">
        <x:f>IF(AND(J18 &gt;= A16, J18 &lt;= A17), (B17-B16)/(A17-A16)*J18 + (B17 - (B17-B16)/(A17-A16)*A17), IF(AND(J18 &gt; A17, J18 &lt;= A18), (B18-B17)/(A18-A17)*J18 + (B18 - (B18-B17)/(A18-A17)*A18), IF(AND(J18 &gt;= D16, J18 &lt;= D17), (E17-E16)/(D17-D16)*J18 + (E17 - (E17-E16)/(D17-D16)*D17), IF(AND(J18 &gt; D17, J18 &lt;= D18), (E18-E17)/(D18-D17)*J18 + (E18 - (E18-E17)/(D18-D17)*D18), IF(AND(J18 &gt;= G16, J18 &lt;= G17), (H17-H16)/(G17-G16)*J18 + (H17 - (H17-H16)/(G17-G16)*G17), IF(AND(J18 &gt; G17, J18 &lt;= G18), (H18-H17)/(G18-G17)*J18 + (H18 - (H18-H17)/(G18-G17)*G18), IF(AND(J18 &gt;= A18, J18 &lt;= D16), (E16-B18)/(D16-A18)*J18 + (E16 - (E16-B18)/(D16-A18)*D16), IF(AND(J18 &gt;= D18, J18 &lt;= G16), (H16-E18)/(G16-D18)*J18 + (H16 - (H16-E18)/(G16-D18)*G16), -9999))))))))</x:f>
      </x:c>
      <x:c r="P18" s="96" t="s"/>
      <x:c r="AH18" s="96" t="s"/>
      <x:c r="AZ18" s="96" t="s"/>
    </x:row>
    <x:row r="19" spans="1:52" x14ac:dyDescent="0.25">
      <x:c r="J19" s="11" t="n">
        <x:v>26</x:v>
      </x:c>
      <x:c r="K19" s="11">
        <x:f>'[1]y = F(x)'!K57</x:f>
      </x:c>
      <x:c r="M19" s="11" t="str">
        <x:f>IF(ABS(L19 - K19) &lt;= (ABS(K19) * 0.01), "Passed", "Failed")</x:f>
      </x:c>
      <x:c r="O19" s="11">
        <x:f>IF(AND(J19 &gt;= A16, J19 &lt;= A17), (B17-B16)/(A17-A16)*J19 + (B17 - (B17-B16)/(A17-A16)*A17), IF(AND(J19 &gt; A17, J19 &lt;= A18), (B18-B17)/(A18-A17)*J19 + (B18 - (B18-B17)/(A18-A17)*A18), IF(AND(J19 &gt;= D16, J19 &lt;= D17), (E17-E16)/(D17-D16)*J19 + (E17 - (E17-E16)/(D17-D16)*D17), IF(AND(J19 &gt; D17, J19 &lt;= D18), (E18-E17)/(D18-D17)*J19 + (E18 - (E18-E17)/(D18-D17)*D18), IF(AND(J19 &gt;= G16, J19 &lt;= G17), (H17-H16)/(G17-G16)*J19 + (H17 - (H17-H16)/(G17-G16)*G17), IF(AND(J19 &gt; G17, J19 &lt;= G18), (H18-H17)/(G18-G17)*J19 + (H18 - (H18-H17)/(G18-G17)*G18), IF(AND(J19 &gt;= A18, J19 &lt;= D16), (E16-B18)/(D16-A18)*J19 + (E16 - (E16-B18)/(D16-A18)*D16), IF(AND(J19 &gt;= D18, J19 &lt;= G16), (H16-E18)/(G16-D18)*J19 + (H16 - (H16-E18)/(G16-D18)*G16), -9999))))))))</x:f>
      </x:c>
      <x:c r="P19" s="96" t="s"/>
      <x:c r="Q19" s="57" t="s"/>
      <x:c r="AH19" s="96" t="s"/>
      <x:c r="AI19" s="2" t="s">
        <x:v>21</x:v>
      </x:c>
      <x:c r="AJ19" s="1" t="s"/>
      <x:c r="AL19" s="2" t="s">
        <x:v>33</x:v>
      </x:c>
      <x:c r="AM19" s="1" t="s"/>
      <x:c r="AO19" s="2" t="s">
        <x:v>40</x:v>
      </x:c>
      <x:c r="AP19" s="1" t="s"/>
      <x:c r="AR19" s="2" t="s">
        <x:v>47</x:v>
      </x:c>
      <x:c r="AS19" s="1" t="s"/>
      <x:c r="AU19" s="2" t="s">
        <x:v>452</x:v>
      </x:c>
      <x:c r="AV19" s="1" t="s"/>
      <x:c r="AX19" s="2" t="s">
        <x:v>453</x:v>
      </x:c>
      <x:c r="AY19" s="1" t="s"/>
      <x:c r="AZ19" s="96" t="s"/>
    </x:row>
    <x:row r="20" spans="1:52" x14ac:dyDescent="0.25">
      <x:c r="A20" s="13" t="s">
        <x:v>39</x:v>
      </x:c>
      <x:c r="P20" s="96" t="s"/>
      <x:c r="Q20" s="57" t="s"/>
      <x:c r="AH20" s="96" t="s"/>
      <x:c r="AI20" s="62">
        <x:f>A10</x:f>
      </x:c>
      <x:c r="AJ20" s="62">
        <x:f>B10</x:f>
      </x:c>
      <x:c r="AL20" s="62">
        <x:f>A16</x:f>
      </x:c>
      <x:c r="AM20" s="62">
        <x:f>B16</x:f>
      </x:c>
      <x:c r="AN20" s="57" t="s"/>
      <x:c r="AO20" s="62">
        <x:f>A22</x:f>
      </x:c>
      <x:c r="AP20" s="62">
        <x:f>B22</x:f>
      </x:c>
      <x:c r="AR20" s="62">
        <x:f>A28</x:f>
      </x:c>
      <x:c r="AS20" s="62">
        <x:f>B28</x:f>
      </x:c>
      <x:c r="AT20" s="57" t="s"/>
      <x:c r="AU20" s="62">
        <x:f>A34</x:f>
      </x:c>
      <x:c r="AV20" s="62">
        <x:f>B34</x:f>
      </x:c>
      <x:c r="AW20" s="57" t="s"/>
      <x:c r="AX20" s="62">
        <x:f>A40</x:f>
      </x:c>
      <x:c r="AY20" s="62">
        <x:f>B40</x:f>
      </x:c>
      <x:c r="AZ20" s="96" t="s"/>
    </x:row>
    <x:row r="21" spans="1:52" x14ac:dyDescent="0.25">
      <x:c r="A21" s="45" t="s">
        <x:v>9</x:v>
      </x:c>
      <x:c r="B21" s="45" t="s">
        <x:v>10</x:v>
      </x:c>
      <x:c r="C21" s="45" t="s">
        <x:v>11</x:v>
      </x:c>
      <x:c r="D21" s="47" t="s">
        <x:v>12</x:v>
      </x:c>
      <x:c r="E21" s="47" t="s">
        <x:v>13</x:v>
      </x:c>
      <x:c r="F21" s="47" t="s">
        <x:v>14</x:v>
      </x:c>
      <x:c r="G21" s="49" t="s">
        <x:v>15</x:v>
      </x:c>
      <x:c r="H21" s="49" t="s">
        <x:v>16</x:v>
      </x:c>
      <x:c r="I21" s="49" t="s">
        <x:v>17</x:v>
      </x:c>
      <x:c r="J21" s="58" t="s">
        <x:v>74</x:v>
      </x:c>
      <x:c r="K21" s="59" t="s">
        <x:v>75</x:v>
      </x:c>
      <x:c r="L21" s="59" t="s">
        <x:v>19</x:v>
      </x:c>
      <x:c r="M21" s="59" t="s">
        <x:v>403</x:v>
      </x:c>
      <x:c r="N21" s="59" t="s">
        <x:v>102</x:v>
      </x:c>
      <x:c r="O21" s="59" t="s">
        <x:v>103</x:v>
      </x:c>
      <x:c r="P21" s="96" t="s"/>
      <x:c r="Q21" s="61" t="s"/>
      <x:c r="R21" s="61" t="s"/>
      <x:c r="T21" s="61" t="s"/>
      <x:c r="U21" s="61" t="s"/>
      <x:c r="W21" s="61" t="s"/>
      <x:c r="X21" s="61" t="s"/>
      <x:c r="Z21" s="61" t="s"/>
      <x:c r="AA21" s="61" t="s"/>
      <x:c r="AC21" s="61" t="s"/>
      <x:c r="AD21" s="61" t="s"/>
      <x:c r="AF21" s="61" t="s"/>
      <x:c r="AG21" s="61" t="s"/>
      <x:c r="AH21" s="96" t="s"/>
      <x:c r="AI21" s="63">
        <x:f>J10</x:f>
      </x:c>
      <x:c r="AJ21" s="63">
        <x:f>K10</x:f>
      </x:c>
      <x:c r="AL21" s="63">
        <x:f>J16</x:f>
      </x:c>
      <x:c r="AM21" s="63">
        <x:f>K16</x:f>
      </x:c>
      <x:c r="AN21" s="57" t="s"/>
      <x:c r="AO21" s="63">
        <x:f>J22</x:f>
      </x:c>
      <x:c r="AP21" s="63">
        <x:f>K22</x:f>
      </x:c>
      <x:c r="AR21" s="63">
        <x:f>J28</x:f>
      </x:c>
      <x:c r="AS21" s="63">
        <x:f>K28</x:f>
      </x:c>
      <x:c r="AT21" s="57" t="s"/>
      <x:c r="AU21" s="63">
        <x:f>J34</x:f>
      </x:c>
      <x:c r="AV21" s="63">
        <x:f>K34</x:f>
      </x:c>
      <x:c r="AW21" s="57" t="s"/>
      <x:c r="AX21" s="63">
        <x:f>J40</x:f>
      </x:c>
      <x:c r="AY21" s="63">
        <x:f>K40</x:f>
      </x:c>
      <x:c r="AZ21" s="96" t="s"/>
    </x:row>
    <x:row r="22" spans="1:52" x14ac:dyDescent="0.25">
      <x:c r="A22" s="11" t="n">
        <x:v>5</x:v>
      </x:c>
      <x:c r="B22" s="11" t="n">
        <x:v>13</x:v>
      </x:c>
      <x:c r="C22" s="11" t="s">
        <x:v>40</x:v>
      </x:c>
      <x:c r="D22" s="11" t="n">
        <x:v>13</x:v>
      </x:c>
      <x:c r="E22" s="11" t="n">
        <x:v>18</x:v>
      </x:c>
      <x:c r="F22" s="11" t="s">
        <x:v>40</x:v>
      </x:c>
      <x:c r="G22" s="11" t="n">
        <x:v>22</x:v>
      </x:c>
      <x:c r="H22" s="11" t="n">
        <x:v>33</x:v>
      </x:c>
      <x:c r="I22" s="11" t="s">
        <x:v>40</x:v>
      </x:c>
      <x:c r="J22" s="11" t="n">
        <x:v>6</x:v>
      </x:c>
      <x:c r="K22" s="11">
        <x:f>'[1]y = F(x)'!K98</x:f>
      </x:c>
      <x:c r="M22" s="11" t="str">
        <x:f>IF(ABS(L22 - K22) &lt;= (ABS(K22) * 0.01), "Passed", "Failed")</x:f>
      </x:c>
      <x:c r="O22" s="11">
        <x:f>IF(AND(J22 &gt;= A22, J22 &lt; A23), B22, IF(AND(J22 &gt;= A23, J22 &lt; A24), B23, IF(AND(J22 &gt;= A24, J22 &lt; D22), B24, IF(AND(J22 &gt;= D22, J22 &lt; D23), E22, IF(AND(J22 &gt;= D23, J22 &lt; D24), E23, IF(AND(J22 &gt;= D24, J22 &lt; G22), E24, IF(AND(J22 &gt;= G22, J22 &lt; G23), H22, IF(AND(J22 &gt;= G23, J22 &lt; G24), H23, IF(J22 = G24, H24, -9999)))))))))</x:f>
      </x:c>
      <x:c r="P22" s="96" t="s"/>
      <x:c r="Q22" s="57" t="s"/>
      <x:c r="AH22" s="96" t="s"/>
      <x:c r="AI22" s="62">
        <x:f>A11</x:f>
      </x:c>
      <x:c r="AJ22" s="62">
        <x:f>B11</x:f>
      </x:c>
      <x:c r="AL22" s="62">
        <x:f>A17</x:f>
      </x:c>
      <x:c r="AM22" s="62">
        <x:f>B17</x:f>
      </x:c>
      <x:c r="AN22" s="57" t="s"/>
      <x:c r="AO22" s="62">
        <x:f>A23</x:f>
      </x:c>
      <x:c r="AP22" s="62">
        <x:f>B23</x:f>
      </x:c>
      <x:c r="AR22" s="62">
        <x:f>A29</x:f>
      </x:c>
      <x:c r="AS22" s="62">
        <x:f>B29</x:f>
      </x:c>
      <x:c r="AT22" s="57" t="s"/>
      <x:c r="AU22" s="62">
        <x:f>A35</x:f>
      </x:c>
      <x:c r="AV22" s="62">
        <x:f>B35</x:f>
      </x:c>
      <x:c r="AW22" s="57" t="s"/>
      <x:c r="AX22" s="62">
        <x:f>A41</x:f>
      </x:c>
      <x:c r="AY22" s="62">
        <x:f>B41</x:f>
      </x:c>
      <x:c r="AZ22" s="96" t="s"/>
    </x:row>
    <x:row r="23" spans="1:52" x14ac:dyDescent="0.25">
      <x:c r="A23" s="11" t="n">
        <x:v>7</x:v>
      </x:c>
      <x:c r="B23" s="11" t="n">
        <x:v>15</x:v>
      </x:c>
      <x:c r="D23" s="11" t="n">
        <x:v>18</x:v>
      </x:c>
      <x:c r="E23" s="11" t="n">
        <x:v>20</x:v>
      </x:c>
      <x:c r="G23" s="11" t="n">
        <x:v>24</x:v>
      </x:c>
      <x:c r="H23" s="11" t="n">
        <x:v>35</x:v>
      </x:c>
      <x:c r="J23" s="11" t="n">
        <x:v>8</x:v>
      </x:c>
      <x:c r="K23" s="11">
        <x:f>'[1]y = F(x)'!K99</x:f>
      </x:c>
      <x:c r="M23" s="11" t="str">
        <x:f>IF(ABS(L23 - K23) &lt;= (ABS(K23) * 0.01), "Passed", "Failed")</x:f>
      </x:c>
      <x:c r="O23" s="11">
        <x:f>IF(AND(J23 &gt;= A22, J23 &lt; A23), B22, IF(AND(J23 &gt;= A23, J23 &lt; A24), B23, IF(AND(J23 &gt;= A24, J23 &lt; D22), B24, IF(AND(J23 &gt;= D22, J23 &lt; D23), E22, IF(AND(J23 &gt;= D23, J23 &lt; D24), E23, IF(AND(J23 &gt;= D24, J23 &lt; G22), E24, IF(AND(J23 &gt;= G22, J23 &lt; G23), H22, IF(AND(J23 &gt;= G23, J23 &lt; G24), H23, IF(J23 = G24, H24, -9999)))))))))</x:f>
      </x:c>
      <x:c r="P23" s="96" t="s"/>
      <x:c r="Q23" s="57" t="s"/>
      <x:c r="AH23" s="96" t="s"/>
      <x:c r="AI23" s="63">
        <x:f>J11</x:f>
      </x:c>
      <x:c r="AJ23" s="63">
        <x:f>K11</x:f>
      </x:c>
      <x:c r="AL23" s="63">
        <x:f>J17</x:f>
      </x:c>
      <x:c r="AM23" s="63">
        <x:f>K17</x:f>
      </x:c>
      <x:c r="AN23" s="57" t="s"/>
      <x:c r="AO23" s="63">
        <x:f>J23</x:f>
      </x:c>
      <x:c r="AP23" s="63">
        <x:f>K23</x:f>
      </x:c>
      <x:c r="AR23" s="63">
        <x:f>J29</x:f>
      </x:c>
      <x:c r="AS23" s="63">
        <x:f>K29</x:f>
      </x:c>
      <x:c r="AT23" s="57" t="s"/>
      <x:c r="AU23" s="63">
        <x:f>J35</x:f>
      </x:c>
      <x:c r="AV23" s="63">
        <x:f>K35</x:f>
      </x:c>
      <x:c r="AW23" s="57" t="s"/>
      <x:c r="AX23" s="63">
        <x:f>J41</x:f>
      </x:c>
      <x:c r="AY23" s="63">
        <x:f>K41</x:f>
      </x:c>
      <x:c r="AZ23" s="96" t="s"/>
    </x:row>
    <x:row r="24" spans="1:52" x14ac:dyDescent="0.25">
      <x:c r="A24" s="11" t="n">
        <x:v>12</x:v>
      </x:c>
      <x:c r="B24" s="11" t="n">
        <x:v>16</x:v>
      </x:c>
      <x:c r="D24" s="11" t="n">
        <x:v>19</x:v>
      </x:c>
      <x:c r="E24" s="11" t="n">
        <x:v>25</x:v>
      </x:c>
      <x:c r="G24" s="11" t="n">
        <x:v>30</x:v>
      </x:c>
      <x:c r="H24" s="11" t="n">
        <x:v>41</x:v>
      </x:c>
      <x:c r="J24" s="11" t="n">
        <x:v>15</x:v>
      </x:c>
      <x:c r="K24" s="11">
        <x:f>'[1]y = F(x)'!K100</x:f>
      </x:c>
      <x:c r="M24" s="11" t="str">
        <x:f>IF(ABS(L24 - K24) &lt;= (ABS(K24) * 0.01), "Passed", "Failed")</x:f>
      </x:c>
      <x:c r="O24" s="11">
        <x:f>IF(AND(J24 &gt;= A22, J24 &lt; A23), B22, IF(AND(J24 &gt;= A23, J24 &lt; A24), B23, IF(AND(J24 &gt;= A24, J24 &lt; D22), B24, IF(AND(J24 &gt;= D22, J24 &lt; D23), E22, IF(AND(J24 &gt;= D23, J24 &lt; D24), E23, IF(AND(J24 &gt;= D24, J24 &lt; G22), E24, IF(AND(J24 &gt;= G22, J24 &lt; G23), H22, IF(AND(J24 &gt;= G23, J24 &lt; G24), H23, IF(J24 = G24, H24, -9999)))))))))</x:f>
      </x:c>
      <x:c r="P24" s="96" t="s"/>
      <x:c r="Q24" s="57" t="s"/>
      <x:c r="AH24" s="96" t="s"/>
      <x:c r="AI24" s="62">
        <x:f>A12</x:f>
      </x:c>
      <x:c r="AJ24" s="62">
        <x:f>B12</x:f>
      </x:c>
      <x:c r="AL24" s="62">
        <x:f>A18</x:f>
      </x:c>
      <x:c r="AM24" s="62">
        <x:f>B18</x:f>
      </x:c>
      <x:c r="AN24" s="57" t="s"/>
      <x:c r="AO24" s="62">
        <x:f>A24</x:f>
      </x:c>
      <x:c r="AP24" s="62">
        <x:f>B24</x:f>
      </x:c>
      <x:c r="AR24" s="62">
        <x:f>A30</x:f>
      </x:c>
      <x:c r="AS24" s="62">
        <x:f>B30</x:f>
      </x:c>
      <x:c r="AT24" s="57" t="s"/>
      <x:c r="AU24" s="62">
        <x:f>A36</x:f>
      </x:c>
      <x:c r="AV24" s="62">
        <x:f>B36</x:f>
      </x:c>
      <x:c r="AW24" s="57" t="s"/>
      <x:c r="AX24" s="62">
        <x:f>A42</x:f>
      </x:c>
      <x:c r="AY24" s="62">
        <x:f>B42</x:f>
      </x:c>
      <x:c r="AZ24" s="96" t="s"/>
    </x:row>
    <x:row r="25" spans="1:52" x14ac:dyDescent="0.25">
      <x:c r="J25" s="11" t="n">
        <x:v>26</x:v>
      </x:c>
      <x:c r="K25" s="11">
        <x:f>'[1]y = F(x)'!K101</x:f>
      </x:c>
      <x:c r="M25" s="11" t="str">
        <x:f>IF(ABS(L25 - K25) &lt;= (ABS(K25) * 0.01), "Passed", "Failed")</x:f>
      </x:c>
      <x:c r="O25" s="11">
        <x:f>IF(AND(J25 &gt;= A22, J25 &lt; A23), B22, IF(AND(J25 &gt;= A23, J25 &lt; A24), B23, IF(AND(J25 &gt;= A24, J25 &lt; D22), B24, IF(AND(J25 &gt;= D22, J25 &lt; D23), E22, IF(AND(J25 &gt;= D23, J25 &lt; D24), E23, IF(AND(J25 &gt;= D24, J25 &lt; G22), E24, IF(AND(J25 &gt;= G22, J25 &lt; G23), H22, IF(AND(J25 &gt;= G23, J25 &lt; G24), H23, IF(J25 = G24, H24, -9999)))))))))</x:f>
      </x:c>
      <x:c r="P25" s="96" t="s"/>
      <x:c r="Q25" s="57" t="s"/>
      <x:c r="AH25" s="96" t="s"/>
      <x:c r="AI25" s="62">
        <x:f>D10</x:f>
      </x:c>
      <x:c r="AJ25" s="62">
        <x:f>E10</x:f>
      </x:c>
      <x:c r="AL25" s="62">
        <x:f>D16</x:f>
      </x:c>
      <x:c r="AM25" s="62">
        <x:f>E16</x:f>
      </x:c>
      <x:c r="AN25" s="57" t="s"/>
      <x:c r="AO25" s="62">
        <x:f>D22</x:f>
      </x:c>
      <x:c r="AP25" s="62">
        <x:f>E22</x:f>
      </x:c>
      <x:c r="AR25" s="62">
        <x:f>D28</x:f>
      </x:c>
      <x:c r="AS25" s="62">
        <x:f>E28</x:f>
      </x:c>
      <x:c r="AT25" s="57" t="s"/>
      <x:c r="AU25" s="62">
        <x:f>D34</x:f>
      </x:c>
      <x:c r="AV25" s="62">
        <x:f>E34</x:f>
      </x:c>
      <x:c r="AW25" s="57" t="s"/>
      <x:c r="AX25" s="62">
        <x:f>D40</x:f>
      </x:c>
      <x:c r="AY25" s="62">
        <x:f>E40</x:f>
      </x:c>
      <x:c r="AZ25" s="96" t="s"/>
    </x:row>
    <x:row r="26" spans="1:52" x14ac:dyDescent="0.25">
      <x:c r="A26" s="13" t="s">
        <x:v>46</x:v>
      </x:c>
      <x:c r="P26" s="96" t="s"/>
      <x:c r="Q26" s="57" t="s"/>
      <x:c r="AH26" s="96" t="s"/>
      <x:c r="AI26" s="63">
        <x:f>J12</x:f>
      </x:c>
      <x:c r="AJ26" s="63">
        <x:f>K12</x:f>
      </x:c>
      <x:c r="AL26" s="63">
        <x:f>J18</x:f>
      </x:c>
      <x:c r="AM26" s="63">
        <x:f>K18</x:f>
      </x:c>
      <x:c r="AN26" s="57" t="s"/>
      <x:c r="AO26" s="63">
        <x:f>J24</x:f>
      </x:c>
      <x:c r="AP26" s="63">
        <x:f>K24</x:f>
      </x:c>
      <x:c r="AR26" s="63">
        <x:f>J30</x:f>
      </x:c>
      <x:c r="AS26" s="63">
        <x:f>K30</x:f>
      </x:c>
      <x:c r="AT26" s="57" t="s"/>
      <x:c r="AU26" s="63">
        <x:f>J36</x:f>
      </x:c>
      <x:c r="AV26" s="63">
        <x:f>K36</x:f>
      </x:c>
      <x:c r="AW26" s="57" t="s"/>
      <x:c r="AX26" s="63">
        <x:f>J42</x:f>
      </x:c>
      <x:c r="AY26" s="63">
        <x:f>K42</x:f>
      </x:c>
      <x:c r="AZ26" s="96" t="s"/>
    </x:row>
    <x:row r="27" spans="1:52" x14ac:dyDescent="0.25">
      <x:c r="A27" s="45" t="s">
        <x:v>9</x:v>
      </x:c>
      <x:c r="B27" s="45" t="s">
        <x:v>10</x:v>
      </x:c>
      <x:c r="C27" s="45" t="s">
        <x:v>11</x:v>
      </x:c>
      <x:c r="D27" s="47" t="s">
        <x:v>12</x:v>
      </x:c>
      <x:c r="E27" s="47" t="s">
        <x:v>13</x:v>
      </x:c>
      <x:c r="F27" s="47" t="s">
        <x:v>14</x:v>
      </x:c>
      <x:c r="G27" s="49" t="s">
        <x:v>15</x:v>
      </x:c>
      <x:c r="H27" s="49" t="s">
        <x:v>16</x:v>
      </x:c>
      <x:c r="I27" s="49" t="s">
        <x:v>17</x:v>
      </x:c>
      <x:c r="J27" s="58" t="s">
        <x:v>74</x:v>
      </x:c>
      <x:c r="K27" s="59" t="s">
        <x:v>75</x:v>
      </x:c>
      <x:c r="L27" s="59" t="s">
        <x:v>19</x:v>
      </x:c>
      <x:c r="M27" s="59" t="s">
        <x:v>403</x:v>
      </x:c>
      <x:c r="N27" s="59" t="s">
        <x:v>102</x:v>
      </x:c>
      <x:c r="O27" s="59" t="s">
        <x:v>103</x:v>
      </x:c>
      <x:c r="P27" s="96" t="s"/>
      <x:c r="Q27" s="57" t="s"/>
      <x:c r="AH27" s="96" t="s"/>
      <x:c r="AI27" s="62">
        <x:f>D11</x:f>
      </x:c>
      <x:c r="AJ27" s="62">
        <x:f>E11</x:f>
      </x:c>
      <x:c r="AL27" s="62">
        <x:f>D17</x:f>
      </x:c>
      <x:c r="AM27" s="62">
        <x:f>E17</x:f>
      </x:c>
      <x:c r="AN27" s="57" t="s"/>
      <x:c r="AO27" s="62">
        <x:f>D23</x:f>
      </x:c>
      <x:c r="AP27" s="62">
        <x:f>E23</x:f>
      </x:c>
      <x:c r="AR27" s="62">
        <x:f>D29</x:f>
      </x:c>
      <x:c r="AS27" s="62">
        <x:f>E29</x:f>
      </x:c>
      <x:c r="AT27" s="57" t="s"/>
      <x:c r="AU27" s="62">
        <x:f>D35</x:f>
      </x:c>
      <x:c r="AV27" s="62">
        <x:f>E35</x:f>
      </x:c>
      <x:c r="AW27" s="57" t="s"/>
      <x:c r="AX27" s="62">
        <x:f>D41</x:f>
      </x:c>
      <x:c r="AY27" s="62">
        <x:f>E41</x:f>
      </x:c>
      <x:c r="AZ27" s="96" t="s"/>
    </x:row>
    <x:row r="28" spans="1:52" x14ac:dyDescent="0.25">
      <x:c r="A28" s="11" t="n">
        <x:v>5</x:v>
      </x:c>
      <x:c r="B28" s="11" t="n">
        <x:v>13</x:v>
      </x:c>
      <x:c r="C28" s="11" t="s">
        <x:v>47</x:v>
      </x:c>
      <x:c r="D28" s="11" t="n">
        <x:v>13</x:v>
      </x:c>
      <x:c r="E28" s="11" t="n">
        <x:v>18</x:v>
      </x:c>
      <x:c r="F28" s="11" t="s">
        <x:v>47</x:v>
      </x:c>
      <x:c r="G28" s="11" t="n">
        <x:v>22</x:v>
      </x:c>
      <x:c r="H28" s="11" t="n">
        <x:v>33</x:v>
      </x:c>
      <x:c r="I28" s="11" t="s">
        <x:v>47</x:v>
      </x:c>
      <x:c r="J28" s="11" t="n">
        <x:v>6</x:v>
      </x:c>
      <x:c r="K28" s="11">
        <x:f>'[1]y = F(x)'!K142</x:f>
      </x:c>
      <x:c r="M28" s="11" t="str">
        <x:f>IF(ABS(L28 - K28) &lt;= (ABS(K28) * 0.01), "Passed", "Failed")</x:f>
      </x:c>
      <x:c r="P28" s="96" t="s"/>
      <x:c r="Q28" s="57" t="s"/>
      <x:c r="AH28" s="96" t="s"/>
      <x:c r="AI28" s="62">
        <x:f>D12</x:f>
      </x:c>
      <x:c r="AJ28" s="62">
        <x:f>E12</x:f>
      </x:c>
      <x:c r="AL28" s="62">
        <x:f>D18</x:f>
      </x:c>
      <x:c r="AM28" s="62">
        <x:f>E18</x:f>
      </x:c>
      <x:c r="AN28" s="57" t="s"/>
      <x:c r="AO28" s="62">
        <x:f>D24</x:f>
      </x:c>
      <x:c r="AP28" s="62">
        <x:f>E24</x:f>
      </x:c>
      <x:c r="AR28" s="62">
        <x:f>D30</x:f>
      </x:c>
      <x:c r="AS28" s="62">
        <x:f>E30</x:f>
      </x:c>
      <x:c r="AT28" s="57" t="s"/>
      <x:c r="AU28" s="62">
        <x:f>D36</x:f>
      </x:c>
      <x:c r="AV28" s="62">
        <x:f>E36</x:f>
      </x:c>
      <x:c r="AW28" s="57" t="s"/>
      <x:c r="AX28" s="62">
        <x:f>D42</x:f>
      </x:c>
      <x:c r="AY28" s="62">
        <x:f>E42</x:f>
      </x:c>
      <x:c r="AZ28" s="96" t="s"/>
    </x:row>
    <x:row r="29" spans="1:52" x14ac:dyDescent="0.25">
      <x:c r="A29" s="11" t="n">
        <x:v>7</x:v>
      </x:c>
      <x:c r="B29" s="11" t="n">
        <x:v>15</x:v>
      </x:c>
      <x:c r="D29" s="11" t="n">
        <x:v>18</x:v>
      </x:c>
      <x:c r="E29" s="11" t="n">
        <x:v>20</x:v>
      </x:c>
      <x:c r="G29" s="11" t="n">
        <x:v>24</x:v>
      </x:c>
      <x:c r="H29" s="11" t="n">
        <x:v>35</x:v>
      </x:c>
      <x:c r="J29" s="11" t="n">
        <x:v>8</x:v>
      </x:c>
      <x:c r="K29" s="11">
        <x:f>'[1]y = F(x)'!K143</x:f>
      </x:c>
      <x:c r="M29" s="11" t="str">
        <x:f>IF(ABS(L29 - K29) &lt;= (ABS(K29) * 0.01), "Passed", "Failed")</x:f>
      </x:c>
      <x:c r="P29" s="96" t="s"/>
      <x:c r="Q29" s="57" t="s"/>
      <x:c r="AH29" s="96" t="s"/>
      <x:c r="AI29" s="62">
        <x:f>G10</x:f>
      </x:c>
      <x:c r="AJ29" s="62">
        <x:f>H10</x:f>
      </x:c>
      <x:c r="AL29" s="62">
        <x:f>G16</x:f>
      </x:c>
      <x:c r="AM29" s="62">
        <x:f>H16</x:f>
      </x:c>
      <x:c r="AN29" s="57" t="s"/>
      <x:c r="AO29" s="62">
        <x:f>G22</x:f>
      </x:c>
      <x:c r="AP29" s="62">
        <x:f>H22</x:f>
      </x:c>
      <x:c r="AR29" s="62">
        <x:f>G28</x:f>
      </x:c>
      <x:c r="AS29" s="62">
        <x:f>H28</x:f>
      </x:c>
      <x:c r="AT29" s="57" t="s"/>
      <x:c r="AU29" s="62">
        <x:f>G34</x:f>
      </x:c>
      <x:c r="AV29" s="62">
        <x:f>H34</x:f>
      </x:c>
      <x:c r="AW29" s="57" t="s"/>
      <x:c r="AX29" s="62">
        <x:f>G40</x:f>
      </x:c>
      <x:c r="AY29" s="62">
        <x:f>H40</x:f>
      </x:c>
      <x:c r="AZ29" s="96" t="s"/>
    </x:row>
    <x:row r="30" spans="1:52" x14ac:dyDescent="0.25">
      <x:c r="A30" s="11" t="n">
        <x:v>12</x:v>
      </x:c>
      <x:c r="B30" s="11" t="n">
        <x:v>16</x:v>
      </x:c>
      <x:c r="D30" s="11" t="n">
        <x:v>19</x:v>
      </x:c>
      <x:c r="E30" s="11" t="n">
        <x:v>25</x:v>
      </x:c>
      <x:c r="G30" s="11" t="n">
        <x:v>30</x:v>
      </x:c>
      <x:c r="H30" s="11" t="n">
        <x:v>41</x:v>
      </x:c>
      <x:c r="J30" s="11" t="n">
        <x:v>15</x:v>
      </x:c>
      <x:c r="K30" s="11">
        <x:f>'[1]y = F(x)'!K144</x:f>
      </x:c>
      <x:c r="M30" s="11" t="str">
        <x:f>IF(ABS(L30 - K30) &lt;= (ABS(K30) * 0.01), "Passed", "Failed")</x:f>
      </x:c>
      <x:c r="P30" s="96" t="s"/>
      <x:c r="Q30" s="57" t="s"/>
      <x:c r="AH30" s="96" t="s"/>
      <x:c r="AI30" s="62">
        <x:f>G11</x:f>
      </x:c>
      <x:c r="AJ30" s="62">
        <x:f>H11</x:f>
      </x:c>
      <x:c r="AL30" s="62">
        <x:f>G17</x:f>
      </x:c>
      <x:c r="AM30" s="62">
        <x:f>H17</x:f>
      </x:c>
      <x:c r="AN30" s="57" t="s"/>
      <x:c r="AO30" s="62">
        <x:f>G23</x:f>
      </x:c>
      <x:c r="AP30" s="62">
        <x:f>H23</x:f>
      </x:c>
      <x:c r="AR30" s="62">
        <x:f>G29</x:f>
      </x:c>
      <x:c r="AS30" s="62">
        <x:f>H29</x:f>
      </x:c>
      <x:c r="AT30" s="57" t="s"/>
      <x:c r="AU30" s="62">
        <x:f>G35</x:f>
      </x:c>
      <x:c r="AV30" s="62">
        <x:f>H35</x:f>
      </x:c>
      <x:c r="AW30" s="57" t="s"/>
      <x:c r="AX30" s="62">
        <x:f>G41</x:f>
      </x:c>
      <x:c r="AY30" s="62">
        <x:f>H41</x:f>
      </x:c>
      <x:c r="AZ30" s="96" t="s"/>
    </x:row>
    <x:row r="31" spans="1:52" x14ac:dyDescent="0.25">
      <x:c r="J31" s="11" t="n">
        <x:v>26</x:v>
      </x:c>
      <x:c r="K31" s="11">
        <x:f>'[1]y = F(x)'!K145</x:f>
      </x:c>
      <x:c r="M31" s="11" t="str">
        <x:f>IF(ABS(L31 - K31) &lt;= (ABS(K31) * 0.01), "Passed", "Failed")</x:f>
      </x:c>
      <x:c r="P31" s="96" t="s"/>
      <x:c r="Q31" s="57" t="s"/>
      <x:c r="AH31" s="96" t="s"/>
      <x:c r="AI31" s="63">
        <x:f>J13</x:f>
      </x:c>
      <x:c r="AJ31" s="63">
        <x:f>K13</x:f>
      </x:c>
      <x:c r="AL31" s="63">
        <x:f>J19</x:f>
      </x:c>
      <x:c r="AM31" s="63">
        <x:f>K19</x:f>
      </x:c>
      <x:c r="AN31" s="57" t="s"/>
      <x:c r="AO31" s="63">
        <x:f>J25</x:f>
      </x:c>
      <x:c r="AP31" s="63">
        <x:f>K25</x:f>
      </x:c>
      <x:c r="AR31" s="63">
        <x:f>J31</x:f>
      </x:c>
      <x:c r="AS31" s="63">
        <x:f>K31</x:f>
      </x:c>
      <x:c r="AT31" s="57" t="s"/>
      <x:c r="AU31" s="63">
        <x:f>J37</x:f>
      </x:c>
      <x:c r="AV31" s="63">
        <x:f>K37</x:f>
      </x:c>
      <x:c r="AW31" s="57" t="s"/>
      <x:c r="AX31" s="63">
        <x:f>J43</x:f>
      </x:c>
      <x:c r="AY31" s="63">
        <x:f>K43</x:f>
      </x:c>
      <x:c r="AZ31" s="96" t="s"/>
    </x:row>
    <x:row r="32" spans="1:52" x14ac:dyDescent="0.25">
      <x:c r="A32" s="13" t="s">
        <x:v>53</x:v>
      </x:c>
      <x:c r="P32" s="96" t="s"/>
      <x:c r="Q32" s="57" t="s"/>
      <x:c r="AH32" s="96" t="s"/>
      <x:c r="AI32" s="62">
        <x:f>G12</x:f>
      </x:c>
      <x:c r="AJ32" s="62">
        <x:f>H12</x:f>
      </x:c>
      <x:c r="AL32" s="62">
        <x:f>G18</x:f>
      </x:c>
      <x:c r="AM32" s="62">
        <x:f>H18</x:f>
      </x:c>
      <x:c r="AN32" s="57" t="s"/>
      <x:c r="AO32" s="62">
        <x:f>G24</x:f>
      </x:c>
      <x:c r="AP32" s="62">
        <x:f>H24</x:f>
      </x:c>
      <x:c r="AR32" s="62">
        <x:f>G30</x:f>
      </x:c>
      <x:c r="AS32" s="62">
        <x:f>H30</x:f>
      </x:c>
      <x:c r="AT32" s="57" t="s"/>
      <x:c r="AU32" s="62">
        <x:f>G36</x:f>
      </x:c>
      <x:c r="AV32" s="62">
        <x:f>H36</x:f>
      </x:c>
      <x:c r="AW32" s="57" t="s"/>
      <x:c r="AX32" s="62">
        <x:f>G42</x:f>
      </x:c>
      <x:c r="AY32" s="62">
        <x:f>H42</x:f>
      </x:c>
      <x:c r="AZ32" s="96" t="s"/>
    </x:row>
    <x:row r="33" spans="1:52" x14ac:dyDescent="0.25">
      <x:c r="A33" s="45" t="s">
        <x:v>9</x:v>
      </x:c>
      <x:c r="B33" s="45" t="s">
        <x:v>10</x:v>
      </x:c>
      <x:c r="C33" s="45" t="s">
        <x:v>11</x:v>
      </x:c>
      <x:c r="D33" s="47" t="s">
        <x:v>12</x:v>
      </x:c>
      <x:c r="E33" s="47" t="s">
        <x:v>13</x:v>
      </x:c>
      <x:c r="F33" s="47" t="s">
        <x:v>14</x:v>
      </x:c>
      <x:c r="G33" s="49" t="s">
        <x:v>15</x:v>
      </x:c>
      <x:c r="H33" s="49" t="s">
        <x:v>16</x:v>
      </x:c>
      <x:c r="I33" s="49" t="s">
        <x:v>17</x:v>
      </x:c>
      <x:c r="J33" s="58" t="s">
        <x:v>74</x:v>
      </x:c>
      <x:c r="K33" s="59" t="s">
        <x:v>75</x:v>
      </x:c>
      <x:c r="L33" s="59" t="s">
        <x:v>19</x:v>
      </x:c>
      <x:c r="M33" s="59" t="s">
        <x:v>403</x:v>
      </x:c>
      <x:c r="N33" s="59" t="s">
        <x:v>102</x:v>
      </x:c>
      <x:c r="O33" s="59" t="s">
        <x:v>103</x:v>
      </x:c>
      <x:c r="P33" s="96" t="s"/>
      <x:c r="Q33" s="57" t="s"/>
      <x:c r="AH33" s="96" t="s"/>
      <x:c r="AR33" s="57" t="s"/>
      <x:c r="AS33" s="57" t="s"/>
      <x:c r="AT33" s="57" t="s"/>
      <x:c r="AU33" s="57" t="s"/>
      <x:c r="AV33" s="57" t="s"/>
      <x:c r="AW33" s="57" t="s"/>
      <x:c r="AX33" s="57" t="s"/>
      <x:c r="AY33" s="57" t="s"/>
      <x:c r="AZ33" s="96" t="s"/>
    </x:row>
    <x:row r="34" spans="1:52" x14ac:dyDescent="0.25">
      <x:c r="A34" s="11" t="n">
        <x:v>5</x:v>
      </x:c>
      <x:c r="B34" s="11" t="n">
        <x:v>13</x:v>
      </x:c>
      <x:c r="C34" s="11" t="s">
        <x:v>54</x:v>
      </x:c>
      <x:c r="D34" s="11" t="n">
        <x:v>13</x:v>
      </x:c>
      <x:c r="E34" s="11" t="n">
        <x:v>18</x:v>
      </x:c>
      <x:c r="F34" s="11" t="s">
        <x:v>54</x:v>
      </x:c>
      <x:c r="G34" s="11" t="n">
        <x:v>22</x:v>
      </x:c>
      <x:c r="H34" s="11" t="n">
        <x:v>33</x:v>
      </x:c>
      <x:c r="I34" s="11" t="s">
        <x:v>54</x:v>
      </x:c>
      <x:c r="J34" s="11" t="n">
        <x:v>6</x:v>
      </x:c>
      <x:c r="K34" s="11">
        <x:f>'[1]y = F(x)'!K186</x:f>
      </x:c>
      <x:c r="M34" s="11" t="str">
        <x:f>IF(ABS(L34 - K34) &lt;= (ABS(K34) * 0.01), "Passed", "Failed")</x:f>
      </x:c>
      <x:c r="P34" s="96" t="s"/>
      <x:c r="Q34" s="57" t="s"/>
      <x:c r="AH34" s="96" t="s"/>
      <x:c r="AZ34" s="96" t="s"/>
    </x:row>
    <x:row r="35" spans="1:52" x14ac:dyDescent="0.25">
      <x:c r="A35" s="11" t="n">
        <x:v>7</x:v>
      </x:c>
      <x:c r="B35" s="11" t="n">
        <x:v>15</x:v>
      </x:c>
      <x:c r="D35" s="11" t="n">
        <x:v>18</x:v>
      </x:c>
      <x:c r="E35" s="11" t="n">
        <x:v>20</x:v>
      </x:c>
      <x:c r="G35" s="11" t="n">
        <x:v>24</x:v>
      </x:c>
      <x:c r="H35" s="11" t="n">
        <x:v>35</x:v>
      </x:c>
      <x:c r="J35" s="11" t="n">
        <x:v>8</x:v>
      </x:c>
      <x:c r="K35" s="11">
        <x:f>'[1]y = F(x)'!K187</x:f>
      </x:c>
      <x:c r="M35" s="11" t="str">
        <x:f>IF(ABS(L35 - K35) &lt;= (ABS(K35) * 0.01), "Passed", "Failed")</x:f>
      </x:c>
      <x:c r="P35" s="96" t="s"/>
      <x:c r="Q35" s="57" t="s"/>
      <x:c r="AH35" s="96" t="s"/>
      <x:c r="AZ35" s="96" t="s"/>
    </x:row>
    <x:row r="36" spans="1:52" x14ac:dyDescent="0.25">
      <x:c r="A36" s="11" t="n">
        <x:v>12</x:v>
      </x:c>
      <x:c r="B36" s="11" t="n">
        <x:v>16</x:v>
      </x:c>
      <x:c r="D36" s="11" t="n">
        <x:v>19</x:v>
      </x:c>
      <x:c r="E36" s="11" t="n">
        <x:v>25</x:v>
      </x:c>
      <x:c r="G36" s="11" t="n">
        <x:v>30</x:v>
      </x:c>
      <x:c r="H36" s="11" t="n">
        <x:v>41</x:v>
      </x:c>
      <x:c r="J36" s="11" t="n">
        <x:v>15</x:v>
      </x:c>
      <x:c r="K36" s="11">
        <x:f>'[1]y = F(x)'!K188</x:f>
      </x:c>
      <x:c r="M36" s="11" t="str">
        <x:f>IF(ABS(L36 - O36) &lt;= (ABS(O36) * 0.01), "Passed", "Failed")</x:f>
      </x:c>
      <x:c r="O36" s="11">
        <x:f>AVERAGE(17.7431932773109, 20.2097902097902)</x:f>
      </x:c>
      <x:c r="P36" s="96" t="s"/>
      <x:c r="Q36" s="57" t="s"/>
      <x:c r="AH36" s="96" t="s"/>
      <x:c r="AZ36" s="96" t="s"/>
    </x:row>
    <x:row r="37" spans="1:52" x14ac:dyDescent="0.25">
      <x:c r="J37" s="11" t="n">
        <x:v>26</x:v>
      </x:c>
      <x:c r="K37" s="11">
        <x:f>'[1]y = F(x)'!K189</x:f>
      </x:c>
      <x:c r="M37" s="11" t="str">
        <x:f>IF(ABS(L37 - K37) &lt;= (ABS(K37) * 0.01), "Passed", "Failed")</x:f>
      </x:c>
      <x:c r="P37" s="96" t="s"/>
      <x:c r="Q37" s="57" t="s"/>
      <x:c r="AH37" s="96" t="s"/>
      <x:c r="AZ37" s="96" t="s"/>
    </x:row>
    <x:row r="38" spans="1:52" x14ac:dyDescent="0.25">
      <x:c r="A38" s="13" t="s">
        <x:v>60</x:v>
      </x:c>
      <x:c r="P38" s="96" t="s"/>
      <x:c r="Q38" s="57" t="s"/>
      <x:c r="AH38" s="96" t="s"/>
      <x:c r="AZ38" s="96" t="s"/>
    </x:row>
    <x:row r="39" spans="1:52" x14ac:dyDescent="0.25">
      <x:c r="A39" s="45" t="s">
        <x:v>9</x:v>
      </x:c>
      <x:c r="B39" s="45" t="s">
        <x:v>10</x:v>
      </x:c>
      <x:c r="C39" s="45" t="s">
        <x:v>11</x:v>
      </x:c>
      <x:c r="D39" s="47" t="s">
        <x:v>12</x:v>
      </x:c>
      <x:c r="E39" s="47" t="s">
        <x:v>13</x:v>
      </x:c>
      <x:c r="F39" s="47" t="s">
        <x:v>14</x:v>
      </x:c>
      <x:c r="G39" s="49" t="s">
        <x:v>15</x:v>
      </x:c>
      <x:c r="H39" s="49" t="s">
        <x:v>16</x:v>
      </x:c>
      <x:c r="I39" s="49" t="s">
        <x:v>17</x:v>
      </x:c>
      <x:c r="J39" s="58" t="s">
        <x:v>74</x:v>
      </x:c>
      <x:c r="K39" s="59" t="s">
        <x:v>75</x:v>
      </x:c>
      <x:c r="L39" s="59" t="s">
        <x:v>19</x:v>
      </x:c>
      <x:c r="M39" s="59" t="s">
        <x:v>403</x:v>
      </x:c>
      <x:c r="N39" s="59" t="s">
        <x:v>102</x:v>
      </x:c>
      <x:c r="O39" s="59" t="s">
        <x:v>103</x:v>
      </x:c>
      <x:c r="P39" s="96" t="s"/>
      <x:c r="Q39" s="57" t="s"/>
      <x:c r="AH39" s="96" t="s"/>
      <x:c r="AZ39" s="96" t="s"/>
    </x:row>
    <x:row r="40" spans="1:52" x14ac:dyDescent="0.25">
      <x:c r="A40" s="11" t="n">
        <x:v>5</x:v>
      </x:c>
      <x:c r="B40" s="11" t="n">
        <x:v>13</x:v>
      </x:c>
      <x:c r="C40" s="11" t="s">
        <x:v>33</x:v>
      </x:c>
      <x:c r="D40" s="11" t="n">
        <x:v>13</x:v>
      </x:c>
      <x:c r="E40" s="11" t="n">
        <x:v>18</x:v>
      </x:c>
      <x:c r="F40" s="11" t="s">
        <x:v>33</x:v>
      </x:c>
      <x:c r="G40" s="11" t="n">
        <x:v>22</x:v>
      </x:c>
      <x:c r="H40" s="11" t="n">
        <x:v>33</x:v>
      </x:c>
      <x:c r="I40" s="11" t="s">
        <x:v>54</x:v>
      </x:c>
      <x:c r="J40" s="11" t="n">
        <x:v>6</x:v>
      </x:c>
      <x:c r="K40" s="11">
        <x:f>'[1]y = F(x)'!K230</x:f>
      </x:c>
      <x:c r="M40" s="11" t="str">
        <x:f>IF(ABS(L40 - K40) &lt;= (ABS(K40) * 0.01), "Passed", "Failed")</x:f>
      </x:c>
      <x:c r="O40" s="11">
        <x:f>IF(AND(J40 &gt;= A40, J40 &lt;= A41), (B41-B40)/(A41-A40)*J40 + (B41 - (B41-B40)/(A41-A40)*A41), IF(AND(J40 &gt; A41, J40 &lt;= A42), (B42-B41)/(A42-A41)*J40 + (B42 - (B42-B41)/(A42-A41)*A42), IF(AND(J40 &gt;= D40, J40 &lt;= D41), (E41-E40)/(D41-D40)*J40 + (E41 - (E41-E40)/(D41-D40)*D41), IF(AND(J40 &gt; D41, J40 &lt;= D42), (E42-E41)/(D42-D41)*J40 + (E42 - (E42-E41)/(D42-D41)*D42), IF(AND(J40 &gt;= G40, J40 &lt;= G41), (H41-H40)/(G41-G40)*J40 + (H41 - (H41-H40)/(G41-G40)*G41), IF(AND(J40 &gt; G41, J40 &lt;= G42), (H42-H41)/(G42-G41)*J40 + (H42 - (H42-H41)/(G42-G41)*G42), IF(AND(J40 &gt;= A42, J40 &lt;= D40), (E40-B42)/(D40-A42)*J40 + (E40 - (E40-B42)/(D40-A42)*D40), IF(AND(J40 &gt;= D42, J40 &lt;= G40), (H40-E42)/(G40-D42)*J40 + (H40 - (H40-E42)/(G40-D42)*G40), -9999))))))))</x:f>
      </x:c>
      <x:c r="P40" s="96" t="s"/>
      <x:c r="Q40" s="57" t="s"/>
      <x:c r="AH40" s="96" t="s"/>
      <x:c r="AZ40" s="96" t="s"/>
    </x:row>
    <x:row r="41" spans="1:52" x14ac:dyDescent="0.25">
      <x:c r="A41" s="11" t="n">
        <x:v>7</x:v>
      </x:c>
      <x:c r="B41" s="11" t="n">
        <x:v>15</x:v>
      </x:c>
      <x:c r="D41" s="11" t="n">
        <x:v>18</x:v>
      </x:c>
      <x:c r="E41" s="11" t="n">
        <x:v>20</x:v>
      </x:c>
      <x:c r="G41" s="11" t="n">
        <x:v>24</x:v>
      </x:c>
      <x:c r="H41" s="11" t="n">
        <x:v>35</x:v>
      </x:c>
      <x:c r="J41" s="11" t="n">
        <x:v>8</x:v>
      </x:c>
      <x:c r="K41" s="11">
        <x:f>'[1]y = F(x)'!K231</x:f>
      </x:c>
      <x:c r="M41" s="11" t="str">
        <x:f>IF(ABS(L41 - K41) &lt;= (ABS(K41) * 0.01), "Passed", "Failed")</x:f>
      </x:c>
      <x:c r="O41" s="11">
        <x:f>IF(AND(J41 &gt;= A41, J41 &lt;= A42), (B42-B41)/(A42-A41)*J41 + (B42 - (B42-B41)/(A42-A41)*A42), IF(AND(J41 &gt; A42, J41 &lt;= A43), (B43-B42)/(A43-A42)*J41 + (B43 - (B43-B42)/(A43-A42)*A43), IF(AND(J41 &gt;= D41, J41 &lt;= D42), (E42-E41)/(D42-D41)*J41 + (E42 - (E42-E41)/(D42-D41)*D42), IF(AND(J41 &gt; D42, J41 &lt;= D43), (E43-E42)/(D43-D42)*J41 + (E43 - (E43-E42)/(D43-D42)*D43), IF(AND(J41 &gt;= G41, J41 &lt;= G42), (H42-H41)/(G42-G41)*J41 + (H42 - (H42-H41)/(G42-G41)*G42), IF(AND(J41 &gt; G42, J41 &lt;= G43), (H43-H42)/(G43-G42)*J41 + (H43 - (H43-H42)/(G43-G42)*G43), IF(AND(J41 &gt;= A43, J41 &lt;= D41), (E41-B43)/(D41-A43)*J41 + (E41 - (E41-B43)/(D41-A43)*D41), IF(AND(J41 &gt;= D43, J41 &lt;= G41), (H41-E43)/(G41-D43)*J41 + (H41 - (H41-E43)/(G41-D43)*G41), -9999))))))))</x:f>
      </x:c>
      <x:c r="P41" s="96" t="s"/>
      <x:c r="Q41" s="57" t="s"/>
      <x:c r="AH41" s="96" t="s"/>
      <x:c r="AZ41" s="96" t="s"/>
    </x:row>
    <x:row r="42" spans="1:52" x14ac:dyDescent="0.25">
      <x:c r="A42" s="11" t="n">
        <x:v>12</x:v>
      </x:c>
      <x:c r="B42" s="11" t="n">
        <x:v>16</x:v>
      </x:c>
      <x:c r="D42" s="11" t="n">
        <x:v>19</x:v>
      </x:c>
      <x:c r="E42" s="11" t="n">
        <x:v>25</x:v>
      </x:c>
      <x:c r="G42" s="11" t="n">
        <x:v>30</x:v>
      </x:c>
      <x:c r="H42" s="11" t="n">
        <x:v>41</x:v>
      </x:c>
      <x:c r="J42" s="11" t="n">
        <x:v>15</x:v>
      </x:c>
      <x:c r="K42" s="11">
        <x:f>'[1]y = F(x)'!K232</x:f>
      </x:c>
      <x:c r="M42" s="11" t="str">
        <x:f>IF(ABS(L42 - K42) &lt;= (ABS(K42) * 0.01), "Passed", "Failed")</x:f>
      </x:c>
      <x:c r="O42" s="11" t="e">
        <x:f>IF(AND(J42 &gt;= A42, J42 &lt;= A43), (B43-B42)/(A43-A42)*J42 + (B43 - (B43-B42)/(A43-A42)*A43), IF(AND(J42 &gt; A43, J42 &lt;=#REF!), (#REF!-B43)/(#REF!-A43)*J42 + (#REF! - (#REF!-B43)/(#REF!-A43)*#REF!), IF(AND(J42 &gt;= D42, J42 &lt;= D43), (E43-E42)/(D43-D42)*J42 + (E43 - (E43-E42)/(D43-D42)*D43), IF(AND(J42 &gt; D43, J42 &lt;=#REF!), (#REF!-E43)/(#REF!-D43)*J42 + (#REF! - (#REF!-E43)/(#REF!-D43)*#REF!), IF(AND(J42 &gt;= G42, J42 &lt;= G43), (H43-H42)/(G43-G42)*J42 + (H43 - (H43-H42)/(G43-G42)*G43), IF(AND(J42 &gt; G43, J42 &lt;=#REF!), (#REF!-H43)/(#REF!-G43)*J42 + (#REF! - (#REF!-H43)/(#REF!-G43)*#REF!), IF(AND(J42 &gt;=#REF!, J42 &lt;= D42), (E42-#REF!)/(D42-#REF!)*J42 + (E42 - (E42-#REF!)/(D42-#REF!)*D42), IF(AND(J42 &gt;=#REF!, J42 &lt;= G42), (H42-#REF!)/(G42-#REF!)*J42 + (H42 - (H42-#REF!)/(G42-#REF!)*G42), -9999))))))))</x:f>
      </x:c>
      <x:c r="P42" s="96" t="s"/>
      <x:c r="Q42" s="57" t="s"/>
      <x:c r="AH42" s="96" t="s"/>
      <x:c r="AZ42" s="96" t="s"/>
    </x:row>
    <x:row r="43" spans="1:52" x14ac:dyDescent="0.25">
      <x:c r="J43" s="11" t="n">
        <x:v>26</x:v>
      </x:c>
      <x:c r="K43" s="11">
        <x:f>'[1]y = F(x)'!K233</x:f>
      </x:c>
      <x:c r="M43" s="11" t="str">
        <x:f>IF(ABS(L43 - K43) &lt;= (ABS(K43) * 0.01), "Passed", "Failed")</x:f>
      </x:c>
      <x:c r="P43" s="96" t="s"/>
      <x:c r="Q43" s="57" t="s"/>
      <x:c r="AH43" s="96" t="s"/>
      <x:c r="AZ43" s="96" t="s"/>
    </x:row>
    <x:row r="44" spans="1:52" x14ac:dyDescent="0.25">
      <x:c r="P44" s="96" t="s"/>
      <x:c r="Q44" s="57" t="s"/>
      <x:c r="AH44" s="96" t="s"/>
      <x:c r="AZ44" s="96" t="s"/>
    </x:row>
    <x:row r="45" spans="1:52" x14ac:dyDescent="0.25">
      <x:c r="A45" s="97" t="s"/>
      <x:c r="B45" s="97" t="s"/>
      <x:c r="C45" s="97" t="s"/>
      <x:c r="D45" s="97" t="s"/>
      <x:c r="E45" s="97" t="s"/>
      <x:c r="F45" s="97" t="s"/>
      <x:c r="G45" s="97" t="s"/>
      <x:c r="H45" s="97" t="s"/>
      <x:c r="I45" s="97" t="s"/>
      <x:c r="J45" s="97" t="s"/>
      <x:c r="K45" s="97" t="s"/>
      <x:c r="L45" s="97" t="s"/>
      <x:c r="M45" s="97" t="s"/>
      <x:c r="N45" s="97" t="s"/>
      <x:c r="O45" s="97" t="s"/>
      <x:c r="P45" s="96" t="s"/>
      <x:c r="Q45" s="109" t="s"/>
      <x:c r="R45" s="97" t="s"/>
      <x:c r="S45" s="97" t="s"/>
      <x:c r="T45" s="97" t="s"/>
      <x:c r="U45" s="97" t="s"/>
      <x:c r="V45" s="97" t="s"/>
      <x:c r="W45" s="97" t="s"/>
      <x:c r="X45" s="97" t="s"/>
      <x:c r="Y45" s="97" t="s"/>
      <x:c r="Z45" s="97" t="s"/>
      <x:c r="AA45" s="97" t="s"/>
      <x:c r="AB45" s="97" t="s"/>
      <x:c r="AC45" s="97" t="s"/>
      <x:c r="AD45" s="97" t="s"/>
      <x:c r="AE45" s="97" t="s"/>
      <x:c r="AF45" s="97" t="s"/>
      <x:c r="AG45" s="97" t="s"/>
      <x:c r="AH45" s="96" t="s"/>
      <x:c r="AI45" s="109" t="s"/>
      <x:c r="AJ45" s="97" t="s"/>
      <x:c r="AK45" s="97" t="s"/>
      <x:c r="AL45" s="97" t="s"/>
      <x:c r="AM45" s="97" t="s"/>
      <x:c r="AN45" s="97" t="s"/>
      <x:c r="AO45" s="97" t="s"/>
      <x:c r="AP45" s="97" t="s"/>
      <x:c r="AQ45" s="97" t="s"/>
      <x:c r="AR45" s="97" t="s"/>
      <x:c r="AS45" s="97" t="s"/>
      <x:c r="AT45" s="97" t="s"/>
      <x:c r="AU45" s="97" t="s"/>
      <x:c r="AV45" s="97" t="s"/>
      <x:c r="AW45" s="97" t="s"/>
      <x:c r="AX45" s="97" t="s"/>
      <x:c r="AY45" s="97" t="s"/>
      <x:c r="AZ45" s="96" t="s"/>
    </x:row>
    <x:row r="46" spans="1:52" x14ac:dyDescent="0.25">
      <x:c r="P46" s="96" t="s"/>
      <x:c r="Q46" s="57" t="s"/>
      <x:c r="AH46" s="96" t="s"/>
      <x:c r="AI46" s="58" t="s"/>
      <x:c r="AJ46" s="59" t="s"/>
      <x:c r="AK46" s="59" t="s"/>
      <x:c r="AL46" s="59" t="s"/>
      <x:c r="AM46" s="59" t="s"/>
      <x:c r="AN46" s="59" t="s"/>
      <x:c r="AO46" s="59" t="s"/>
      <x:c r="AP46" s="59" t="s"/>
      <x:c r="AQ46" s="59" t="s"/>
      <x:c r="AR46" s="59" t="s"/>
      <x:c r="AS46" s="59" t="s"/>
      <x:c r="AT46" s="59" t="s"/>
      <x:c r="AU46" s="59" t="s"/>
      <x:c r="AV46" s="59" t="s"/>
      <x:c r="AW46" s="59" t="s"/>
      <x:c r="AX46" s="59" t="s"/>
      <x:c r="AY46" s="59" t="s"/>
      <x:c r="AZ46" s="96" t="s"/>
    </x:row>
    <x:row r="47" spans="1:52" x14ac:dyDescent="0.25">
      <x:c r="A47" s="13" t="s">
        <x:v>23</x:v>
      </x:c>
      <x:c r="P47" s="96" t="s"/>
      <x:c r="Q47" s="57" t="s"/>
      <x:c r="AH47" s="96" t="s"/>
      <x:c r="AZ47" s="96" t="s"/>
    </x:row>
    <x:row r="48" spans="1:52" x14ac:dyDescent="0.25">
      <x:c r="A48" s="45" t="s">
        <x:v>9</x:v>
      </x:c>
      <x:c r="B48" s="45" t="s">
        <x:v>10</x:v>
      </x:c>
      <x:c r="C48" s="45" t="s">
        <x:v>11</x:v>
      </x:c>
      <x:c r="D48" s="47" t="s">
        <x:v>12</x:v>
      </x:c>
      <x:c r="E48" s="47" t="s">
        <x:v>13</x:v>
      </x:c>
      <x:c r="F48" s="47" t="s">
        <x:v>14</x:v>
      </x:c>
      <x:c r="G48" s="49" t="s">
        <x:v>15</x:v>
      </x:c>
      <x:c r="H48" s="49" t="s">
        <x:v>16</x:v>
      </x:c>
      <x:c r="I48" s="49" t="s">
        <x:v>17</x:v>
      </x:c>
      <x:c r="J48" s="58" t="s">
        <x:v>74</x:v>
      </x:c>
      <x:c r="K48" s="59" t="s">
        <x:v>75</x:v>
      </x:c>
      <x:c r="L48" s="59" t="s">
        <x:v>19</x:v>
      </x:c>
      <x:c r="M48" s="59" t="s">
        <x:v>403</x:v>
      </x:c>
      <x:c r="N48" s="59" t="s">
        <x:v>102</x:v>
      </x:c>
      <x:c r="O48" s="59" t="s">
        <x:v>103</x:v>
      </x:c>
      <x:c r="P48" s="96" t="s"/>
      <x:c r="Q48" s="57" t="s"/>
      <x:c r="AH48" s="96" t="s"/>
      <x:c r="AZ48" s="96" t="s"/>
    </x:row>
    <x:row r="49" spans="1:52" x14ac:dyDescent="0.25">
      <x:c r="A49" s="11" t="n">
        <x:v>16</x:v>
      </x:c>
      <x:c r="B49" s="11" t="n">
        <x:v>2</x:v>
      </x:c>
      <x:c r="C49" s="11" t="s">
        <x:v>21</x:v>
      </x:c>
      <x:c r="D49" s="11" t="n">
        <x:v>30</x:v>
      </x:c>
      <x:c r="E49" s="11" t="n">
        <x:v>2</x:v>
      </x:c>
      <x:c r="F49" s="11" t="s">
        <x:v>21</x:v>
      </x:c>
      <x:c r="G49" s="11" t="n">
        <x:v>55</x:v>
      </x:c>
      <x:c r="H49" s="11" t="n">
        <x:v>2</x:v>
      </x:c>
      <x:c r="I49" s="11" t="s">
        <x:v>21</x:v>
      </x:c>
      <x:c r="J49" s="11" t="n">
        <x:v>14</x:v>
      </x:c>
      <x:c r="K49" s="11">
        <x:f>'[1]y = F(x)'!K17</x:f>
      </x:c>
      <x:c r="M49" s="11" t="str">
        <x:f>IF(ABS(L49 - K49) &lt;= (ABS(K49) * 0.01), "Passed", "Failed")</x:f>
      </x:c>
      <x:c r="P49" s="96" t="s"/>
      <x:c r="Q49" s="57" t="s"/>
      <x:c r="AH49" s="96" t="s"/>
      <x:c r="AZ49" s="96" t="s"/>
    </x:row>
    <x:row r="50" spans="1:52" x14ac:dyDescent="0.25">
      <x:c r="A50" s="11" t="n">
        <x:v>17</x:v>
      </x:c>
      <x:c r="B50" s="11" t="n">
        <x:v>3</x:v>
      </x:c>
      <x:c r="D50" s="11" t="n">
        <x:v>40</x:v>
      </x:c>
      <x:c r="E50" s="11" t="n">
        <x:v>3</x:v>
      </x:c>
      <x:c r="G50" s="11" t="n">
        <x:v>57</x:v>
      </x:c>
      <x:c r="H50" s="11" t="n">
        <x:v>3</x:v>
      </x:c>
      <x:c r="J50" s="11" t="n">
        <x:v>35</x:v>
      </x:c>
      <x:c r="K50" s="11">
        <x:f>'[1]y = F(x)'!K18</x:f>
      </x:c>
      <x:c r="M50" s="11" t="str">
        <x:f>IF(ABS(L50 - K50) &lt;= (ABS(K50) * 0.01), "Passed", "Failed")</x:f>
      </x:c>
      <x:c r="P50" s="96" t="s"/>
      <x:c r="Q50" s="57" t="s"/>
      <x:c r="AH50" s="96" t="s"/>
      <x:c r="AZ50" s="96" t="s"/>
    </x:row>
    <x:row r="51" spans="1:52" x14ac:dyDescent="0.25">
      <x:c r="A51" s="11" t="n">
        <x:v>18</x:v>
      </x:c>
      <x:c r="B51" s="11" t="n">
        <x:v>4</x:v>
      </x:c>
      <x:c r="D51" s="11" t="n">
        <x:v>50</x:v>
      </x:c>
      <x:c r="E51" s="11" t="n">
        <x:v>4</x:v>
      </x:c>
      <x:c r="G51" s="11" t="n">
        <x:v>59</x:v>
      </x:c>
      <x:c r="H51" s="11" t="n">
        <x:v>4</x:v>
      </x:c>
      <x:c r="J51" s="11" t="n">
        <x:v>56</x:v>
      </x:c>
      <x:c r="K51" s="11">
        <x:f>'[1]y = F(x)'!K19</x:f>
      </x:c>
      <x:c r="M51" s="11" t="str">
        <x:f>IF(ABS(L51 - K51) &lt;= (ABS(K51) * 0.01), "Passed", "Failed")</x:f>
      </x:c>
      <x:c r="P51" s="96" t="s"/>
      <x:c r="Q51" s="57" t="s"/>
      <x:c r="AH51" s="96" t="s"/>
      <x:c r="AZ51" s="96" t="s"/>
    </x:row>
    <x:row r="52" spans="1:52" x14ac:dyDescent="0.25">
      <x:c r="J52" s="11" t="n">
        <x:v>60</x:v>
      </x:c>
      <x:c r="K52" s="11">
        <x:f>'[1]y = F(x)'!K20</x:f>
      </x:c>
      <x:c r="M52" s="11" t="str">
        <x:f>IF(ABS(L52 - K52) &lt;= (ABS(K52) * 0.01), "Passed", "Failed")</x:f>
      </x:c>
      <x:c r="P52" s="96" t="s"/>
      <x:c r="Q52" s="57" t="s"/>
      <x:c r="AH52" s="96" t="s"/>
      <x:c r="AZ52" s="96" t="s"/>
    </x:row>
    <x:row r="53" spans="1:52" x14ac:dyDescent="0.25">
      <x:c r="A53" s="13" t="s">
        <x:v>34</x:v>
      </x:c>
      <x:c r="P53" s="96" t="s"/>
      <x:c r="Q53" s="57" t="s"/>
      <x:c r="AH53" s="96" t="s"/>
      <x:c r="AZ53" s="96" t="s"/>
    </x:row>
    <x:row r="54" spans="1:52" x14ac:dyDescent="0.25">
      <x:c r="A54" s="45" t="s">
        <x:v>9</x:v>
      </x:c>
      <x:c r="B54" s="45" t="s">
        <x:v>10</x:v>
      </x:c>
      <x:c r="C54" s="45" t="s">
        <x:v>11</x:v>
      </x:c>
      <x:c r="D54" s="47" t="s">
        <x:v>12</x:v>
      </x:c>
      <x:c r="E54" s="47" t="s">
        <x:v>13</x:v>
      </x:c>
      <x:c r="F54" s="47" t="s">
        <x:v>14</x:v>
      </x:c>
      <x:c r="G54" s="49" t="s">
        <x:v>15</x:v>
      </x:c>
      <x:c r="H54" s="49" t="s">
        <x:v>16</x:v>
      </x:c>
      <x:c r="I54" s="49" t="s">
        <x:v>17</x:v>
      </x:c>
      <x:c r="J54" s="58" t="s">
        <x:v>74</x:v>
      </x:c>
      <x:c r="K54" s="59" t="s">
        <x:v>75</x:v>
      </x:c>
      <x:c r="L54" s="59" t="s">
        <x:v>19</x:v>
      </x:c>
      <x:c r="M54" s="59" t="s">
        <x:v>403</x:v>
      </x:c>
      <x:c r="N54" s="59" t="s">
        <x:v>102</x:v>
      </x:c>
      <x:c r="O54" s="59" t="s">
        <x:v>103</x:v>
      </x:c>
      <x:c r="P54" s="96" t="s"/>
      <x:c r="Q54" s="57" t="s"/>
      <x:c r="AH54" s="96" t="s"/>
      <x:c r="AZ54" s="96" t="s"/>
    </x:row>
    <x:row r="55" spans="1:52" x14ac:dyDescent="0.25">
      <x:c r="A55" s="11" t="n">
        <x:v>16</x:v>
      </x:c>
      <x:c r="B55" s="11" t="n">
        <x:v>2</x:v>
      </x:c>
      <x:c r="C55" s="11" t="s">
        <x:v>33</x:v>
      </x:c>
      <x:c r="D55" s="11" t="n">
        <x:v>30</x:v>
      </x:c>
      <x:c r="E55" s="11" t="n">
        <x:v>2</x:v>
      </x:c>
      <x:c r="F55" s="11" t="s">
        <x:v>33</x:v>
      </x:c>
      <x:c r="G55" s="11" t="n">
        <x:v>55</x:v>
      </x:c>
      <x:c r="H55" s="11" t="n">
        <x:v>2</x:v>
      </x:c>
      <x:c r="I55" s="11" t="s">
        <x:v>33</x:v>
      </x:c>
      <x:c r="J55" s="11" t="n">
        <x:v>14</x:v>
      </x:c>
      <x:c r="K55" s="11">
        <x:f>'[1]y = F(x)'!K61</x:f>
      </x:c>
      <x:c r="M55" s="11" t="str">
        <x:f>IF(ABS(L55 - K55) &lt;= (ABS(K55) * 0.01), "Passed", "Failed")</x:f>
      </x:c>
      <x:c r="O55" s="11">
        <x:f>IF(AND(J55 &gt;= A55, J55 &lt;= A56), (B56-B55)/(A56-A55)*J55 + (B56 - (B56-B55)/(A56-A55)*A56), IF(AND(J55 &gt; A56, J55 &lt;= A57), (B57-B56)/(A57-A56)*J55 + (B57 - (B57-B56)/(A57-A56)*A57), IF(AND(J55 &gt;= D55, J55 &lt;= D56), (E56-E55)/(D56-D55)*J55 + (E56 - (E56-E55)/(D56-D55)*D56), IF(AND(J55 &gt; D56, J55 &lt;= D57), (E57-E56)/(D57-D56)*J55 + (E57 - (E57-E56)/(D57-D56)*D57), IF(AND(J55 &gt;= G55, J55 &lt;= G56), (H56-H55)/(G56-G55)*J55 + (H56 - (H56-H55)/(G56-G55)*G56), IF(AND(J55 &gt; G56, J55 &lt;= G57), (H57-H56)/(G57-G56)*J55 + (H57 - (H57-H56)/(G57-G56)*G57), IF(AND(J55 &gt;= A57, J55 &lt;= D55), (E55-B57)/(D55-A57)*J55 + (E55 - (E55-B57)/(D55-A57)*D55), IF(AND(J55 &gt;= D57, J55 &lt;= G55), (H55-E57)/(G55-D57)*J55 + (H55 - (H55-E57)/(G55-D57)*G55), -9999))))))))</x:f>
      </x:c>
      <x:c r="P55" s="96" t="s"/>
      <x:c r="Q55" s="57" t="s"/>
      <x:c r="AH55" s="96" t="s"/>
      <x:c r="AZ55" s="96" t="s"/>
    </x:row>
    <x:row r="56" spans="1:52" x14ac:dyDescent="0.25">
      <x:c r="A56" s="11" t="n">
        <x:v>17</x:v>
      </x:c>
      <x:c r="B56" s="11" t="n">
        <x:v>3</x:v>
      </x:c>
      <x:c r="D56" s="11" t="n">
        <x:v>40</x:v>
      </x:c>
      <x:c r="E56" s="11" t="n">
        <x:v>3</x:v>
      </x:c>
      <x:c r="G56" s="11" t="n">
        <x:v>57</x:v>
      </x:c>
      <x:c r="H56" s="11" t="n">
        <x:v>3</x:v>
      </x:c>
      <x:c r="J56" s="11" t="n">
        <x:v>35</x:v>
      </x:c>
      <x:c r="K56" s="11">
        <x:f>'[1]y = F(x)'!K62</x:f>
      </x:c>
      <x:c r="M56" s="11" t="str">
        <x:f>IF(ABS(L56 - K56) &lt;= (ABS(K56) * 0.01), "Passed", "Failed")</x:f>
      </x:c>
      <x:c r="O56" s="11">
        <x:f>IF(AND(J56 &gt;= A55, J56 &lt;= A56), (B56-B55)/(A56-A55)*J56 + (B56 - (B56-B55)/(A56-A55)*A56), IF(AND(J56 &gt; A56, J56 &lt;= A57), (B57-B56)/(A57-A56)*J56 + (B57 - (B57-B56)/(A57-A56)*A57), IF(AND(J56 &gt;= D55, J56 &lt;= D56), (E56-E55)/(D56-D55)*J56 + (E56 - (E56-E55)/(D56-D55)*D56), IF(AND(J56 &gt; D56, J56 &lt;= D57), (E57-E56)/(D57-D56)*J56 + (E57 - (E57-E56)/(D57-D56)*D57), IF(AND(J56 &gt;= G55, J56 &lt;= G56), (H56-H55)/(G56-G55)*J56 + (H56 - (H56-H55)/(G56-G55)*G56), IF(AND(J56 &gt; G56, J56 &lt;= G57), (H57-H56)/(G57-G56)*J56 + (H57 - (H57-H56)/(G57-G56)*G57), IF(AND(J56 &gt;= A57, J56 &lt;= D55), (E55-B57)/(D55-A57)*J56 + (E55 - (E55-B57)/(D55-A57)*D55), IF(AND(J56 &gt;= D57, J56 &lt;= G55), (H55-E57)/(G55-D57)*J56 + (H55 - (H55-E57)/(G55-D57)*G55), -9999))))))))</x:f>
      </x:c>
      <x:c r="P56" s="96" t="s"/>
      <x:c r="Q56" s="57" t="s"/>
      <x:c r="AH56" s="96" t="s"/>
      <x:c r="AZ56" s="96" t="s"/>
    </x:row>
    <x:row r="57" spans="1:52" x14ac:dyDescent="0.25">
      <x:c r="A57" s="11" t="n">
        <x:v>18</x:v>
      </x:c>
      <x:c r="B57" s="11" t="n">
        <x:v>4</x:v>
      </x:c>
      <x:c r="D57" s="11" t="n">
        <x:v>50</x:v>
      </x:c>
      <x:c r="E57" s="11" t="n">
        <x:v>4</x:v>
      </x:c>
      <x:c r="G57" s="11" t="n">
        <x:v>59</x:v>
      </x:c>
      <x:c r="H57" s="11" t="n">
        <x:v>4</x:v>
      </x:c>
      <x:c r="J57" s="11" t="n">
        <x:v>56</x:v>
      </x:c>
      <x:c r="K57" s="11">
        <x:f>'[1]y = F(x)'!K63</x:f>
      </x:c>
      <x:c r="M57" s="11" t="str">
        <x:f>IF(ABS(L57 - K57) &lt;= (ABS(K57) * 0.01), "Passed", "Failed")</x:f>
      </x:c>
      <x:c r="O57" s="11">
        <x:f>IF(AND(J57 &gt;= A55, J57 &lt;= A56), (B56-B55)/(A56-A55)*J57 + (B56 - (B56-B55)/(A56-A55)*A56), IF(AND(J57 &gt; A56, J57 &lt;= A57), (B57-B56)/(A57-A56)*J57 + (B57 - (B57-B56)/(A57-A56)*A57), IF(AND(J57 &gt;= D55, J57 &lt;= D56), (E56-E55)/(D56-D55)*J57 + (E56 - (E56-E55)/(D56-D55)*D56), IF(AND(J57 &gt; D56, J57 &lt;= D57), (E57-E56)/(D57-D56)*J57 + (E57 - (E57-E56)/(D57-D56)*D57), IF(AND(J57 &gt;= G55, J57 &lt;= G56), (H56-H55)/(G56-G55)*J57 + (H56 - (H56-H55)/(G56-G55)*G56), IF(AND(J57 &gt; G56, J57 &lt;= G57), (H57-H56)/(G57-G56)*J57 + (H57 - (H57-H56)/(G57-G56)*G57), IF(AND(J57 &gt;= A57, J57 &lt;= D55), (E55-B57)/(D55-A57)*J57 + (E55 - (E55-B57)/(D55-A57)*D55), IF(AND(J57 &gt;= D57, J57 &lt;= G55), (H55-E57)/(G55-D57)*J57 + (H55 - (H55-E57)/(G55-D57)*G55), -9999))))))))</x:f>
      </x:c>
      <x:c r="P57" s="96" t="s"/>
      <x:c r="Q57" s="57" t="s"/>
      <x:c r="AH57" s="96" t="s"/>
      <x:c r="AZ57" s="96" t="s"/>
    </x:row>
    <x:row r="58" spans="1:52" x14ac:dyDescent="0.25">
      <x:c r="J58" s="11" t="n">
        <x:v>60</x:v>
      </x:c>
      <x:c r="K58" s="11">
        <x:f>'[1]y = F(x)'!K64</x:f>
      </x:c>
      <x:c r="M58" s="11" t="str">
        <x:f>IF(ABS(L58 - K58) &lt;= (ABS(K58) * 0.01), "Passed", "Failed")</x:f>
      </x:c>
      <x:c r="O58" s="11">
        <x:f>IF(AND(J58 &gt;= A55, J58 &lt;= A56), (B56-B55)/(A56-A55)*J58 + (B56 - (B56-B55)/(A56-A55)*A56), IF(AND(J58 &gt; A56, J58 &lt;= A57), (B57-B56)/(A57-A56)*J58 + (B57 - (B57-B56)/(A57-A56)*A57), IF(AND(J58 &gt;= D55, J58 &lt;= D56), (E56-E55)/(D56-D55)*J58 + (E56 - (E56-E55)/(D56-D55)*D56), IF(AND(J58 &gt; D56, J58 &lt;= D57), (E57-E56)/(D57-D56)*J58 + (E57 - (E57-E56)/(D57-D56)*D57), IF(AND(J58 &gt;= G55, J58 &lt;= G56), (H56-H55)/(G56-G55)*J58 + (H56 - (H56-H55)/(G56-G55)*G56), IF(AND(J58 &gt; G56, J58 &lt;= G57), (H57-H56)/(G57-G56)*J58 + (H57 - (H57-H56)/(G57-G56)*G57), IF(AND(J58 &gt;= A57, J58 &lt;= D55), (E55-B57)/(D55-A57)*J58 + (E55 - (E55-B57)/(D55-A57)*D55), IF(AND(J58 &gt;= D57, J58 &lt;= G55), (H55-E57)/(G55-D57)*J58 + (H55 - (H55-E57)/(G55-D57)*G55), -9999))))))))</x:f>
      </x:c>
      <x:c r="P58" s="96" t="s"/>
      <x:c r="Q58" s="57" t="s"/>
      <x:c r="AH58" s="96" t="s"/>
      <x:c r="AI58" s="2" t="s">
        <x:v>21</x:v>
      </x:c>
      <x:c r="AJ58" s="1" t="s"/>
      <x:c r="AL58" s="2" t="s">
        <x:v>33</x:v>
      </x:c>
      <x:c r="AM58" s="1" t="s"/>
      <x:c r="AO58" s="2" t="s">
        <x:v>40</x:v>
      </x:c>
      <x:c r="AP58" s="1" t="s"/>
      <x:c r="AR58" s="2" t="s">
        <x:v>47</x:v>
      </x:c>
      <x:c r="AS58" s="1" t="s"/>
      <x:c r="AU58" s="2" t="s">
        <x:v>452</x:v>
      </x:c>
      <x:c r="AV58" s="1" t="s"/>
      <x:c r="AX58" s="2" t="s">
        <x:v>453</x:v>
      </x:c>
      <x:c r="AY58" s="1" t="s"/>
      <x:c r="AZ58" s="96" t="s"/>
    </x:row>
    <x:row r="59" spans="1:52" x14ac:dyDescent="0.25">
      <x:c r="A59" s="13" t="s">
        <x:v>41</x:v>
      </x:c>
      <x:c r="P59" s="96" t="s"/>
      <x:c r="Q59" s="57" t="s"/>
      <x:c r="AH59" s="96" t="s"/>
      <x:c r="AI59" s="63">
        <x:f>J49</x:f>
      </x:c>
      <x:c r="AJ59" s="63">
        <x:f>K49</x:f>
      </x:c>
      <x:c r="AL59" s="63">
        <x:f>J55</x:f>
      </x:c>
      <x:c r="AM59" s="63">
        <x:f>K55</x:f>
      </x:c>
      <x:c r="AN59" s="57" t="s"/>
      <x:c r="AO59" s="63">
        <x:f>J61</x:f>
      </x:c>
      <x:c r="AP59" s="63">
        <x:f>K61</x:f>
      </x:c>
      <x:c r="AR59" s="63">
        <x:f>J67</x:f>
      </x:c>
      <x:c r="AS59" s="63">
        <x:f>K67</x:f>
      </x:c>
      <x:c r="AT59" s="57" t="s"/>
      <x:c r="AU59" s="63">
        <x:f>J73</x:f>
      </x:c>
      <x:c r="AV59" s="63">
        <x:f>K73</x:f>
      </x:c>
      <x:c r="AW59" s="57" t="s"/>
      <x:c r="AX59" s="63">
        <x:f>J79</x:f>
      </x:c>
      <x:c r="AY59" s="63">
        <x:f>K79</x:f>
      </x:c>
      <x:c r="AZ59" s="96" t="s"/>
    </x:row>
    <x:row r="60" spans="1:52" x14ac:dyDescent="0.25">
      <x:c r="A60" s="45" t="s">
        <x:v>9</x:v>
      </x:c>
      <x:c r="B60" s="45" t="s">
        <x:v>10</x:v>
      </x:c>
      <x:c r="C60" s="45" t="s">
        <x:v>11</x:v>
      </x:c>
      <x:c r="D60" s="47" t="s">
        <x:v>12</x:v>
      </x:c>
      <x:c r="E60" s="47" t="s">
        <x:v>13</x:v>
      </x:c>
      <x:c r="F60" s="47" t="s">
        <x:v>14</x:v>
      </x:c>
      <x:c r="G60" s="49" t="s">
        <x:v>15</x:v>
      </x:c>
      <x:c r="H60" s="49" t="s">
        <x:v>16</x:v>
      </x:c>
      <x:c r="I60" s="49" t="s">
        <x:v>17</x:v>
      </x:c>
      <x:c r="J60" s="58" t="s">
        <x:v>74</x:v>
      </x:c>
      <x:c r="K60" s="59" t="s">
        <x:v>75</x:v>
      </x:c>
      <x:c r="L60" s="59" t="s">
        <x:v>19</x:v>
      </x:c>
      <x:c r="M60" s="59" t="s">
        <x:v>403</x:v>
      </x:c>
      <x:c r="N60" s="59" t="s">
        <x:v>102</x:v>
      </x:c>
      <x:c r="O60" s="59" t="s">
        <x:v>103</x:v>
      </x:c>
      <x:c r="P60" s="96" t="s"/>
      <x:c r="Q60" s="57" t="s"/>
      <x:c r="AH60" s="96" t="s"/>
      <x:c r="AI60" s="62">
        <x:f>A49</x:f>
      </x:c>
      <x:c r="AJ60" s="62">
        <x:f>B49</x:f>
      </x:c>
      <x:c r="AL60" s="62">
        <x:f>A55</x:f>
      </x:c>
      <x:c r="AM60" s="62">
        <x:f>B55</x:f>
      </x:c>
      <x:c r="AN60" s="57" t="s"/>
      <x:c r="AO60" s="62">
        <x:f>A61</x:f>
      </x:c>
      <x:c r="AP60" s="62">
        <x:f>B61</x:f>
      </x:c>
      <x:c r="AR60" s="62">
        <x:f>A67</x:f>
      </x:c>
      <x:c r="AS60" s="62">
        <x:f>B67</x:f>
      </x:c>
      <x:c r="AT60" s="57" t="s"/>
      <x:c r="AU60" s="62">
        <x:f>A73</x:f>
      </x:c>
      <x:c r="AV60" s="62">
        <x:f>B73</x:f>
      </x:c>
      <x:c r="AW60" s="57" t="s"/>
      <x:c r="AX60" s="62">
        <x:f>A79</x:f>
      </x:c>
      <x:c r="AY60" s="62">
        <x:f>B79</x:f>
      </x:c>
      <x:c r="AZ60" s="96" t="s"/>
    </x:row>
    <x:row r="61" spans="1:52" x14ac:dyDescent="0.25">
      <x:c r="A61" s="11" t="n">
        <x:v>16</x:v>
      </x:c>
      <x:c r="B61" s="11" t="n">
        <x:v>2</x:v>
      </x:c>
      <x:c r="C61" s="11" t="s">
        <x:v>40</x:v>
      </x:c>
      <x:c r="D61" s="11" t="n">
        <x:v>30</x:v>
      </x:c>
      <x:c r="E61" s="11" t="n">
        <x:v>2</x:v>
      </x:c>
      <x:c r="F61" s="11" t="s">
        <x:v>40</x:v>
      </x:c>
      <x:c r="G61" s="11" t="n">
        <x:v>55</x:v>
      </x:c>
      <x:c r="H61" s="11" t="n">
        <x:v>2</x:v>
      </x:c>
      <x:c r="I61" s="11" t="s">
        <x:v>40</x:v>
      </x:c>
      <x:c r="J61" s="11" t="n">
        <x:v>14</x:v>
      </x:c>
      <x:c r="K61" s="11">
        <x:f>'[1]y = F(x)'!K105</x:f>
      </x:c>
      <x:c r="M61" s="11" t="str">
        <x:f>IF(ABS(L61 - K61) &lt;= (ABS(K61) * 0.01), "Passed", "Failed")</x:f>
      </x:c>
      <x:c r="O61" s="11">
        <x:f>IF(AND(J61 &gt;= A61, J61 &lt; A62), B61, IF(AND(J61 &gt;= A62, J61 &lt; A63), B62, IF(AND(J61 &gt;= A63, J61 &lt; D61), B63, IF(AND(J61 &gt;= D61, J61 &lt; D62), E61, IF(AND(J61 &gt;= D62, J61 &lt; D63), E62, IF(AND(J61 &gt;= D63, J61 &lt; G61), E63, IF(AND(J61 &gt;= G61, J61 &lt; G62), H61, IF(AND(J61 &gt;= G62, J61 &lt; G63), H62, IF(J61 = G63, H63, -9999)))))))))</x:f>
      </x:c>
      <x:c r="P61" s="96" t="s"/>
      <x:c r="Q61" s="57" t="s"/>
      <x:c r="AH61" s="96" t="s"/>
      <x:c r="AI61" s="62">
        <x:f>A50</x:f>
      </x:c>
      <x:c r="AJ61" s="62">
        <x:f>B50</x:f>
      </x:c>
      <x:c r="AL61" s="62">
        <x:f>A56</x:f>
      </x:c>
      <x:c r="AM61" s="62">
        <x:f>B56</x:f>
      </x:c>
      <x:c r="AN61" s="57" t="s"/>
      <x:c r="AO61" s="62">
        <x:f>A62</x:f>
      </x:c>
      <x:c r="AP61" s="62">
        <x:f>B62</x:f>
      </x:c>
      <x:c r="AR61" s="62">
        <x:f>A68</x:f>
      </x:c>
      <x:c r="AS61" s="62">
        <x:f>B68</x:f>
      </x:c>
      <x:c r="AT61" s="57" t="s"/>
      <x:c r="AU61" s="62">
        <x:f>A74</x:f>
      </x:c>
      <x:c r="AV61" s="62">
        <x:f>B74</x:f>
      </x:c>
      <x:c r="AW61" s="57" t="s"/>
      <x:c r="AX61" s="62">
        <x:f>A80</x:f>
      </x:c>
      <x:c r="AY61" s="62">
        <x:f>B80</x:f>
      </x:c>
      <x:c r="AZ61" s="96" t="s"/>
    </x:row>
    <x:row r="62" spans="1:52" x14ac:dyDescent="0.25">
      <x:c r="A62" s="11" t="n">
        <x:v>17</x:v>
      </x:c>
      <x:c r="B62" s="11" t="n">
        <x:v>3</x:v>
      </x:c>
      <x:c r="D62" s="11" t="n">
        <x:v>40</x:v>
      </x:c>
      <x:c r="E62" s="11" t="n">
        <x:v>3</x:v>
      </x:c>
      <x:c r="G62" s="11" t="n">
        <x:v>57</x:v>
      </x:c>
      <x:c r="H62" s="11" t="n">
        <x:v>3</x:v>
      </x:c>
      <x:c r="J62" s="11" t="n">
        <x:v>35</x:v>
      </x:c>
      <x:c r="K62" s="11">
        <x:f>'[1]y = F(x)'!K106</x:f>
      </x:c>
      <x:c r="M62" s="11" t="str">
        <x:f>IF(ABS(L62 - K62) &lt;= (ABS(K62) * 0.01), "Passed", "Failed")</x:f>
      </x:c>
      <x:c r="O62" s="11">
        <x:f>IF(AND(J62 &gt;= A61, J62 &lt; A62), B61, IF(AND(J62 &gt;= A62, J62 &lt; A63), B62, IF(AND(J62 &gt;= A63, J62 &lt; D61), B63, IF(AND(J62 &gt;= D61, J62 &lt; D62), E61, IF(AND(J62 &gt;= D62, J62 &lt; D63), E62, IF(AND(J62 &gt;= D63, J62 &lt; G61), E63, IF(AND(J62 &gt;= G61, J62 &lt; G62), H61, IF(AND(J62 &gt;= G62, J62 &lt; G63), H62, IF(J62 = G63, H63, -9999)))))))))</x:f>
      </x:c>
      <x:c r="P62" s="96" t="s"/>
      <x:c r="Q62" s="57" t="s"/>
      <x:c r="AH62" s="96" t="s"/>
      <x:c r="AI62" s="62">
        <x:f>A51</x:f>
      </x:c>
      <x:c r="AJ62" s="62">
        <x:f>B51</x:f>
      </x:c>
      <x:c r="AL62" s="62">
        <x:f>A57</x:f>
      </x:c>
      <x:c r="AM62" s="62">
        <x:f>B57</x:f>
      </x:c>
      <x:c r="AN62" s="57" t="s"/>
      <x:c r="AO62" s="62">
        <x:f>A63</x:f>
      </x:c>
      <x:c r="AP62" s="62">
        <x:f>B63</x:f>
      </x:c>
      <x:c r="AR62" s="62">
        <x:f>A69</x:f>
      </x:c>
      <x:c r="AS62" s="62">
        <x:f>B69</x:f>
      </x:c>
      <x:c r="AT62" s="57" t="s"/>
      <x:c r="AU62" s="62">
        <x:f>A75</x:f>
      </x:c>
      <x:c r="AV62" s="62">
        <x:f>B75</x:f>
      </x:c>
      <x:c r="AW62" s="57" t="s"/>
      <x:c r="AX62" s="62">
        <x:f>A81</x:f>
      </x:c>
      <x:c r="AY62" s="62">
        <x:f>B81</x:f>
      </x:c>
      <x:c r="AZ62" s="96" t="s"/>
    </x:row>
    <x:row r="63" spans="1:52" x14ac:dyDescent="0.25">
      <x:c r="A63" s="11" t="n">
        <x:v>18</x:v>
      </x:c>
      <x:c r="B63" s="11" t="n">
        <x:v>4</x:v>
      </x:c>
      <x:c r="D63" s="11" t="n">
        <x:v>50</x:v>
      </x:c>
      <x:c r="E63" s="11" t="n">
        <x:v>4</x:v>
      </x:c>
      <x:c r="G63" s="11" t="n">
        <x:v>59</x:v>
      </x:c>
      <x:c r="H63" s="11" t="n">
        <x:v>4</x:v>
      </x:c>
      <x:c r="J63" s="11" t="n">
        <x:v>56</x:v>
      </x:c>
      <x:c r="K63" s="11">
        <x:f>'[1]y = F(x)'!K107</x:f>
      </x:c>
      <x:c r="M63" s="11" t="str">
        <x:f>IF(ABS(L63 - K63) &lt;= (ABS(K63) * 0.01), "Passed", "Failed")</x:f>
      </x:c>
      <x:c r="O63" s="11">
        <x:f>IF(AND(J63 &gt;= A61, J63 &lt; A62), B61, IF(AND(J63 &gt;= A62, J63 &lt; A63), B62, IF(AND(J63 &gt;= A63, J63 &lt; D61), B63, IF(AND(J63 &gt;= D61, J63 &lt; D62), E61, IF(AND(J63 &gt;= D62, J63 &lt; D63), E62, IF(AND(J63 &gt;= D63, J63 &lt; G61), E63, IF(AND(J63 &gt;= G61, J63 &lt; G62), H61, IF(AND(J63 &gt;= G62, J63 &lt; G63), H62, IF(J63 = G63, H63, -9999)))))))))</x:f>
      </x:c>
      <x:c r="P63" s="96" t="s"/>
      <x:c r="Q63" s="57" t="s"/>
      <x:c r="AH63" s="96" t="s"/>
      <x:c r="AI63" s="62">
        <x:f>D49</x:f>
      </x:c>
      <x:c r="AJ63" s="62">
        <x:f>E49</x:f>
      </x:c>
      <x:c r="AL63" s="62">
        <x:f>D55</x:f>
      </x:c>
      <x:c r="AM63" s="62">
        <x:f>E55</x:f>
      </x:c>
      <x:c r="AN63" s="57" t="s"/>
      <x:c r="AO63" s="62">
        <x:f>D61</x:f>
      </x:c>
      <x:c r="AP63" s="62">
        <x:f>E61</x:f>
      </x:c>
      <x:c r="AR63" s="62">
        <x:f>D67</x:f>
      </x:c>
      <x:c r="AS63" s="62">
        <x:f>E67</x:f>
      </x:c>
      <x:c r="AT63" s="57" t="s"/>
      <x:c r="AU63" s="62">
        <x:f>D73</x:f>
      </x:c>
      <x:c r="AV63" s="62">
        <x:f>E73</x:f>
      </x:c>
      <x:c r="AW63" s="57" t="s"/>
      <x:c r="AX63" s="62">
        <x:f>D79</x:f>
      </x:c>
      <x:c r="AY63" s="62">
        <x:f>E79</x:f>
      </x:c>
      <x:c r="AZ63" s="96" t="s"/>
    </x:row>
    <x:row r="64" spans="1:52" x14ac:dyDescent="0.25">
      <x:c r="J64" s="11" t="n">
        <x:v>60</x:v>
      </x:c>
      <x:c r="K64" s="11">
        <x:f>'[1]y = F(x)'!K108</x:f>
      </x:c>
      <x:c r="M64" s="11" t="str">
        <x:f>IF(ABS(L64 - K64) &lt;= (ABS(K64) * 0.01), "Passed", "Failed")</x:f>
      </x:c>
      <x:c r="O64" s="11">
        <x:f>IF(AND(J64 &gt;= A61, J64 &lt; A62), B61, IF(AND(J64 &gt;= A62, J64 &lt; A63), B62, IF(AND(J64 &gt;= A63, J64 &lt; D61), B63, IF(AND(J64 &gt;= D61, J64 &lt; D62), E61, IF(AND(J64 &gt;= D62, J64 &lt; D63), E62, IF(AND(J64 &gt;= D63, J64 &lt; G61), E63, IF(AND(J64 &gt;= G61, J64 &lt; G62), H61, IF(AND(J64 &gt;= G62, J64 &lt; G63), H62, IF(J64 = G63, H63, -9999)))))))))</x:f>
      </x:c>
      <x:c r="P64" s="96" t="s"/>
      <x:c r="Q64" s="57" t="s"/>
      <x:c r="AH64" s="96" t="s"/>
      <x:c r="AI64" s="63">
        <x:f>J50</x:f>
      </x:c>
      <x:c r="AJ64" s="63">
        <x:f>K50</x:f>
      </x:c>
      <x:c r="AL64" s="63">
        <x:f>J56</x:f>
      </x:c>
      <x:c r="AM64" s="63">
        <x:f>K56</x:f>
      </x:c>
      <x:c r="AN64" s="57" t="s"/>
      <x:c r="AO64" s="63">
        <x:f>J62</x:f>
      </x:c>
      <x:c r="AP64" s="63">
        <x:f>K62</x:f>
      </x:c>
      <x:c r="AR64" s="63">
        <x:f>J68</x:f>
      </x:c>
      <x:c r="AS64" s="63">
        <x:f>K68</x:f>
      </x:c>
      <x:c r="AT64" s="57" t="s"/>
      <x:c r="AU64" s="63">
        <x:f>J74</x:f>
      </x:c>
      <x:c r="AV64" s="63">
        <x:f>K74</x:f>
      </x:c>
      <x:c r="AW64" s="57" t="s"/>
      <x:c r="AX64" s="63">
        <x:f>J80</x:f>
      </x:c>
      <x:c r="AY64" s="63">
        <x:f>K80</x:f>
      </x:c>
      <x:c r="AZ64" s="96" t="s"/>
    </x:row>
    <x:row r="65" spans="1:52" x14ac:dyDescent="0.25">
      <x:c r="A65" s="13" t="s">
        <x:v>48</x:v>
      </x:c>
      <x:c r="P65" s="96" t="s"/>
      <x:c r="Q65" s="57" t="s"/>
      <x:c r="AH65" s="96" t="s"/>
      <x:c r="AI65" s="62">
        <x:f>D50</x:f>
      </x:c>
      <x:c r="AJ65" s="62">
        <x:f>E50</x:f>
      </x:c>
      <x:c r="AL65" s="62">
        <x:f>D56</x:f>
      </x:c>
      <x:c r="AM65" s="62">
        <x:f>E56</x:f>
      </x:c>
      <x:c r="AN65" s="57" t="s"/>
      <x:c r="AO65" s="62">
        <x:f>D62</x:f>
      </x:c>
      <x:c r="AP65" s="62">
        <x:f>E62</x:f>
      </x:c>
      <x:c r="AR65" s="62">
        <x:f>D68</x:f>
      </x:c>
      <x:c r="AS65" s="62">
        <x:f>E68</x:f>
      </x:c>
      <x:c r="AT65" s="57" t="s"/>
      <x:c r="AU65" s="62">
        <x:f>D74</x:f>
      </x:c>
      <x:c r="AV65" s="62">
        <x:f>E74</x:f>
      </x:c>
      <x:c r="AW65" s="57" t="s"/>
      <x:c r="AX65" s="62">
        <x:f>D80</x:f>
      </x:c>
      <x:c r="AY65" s="62">
        <x:f>E80</x:f>
      </x:c>
      <x:c r="AZ65" s="96" t="s"/>
    </x:row>
    <x:row r="66" spans="1:52" x14ac:dyDescent="0.25">
      <x:c r="A66" s="45" t="s">
        <x:v>9</x:v>
      </x:c>
      <x:c r="B66" s="45" t="s">
        <x:v>10</x:v>
      </x:c>
      <x:c r="C66" s="45" t="s">
        <x:v>11</x:v>
      </x:c>
      <x:c r="D66" s="47" t="s">
        <x:v>12</x:v>
      </x:c>
      <x:c r="E66" s="47" t="s">
        <x:v>13</x:v>
      </x:c>
      <x:c r="F66" s="47" t="s">
        <x:v>14</x:v>
      </x:c>
      <x:c r="G66" s="49" t="s">
        <x:v>15</x:v>
      </x:c>
      <x:c r="H66" s="49" t="s">
        <x:v>16</x:v>
      </x:c>
      <x:c r="I66" s="49" t="s">
        <x:v>17</x:v>
      </x:c>
      <x:c r="J66" s="58" t="s">
        <x:v>74</x:v>
      </x:c>
      <x:c r="K66" s="59" t="s">
        <x:v>75</x:v>
      </x:c>
      <x:c r="L66" s="59" t="s">
        <x:v>19</x:v>
      </x:c>
      <x:c r="M66" s="59" t="s">
        <x:v>403</x:v>
      </x:c>
      <x:c r="N66" s="59" t="s">
        <x:v>102</x:v>
      </x:c>
      <x:c r="O66" s="59" t="s">
        <x:v>103</x:v>
      </x:c>
      <x:c r="P66" s="96" t="s"/>
      <x:c r="Q66" s="57" t="s"/>
      <x:c r="AH66" s="96" t="s"/>
      <x:c r="AI66" s="62">
        <x:f>D51</x:f>
      </x:c>
      <x:c r="AJ66" s="62">
        <x:f>E51</x:f>
      </x:c>
      <x:c r="AL66" s="62">
        <x:f>D57</x:f>
      </x:c>
      <x:c r="AM66" s="62">
        <x:f>E57</x:f>
      </x:c>
      <x:c r="AN66" s="57" t="s"/>
      <x:c r="AO66" s="62">
        <x:f>D63</x:f>
      </x:c>
      <x:c r="AP66" s="62">
        <x:f>E63</x:f>
      </x:c>
      <x:c r="AR66" s="62">
        <x:f>D69</x:f>
      </x:c>
      <x:c r="AS66" s="62">
        <x:f>E69</x:f>
      </x:c>
      <x:c r="AT66" s="57" t="s"/>
      <x:c r="AU66" s="62">
        <x:f>D75</x:f>
      </x:c>
      <x:c r="AV66" s="62">
        <x:f>E75</x:f>
      </x:c>
      <x:c r="AW66" s="57" t="s"/>
      <x:c r="AX66" s="62">
        <x:f>D81</x:f>
      </x:c>
      <x:c r="AY66" s="62">
        <x:f>E81</x:f>
      </x:c>
      <x:c r="AZ66" s="96" t="s"/>
    </x:row>
    <x:row r="67" spans="1:52" x14ac:dyDescent="0.25">
      <x:c r="A67" s="11" t="n">
        <x:v>16</x:v>
      </x:c>
      <x:c r="B67" s="11" t="n">
        <x:v>2</x:v>
      </x:c>
      <x:c r="C67" s="11" t="s">
        <x:v>47</x:v>
      </x:c>
      <x:c r="D67" s="11" t="n">
        <x:v>30</x:v>
      </x:c>
      <x:c r="E67" s="11" t="n">
        <x:v>2</x:v>
      </x:c>
      <x:c r="F67" s="11" t="s">
        <x:v>47</x:v>
      </x:c>
      <x:c r="G67" s="11" t="n">
        <x:v>55</x:v>
      </x:c>
      <x:c r="H67" s="11" t="n">
        <x:v>2</x:v>
      </x:c>
      <x:c r="I67" s="11" t="s">
        <x:v>47</x:v>
      </x:c>
      <x:c r="J67" s="11" t="n">
        <x:v>14</x:v>
      </x:c>
      <x:c r="K67" s="11">
        <x:f>'[1]y = F(x)'!K149</x:f>
      </x:c>
      <x:c r="M67" s="11" t="str">
        <x:f>IF(ABS(L67 - K67) &lt;= (ABS(K67) * 0.01), "Passed", "Failed")</x:f>
      </x:c>
      <x:c r="P67" s="96" t="s"/>
      <x:c r="Q67" s="57" t="s"/>
      <x:c r="AH67" s="96" t="s"/>
      <x:c r="AI67" s="62">
        <x:f>G49</x:f>
      </x:c>
      <x:c r="AJ67" s="62">
        <x:f>H49</x:f>
      </x:c>
      <x:c r="AL67" s="62">
        <x:f>G55</x:f>
      </x:c>
      <x:c r="AM67" s="62">
        <x:f>H55</x:f>
      </x:c>
      <x:c r="AN67" s="57" t="s"/>
      <x:c r="AO67" s="62">
        <x:f>G61</x:f>
      </x:c>
      <x:c r="AP67" s="62">
        <x:f>H61</x:f>
      </x:c>
      <x:c r="AR67" s="62">
        <x:f>G67</x:f>
      </x:c>
      <x:c r="AS67" s="62">
        <x:f>H67</x:f>
      </x:c>
      <x:c r="AT67" s="57" t="s"/>
      <x:c r="AU67" s="62">
        <x:f>G73</x:f>
      </x:c>
      <x:c r="AV67" s="62">
        <x:f>H73</x:f>
      </x:c>
      <x:c r="AW67" s="57" t="s"/>
      <x:c r="AX67" s="62">
        <x:f>G79</x:f>
      </x:c>
      <x:c r="AY67" s="62">
        <x:f>H79</x:f>
      </x:c>
      <x:c r="AZ67" s="96" t="s"/>
    </x:row>
    <x:row r="68" spans="1:52" x14ac:dyDescent="0.25">
      <x:c r="A68" s="11" t="n">
        <x:v>17</x:v>
      </x:c>
      <x:c r="B68" s="11" t="n">
        <x:v>3</x:v>
      </x:c>
      <x:c r="D68" s="11" t="n">
        <x:v>40</x:v>
      </x:c>
      <x:c r="E68" s="11" t="n">
        <x:v>3</x:v>
      </x:c>
      <x:c r="G68" s="11" t="n">
        <x:v>57</x:v>
      </x:c>
      <x:c r="H68" s="11" t="n">
        <x:v>3</x:v>
      </x:c>
      <x:c r="J68" s="11" t="n">
        <x:v>35</x:v>
      </x:c>
      <x:c r="K68" s="11">
        <x:f>'[1]y = F(x)'!K150</x:f>
      </x:c>
      <x:c r="M68" s="11" t="str">
        <x:f>IF(ABS(L68 - K68) &lt;= (ABS(K68) * 0.01), "Passed", "Failed")</x:f>
      </x:c>
      <x:c r="P68" s="96" t="s"/>
      <x:c r="Q68" s="57" t="s"/>
      <x:c r="AH68" s="96" t="s"/>
      <x:c r="AI68" s="63">
        <x:f>J51</x:f>
      </x:c>
      <x:c r="AJ68" s="63">
        <x:f>K51</x:f>
      </x:c>
      <x:c r="AL68" s="63">
        <x:f>J57</x:f>
      </x:c>
      <x:c r="AM68" s="63">
        <x:f>K57</x:f>
      </x:c>
      <x:c r="AN68" s="57" t="s"/>
      <x:c r="AO68" s="63">
        <x:f>J63</x:f>
      </x:c>
      <x:c r="AP68" s="63">
        <x:f>K63</x:f>
      </x:c>
      <x:c r="AR68" s="63">
        <x:f>J69</x:f>
      </x:c>
      <x:c r="AS68" s="63">
        <x:f>K69</x:f>
      </x:c>
      <x:c r="AT68" s="57" t="s"/>
      <x:c r="AU68" s="63">
        <x:f>J75</x:f>
      </x:c>
      <x:c r="AV68" s="63">
        <x:f>K75</x:f>
      </x:c>
      <x:c r="AW68" s="57" t="s"/>
      <x:c r="AX68" s="63">
        <x:f>J81</x:f>
      </x:c>
      <x:c r="AY68" s="63">
        <x:f>K81</x:f>
      </x:c>
      <x:c r="AZ68" s="96" t="s"/>
    </x:row>
    <x:row r="69" spans="1:52" x14ac:dyDescent="0.25">
      <x:c r="A69" s="11" t="n">
        <x:v>18</x:v>
      </x:c>
      <x:c r="B69" s="11" t="n">
        <x:v>4</x:v>
      </x:c>
      <x:c r="D69" s="11" t="n">
        <x:v>50</x:v>
      </x:c>
      <x:c r="E69" s="11" t="n">
        <x:v>4</x:v>
      </x:c>
      <x:c r="G69" s="11" t="n">
        <x:v>59</x:v>
      </x:c>
      <x:c r="H69" s="11" t="n">
        <x:v>4</x:v>
      </x:c>
      <x:c r="J69" s="11" t="n">
        <x:v>56</x:v>
      </x:c>
      <x:c r="K69" s="11">
        <x:f>'[1]y = F(x)'!K151</x:f>
      </x:c>
      <x:c r="M69" s="11" t="str">
        <x:f>IF(ABS(L69 - K69) &lt;= (ABS(K69) * 0.01), "Passed", "Failed")</x:f>
      </x:c>
      <x:c r="P69" s="96" t="s"/>
      <x:c r="Q69" s="57" t="s"/>
      <x:c r="AH69" s="96" t="s"/>
      <x:c r="AI69" s="62">
        <x:f>G50</x:f>
      </x:c>
      <x:c r="AJ69" s="62">
        <x:f>H50</x:f>
      </x:c>
      <x:c r="AL69" s="62">
        <x:f>G56</x:f>
      </x:c>
      <x:c r="AM69" s="62">
        <x:f>H56</x:f>
      </x:c>
      <x:c r="AN69" s="57" t="s"/>
      <x:c r="AO69" s="62">
        <x:f>G62</x:f>
      </x:c>
      <x:c r="AP69" s="62">
        <x:f>H62</x:f>
      </x:c>
      <x:c r="AR69" s="62">
        <x:f>G68</x:f>
      </x:c>
      <x:c r="AS69" s="62">
        <x:f>H68</x:f>
      </x:c>
      <x:c r="AT69" s="57" t="s"/>
      <x:c r="AU69" s="62">
        <x:f>G74</x:f>
      </x:c>
      <x:c r="AV69" s="62">
        <x:f>H74</x:f>
      </x:c>
      <x:c r="AW69" s="57" t="s"/>
      <x:c r="AX69" s="62">
        <x:f>G80</x:f>
      </x:c>
      <x:c r="AY69" s="62">
        <x:f>H80</x:f>
      </x:c>
      <x:c r="AZ69" s="96" t="s"/>
    </x:row>
    <x:row r="70" spans="1:52" x14ac:dyDescent="0.25">
      <x:c r="J70" s="11" t="n">
        <x:v>60</x:v>
      </x:c>
      <x:c r="K70" s="11">
        <x:f>'[1]y = F(x)'!K152</x:f>
      </x:c>
      <x:c r="M70" s="11" t="str">
        <x:f>IF(ABS(L70 - K70) &lt;= (ABS(K70) * 0.01), "Passed", "Failed")</x:f>
      </x:c>
      <x:c r="P70" s="96" t="s"/>
      <x:c r="Q70" s="57" t="s"/>
      <x:c r="AH70" s="96" t="s"/>
      <x:c r="AI70" s="62">
        <x:f>G51</x:f>
      </x:c>
      <x:c r="AJ70" s="62">
        <x:f>H51</x:f>
      </x:c>
      <x:c r="AL70" s="62">
        <x:f>G57</x:f>
      </x:c>
      <x:c r="AM70" s="62">
        <x:f>H57</x:f>
      </x:c>
      <x:c r="AN70" s="57" t="s"/>
      <x:c r="AO70" s="62">
        <x:f>G63</x:f>
      </x:c>
      <x:c r="AP70" s="62">
        <x:f>H63</x:f>
      </x:c>
      <x:c r="AR70" s="62">
        <x:f>G69</x:f>
      </x:c>
      <x:c r="AS70" s="62">
        <x:f>H69</x:f>
      </x:c>
      <x:c r="AT70" s="57" t="s"/>
      <x:c r="AU70" s="62">
        <x:f>G75</x:f>
      </x:c>
      <x:c r="AV70" s="62">
        <x:f>H75</x:f>
      </x:c>
      <x:c r="AW70" s="57" t="s"/>
      <x:c r="AX70" s="62">
        <x:f>G81</x:f>
      </x:c>
      <x:c r="AY70" s="62">
        <x:f>H81</x:f>
      </x:c>
      <x:c r="AZ70" s="96" t="s"/>
    </x:row>
    <x:row r="71" spans="1:52" x14ac:dyDescent="0.25">
      <x:c r="A71" s="13" t="s">
        <x:v>55</x:v>
      </x:c>
      <x:c r="P71" s="96" t="s"/>
      <x:c r="Q71" s="57" t="s"/>
      <x:c r="AH71" s="96" t="s"/>
      <x:c r="AI71" s="63">
        <x:f>J52</x:f>
      </x:c>
      <x:c r="AJ71" s="63">
        <x:f>K52</x:f>
      </x:c>
      <x:c r="AL71" s="63">
        <x:f>J58</x:f>
      </x:c>
      <x:c r="AM71" s="63">
        <x:f>K58</x:f>
      </x:c>
      <x:c r="AN71" s="57" t="s"/>
      <x:c r="AO71" s="63">
        <x:f>J64</x:f>
      </x:c>
      <x:c r="AP71" s="63">
        <x:f>K64</x:f>
      </x:c>
      <x:c r="AR71" s="63">
        <x:f>J70</x:f>
      </x:c>
      <x:c r="AS71" s="63">
        <x:f>K70</x:f>
      </x:c>
      <x:c r="AT71" s="57" t="s"/>
      <x:c r="AU71" s="63">
        <x:f>J76</x:f>
      </x:c>
      <x:c r="AV71" s="63">
        <x:f>K76</x:f>
      </x:c>
      <x:c r="AW71" s="57" t="s"/>
      <x:c r="AX71" s="63">
        <x:f>J82</x:f>
      </x:c>
      <x:c r="AY71" s="63">
        <x:f>K82</x:f>
      </x:c>
      <x:c r="AZ71" s="96" t="s"/>
    </x:row>
    <x:row r="72" spans="1:52" x14ac:dyDescent="0.25">
      <x:c r="A72" s="45" t="s">
        <x:v>9</x:v>
      </x:c>
      <x:c r="B72" s="45" t="s">
        <x:v>10</x:v>
      </x:c>
      <x:c r="C72" s="45" t="s">
        <x:v>11</x:v>
      </x:c>
      <x:c r="D72" s="47" t="s">
        <x:v>12</x:v>
      </x:c>
      <x:c r="E72" s="47" t="s">
        <x:v>13</x:v>
      </x:c>
      <x:c r="F72" s="47" t="s">
        <x:v>14</x:v>
      </x:c>
      <x:c r="G72" s="49" t="s">
        <x:v>15</x:v>
      </x:c>
      <x:c r="H72" s="49" t="s">
        <x:v>16</x:v>
      </x:c>
      <x:c r="I72" s="49" t="s">
        <x:v>17</x:v>
      </x:c>
      <x:c r="J72" s="58" t="s">
        <x:v>74</x:v>
      </x:c>
      <x:c r="K72" s="59" t="s">
        <x:v>75</x:v>
      </x:c>
      <x:c r="L72" s="59" t="s">
        <x:v>19</x:v>
      </x:c>
      <x:c r="M72" s="59" t="s">
        <x:v>403</x:v>
      </x:c>
      <x:c r="N72" s="59" t="s">
        <x:v>102</x:v>
      </x:c>
      <x:c r="O72" s="59" t="s">
        <x:v>103</x:v>
      </x:c>
      <x:c r="P72" s="96" t="s"/>
      <x:c r="Q72" s="57" t="s"/>
      <x:c r="AH72" s="96" t="s"/>
      <x:c r="AZ72" s="96" t="s"/>
    </x:row>
    <x:row r="73" spans="1:52" x14ac:dyDescent="0.25">
      <x:c r="A73" s="11" t="n">
        <x:v>16</x:v>
      </x:c>
      <x:c r="B73" s="11" t="n">
        <x:v>2</x:v>
      </x:c>
      <x:c r="C73" s="11" t="s">
        <x:v>54</x:v>
      </x:c>
      <x:c r="D73" s="11" t="n">
        <x:v>30</x:v>
      </x:c>
      <x:c r="E73" s="11" t="n">
        <x:v>2</x:v>
      </x:c>
      <x:c r="F73" s="11" t="s">
        <x:v>54</x:v>
      </x:c>
      <x:c r="G73" s="11" t="n">
        <x:v>55</x:v>
      </x:c>
      <x:c r="H73" s="11" t="n">
        <x:v>2</x:v>
      </x:c>
      <x:c r="I73" s="11" t="s">
        <x:v>54</x:v>
      </x:c>
      <x:c r="J73" s="11" t="n">
        <x:v>14</x:v>
      </x:c>
      <x:c r="K73" s="11">
        <x:f>'[1]y = F(x)'!K193</x:f>
      </x:c>
      <x:c r="M73" s="11" t="str">
        <x:f>IF(ABS(L73 - K73) &lt;= (ABS(K73) * 0.01), "Passed", "Failed")</x:f>
      </x:c>
      <x:c r="P73" s="96" t="s"/>
      <x:c r="Q73" s="57" t="s"/>
      <x:c r="AH73" s="96" t="s"/>
      <x:c r="AZ73" s="96" t="s"/>
    </x:row>
    <x:row r="74" spans="1:52" x14ac:dyDescent="0.25">
      <x:c r="A74" s="11" t="n">
        <x:v>17</x:v>
      </x:c>
      <x:c r="B74" s="11" t="n">
        <x:v>3</x:v>
      </x:c>
      <x:c r="D74" s="11" t="n">
        <x:v>40</x:v>
      </x:c>
      <x:c r="E74" s="11" t="n">
        <x:v>3</x:v>
      </x:c>
      <x:c r="G74" s="11" t="n">
        <x:v>57</x:v>
      </x:c>
      <x:c r="H74" s="11" t="n">
        <x:v>3</x:v>
      </x:c>
      <x:c r="J74" s="11" t="n">
        <x:v>35</x:v>
      </x:c>
      <x:c r="K74" s="11">
        <x:f>'[1]y = F(x)'!K194</x:f>
      </x:c>
      <x:c r="M74" s="11" t="str">
        <x:f>IF(ABS(L74 - O74) &lt;= (ABS(O74) * 0.01), "Passed", "Failed")</x:f>
      </x:c>
      <x:c r="O74" s="11">
        <x:f>AVERAGE(1.715, 2.31927710843373, 2.32954545454545)</x:f>
      </x:c>
      <x:c r="P74" s="96" t="s"/>
      <x:c r="Q74" s="57" t="s"/>
      <x:c r="AH74" s="96" t="s"/>
      <x:c r="AZ74" s="96" t="s"/>
    </x:row>
    <x:row r="75" spans="1:52" x14ac:dyDescent="0.25">
      <x:c r="A75" s="11" t="n">
        <x:v>18</x:v>
      </x:c>
      <x:c r="B75" s="11" t="n">
        <x:v>4</x:v>
      </x:c>
      <x:c r="D75" s="11" t="n">
        <x:v>50</x:v>
      </x:c>
      <x:c r="E75" s="11" t="n">
        <x:v>4</x:v>
      </x:c>
      <x:c r="G75" s="11" t="n">
        <x:v>59</x:v>
      </x:c>
      <x:c r="H75" s="11" t="n">
        <x:v>4</x:v>
      </x:c>
      <x:c r="J75" s="11" t="n">
        <x:v>56</x:v>
      </x:c>
      <x:c r="K75" s="11">
        <x:f>'[1]y = F(x)'!K195</x:f>
      </x:c>
      <x:c r="M75" s="11" t="str">
        <x:f>IF(ABS(L75 - K75) &lt;= (ABS(K75) * 0.01), "Passed", "Failed")</x:f>
      </x:c>
      <x:c r="P75" s="96" t="s"/>
      <x:c r="Q75" s="57" t="s"/>
      <x:c r="AH75" s="96" t="s"/>
      <x:c r="AZ75" s="96" t="s"/>
    </x:row>
    <x:row r="76" spans="1:52" x14ac:dyDescent="0.25">
      <x:c r="J76" s="11" t="n">
        <x:v>60</x:v>
      </x:c>
      <x:c r="K76" s="11">
        <x:f>'[1]y = F(x)'!K196</x:f>
      </x:c>
      <x:c r="M76" s="11" t="str">
        <x:f>IF(ABS(L76 - K76) &lt;= (ABS(K76) * 0.01), "Passed", "Failed")</x:f>
      </x:c>
      <x:c r="P76" s="96" t="s"/>
      <x:c r="Q76" s="57" t="s"/>
      <x:c r="AH76" s="96" t="s"/>
      <x:c r="AZ76" s="96" t="s"/>
    </x:row>
    <x:row r="77" spans="1:52" x14ac:dyDescent="0.25">
      <x:c r="A77" s="13" t="s">
        <x:v>61</x:v>
      </x:c>
      <x:c r="P77" s="96" t="s"/>
      <x:c r="Q77" s="57" t="s"/>
      <x:c r="AH77" s="96" t="s"/>
      <x:c r="AZ77" s="96" t="s"/>
    </x:row>
    <x:row r="78" spans="1:52" x14ac:dyDescent="0.25">
      <x:c r="A78" s="45" t="s">
        <x:v>9</x:v>
      </x:c>
      <x:c r="B78" s="45" t="s">
        <x:v>10</x:v>
      </x:c>
      <x:c r="C78" s="45" t="s">
        <x:v>11</x:v>
      </x:c>
      <x:c r="D78" s="47" t="s">
        <x:v>12</x:v>
      </x:c>
      <x:c r="E78" s="47" t="s">
        <x:v>13</x:v>
      </x:c>
      <x:c r="F78" s="47" t="s">
        <x:v>14</x:v>
      </x:c>
      <x:c r="G78" s="49" t="s">
        <x:v>15</x:v>
      </x:c>
      <x:c r="H78" s="49" t="s">
        <x:v>16</x:v>
      </x:c>
      <x:c r="I78" s="49" t="s">
        <x:v>17</x:v>
      </x:c>
      <x:c r="J78" s="58" t="s">
        <x:v>74</x:v>
      </x:c>
      <x:c r="K78" s="59" t="s">
        <x:v>75</x:v>
      </x:c>
      <x:c r="L78" s="59" t="s">
        <x:v>19</x:v>
      </x:c>
      <x:c r="M78" s="59" t="s">
        <x:v>403</x:v>
      </x:c>
      <x:c r="N78" s="59" t="s">
        <x:v>102</x:v>
      </x:c>
      <x:c r="O78" s="59" t="s">
        <x:v>103</x:v>
      </x:c>
      <x:c r="P78" s="96" t="s"/>
      <x:c r="Q78" s="57" t="s"/>
      <x:c r="AH78" s="96" t="s"/>
      <x:c r="AZ78" s="96" t="s"/>
    </x:row>
    <x:row r="79" spans="1:52" x14ac:dyDescent="0.25">
      <x:c r="A79" s="11" t="n">
        <x:v>16</x:v>
      </x:c>
      <x:c r="B79" s="11" t="n">
        <x:v>2</x:v>
      </x:c>
      <x:c r="C79" s="11" t="s">
        <x:v>54</x:v>
      </x:c>
      <x:c r="D79" s="11" t="n">
        <x:v>30</x:v>
      </x:c>
      <x:c r="E79" s="11" t="n">
        <x:v>2</x:v>
      </x:c>
      <x:c r="F79" s="11" t="s">
        <x:v>33</x:v>
      </x:c>
      <x:c r="G79" s="11" t="n">
        <x:v>55</x:v>
      </x:c>
      <x:c r="H79" s="11" t="n">
        <x:v>2</x:v>
      </x:c>
      <x:c r="I79" s="11" t="s">
        <x:v>54</x:v>
      </x:c>
      <x:c r="J79" s="11" t="n">
        <x:v>14</x:v>
      </x:c>
      <x:c r="K79" s="11">
        <x:f>'[1]y = F(x)'!K237</x:f>
      </x:c>
      <x:c r="M79" s="11" t="str">
        <x:f>IF(ABS(L79 - K79) &lt;= (ABS(K79) * 0.01), "Passed", "Failed")</x:f>
      </x:c>
      <x:c r="P79" s="96" t="s"/>
      <x:c r="Q79" s="57" t="s"/>
      <x:c r="AH79" s="96" t="s"/>
      <x:c r="AZ79" s="96" t="s"/>
    </x:row>
    <x:row r="80" spans="1:52" x14ac:dyDescent="0.25">
      <x:c r="A80" s="11" t="n">
        <x:v>17</x:v>
      </x:c>
      <x:c r="B80" s="11" t="n">
        <x:v>3</x:v>
      </x:c>
      <x:c r="D80" s="11" t="n">
        <x:v>40</x:v>
      </x:c>
      <x:c r="E80" s="11" t="n">
        <x:v>3</x:v>
      </x:c>
      <x:c r="G80" s="11" t="n">
        <x:v>57</x:v>
      </x:c>
      <x:c r="H80" s="11" t="n">
        <x:v>3</x:v>
      </x:c>
      <x:c r="J80" s="11" t="n">
        <x:v>35</x:v>
      </x:c>
      <x:c r="K80" s="11">
        <x:f>'[1]y = F(x)'!K238</x:f>
      </x:c>
      <x:c r="M80" s="11" t="str">
        <x:f>IF(ABS(L80 - K80) &lt;= (ABS(K80) * 0.01), "Passed", "Failed")</x:f>
      </x:c>
      <x:c r="P80" s="96" t="s"/>
      <x:c r="Q80" s="57" t="s"/>
      <x:c r="AH80" s="96" t="s"/>
      <x:c r="AZ80" s="96" t="s"/>
    </x:row>
    <x:row r="81" spans="1:52" x14ac:dyDescent="0.25">
      <x:c r="A81" s="11" t="n">
        <x:v>18</x:v>
      </x:c>
      <x:c r="B81" s="11" t="n">
        <x:v>4</x:v>
      </x:c>
      <x:c r="D81" s="11" t="n">
        <x:v>50</x:v>
      </x:c>
      <x:c r="E81" s="11" t="n">
        <x:v>4</x:v>
      </x:c>
      <x:c r="G81" s="11" t="n">
        <x:v>59</x:v>
      </x:c>
      <x:c r="H81" s="11" t="n">
        <x:v>4</x:v>
      </x:c>
      <x:c r="J81" s="11" t="n">
        <x:v>56</x:v>
      </x:c>
      <x:c r="K81" s="11">
        <x:f>'[1]y = F(x)'!K239</x:f>
      </x:c>
      <x:c r="M81" s="11" t="str">
        <x:f>IF(ABS(L81 - K81) &lt;= (ABS(K81) * 0.01), "Passed", "Failed")</x:f>
      </x:c>
      <x:c r="P81" s="96" t="s"/>
      <x:c r="Q81" s="57" t="s"/>
      <x:c r="AH81" s="96" t="s"/>
      <x:c r="AZ81" s="96" t="s"/>
    </x:row>
    <x:row r="82" spans="1:52" x14ac:dyDescent="0.25">
      <x:c r="J82" s="11" t="n">
        <x:v>60</x:v>
      </x:c>
      <x:c r="K82" s="11">
        <x:f>'[1]y = F(x)'!K240</x:f>
      </x:c>
      <x:c r="M82" s="11" t="str">
        <x:f>IF(ABS(L82 - K82) &lt;= (ABS(K82) * 0.01), "Passed", "Failed")</x:f>
      </x:c>
      <x:c r="P82" s="96" t="s"/>
      <x:c r="Q82" s="57" t="s"/>
      <x:c r="AH82" s="96" t="s"/>
      <x:c r="AZ82" s="96" t="s"/>
    </x:row>
    <x:row r="83" spans="1:52" x14ac:dyDescent="0.25">
      <x:c r="P83" s="96" t="s"/>
      <x:c r="Q83" s="57" t="s"/>
      <x:c r="AH83" s="96" t="s"/>
      <x:c r="AZ83" s="96" t="s"/>
    </x:row>
    <x:row r="84" spans="1:52" x14ac:dyDescent="0.25">
      <x:c r="A84" s="97" t="s"/>
      <x:c r="B84" s="97" t="s"/>
      <x:c r="C84" s="97" t="s"/>
      <x:c r="D84" s="97" t="s"/>
      <x:c r="E84" s="97" t="s"/>
      <x:c r="F84" s="97" t="s"/>
      <x:c r="G84" s="97" t="s"/>
      <x:c r="H84" s="97" t="s"/>
      <x:c r="I84" s="97" t="s"/>
      <x:c r="J84" s="97" t="s"/>
      <x:c r="K84" s="97" t="s"/>
      <x:c r="L84" s="97" t="s"/>
      <x:c r="M84" s="97" t="s"/>
      <x:c r="N84" s="97" t="s"/>
      <x:c r="O84" s="97" t="s"/>
      <x:c r="P84" s="96" t="s"/>
      <x:c r="Q84" s="109" t="s"/>
      <x:c r="R84" s="97" t="s"/>
      <x:c r="S84" s="97" t="s"/>
      <x:c r="T84" s="97" t="s"/>
      <x:c r="U84" s="97" t="s"/>
      <x:c r="V84" s="97" t="s"/>
      <x:c r="W84" s="97" t="s"/>
      <x:c r="X84" s="97" t="s"/>
      <x:c r="Y84" s="97" t="s"/>
      <x:c r="Z84" s="97" t="s"/>
      <x:c r="AA84" s="97" t="s"/>
      <x:c r="AB84" s="97" t="s"/>
      <x:c r="AC84" s="97" t="s"/>
      <x:c r="AD84" s="97" t="s"/>
      <x:c r="AE84" s="97" t="s"/>
      <x:c r="AF84" s="97" t="s"/>
      <x:c r="AG84" s="97" t="s"/>
      <x:c r="AH84" s="96" t="s"/>
      <x:c r="AI84" s="109" t="s"/>
      <x:c r="AJ84" s="97" t="s"/>
      <x:c r="AK84" s="97" t="s"/>
      <x:c r="AL84" s="97" t="s"/>
      <x:c r="AM84" s="97" t="s"/>
      <x:c r="AN84" s="97" t="s"/>
      <x:c r="AO84" s="97" t="s"/>
      <x:c r="AP84" s="97" t="s"/>
      <x:c r="AQ84" s="97" t="s"/>
      <x:c r="AR84" s="97" t="s"/>
      <x:c r="AS84" s="97" t="s"/>
      <x:c r="AT84" s="97" t="s"/>
      <x:c r="AU84" s="97" t="s"/>
      <x:c r="AV84" s="97" t="s"/>
      <x:c r="AW84" s="97" t="s"/>
      <x:c r="AX84" s="97" t="s"/>
      <x:c r="AY84" s="97" t="s"/>
      <x:c r="AZ84" s="96" t="s"/>
    </x:row>
    <x:row r="85" spans="1:52" x14ac:dyDescent="0.25">
      <x:c r="P85" s="96" t="s"/>
      <x:c r="Q85" s="57" t="s"/>
      <x:c r="AH85" s="96" t="s"/>
      <x:c r="AI85" s="58" t="s"/>
      <x:c r="AJ85" s="59" t="s"/>
      <x:c r="AK85" s="59" t="s"/>
      <x:c r="AL85" s="59" t="s"/>
      <x:c r="AM85" s="59" t="s"/>
      <x:c r="AN85" s="59" t="s"/>
      <x:c r="AO85" s="59" t="s"/>
      <x:c r="AP85" s="59" t="s"/>
      <x:c r="AQ85" s="59" t="s"/>
      <x:c r="AR85" s="59" t="s"/>
      <x:c r="AS85" s="59" t="s"/>
      <x:c r="AT85" s="59" t="s"/>
      <x:c r="AU85" s="59" t="s"/>
      <x:c r="AV85" s="59" t="s"/>
      <x:c r="AW85" s="59" t="s"/>
      <x:c r="AX85" s="59" t="s"/>
      <x:c r="AY85" s="59" t="s"/>
      <x:c r="AZ85" s="96" t="s"/>
    </x:row>
    <x:row r="86" spans="1:52" x14ac:dyDescent="0.25">
      <x:c r="A86" s="13" t="s">
        <x:v>25</x:v>
      </x:c>
      <x:c r="P86" s="96" t="s"/>
      <x:c r="Q86" s="57" t="s"/>
      <x:c r="AH86" s="96" t="s"/>
      <x:c r="AZ86" s="96" t="s"/>
    </x:row>
    <x:row r="87" spans="1:52" x14ac:dyDescent="0.25">
      <x:c r="A87" s="45" t="s">
        <x:v>9</x:v>
      </x:c>
      <x:c r="B87" s="45" t="s">
        <x:v>10</x:v>
      </x:c>
      <x:c r="C87" s="45" t="s">
        <x:v>11</x:v>
      </x:c>
      <x:c r="D87" s="47" t="s">
        <x:v>12</x:v>
      </x:c>
      <x:c r="E87" s="47" t="s">
        <x:v>13</x:v>
      </x:c>
      <x:c r="F87" s="47" t="s">
        <x:v>14</x:v>
      </x:c>
      <x:c r="G87" s="49" t="s">
        <x:v>15</x:v>
      </x:c>
      <x:c r="H87" s="49" t="s">
        <x:v>16</x:v>
      </x:c>
      <x:c r="I87" s="49" t="s">
        <x:v>17</x:v>
      </x:c>
      <x:c r="J87" s="58" t="s">
        <x:v>74</x:v>
      </x:c>
      <x:c r="K87" s="59" t="s">
        <x:v>75</x:v>
      </x:c>
      <x:c r="L87" s="59" t="s">
        <x:v>19</x:v>
      </x:c>
      <x:c r="M87" s="59" t="s">
        <x:v>403</x:v>
      </x:c>
      <x:c r="N87" s="59" t="s">
        <x:v>102</x:v>
      </x:c>
      <x:c r="O87" s="59" t="s">
        <x:v>103</x:v>
      </x:c>
      <x:c r="P87" s="96" t="s"/>
      <x:c r="Q87" s="57" t="s"/>
      <x:c r="AH87" s="96" t="s"/>
      <x:c r="AZ87" s="96" t="s"/>
    </x:row>
    <x:row r="88" spans="1:52" x14ac:dyDescent="0.25">
      <x:c r="A88" s="11" t="n">
        <x:v>0</x:v>
      </x:c>
      <x:c r="B88" s="11" t="n">
        <x:v>14</x:v>
      </x:c>
      <x:c r="C88" s="11" t="s">
        <x:v>21</x:v>
      </x:c>
      <x:c r="D88" s="11" t="n">
        <x:v>4</x:v>
      </x:c>
      <x:c r="E88" s="11" t="n">
        <x:v>30</x:v>
      </x:c>
      <x:c r="F88" s="11" t="s">
        <x:v>21</x:v>
      </x:c>
      <x:c r="G88" s="11" t="n">
        <x:v>7</x:v>
      </x:c>
      <x:c r="H88" s="11" t="n">
        <x:v>50</x:v>
      </x:c>
      <x:c r="I88" s="11" t="s">
        <x:v>21</x:v>
      </x:c>
      <x:c r="J88" s="11" t="n">
        <x:v>0</x:v>
      </x:c>
      <x:c r="K88" s="11">
        <x:f>'[1]y = F(x)'!K24</x:f>
      </x:c>
      <x:c r="M88" s="11" t="str">
        <x:f>IF(ABS(L88 - K88) &lt;= (ABS(K88) * 0.01), "Passed", "Failed")</x:f>
      </x:c>
      <x:c r="P88" s="96" t="s"/>
      <x:c r="Q88" s="57" t="s"/>
      <x:c r="AH88" s="96" t="s"/>
      <x:c r="AZ88" s="96" t="s"/>
    </x:row>
    <x:row r="89" spans="1:52" x14ac:dyDescent="0.25">
      <x:c r="A89" s="11" t="n">
        <x:v>1</x:v>
      </x:c>
      <x:c r="B89" s="11" t="n">
        <x:v>20</x:v>
      </x:c>
      <x:c r="D89" s="11" t="n">
        <x:v>5</x:v>
      </x:c>
      <x:c r="E89" s="11" t="n">
        <x:v>40</x:v>
      </x:c>
      <x:c r="G89" s="11" t="n">
        <x:v>8</x:v>
      </x:c>
      <x:c r="H89" s="11" t="n">
        <x:v>55</x:v>
      </x:c>
      <x:c r="J89" s="11" t="n">
        <x:v>5</x:v>
      </x:c>
      <x:c r="K89" s="11">
        <x:f>'[1]y = F(x)'!K25</x:f>
      </x:c>
      <x:c r="M89" s="11" t="str">
        <x:f>IF(ABS(L89 - K89) &lt;= (ABS(K89) * 0.01), "Passed", "Failed")</x:f>
      </x:c>
      <x:c r="P89" s="96" t="s"/>
      <x:c r="Q89" s="57" t="s"/>
      <x:c r="AH89" s="96" t="s"/>
      <x:c r="AZ89" s="96" t="s"/>
    </x:row>
    <x:row r="90" spans="1:52" x14ac:dyDescent="0.25">
      <x:c r="A90" s="11" t="n">
        <x:v>2</x:v>
      </x:c>
      <x:c r="B90" s="11" t="n">
        <x:v>30</x:v>
      </x:c>
      <x:c r="D90" s="11" t="n">
        <x:v>6</x:v>
      </x:c>
      <x:c r="E90" s="11" t="n">
        <x:v>50</x:v>
      </x:c>
      <x:c r="G90" s="11" t="n">
        <x:v>9</x:v>
      </x:c>
      <x:c r="H90" s="11" t="n">
        <x:v>57.5</x:v>
      </x:c>
      <x:c r="J90" s="11" t="n">
        <x:v>5.5</x:v>
      </x:c>
      <x:c r="K90" s="11">
        <x:f>'[1]y = F(x)'!K26</x:f>
      </x:c>
      <x:c r="M90" s="11" t="str">
        <x:f>IF(ABS(L90 - K90) &lt;= (ABS(K90) * 0.01), "Passed", "Failed")</x:f>
      </x:c>
      <x:c r="P90" s="96" t="s"/>
      <x:c r="Q90" s="57" t="s"/>
      <x:c r="AH90" s="96" t="s"/>
      <x:c r="AZ90" s="96" t="s"/>
    </x:row>
    <x:row r="91" spans="1:52" x14ac:dyDescent="0.25">
      <x:c r="J91" s="11" t="n">
        <x:v>10</x:v>
      </x:c>
      <x:c r="K91" s="11">
        <x:f>'[1]y = F(x)'!K27</x:f>
      </x:c>
      <x:c r="M91" s="11" t="str">
        <x:f>IF(ABS(L91 - K91) &lt;= (ABS(K91) * 0.01), "Passed", "Failed")</x:f>
      </x:c>
      <x:c r="P91" s="96" t="s"/>
      <x:c r="Q91" s="57" t="s"/>
      <x:c r="AH91" s="96" t="s"/>
      <x:c r="AZ91" s="96" t="s"/>
    </x:row>
    <x:row r="92" spans="1:52" x14ac:dyDescent="0.25">
      <x:c r="A92" s="13" t="s">
        <x:v>35</x:v>
      </x:c>
      <x:c r="P92" s="96" t="s"/>
      <x:c r="Q92" s="57" t="s"/>
      <x:c r="AH92" s="96" t="s"/>
      <x:c r="AZ92" s="96" t="s"/>
    </x:row>
    <x:row r="93" spans="1:52" x14ac:dyDescent="0.25">
      <x:c r="A93" s="45" t="s">
        <x:v>9</x:v>
      </x:c>
      <x:c r="B93" s="45" t="s">
        <x:v>10</x:v>
      </x:c>
      <x:c r="C93" s="45" t="s">
        <x:v>11</x:v>
      </x:c>
      <x:c r="D93" s="47" t="s">
        <x:v>12</x:v>
      </x:c>
      <x:c r="E93" s="47" t="s">
        <x:v>13</x:v>
      </x:c>
      <x:c r="F93" s="47" t="s">
        <x:v>14</x:v>
      </x:c>
      <x:c r="G93" s="49" t="s">
        <x:v>15</x:v>
      </x:c>
      <x:c r="H93" s="49" t="s">
        <x:v>16</x:v>
      </x:c>
      <x:c r="I93" s="49" t="s">
        <x:v>17</x:v>
      </x:c>
      <x:c r="J93" s="58" t="s">
        <x:v>74</x:v>
      </x:c>
      <x:c r="K93" s="59" t="s">
        <x:v>75</x:v>
      </x:c>
      <x:c r="L93" s="59" t="s">
        <x:v>19</x:v>
      </x:c>
      <x:c r="M93" s="59" t="s">
        <x:v>403</x:v>
      </x:c>
      <x:c r="N93" s="59" t="s">
        <x:v>102</x:v>
      </x:c>
      <x:c r="O93" s="59" t="s">
        <x:v>103</x:v>
      </x:c>
      <x:c r="P93" s="96" t="s"/>
      <x:c r="Q93" s="57" t="s"/>
      <x:c r="AH93" s="96" t="s"/>
      <x:c r="AZ93" s="96" t="s"/>
    </x:row>
    <x:row r="94" spans="1:52" x14ac:dyDescent="0.25">
      <x:c r="A94" s="11" t="n">
        <x:v>0</x:v>
      </x:c>
      <x:c r="B94" s="11" t="n">
        <x:v>14</x:v>
      </x:c>
      <x:c r="C94" s="11" t="s">
        <x:v>33</x:v>
      </x:c>
      <x:c r="D94" s="11" t="n">
        <x:v>4</x:v>
      </x:c>
      <x:c r="E94" s="11" t="n">
        <x:v>30</x:v>
      </x:c>
      <x:c r="F94" s="11" t="s">
        <x:v>33</x:v>
      </x:c>
      <x:c r="G94" s="11" t="n">
        <x:v>7</x:v>
      </x:c>
      <x:c r="H94" s="11" t="n">
        <x:v>50</x:v>
      </x:c>
      <x:c r="I94" s="11" t="s">
        <x:v>33</x:v>
      </x:c>
      <x:c r="J94" s="11" t="n">
        <x:v>0</x:v>
      </x:c>
      <x:c r="K94" s="11">
        <x:f>'[1]y = F(x)'!K68</x:f>
      </x:c>
      <x:c r="M94" s="11" t="str">
        <x:f>IF(ABS(L94 - K94) &lt;= (ABS(K94) * 0.01), "Passed", "Failed")</x:f>
      </x:c>
      <x:c r="O94" s="11">
        <x:f>IF(AND(J94 &gt;= A94, J94 &lt;= A95), (B95-B94)/(A95-A94)*J94 + (B95 - (B95-B94)/(A95-A94)*A95), IF(AND(J94 &gt; A95, J94 &lt;= A96), (B96-B95)/(A96-A95)*J94 + (B96 - (B96-B95)/(A96-A95)*A96), IF(AND(J94 &gt;= D94, J94 &lt;= D95), (E95-E94)/(D95-D94)*J94 + (E95 - (E95-E94)/(D95-D94)*D95), IF(AND(J94 &gt; D95, J94 &lt;= D96), (E96-E95)/(D96-D95)*J94 + (E96 - (E96-E95)/(D96-D95)*D96), IF(AND(J94 &gt;= G94, J94 &lt;= G95), (H95-H94)/(G95-G94)*J94 + (H95 - (H95-H94)/(G95-G94)*G95), IF(AND(J94 &gt; G95, J94 &lt;= G96), (H96-H95)/(G96-G95)*J94 + (H96 - (H96-H95)/(G96-G95)*G96), IF(AND(J94 &gt;= A96, J94 &lt;= D94), (E94-B96)/(D94-A96)*J94 + (E94 - (E94-B96)/(D94-A96)*D94), IF(AND(J94 &gt;= D96, J94 &lt;= G94), (H94-E96)/(G94-D96)*J94 + (H94 - (H94-E96)/(G94-D96)*G94), -9999))))))))</x:f>
      </x:c>
      <x:c r="P94" s="96" t="s"/>
      <x:c r="Q94" s="57" t="s"/>
      <x:c r="AH94" s="96" t="s"/>
      <x:c r="AZ94" s="96" t="s"/>
    </x:row>
    <x:row r="95" spans="1:52" x14ac:dyDescent="0.25">
      <x:c r="A95" s="11" t="n">
        <x:v>1</x:v>
      </x:c>
      <x:c r="B95" s="11" t="n">
        <x:v>20</x:v>
      </x:c>
      <x:c r="D95" s="11" t="n">
        <x:v>5</x:v>
      </x:c>
      <x:c r="E95" s="11" t="n">
        <x:v>40</x:v>
      </x:c>
      <x:c r="G95" s="11" t="n">
        <x:v>8</x:v>
      </x:c>
      <x:c r="H95" s="11" t="n">
        <x:v>55</x:v>
      </x:c>
      <x:c r="J95" s="11" t="n">
        <x:v>5</x:v>
      </x:c>
      <x:c r="K95" s="11">
        <x:f>'[1]y = F(x)'!K69</x:f>
      </x:c>
      <x:c r="M95" s="11" t="str">
        <x:f>IF(ABS(L95 - K95) &lt;= (ABS(K95) * 0.01), "Passed", "Failed")</x:f>
      </x:c>
      <x:c r="O95" s="11">
        <x:f>IF(AND(J95 &gt;= A94, J95 &lt;= A95), (B95-B94)/(A95-A94)*J95 + (B95 - (B95-B94)/(A95-A94)*A95), IF(AND(J95 &gt; A95, J95 &lt;= A96), (B96-B95)/(A96-A95)*J95 + (B96 - (B96-B95)/(A96-A95)*A96), IF(AND(J95 &gt;= D94, J95 &lt;= D95), (E95-E94)/(D95-D94)*J95 + (E95 - (E95-E94)/(D95-D94)*D95), IF(AND(J95 &gt; D95, J95 &lt;= D96), (E96-E95)/(D96-D95)*J95 + (E96 - (E96-E95)/(D96-D95)*D96), IF(AND(J95 &gt;= G94, J95 &lt;= G95), (H95-H94)/(G95-G94)*J95 + (H95 - (H95-H94)/(G95-G94)*G95), IF(AND(J95 &gt; G95, J95 &lt;= G96), (H96-H95)/(G96-G95)*J95 + (H96 - (H96-H95)/(G96-G95)*G96), IF(AND(J95 &gt;= A96, J95 &lt;= D94), (E94-B96)/(D94-A96)*J95 + (E94 - (E94-B96)/(D94-A96)*D94), IF(AND(J95 &gt;= D96, J95 &lt;= G94), (H94-E96)/(G94-D96)*J95 + (H94 - (H94-E96)/(G94-D96)*G94), -9999))))))))</x:f>
      </x:c>
      <x:c r="P95" s="96" t="s"/>
      <x:c r="Q95" s="57" t="s"/>
      <x:c r="AH95" s="96" t="s"/>
      <x:c r="AZ95" s="96" t="s"/>
    </x:row>
    <x:row r="96" spans="1:52" x14ac:dyDescent="0.25">
      <x:c r="A96" s="11" t="n">
        <x:v>2</x:v>
      </x:c>
      <x:c r="B96" s="11" t="n">
        <x:v>30</x:v>
      </x:c>
      <x:c r="D96" s="11" t="n">
        <x:v>6</x:v>
      </x:c>
      <x:c r="E96" s="11" t="n">
        <x:v>50</x:v>
      </x:c>
      <x:c r="G96" s="11" t="n">
        <x:v>9</x:v>
      </x:c>
      <x:c r="H96" s="11" t="n">
        <x:v>57.5</x:v>
      </x:c>
      <x:c r="J96" s="11" t="n">
        <x:v>5.5</x:v>
      </x:c>
      <x:c r="K96" s="11">
        <x:f>'[1]y = F(x)'!K70</x:f>
      </x:c>
      <x:c r="M96" s="11" t="str">
        <x:f>IF(ABS(L96 - K96) &lt;= (ABS(K96) * 0.01), "Passed", "Failed")</x:f>
      </x:c>
      <x:c r="O96" s="11">
        <x:f>IF(AND(J96 &gt;= A94, J96 &lt;= A95), (B95-B94)/(A95-A94)*J96 + (B95 - (B95-B94)/(A95-A94)*A95), IF(AND(J96 &gt; A95, J96 &lt;= A96), (B96-B95)/(A96-A95)*J96 + (B96 - (B96-B95)/(A96-A95)*A96), IF(AND(J96 &gt;= D94, J96 &lt;= D95), (E95-E94)/(D95-D94)*J96 + (E95 - (E95-E94)/(D95-D94)*D95), IF(AND(J96 &gt; D95, J96 &lt;= D96), (E96-E95)/(D96-D95)*J96 + (E96 - (E96-E95)/(D96-D95)*D96), IF(AND(J96 &gt;= G94, J96 &lt;= G95), (H95-H94)/(G95-G94)*J96 + (H95 - (H95-H94)/(G95-G94)*G95), IF(AND(J96 &gt; G95, J96 &lt;= G96), (H96-H95)/(G96-G95)*J96 + (H96 - (H96-H95)/(G96-G95)*G96), IF(AND(J96 &gt;= A96, J96 &lt;= D94), (E94-B96)/(D94-A96)*J96 + (E94 - (E94-B96)/(D94-A96)*D94), IF(AND(J96 &gt;= D96, J96 &lt;= G94), (H94-E96)/(G94-D96)*J96 + (H94 - (H94-E96)/(G94-D96)*G94), -9999))))))))</x:f>
      </x:c>
      <x:c r="P96" s="96" t="s"/>
      <x:c r="Q96" s="57" t="s"/>
      <x:c r="AH96" s="96" t="s"/>
      <x:c r="AZ96" s="96" t="s"/>
    </x:row>
    <x:row r="97" spans="1:52" x14ac:dyDescent="0.25">
      <x:c r="J97" s="11" t="n">
        <x:v>10</x:v>
      </x:c>
      <x:c r="K97" s="11">
        <x:f>'[1]y = F(x)'!K71</x:f>
      </x:c>
      <x:c r="M97" s="11" t="str">
        <x:f>IF(ABS(L97 - K97) &lt;= (ABS(K97) * 0.01), "Passed", "Failed")</x:f>
      </x:c>
      <x:c r="O97" s="11">
        <x:f>IF(AND(J97 &gt;= A94, J97 &lt;= A95), (B95-B94)/(A95-A94)*J97 + (B95 - (B95-B94)/(A95-A94)*A95), IF(AND(J97 &gt; A95, J97 &lt;= A96), (B96-B95)/(A96-A95)*J97 + (B96 - (B96-B95)/(A96-A95)*A96), IF(AND(J97 &gt;= D94, J97 &lt;= D95), (E95-E94)/(D95-D94)*J97 + (E95 - (E95-E94)/(D95-D94)*D95), IF(AND(J97 &gt; D95, J97 &lt;= D96), (E96-E95)/(D96-D95)*J97 + (E96 - (E96-E95)/(D96-D95)*D96), IF(AND(J97 &gt;= G94, J97 &lt;= G95), (H95-H94)/(G95-G94)*J97 + (H95 - (H95-H94)/(G95-G94)*G95), IF(AND(J97 &gt; G95, J97 &lt;= G96), (H96-H95)/(G96-G95)*J97 + (H96 - (H96-H95)/(G96-G95)*G96), IF(AND(J97 &gt;= A96, J97 &lt;= D94), (E94-B96)/(D94-A96)*J97 + (E94 - (E94-B96)/(D94-A96)*D94), IF(AND(J97 &gt;= D96, J97 &lt;= G94), (H94-E96)/(G94-D96)*J97 + (H94 - (H94-E96)/(G94-D96)*G94), -9999))))))))</x:f>
      </x:c>
      <x:c r="P97" s="96" t="s"/>
      <x:c r="Q97" s="57" t="s"/>
      <x:c r="AH97" s="96" t="s"/>
      <x:c r="AI97" s="2" t="s">
        <x:v>21</x:v>
      </x:c>
      <x:c r="AJ97" s="1" t="s"/>
      <x:c r="AL97" s="2" t="s">
        <x:v>33</x:v>
      </x:c>
      <x:c r="AM97" s="1" t="s"/>
      <x:c r="AO97" s="2" t="s">
        <x:v>40</x:v>
      </x:c>
      <x:c r="AP97" s="1" t="s"/>
      <x:c r="AR97" s="2" t="s">
        <x:v>47</x:v>
      </x:c>
      <x:c r="AS97" s="1" t="s"/>
      <x:c r="AU97" s="2" t="s">
        <x:v>452</x:v>
      </x:c>
      <x:c r="AV97" s="1" t="s"/>
      <x:c r="AX97" s="2" t="s">
        <x:v>453</x:v>
      </x:c>
      <x:c r="AY97" s="1" t="s"/>
      <x:c r="AZ97" s="96" t="s"/>
    </x:row>
    <x:row r="98" spans="1:52" x14ac:dyDescent="0.25">
      <x:c r="A98" s="13" t="s">
        <x:v>42</x:v>
      </x:c>
      <x:c r="P98" s="96" t="s"/>
      <x:c r="Q98" s="57" t="s"/>
      <x:c r="AH98" s="96" t="s"/>
      <x:c r="AI98" s="62">
        <x:f>A88</x:f>
      </x:c>
      <x:c r="AJ98" s="62">
        <x:f>B88</x:f>
      </x:c>
      <x:c r="AL98" s="62">
        <x:f>A94</x:f>
      </x:c>
      <x:c r="AM98" s="62">
        <x:f>B94</x:f>
      </x:c>
      <x:c r="AN98" s="57" t="s"/>
      <x:c r="AO98" s="62">
        <x:f>A100</x:f>
      </x:c>
      <x:c r="AP98" s="62">
        <x:f>B100</x:f>
      </x:c>
      <x:c r="AR98" s="62">
        <x:f>A106</x:f>
      </x:c>
      <x:c r="AS98" s="62">
        <x:f>B106</x:f>
      </x:c>
      <x:c r="AT98" s="57" t="s"/>
      <x:c r="AU98" s="62">
        <x:f>A112</x:f>
      </x:c>
      <x:c r="AV98" s="62">
        <x:f>B112</x:f>
      </x:c>
      <x:c r="AW98" s="57" t="s"/>
      <x:c r="AX98" s="62">
        <x:f>A118</x:f>
      </x:c>
      <x:c r="AY98" s="62">
        <x:f>B118</x:f>
      </x:c>
      <x:c r="AZ98" s="96" t="s"/>
    </x:row>
    <x:row r="99" spans="1:52" x14ac:dyDescent="0.25">
      <x:c r="A99" s="45" t="s">
        <x:v>9</x:v>
      </x:c>
      <x:c r="B99" s="45" t="s">
        <x:v>10</x:v>
      </x:c>
      <x:c r="C99" s="45" t="s">
        <x:v>11</x:v>
      </x:c>
      <x:c r="D99" s="47" t="s">
        <x:v>12</x:v>
      </x:c>
      <x:c r="E99" s="47" t="s">
        <x:v>13</x:v>
      </x:c>
      <x:c r="F99" s="47" t="s">
        <x:v>14</x:v>
      </x:c>
      <x:c r="G99" s="49" t="s">
        <x:v>15</x:v>
      </x:c>
      <x:c r="H99" s="49" t="s">
        <x:v>16</x:v>
      </x:c>
      <x:c r="I99" s="49" t="s">
        <x:v>17</x:v>
      </x:c>
      <x:c r="J99" s="58" t="s">
        <x:v>74</x:v>
      </x:c>
      <x:c r="K99" s="59" t="s">
        <x:v>75</x:v>
      </x:c>
      <x:c r="L99" s="59" t="s">
        <x:v>19</x:v>
      </x:c>
      <x:c r="M99" s="59" t="s">
        <x:v>403</x:v>
      </x:c>
      <x:c r="N99" s="59" t="s">
        <x:v>102</x:v>
      </x:c>
      <x:c r="O99" s="59" t="s">
        <x:v>103</x:v>
      </x:c>
      <x:c r="P99" s="96" t="s"/>
      <x:c r="Q99" s="57" t="s"/>
      <x:c r="AH99" s="96" t="s"/>
      <x:c r="AI99" s="63">
        <x:f>J88</x:f>
      </x:c>
      <x:c r="AJ99" s="63">
        <x:f>K88</x:f>
      </x:c>
      <x:c r="AL99" s="63">
        <x:f>J94</x:f>
      </x:c>
      <x:c r="AM99" s="63">
        <x:f>K94</x:f>
      </x:c>
      <x:c r="AN99" s="57" t="s"/>
      <x:c r="AO99" s="63">
        <x:f>J100</x:f>
      </x:c>
      <x:c r="AP99" s="63">
        <x:f>K100</x:f>
      </x:c>
      <x:c r="AR99" s="63">
        <x:f>J106</x:f>
      </x:c>
      <x:c r="AS99" s="63">
        <x:f>K106</x:f>
      </x:c>
      <x:c r="AT99" s="57" t="s"/>
      <x:c r="AU99" s="63">
        <x:f>J112</x:f>
      </x:c>
      <x:c r="AV99" s="63">
        <x:f>K112</x:f>
      </x:c>
      <x:c r="AW99" s="57" t="s"/>
      <x:c r="AX99" s="63">
        <x:f>J118</x:f>
      </x:c>
      <x:c r="AY99" s="63">
        <x:f>K118</x:f>
      </x:c>
      <x:c r="AZ99" s="96" t="s"/>
    </x:row>
    <x:row r="100" spans="1:52" x14ac:dyDescent="0.25">
      <x:c r="A100" s="11" t="n">
        <x:v>0</x:v>
      </x:c>
      <x:c r="B100" s="11" t="n">
        <x:v>14</x:v>
      </x:c>
      <x:c r="C100" s="11" t="s">
        <x:v>40</x:v>
      </x:c>
      <x:c r="D100" s="11" t="n">
        <x:v>4</x:v>
      </x:c>
      <x:c r="E100" s="11" t="n">
        <x:v>30</x:v>
      </x:c>
      <x:c r="F100" s="11" t="s">
        <x:v>40</x:v>
      </x:c>
      <x:c r="G100" s="11" t="n">
        <x:v>7</x:v>
      </x:c>
      <x:c r="H100" s="11" t="n">
        <x:v>50</x:v>
      </x:c>
      <x:c r="I100" s="11" t="s">
        <x:v>40</x:v>
      </x:c>
      <x:c r="J100" s="11" t="n">
        <x:v>0</x:v>
      </x:c>
      <x:c r="K100" s="11">
        <x:f>'[1]y = F(x)'!K112</x:f>
      </x:c>
      <x:c r="M100" s="11" t="str">
        <x:f>IF(ABS(L100 - K100) &lt;= (ABS(K100) * 0.01), "Passed", "Failed")</x:f>
      </x:c>
      <x:c r="O100" s="11">
        <x:f>IF(AND(J100 &gt;= A100, J100 &lt; A101), B100, IF(AND(J100 &gt;= A101, J100 &lt; A102), B101, IF(AND(J100 &gt;= A102, J100 &lt; D100), B102, IF(AND(J100 &gt;= D100, J100 &lt; D101), E100, IF(AND(J100 &gt;= D101, J100 &lt; D102), E101, IF(AND(J100 &gt;= D102, J100 &lt; G100), E102, IF(AND(J100 &gt;= G100, J100 &lt; G101), H100, IF(AND(J100 &gt;= G101, J100 &lt; G102), H101, IF(J100 = G102, H102, -9999)))))))))</x:f>
      </x:c>
      <x:c r="P100" s="96" t="s"/>
      <x:c r="Q100" s="57" t="s"/>
      <x:c r="AH100" s="96" t="s"/>
      <x:c r="AI100" s="62">
        <x:f>A89</x:f>
      </x:c>
      <x:c r="AJ100" s="62">
        <x:f>B89</x:f>
      </x:c>
      <x:c r="AL100" s="62">
        <x:f>A95</x:f>
      </x:c>
      <x:c r="AM100" s="62">
        <x:f>B95</x:f>
      </x:c>
      <x:c r="AN100" s="57" t="s"/>
      <x:c r="AO100" s="62">
        <x:f>A101</x:f>
      </x:c>
      <x:c r="AP100" s="62">
        <x:f>B101</x:f>
      </x:c>
      <x:c r="AR100" s="62">
        <x:f>A107</x:f>
      </x:c>
      <x:c r="AS100" s="62">
        <x:f>B107</x:f>
      </x:c>
      <x:c r="AT100" s="57" t="s"/>
      <x:c r="AU100" s="62">
        <x:f>A113</x:f>
      </x:c>
      <x:c r="AV100" s="62">
        <x:f>B113</x:f>
      </x:c>
      <x:c r="AW100" s="57" t="s"/>
      <x:c r="AX100" s="62">
        <x:f>A119</x:f>
      </x:c>
      <x:c r="AY100" s="62">
        <x:f>B119</x:f>
      </x:c>
      <x:c r="AZ100" s="96" t="s"/>
    </x:row>
    <x:row r="101" spans="1:52" x14ac:dyDescent="0.25">
      <x:c r="A101" s="11" t="n">
        <x:v>1</x:v>
      </x:c>
      <x:c r="B101" s="11" t="n">
        <x:v>20</x:v>
      </x:c>
      <x:c r="D101" s="11" t="n">
        <x:v>5</x:v>
      </x:c>
      <x:c r="E101" s="11" t="n">
        <x:v>40</x:v>
      </x:c>
      <x:c r="G101" s="11" t="n">
        <x:v>8</x:v>
      </x:c>
      <x:c r="H101" s="11" t="n">
        <x:v>55</x:v>
      </x:c>
      <x:c r="J101" s="11" t="n">
        <x:v>5</x:v>
      </x:c>
      <x:c r="K101" s="11">
        <x:f>'[1]y = F(x)'!K113</x:f>
      </x:c>
      <x:c r="M101" s="11" t="str">
        <x:f>IF(ABS(L101 - K101) &lt;= (ABS(K101) * 0.01), "Passed", "Failed")</x:f>
      </x:c>
      <x:c r="O101" s="11">
        <x:f>IF(AND(J101 &gt;= A100, J101 &lt; A101), B100, IF(AND(J101 &gt;= A101, J101 &lt; A102), B101, IF(AND(J101 &gt;= A102, J101 &lt; D100), B102, IF(AND(J101 &gt;= D100, J101 &lt; D101), E100, IF(AND(J101 &gt;= D101, J101 &lt; D102), E101, IF(AND(J101 &gt;= D102, J101 &lt; G100), E102, IF(AND(J101 &gt;= G100, J101 &lt; G101), H100, IF(AND(J101 &gt;= G101, J101 &lt; G102), H101, IF(J101 = G102, H102, -9999)))))))))</x:f>
      </x:c>
      <x:c r="P101" s="96" t="s"/>
      <x:c r="Q101" s="57" t="s"/>
      <x:c r="AH101" s="96" t="s"/>
      <x:c r="AI101" s="62">
        <x:f>A90</x:f>
      </x:c>
      <x:c r="AJ101" s="62">
        <x:f>B90</x:f>
      </x:c>
      <x:c r="AL101" s="62">
        <x:f>A96</x:f>
      </x:c>
      <x:c r="AM101" s="62">
        <x:f>B96</x:f>
      </x:c>
      <x:c r="AN101" s="57" t="s"/>
      <x:c r="AO101" s="62">
        <x:f>A102</x:f>
      </x:c>
      <x:c r="AP101" s="62">
        <x:f>B102</x:f>
      </x:c>
      <x:c r="AR101" s="62">
        <x:f>A108</x:f>
      </x:c>
      <x:c r="AS101" s="62">
        <x:f>B108</x:f>
      </x:c>
      <x:c r="AT101" s="57" t="s"/>
      <x:c r="AU101" s="62">
        <x:f>A114</x:f>
      </x:c>
      <x:c r="AV101" s="62">
        <x:f>B114</x:f>
      </x:c>
      <x:c r="AW101" s="57" t="s"/>
      <x:c r="AX101" s="62">
        <x:f>A120</x:f>
      </x:c>
      <x:c r="AY101" s="62">
        <x:f>B120</x:f>
      </x:c>
      <x:c r="AZ101" s="96" t="s"/>
    </x:row>
    <x:row r="102" spans="1:52" x14ac:dyDescent="0.25">
      <x:c r="A102" s="11" t="n">
        <x:v>2</x:v>
      </x:c>
      <x:c r="B102" s="11" t="n">
        <x:v>30</x:v>
      </x:c>
      <x:c r="D102" s="11" t="n">
        <x:v>6</x:v>
      </x:c>
      <x:c r="E102" s="11" t="n">
        <x:v>50</x:v>
      </x:c>
      <x:c r="G102" s="11" t="n">
        <x:v>9</x:v>
      </x:c>
      <x:c r="H102" s="11" t="n">
        <x:v>57.5</x:v>
      </x:c>
      <x:c r="J102" s="11" t="n">
        <x:v>5.5</x:v>
      </x:c>
      <x:c r="K102" s="11">
        <x:f>'[1]y = F(x)'!K114</x:f>
      </x:c>
      <x:c r="M102" s="11" t="str">
        <x:f>IF(ABS(L102 - K102) &lt;= (ABS(K102) * 0.01), "Passed", "Failed")</x:f>
      </x:c>
      <x:c r="O102" s="11">
        <x:f>IF(AND(J102 &gt;= A100, J102 &lt; A101), B100, IF(AND(J102 &gt;= A101, J102 &lt; A102), B101, IF(AND(J102 &gt;= A102, J102 &lt; D100), B102, IF(AND(J102 &gt;= D100, J102 &lt; D101), E100, IF(AND(J102 &gt;= D101, J102 &lt; D102), E101, IF(AND(J102 &gt;= D102, J102 &lt; G100), E102, IF(AND(J102 &gt;= G100, J102 &lt; G101), H100, IF(AND(J102 &gt;= G101, J102 &lt; G102), H101, IF(J102 = G102, H102, -9999)))))))))</x:f>
      </x:c>
      <x:c r="P102" s="96" t="s"/>
      <x:c r="Q102" s="57" t="s"/>
      <x:c r="AH102" s="96" t="s"/>
      <x:c r="AI102" s="62">
        <x:f>D88</x:f>
      </x:c>
      <x:c r="AJ102" s="62">
        <x:f>E88</x:f>
      </x:c>
      <x:c r="AL102" s="62">
        <x:f>D94</x:f>
      </x:c>
      <x:c r="AM102" s="62">
        <x:f>E94</x:f>
      </x:c>
      <x:c r="AN102" s="57" t="s"/>
      <x:c r="AO102" s="62">
        <x:f>D100</x:f>
      </x:c>
      <x:c r="AP102" s="62">
        <x:f>E100</x:f>
      </x:c>
      <x:c r="AR102" s="62">
        <x:f>D106</x:f>
      </x:c>
      <x:c r="AS102" s="62">
        <x:f>E106</x:f>
      </x:c>
      <x:c r="AT102" s="57" t="s"/>
      <x:c r="AU102" s="62">
        <x:f>D112</x:f>
      </x:c>
      <x:c r="AV102" s="62">
        <x:f>E112</x:f>
      </x:c>
      <x:c r="AW102" s="57" t="s"/>
      <x:c r="AX102" s="62">
        <x:f>D118</x:f>
      </x:c>
      <x:c r="AY102" s="62">
        <x:f>E118</x:f>
      </x:c>
      <x:c r="AZ102" s="96" t="s"/>
    </x:row>
    <x:row r="103" spans="1:52" x14ac:dyDescent="0.25">
      <x:c r="J103" s="11" t="n">
        <x:v>10</x:v>
      </x:c>
      <x:c r="K103" s="11">
        <x:f>'[1]y = F(x)'!K115</x:f>
      </x:c>
      <x:c r="M103" s="11" t="str">
        <x:f>IF(ABS(L103 - K103) &lt;= (ABS(K103) * 0.01), "Passed", "Failed")</x:f>
      </x:c>
      <x:c r="O103" s="11">
        <x:f>IF(AND(J103 &gt;= A100, J103 &lt; A101), B100, IF(AND(J103 &gt;= A101, J103 &lt; A102), B101, IF(AND(J103 &gt;= A102, J103 &lt; D100), B102, IF(AND(J103 &gt;= D100, J103 &lt; D101), E100, IF(AND(J103 &gt;= D101, J103 &lt; D102), E101, IF(AND(J103 &gt;= D102, J103 &lt; G100), E102, IF(AND(J103 &gt;= G100, J103 &lt; G101), H100, IF(AND(J103 &gt;= G101, J103 &lt; G102), H101, IF(J103 = G102, H102, -9999)))))))))</x:f>
      </x:c>
      <x:c r="P103" s="96" t="s"/>
      <x:c r="Q103" s="57" t="s"/>
      <x:c r="AH103" s="96" t="s"/>
      <x:c r="AI103" s="62">
        <x:f>D89</x:f>
      </x:c>
      <x:c r="AJ103" s="62">
        <x:f>E89</x:f>
      </x:c>
      <x:c r="AL103" s="62">
        <x:f>D95</x:f>
      </x:c>
      <x:c r="AM103" s="62">
        <x:f>E95</x:f>
      </x:c>
      <x:c r="AN103" s="57" t="s"/>
      <x:c r="AO103" s="62">
        <x:f>D101</x:f>
      </x:c>
      <x:c r="AP103" s="62">
        <x:f>E101</x:f>
      </x:c>
      <x:c r="AR103" s="62">
        <x:f>D107</x:f>
      </x:c>
      <x:c r="AS103" s="62">
        <x:f>E107</x:f>
      </x:c>
      <x:c r="AT103" s="57" t="s"/>
      <x:c r="AU103" s="62">
        <x:f>D113</x:f>
      </x:c>
      <x:c r="AV103" s="62">
        <x:f>E113</x:f>
      </x:c>
      <x:c r="AW103" s="57" t="s"/>
      <x:c r="AX103" s="62">
        <x:f>D119</x:f>
      </x:c>
      <x:c r="AY103" s="62">
        <x:f>E119</x:f>
      </x:c>
      <x:c r="AZ103" s="96" t="s"/>
    </x:row>
    <x:row r="104" spans="1:52" x14ac:dyDescent="0.25">
      <x:c r="A104" s="13" t="s">
        <x:v>49</x:v>
      </x:c>
      <x:c r="P104" s="96" t="s"/>
      <x:c r="Q104" s="57" t="s"/>
      <x:c r="AH104" s="96" t="s"/>
      <x:c r="AI104" s="63">
        <x:f>J89</x:f>
      </x:c>
      <x:c r="AJ104" s="63">
        <x:f>K89</x:f>
      </x:c>
      <x:c r="AL104" s="63">
        <x:f>J95</x:f>
      </x:c>
      <x:c r="AM104" s="63">
        <x:f>K95</x:f>
      </x:c>
      <x:c r="AN104" s="57" t="s"/>
      <x:c r="AO104" s="63">
        <x:f>J101</x:f>
      </x:c>
      <x:c r="AP104" s="63">
        <x:f>K101</x:f>
      </x:c>
      <x:c r="AR104" s="63">
        <x:f>J107</x:f>
      </x:c>
      <x:c r="AS104" s="63">
        <x:f>K107</x:f>
      </x:c>
      <x:c r="AT104" s="57" t="s"/>
      <x:c r="AU104" s="63">
        <x:f>J113</x:f>
      </x:c>
      <x:c r="AV104" s="63">
        <x:f>K113</x:f>
      </x:c>
      <x:c r="AW104" s="57" t="s"/>
      <x:c r="AX104" s="63">
        <x:f>J119</x:f>
      </x:c>
      <x:c r="AY104" s="63">
        <x:f>K119</x:f>
      </x:c>
      <x:c r="AZ104" s="96" t="s"/>
    </x:row>
    <x:row r="105" spans="1:52" x14ac:dyDescent="0.25">
      <x:c r="A105" s="45" t="s">
        <x:v>9</x:v>
      </x:c>
      <x:c r="B105" s="45" t="s">
        <x:v>10</x:v>
      </x:c>
      <x:c r="C105" s="45" t="s">
        <x:v>11</x:v>
      </x:c>
      <x:c r="D105" s="47" t="s">
        <x:v>12</x:v>
      </x:c>
      <x:c r="E105" s="47" t="s">
        <x:v>13</x:v>
      </x:c>
      <x:c r="F105" s="47" t="s">
        <x:v>14</x:v>
      </x:c>
      <x:c r="G105" s="49" t="s">
        <x:v>15</x:v>
      </x:c>
      <x:c r="H105" s="49" t="s">
        <x:v>16</x:v>
      </x:c>
      <x:c r="I105" s="49" t="s">
        <x:v>17</x:v>
      </x:c>
      <x:c r="J105" s="58" t="s">
        <x:v>74</x:v>
      </x:c>
      <x:c r="K105" s="59" t="s">
        <x:v>75</x:v>
      </x:c>
      <x:c r="L105" s="59" t="s">
        <x:v>19</x:v>
      </x:c>
      <x:c r="M105" s="59" t="s">
        <x:v>403</x:v>
      </x:c>
      <x:c r="N105" s="59" t="s">
        <x:v>102</x:v>
      </x:c>
      <x:c r="O105" s="59" t="s">
        <x:v>103</x:v>
      </x:c>
      <x:c r="P105" s="96" t="s"/>
      <x:c r="Q105" s="57" t="s"/>
      <x:c r="AH105" s="96" t="s"/>
      <x:c r="AI105" s="63">
        <x:f>J90</x:f>
      </x:c>
      <x:c r="AJ105" s="63">
        <x:f>K90</x:f>
      </x:c>
      <x:c r="AL105" s="63">
        <x:f>J96</x:f>
      </x:c>
      <x:c r="AM105" s="63">
        <x:f>K96</x:f>
      </x:c>
      <x:c r="AN105" s="57" t="s"/>
      <x:c r="AO105" s="63">
        <x:f>J102</x:f>
      </x:c>
      <x:c r="AP105" s="63">
        <x:f>K102</x:f>
      </x:c>
      <x:c r="AR105" s="63">
        <x:f>J108</x:f>
      </x:c>
      <x:c r="AS105" s="63">
        <x:f>K108</x:f>
      </x:c>
      <x:c r="AT105" s="57" t="s"/>
      <x:c r="AU105" s="63">
        <x:f>J114</x:f>
      </x:c>
      <x:c r="AV105" s="63">
        <x:f>K114</x:f>
      </x:c>
      <x:c r="AW105" s="57" t="s"/>
      <x:c r="AX105" s="63">
        <x:f>J120</x:f>
      </x:c>
      <x:c r="AY105" s="63">
        <x:f>K120</x:f>
      </x:c>
      <x:c r="AZ105" s="96" t="s"/>
    </x:row>
    <x:row r="106" spans="1:52" x14ac:dyDescent="0.25">
      <x:c r="A106" s="11" t="n">
        <x:v>0</x:v>
      </x:c>
      <x:c r="B106" s="11" t="n">
        <x:v>14</x:v>
      </x:c>
      <x:c r="C106" s="11" t="s">
        <x:v>47</x:v>
      </x:c>
      <x:c r="D106" s="11" t="n">
        <x:v>4</x:v>
      </x:c>
      <x:c r="E106" s="11" t="n">
        <x:v>30</x:v>
      </x:c>
      <x:c r="F106" s="11" t="s">
        <x:v>47</x:v>
      </x:c>
      <x:c r="G106" s="11" t="n">
        <x:v>7</x:v>
      </x:c>
      <x:c r="H106" s="11" t="n">
        <x:v>50</x:v>
      </x:c>
      <x:c r="I106" s="11" t="s">
        <x:v>47</x:v>
      </x:c>
      <x:c r="J106" s="11" t="n">
        <x:v>0</x:v>
      </x:c>
      <x:c r="K106" s="11">
        <x:f>'[1]y = F(x)'!K156</x:f>
      </x:c>
      <x:c r="M106" s="11" t="str">
        <x:f>IF(ABS(L106 - K106) &lt;= (ABS(K106) * 0.01), "Passed", "Failed")</x:f>
      </x:c>
      <x:c r="P106" s="96" t="s"/>
      <x:c r="Q106" s="57" t="s"/>
      <x:c r="AH106" s="96" t="s"/>
      <x:c r="AI106" s="62">
        <x:f>D90</x:f>
      </x:c>
      <x:c r="AJ106" s="62">
        <x:f>E90</x:f>
      </x:c>
      <x:c r="AL106" s="62">
        <x:f>D96</x:f>
      </x:c>
      <x:c r="AM106" s="62">
        <x:f>E96</x:f>
      </x:c>
      <x:c r="AN106" s="57" t="s"/>
      <x:c r="AO106" s="62">
        <x:f>D102</x:f>
      </x:c>
      <x:c r="AP106" s="62">
        <x:f>E102</x:f>
      </x:c>
      <x:c r="AR106" s="62">
        <x:f>D108</x:f>
      </x:c>
      <x:c r="AS106" s="62">
        <x:f>E108</x:f>
      </x:c>
      <x:c r="AT106" s="57" t="s"/>
      <x:c r="AU106" s="62">
        <x:f>D114</x:f>
      </x:c>
      <x:c r="AV106" s="62">
        <x:f>E114</x:f>
      </x:c>
      <x:c r="AW106" s="57" t="s"/>
      <x:c r="AX106" s="62">
        <x:f>D120</x:f>
      </x:c>
      <x:c r="AY106" s="62">
        <x:f>E120</x:f>
      </x:c>
      <x:c r="AZ106" s="96" t="s"/>
    </x:row>
    <x:row r="107" spans="1:52" x14ac:dyDescent="0.25">
      <x:c r="A107" s="11" t="n">
        <x:v>1</x:v>
      </x:c>
      <x:c r="B107" s="11" t="n">
        <x:v>20</x:v>
      </x:c>
      <x:c r="D107" s="11" t="n">
        <x:v>5</x:v>
      </x:c>
      <x:c r="E107" s="11" t="n">
        <x:v>40</x:v>
      </x:c>
      <x:c r="G107" s="11" t="n">
        <x:v>8</x:v>
      </x:c>
      <x:c r="H107" s="11" t="n">
        <x:v>55</x:v>
      </x:c>
      <x:c r="J107" s="11" t="n">
        <x:v>5</x:v>
      </x:c>
      <x:c r="K107" s="11">
        <x:f>'[1]y = F(x)'!K157</x:f>
      </x:c>
      <x:c r="M107" s="11" t="str">
        <x:f>IF(ABS(L107 - K107) &lt;= (ABS(K107) * 0.01), "Passed", "Failed")</x:f>
      </x:c>
      <x:c r="P107" s="96" t="s"/>
      <x:c r="Q107" s="57" t="s"/>
      <x:c r="AH107" s="96" t="s"/>
      <x:c r="AI107" s="62">
        <x:f>G88</x:f>
      </x:c>
      <x:c r="AJ107" s="62">
        <x:f>H88</x:f>
      </x:c>
      <x:c r="AL107" s="62">
        <x:f>G94</x:f>
      </x:c>
      <x:c r="AM107" s="62">
        <x:f>H94</x:f>
      </x:c>
      <x:c r="AN107" s="57" t="s"/>
      <x:c r="AO107" s="62">
        <x:f>G100</x:f>
      </x:c>
      <x:c r="AP107" s="62">
        <x:f>H100</x:f>
      </x:c>
      <x:c r="AR107" s="62">
        <x:f>G106</x:f>
      </x:c>
      <x:c r="AS107" s="62">
        <x:f>H106</x:f>
      </x:c>
      <x:c r="AT107" s="57" t="s"/>
      <x:c r="AU107" s="62">
        <x:f>G112</x:f>
      </x:c>
      <x:c r="AV107" s="62">
        <x:f>H112</x:f>
      </x:c>
      <x:c r="AW107" s="57" t="s"/>
      <x:c r="AX107" s="62">
        <x:f>G118</x:f>
      </x:c>
      <x:c r="AY107" s="62">
        <x:f>H118</x:f>
      </x:c>
      <x:c r="AZ107" s="96" t="s"/>
    </x:row>
    <x:row r="108" spans="1:52" x14ac:dyDescent="0.25">
      <x:c r="A108" s="11" t="n">
        <x:v>2</x:v>
      </x:c>
      <x:c r="B108" s="11" t="n">
        <x:v>30</x:v>
      </x:c>
      <x:c r="D108" s="11" t="n">
        <x:v>6</x:v>
      </x:c>
      <x:c r="E108" s="11" t="n">
        <x:v>50</x:v>
      </x:c>
      <x:c r="G108" s="11" t="n">
        <x:v>9</x:v>
      </x:c>
      <x:c r="H108" s="11" t="n">
        <x:v>57.5</x:v>
      </x:c>
      <x:c r="J108" s="11" t="n">
        <x:v>5.5</x:v>
      </x:c>
      <x:c r="K108" s="11">
        <x:f>'[1]y = F(x)'!K158</x:f>
      </x:c>
      <x:c r="M108" s="11" t="str">
        <x:f>IF(ABS(L108 - K108) &lt;= (ABS(K108) * 0.01), "Passed", "Failed")</x:f>
      </x:c>
      <x:c r="P108" s="96" t="s"/>
      <x:c r="Q108" s="57" t="s"/>
      <x:c r="AH108" s="96" t="s"/>
      <x:c r="AI108" s="62">
        <x:f>G89</x:f>
      </x:c>
      <x:c r="AJ108" s="62">
        <x:f>H89</x:f>
      </x:c>
      <x:c r="AL108" s="62">
        <x:f>G95</x:f>
      </x:c>
      <x:c r="AM108" s="62">
        <x:f>H95</x:f>
      </x:c>
      <x:c r="AN108" s="57" t="s"/>
      <x:c r="AO108" s="62">
        <x:f>G101</x:f>
      </x:c>
      <x:c r="AP108" s="62">
        <x:f>H101</x:f>
      </x:c>
      <x:c r="AR108" s="62">
        <x:f>G107</x:f>
      </x:c>
      <x:c r="AS108" s="62">
        <x:f>H107</x:f>
      </x:c>
      <x:c r="AT108" s="57" t="s"/>
      <x:c r="AU108" s="62">
        <x:f>G113</x:f>
      </x:c>
      <x:c r="AV108" s="62">
        <x:f>H113</x:f>
      </x:c>
      <x:c r="AW108" s="57" t="s"/>
      <x:c r="AX108" s="62">
        <x:f>G119</x:f>
      </x:c>
      <x:c r="AY108" s="62">
        <x:f>H119</x:f>
      </x:c>
      <x:c r="AZ108" s="96" t="s"/>
    </x:row>
    <x:row r="109" spans="1:52" x14ac:dyDescent="0.25">
      <x:c r="J109" s="11" t="n">
        <x:v>10</x:v>
      </x:c>
      <x:c r="K109" s="11">
        <x:f>'[1]y = F(x)'!K159</x:f>
      </x:c>
      <x:c r="M109" s="11" t="str">
        <x:f>IF(ABS(L109 - K109) &lt;= (ABS(K109) * 0.01), "Passed", "Failed")</x:f>
      </x:c>
      <x:c r="P109" s="96" t="s"/>
      <x:c r="Q109" s="57" t="s"/>
      <x:c r="AH109" s="96" t="s"/>
      <x:c r="AI109" s="62">
        <x:f>G90</x:f>
      </x:c>
      <x:c r="AJ109" s="62">
        <x:f>H90</x:f>
      </x:c>
      <x:c r="AL109" s="62">
        <x:f>G96</x:f>
      </x:c>
      <x:c r="AM109" s="62">
        <x:f>H96</x:f>
      </x:c>
      <x:c r="AN109" s="57" t="s"/>
      <x:c r="AO109" s="62">
        <x:f>G102</x:f>
      </x:c>
      <x:c r="AP109" s="62">
        <x:f>H102</x:f>
      </x:c>
      <x:c r="AR109" s="62">
        <x:f>G108</x:f>
      </x:c>
      <x:c r="AS109" s="62">
        <x:f>H108</x:f>
      </x:c>
      <x:c r="AT109" s="57" t="s"/>
      <x:c r="AU109" s="62">
        <x:f>G114</x:f>
      </x:c>
      <x:c r="AV109" s="62">
        <x:f>H114</x:f>
      </x:c>
      <x:c r="AW109" s="57" t="s"/>
      <x:c r="AX109" s="62">
        <x:f>G120</x:f>
      </x:c>
      <x:c r="AY109" s="62">
        <x:f>H120</x:f>
      </x:c>
      <x:c r="AZ109" s="96" t="s"/>
    </x:row>
    <x:row r="110" spans="1:52" x14ac:dyDescent="0.25">
      <x:c r="A110" s="13" t="s">
        <x:v>56</x:v>
      </x:c>
      <x:c r="P110" s="96" t="s"/>
      <x:c r="Q110" s="57" t="s"/>
      <x:c r="AH110" s="96" t="s"/>
      <x:c r="AI110" s="63">
        <x:f>J91</x:f>
      </x:c>
      <x:c r="AJ110" s="63">
        <x:f>K91</x:f>
      </x:c>
      <x:c r="AL110" s="63">
        <x:f>J97</x:f>
      </x:c>
      <x:c r="AM110" s="63">
        <x:f>K97</x:f>
      </x:c>
      <x:c r="AN110" s="57" t="s"/>
      <x:c r="AO110" s="63">
        <x:f>J103</x:f>
      </x:c>
      <x:c r="AP110" s="63">
        <x:f>K103</x:f>
      </x:c>
      <x:c r="AR110" s="63">
        <x:f>J109</x:f>
      </x:c>
      <x:c r="AS110" s="63">
        <x:f>K109</x:f>
      </x:c>
      <x:c r="AT110" s="57" t="s"/>
      <x:c r="AU110" s="63">
        <x:f>J115</x:f>
      </x:c>
      <x:c r="AV110" s="63">
        <x:f>K115</x:f>
      </x:c>
      <x:c r="AW110" s="57" t="s"/>
      <x:c r="AX110" s="63">
        <x:f>J121</x:f>
      </x:c>
      <x:c r="AY110" s="63">
        <x:f>K121</x:f>
      </x:c>
      <x:c r="AZ110" s="96" t="s"/>
    </x:row>
    <x:row r="111" spans="1:52" x14ac:dyDescent="0.25">
      <x:c r="A111" s="45" t="s">
        <x:v>9</x:v>
      </x:c>
      <x:c r="B111" s="45" t="s">
        <x:v>10</x:v>
      </x:c>
      <x:c r="C111" s="45" t="s">
        <x:v>11</x:v>
      </x:c>
      <x:c r="D111" s="47" t="s">
        <x:v>12</x:v>
      </x:c>
      <x:c r="E111" s="47" t="s">
        <x:v>13</x:v>
      </x:c>
      <x:c r="F111" s="47" t="s">
        <x:v>14</x:v>
      </x:c>
      <x:c r="G111" s="49" t="s">
        <x:v>15</x:v>
      </x:c>
      <x:c r="H111" s="49" t="s">
        <x:v>16</x:v>
      </x:c>
      <x:c r="I111" s="49" t="s">
        <x:v>17</x:v>
      </x:c>
      <x:c r="J111" s="58" t="s">
        <x:v>74</x:v>
      </x:c>
      <x:c r="K111" s="59" t="s">
        <x:v>75</x:v>
      </x:c>
      <x:c r="L111" s="59" t="s">
        <x:v>19</x:v>
      </x:c>
      <x:c r="M111" s="59" t="s">
        <x:v>403</x:v>
      </x:c>
      <x:c r="N111" s="59" t="s">
        <x:v>102</x:v>
      </x:c>
      <x:c r="O111" s="59" t="s">
        <x:v>103</x:v>
      </x:c>
      <x:c r="P111" s="96" t="s"/>
      <x:c r="Q111" s="57" t="s"/>
      <x:c r="AH111" s="96" t="s"/>
      <x:c r="AZ111" s="96" t="s"/>
    </x:row>
    <x:row r="112" spans="1:52" x14ac:dyDescent="0.25">
      <x:c r="A112" s="11" t="n">
        <x:v>0</x:v>
      </x:c>
      <x:c r="B112" s="11" t="n">
        <x:v>14</x:v>
      </x:c>
      <x:c r="C112" s="11" t="s">
        <x:v>54</x:v>
      </x:c>
      <x:c r="D112" s="11" t="n">
        <x:v>4</x:v>
      </x:c>
      <x:c r="E112" s="11" t="n">
        <x:v>30</x:v>
      </x:c>
      <x:c r="F112" s="11" t="s">
        <x:v>54</x:v>
      </x:c>
      <x:c r="G112" s="11" t="n">
        <x:v>7</x:v>
      </x:c>
      <x:c r="H112" s="11" t="n">
        <x:v>50</x:v>
      </x:c>
      <x:c r="I112" s="11" t="s">
        <x:v>54</x:v>
      </x:c>
      <x:c r="J112" s="11" t="n">
        <x:v>0</x:v>
      </x:c>
      <x:c r="K112" s="11">
        <x:f>'[1]y = F(x)'!K200</x:f>
      </x:c>
      <x:c r="M112" s="11" t="str">
        <x:f>IF(ABS(L112 - K112) &lt;= (ABS(K112) * 0.01), "Passed", "Failed")</x:f>
      </x:c>
      <x:c r="P112" s="96" t="s"/>
      <x:c r="Q112" s="57" t="s"/>
      <x:c r="AH112" s="96" t="s"/>
      <x:c r="AZ112" s="96" t="s"/>
    </x:row>
    <x:row r="113" spans="1:52" x14ac:dyDescent="0.25">
      <x:c r="A113" s="11" t="n">
        <x:v>1</x:v>
      </x:c>
      <x:c r="B113" s="11" t="n">
        <x:v>20</x:v>
      </x:c>
      <x:c r="D113" s="11" t="n">
        <x:v>5</x:v>
      </x:c>
      <x:c r="E113" s="11" t="n">
        <x:v>40</x:v>
      </x:c>
      <x:c r="G113" s="11" t="n">
        <x:v>8</x:v>
      </x:c>
      <x:c r="H113" s="11" t="n">
        <x:v>55</x:v>
      </x:c>
      <x:c r="J113" s="11" t="n">
        <x:v>5</x:v>
      </x:c>
      <x:c r="K113" s="11">
        <x:f>'[1]y = F(x)'!K201</x:f>
      </x:c>
      <x:c r="M113" s="11" t="str">
        <x:f>IF(ABS(L113 - K113) &lt;= (ABS(K113) * 0.01), "Passed", "Failed")</x:f>
      </x:c>
      <x:c r="P113" s="96" t="s"/>
      <x:c r="Q113" s="57" t="s"/>
      <x:c r="AH113" s="96" t="s"/>
      <x:c r="AZ113" s="96" t="s"/>
    </x:row>
    <x:row r="114" spans="1:52" x14ac:dyDescent="0.25">
      <x:c r="A114" s="11" t="n">
        <x:v>2</x:v>
      </x:c>
      <x:c r="B114" s="11" t="n">
        <x:v>30</x:v>
      </x:c>
      <x:c r="D114" s="11" t="n">
        <x:v>6</x:v>
      </x:c>
      <x:c r="E114" s="11" t="n">
        <x:v>50</x:v>
      </x:c>
      <x:c r="G114" s="11" t="n">
        <x:v>9</x:v>
      </x:c>
      <x:c r="H114" s="11" t="n">
        <x:v>57.5</x:v>
      </x:c>
      <x:c r="J114" s="11" t="n">
        <x:v>5.5</x:v>
      </x:c>
      <x:c r="K114" s="11">
        <x:f>'[1]y = F(x)'!K202</x:f>
      </x:c>
      <x:c r="M114" s="11" t="str">
        <x:f>IF(ABS(L114 - O114) &lt;= (ABS(O114) * 0.01), "Passed", "Failed")</x:f>
      </x:c>
      <x:c r="O114" s="11">
        <x:f>AVERAGE(45.1630434782609, 45.75, 46.125)</x:f>
      </x:c>
      <x:c r="P114" s="96" t="s"/>
      <x:c r="Q114" s="57" t="s"/>
      <x:c r="AH114" s="96" t="s"/>
      <x:c r="AZ114" s="96" t="s"/>
    </x:row>
    <x:row r="115" spans="1:52" x14ac:dyDescent="0.25">
      <x:c r="J115" s="11" t="n">
        <x:v>10</x:v>
      </x:c>
      <x:c r="K115" s="11">
        <x:f>'[1]y = F(x)'!K203</x:f>
      </x:c>
      <x:c r="M115" s="11" t="str">
        <x:f>IF(ABS(L115 - K115) &lt;= (ABS(K115) * 0.01), "Passed", "Failed")</x:f>
      </x:c>
      <x:c r="P115" s="96" t="s"/>
      <x:c r="Q115" s="57" t="s"/>
      <x:c r="AH115" s="96" t="s"/>
      <x:c r="AZ115" s="96" t="s"/>
    </x:row>
    <x:row r="116" spans="1:52" x14ac:dyDescent="0.25">
      <x:c r="A116" s="13" t="s">
        <x:v>62</x:v>
      </x:c>
      <x:c r="P116" s="96" t="s"/>
      <x:c r="Q116" s="57" t="s"/>
      <x:c r="AH116" s="96" t="s"/>
      <x:c r="AZ116" s="96" t="s"/>
    </x:row>
    <x:row r="117" spans="1:52" x14ac:dyDescent="0.25">
      <x:c r="A117" s="45" t="s">
        <x:v>9</x:v>
      </x:c>
      <x:c r="B117" s="45" t="s">
        <x:v>10</x:v>
      </x:c>
      <x:c r="C117" s="45" t="s">
        <x:v>11</x:v>
      </x:c>
      <x:c r="D117" s="47" t="s">
        <x:v>12</x:v>
      </x:c>
      <x:c r="E117" s="47" t="s">
        <x:v>13</x:v>
      </x:c>
      <x:c r="F117" s="47" t="s">
        <x:v>14</x:v>
      </x:c>
      <x:c r="G117" s="49" t="s">
        <x:v>15</x:v>
      </x:c>
      <x:c r="H117" s="49" t="s">
        <x:v>16</x:v>
      </x:c>
      <x:c r="I117" s="49" t="s">
        <x:v>17</x:v>
      </x:c>
      <x:c r="J117" s="58" t="s">
        <x:v>74</x:v>
      </x:c>
      <x:c r="K117" s="59" t="s">
        <x:v>75</x:v>
      </x:c>
      <x:c r="L117" s="59" t="s">
        <x:v>19</x:v>
      </x:c>
      <x:c r="M117" s="59" t="s">
        <x:v>403</x:v>
      </x:c>
      <x:c r="N117" s="59" t="s">
        <x:v>102</x:v>
      </x:c>
      <x:c r="O117" s="59" t="s">
        <x:v>103</x:v>
      </x:c>
      <x:c r="P117" s="96" t="s"/>
      <x:c r="Q117" s="57" t="s"/>
      <x:c r="AH117" s="96" t="s"/>
      <x:c r="AZ117" s="96" t="s"/>
    </x:row>
    <x:row r="118" spans="1:52" x14ac:dyDescent="0.25">
      <x:c r="A118" s="11" t="n">
        <x:v>0</x:v>
      </x:c>
      <x:c r="B118" s="11" t="n">
        <x:v>14</x:v>
      </x:c>
      <x:c r="C118" s="11" t="s">
        <x:v>40</x:v>
      </x:c>
      <x:c r="D118" s="11" t="n">
        <x:v>4</x:v>
      </x:c>
      <x:c r="E118" s="11" t="n">
        <x:v>30</x:v>
      </x:c>
      <x:c r="F118" s="11" t="s">
        <x:v>54</x:v>
      </x:c>
      <x:c r="G118" s="11" t="n">
        <x:v>7</x:v>
      </x:c>
      <x:c r="H118" s="11" t="n">
        <x:v>50</x:v>
      </x:c>
      <x:c r="I118" s="11" t="s">
        <x:v>54</x:v>
      </x:c>
      <x:c r="J118" s="11" t="n">
        <x:v>0</x:v>
      </x:c>
      <x:c r="K118" s="11">
        <x:f>'[1]y = F(x)'!K244</x:f>
      </x:c>
      <x:c r="M118" s="11" t="str">
        <x:f>IF(ABS(L118 - K118) &lt;= (ABS(K118) * 0.01), "Passed", "Failed")</x:f>
      </x:c>
      <x:c r="P118" s="96" t="s"/>
      <x:c r="Q118" s="57" t="s"/>
      <x:c r="AH118" s="96" t="s"/>
      <x:c r="AZ118" s="96" t="s"/>
    </x:row>
    <x:row r="119" spans="1:52" x14ac:dyDescent="0.25">
      <x:c r="A119" s="11" t="n">
        <x:v>1</x:v>
      </x:c>
      <x:c r="B119" s="11" t="n">
        <x:v>20</x:v>
      </x:c>
      <x:c r="D119" s="11" t="n">
        <x:v>5</x:v>
      </x:c>
      <x:c r="E119" s="11" t="n">
        <x:v>40</x:v>
      </x:c>
      <x:c r="G119" s="11" t="n">
        <x:v>8</x:v>
      </x:c>
      <x:c r="H119" s="11" t="n">
        <x:v>55</x:v>
      </x:c>
      <x:c r="J119" s="11" t="n">
        <x:v>5</x:v>
      </x:c>
      <x:c r="K119" s="11">
        <x:f>'[1]y = F(x)'!K245</x:f>
      </x:c>
      <x:c r="M119" s="11" t="str">
        <x:f>IF(ABS(L119 - K119) &lt;= (ABS(K119) * 0.01), "Passed", "Failed")</x:f>
      </x:c>
      <x:c r="P119" s="96" t="s"/>
      <x:c r="Q119" s="57" t="s"/>
      <x:c r="AH119" s="96" t="s"/>
      <x:c r="AZ119" s="96" t="s"/>
    </x:row>
    <x:row r="120" spans="1:52" x14ac:dyDescent="0.25">
      <x:c r="A120" s="11" t="n">
        <x:v>2</x:v>
      </x:c>
      <x:c r="B120" s="11" t="n">
        <x:v>30</x:v>
      </x:c>
      <x:c r="D120" s="11" t="n">
        <x:v>6</x:v>
      </x:c>
      <x:c r="E120" s="11" t="n">
        <x:v>50</x:v>
      </x:c>
      <x:c r="G120" s="11" t="n">
        <x:v>9</x:v>
      </x:c>
      <x:c r="H120" s="11" t="n">
        <x:v>57.5</x:v>
      </x:c>
      <x:c r="J120" s="11" t="n">
        <x:v>5.5</x:v>
      </x:c>
      <x:c r="K120" s="11">
        <x:f>'[1]y = F(x)'!K246</x:f>
      </x:c>
      <x:c r="M120" s="11" t="str">
        <x:f>IF(ABS(L120 - K120) &lt;= (ABS(K120) * 0.01), "Passed", "Failed")</x:f>
      </x:c>
      <x:c r="P120" s="96" t="s"/>
      <x:c r="Q120" s="57" t="s"/>
      <x:c r="AH120" s="96" t="s"/>
      <x:c r="AZ120" s="96" t="s"/>
    </x:row>
    <x:row r="121" spans="1:52" x14ac:dyDescent="0.25">
      <x:c r="J121" s="11" t="n">
        <x:v>10</x:v>
      </x:c>
      <x:c r="K121" s="11">
        <x:f>'[1]y = F(x)'!K247</x:f>
      </x:c>
      <x:c r="M121" s="11" t="str">
        <x:f>IF(ABS(L121 - K121) &lt;= (ABS(K121) * 0.01), "Passed", "Failed")</x:f>
      </x:c>
      <x:c r="P121" s="96" t="s"/>
      <x:c r="Q121" s="57" t="s"/>
      <x:c r="AH121" s="96" t="s"/>
      <x:c r="AZ121" s="96" t="s"/>
    </x:row>
    <x:row r="122" spans="1:52" x14ac:dyDescent="0.25">
      <x:c r="P122" s="96" t="s"/>
      <x:c r="Q122" s="57" t="s"/>
      <x:c r="AH122" s="96" t="s"/>
      <x:c r="AZ122" s="96" t="s"/>
    </x:row>
    <x:row r="123" spans="1:52" x14ac:dyDescent="0.25">
      <x:c r="A123" s="97" t="s"/>
      <x:c r="B123" s="97" t="s"/>
      <x:c r="C123" s="97" t="s"/>
      <x:c r="D123" s="97" t="s"/>
      <x:c r="E123" s="97" t="s"/>
      <x:c r="F123" s="97" t="s"/>
      <x:c r="G123" s="97" t="s"/>
      <x:c r="H123" s="97" t="s"/>
      <x:c r="I123" s="97" t="s"/>
      <x:c r="J123" s="97" t="s"/>
      <x:c r="K123" s="97" t="s"/>
      <x:c r="L123" s="97" t="s"/>
      <x:c r="M123" s="97" t="s"/>
      <x:c r="N123" s="97" t="s"/>
      <x:c r="O123" s="97" t="s"/>
      <x:c r="P123" s="96" t="s"/>
      <x:c r="Q123" s="109" t="s"/>
      <x:c r="R123" s="97" t="s"/>
      <x:c r="S123" s="97" t="s"/>
      <x:c r="T123" s="97" t="s"/>
      <x:c r="U123" s="97" t="s"/>
      <x:c r="V123" s="97" t="s"/>
      <x:c r="W123" s="97" t="s"/>
      <x:c r="X123" s="97" t="s"/>
      <x:c r="Y123" s="97" t="s"/>
      <x:c r="Z123" s="97" t="s"/>
      <x:c r="AA123" s="97" t="s"/>
      <x:c r="AB123" s="97" t="s"/>
      <x:c r="AC123" s="97" t="s"/>
      <x:c r="AD123" s="97" t="s"/>
      <x:c r="AE123" s="97" t="s"/>
      <x:c r="AF123" s="97" t="s"/>
      <x:c r="AG123" s="97" t="s"/>
      <x:c r="AH123" s="96" t="s"/>
      <x:c r="AI123" s="109" t="s"/>
      <x:c r="AJ123" s="97" t="s"/>
      <x:c r="AK123" s="97" t="s"/>
      <x:c r="AL123" s="97" t="s"/>
      <x:c r="AM123" s="97" t="s"/>
      <x:c r="AN123" s="97" t="s"/>
      <x:c r="AO123" s="97" t="s"/>
      <x:c r="AP123" s="97" t="s"/>
      <x:c r="AQ123" s="97" t="s"/>
      <x:c r="AR123" s="97" t="s"/>
      <x:c r="AS123" s="97" t="s"/>
      <x:c r="AT123" s="97" t="s"/>
      <x:c r="AU123" s="97" t="s"/>
      <x:c r="AV123" s="97" t="s"/>
      <x:c r="AW123" s="97" t="s"/>
      <x:c r="AX123" s="97" t="s"/>
      <x:c r="AY123" s="97" t="s"/>
      <x:c r="AZ123" s="96" t="s"/>
    </x:row>
    <x:row r="124" spans="1:52" x14ac:dyDescent="0.25">
      <x:c r="P124" s="96" t="s"/>
      <x:c r="Q124" s="57" t="s"/>
      <x:c r="AH124" s="96" t="s"/>
      <x:c r="AI124" s="58" t="s"/>
      <x:c r="AJ124" s="59" t="s"/>
      <x:c r="AK124" s="59" t="s"/>
      <x:c r="AL124" s="59" t="s"/>
      <x:c r="AM124" s="59" t="s"/>
      <x:c r="AN124" s="59" t="s"/>
      <x:c r="AO124" s="59" t="s"/>
      <x:c r="AP124" s="59" t="s"/>
      <x:c r="AQ124" s="59" t="s"/>
      <x:c r="AR124" s="59" t="s"/>
      <x:c r="AS124" s="59" t="s"/>
      <x:c r="AT124" s="59" t="s"/>
      <x:c r="AU124" s="59" t="s"/>
      <x:c r="AV124" s="59" t="s"/>
      <x:c r="AW124" s="59" t="s"/>
      <x:c r="AX124" s="59" t="s"/>
      <x:c r="AY124" s="59" t="s"/>
      <x:c r="AZ124" s="96" t="s"/>
    </x:row>
    <x:row r="125" spans="1:52" x14ac:dyDescent="0.25">
      <x:c r="A125" s="13" t="s">
        <x:v>27</x:v>
      </x:c>
      <x:c r="P125" s="96" t="s"/>
      <x:c r="Q125" s="57" t="s"/>
      <x:c r="AH125" s="96" t="s"/>
      <x:c r="AZ125" s="96" t="s"/>
    </x:row>
    <x:row r="126" spans="1:52" x14ac:dyDescent="0.25">
      <x:c r="A126" s="45" t="s">
        <x:v>9</x:v>
      </x:c>
      <x:c r="B126" s="45" t="s">
        <x:v>10</x:v>
      </x:c>
      <x:c r="C126" s="45" t="s">
        <x:v>11</x:v>
      </x:c>
      <x:c r="D126" s="47" t="s">
        <x:v>12</x:v>
      </x:c>
      <x:c r="E126" s="47" t="s">
        <x:v>13</x:v>
      </x:c>
      <x:c r="F126" s="47" t="s">
        <x:v>14</x:v>
      </x:c>
      <x:c r="G126" s="49" t="s">
        <x:v>15</x:v>
      </x:c>
      <x:c r="H126" s="49" t="s">
        <x:v>16</x:v>
      </x:c>
      <x:c r="I126" s="49" t="s">
        <x:v>17</x:v>
      </x:c>
      <x:c r="J126" s="58" t="s">
        <x:v>74</x:v>
      </x:c>
      <x:c r="K126" s="59" t="s">
        <x:v>75</x:v>
      </x:c>
      <x:c r="L126" s="59" t="s">
        <x:v>19</x:v>
      </x:c>
      <x:c r="M126" s="59" t="s">
        <x:v>403</x:v>
      </x:c>
      <x:c r="N126" s="59" t="s">
        <x:v>102</x:v>
      </x:c>
      <x:c r="O126" s="59" t="s">
        <x:v>103</x:v>
      </x:c>
      <x:c r="P126" s="96" t="s"/>
      <x:c r="Q126" s="57" t="s"/>
      <x:c r="AH126" s="96" t="s"/>
      <x:c r="AZ126" s="96" t="s"/>
    </x:row>
    <x:row r="127" spans="1:52" x14ac:dyDescent="0.25">
      <x:c r="A127" s="11" t="n">
        <x:v>8</x:v>
      </x:c>
      <x:c r="B127" s="11" t="n">
        <x:v>58</x:v>
      </x:c>
      <x:c r="C127" s="11" t="s">
        <x:v>21</x:v>
      </x:c>
      <x:c r="D127" s="11" t="n">
        <x:v>14</x:v>
      </x:c>
      <x:c r="E127" s="11" t="n">
        <x:v>55</x:v>
      </x:c>
      <x:c r="F127" s="11" t="s">
        <x:v>21</x:v>
      </x:c>
      <x:c r="G127" s="11" t="n">
        <x:v>37</x:v>
      </x:c>
      <x:c r="H127" s="11" t="n">
        <x:v>52</x:v>
      </x:c>
      <x:c r="I127" s="11" t="s">
        <x:v>21</x:v>
      </x:c>
      <x:c r="J127" s="11" t="n">
        <x:v>7</x:v>
      </x:c>
      <x:c r="K127" s="11">
        <x:f>'[1]y = F(x)'!K31</x:f>
      </x:c>
      <x:c r="M127" s="11" t="str">
        <x:f>IF(ABS(L127 - K127) &lt;= (ABS(K127) * 0.01), "Passed", "Failed")</x:f>
      </x:c>
      <x:c r="P127" s="96" t="s"/>
      <x:c r="Q127" s="57" t="s"/>
      <x:c r="AH127" s="96" t="s"/>
      <x:c r="AZ127" s="96" t="s"/>
    </x:row>
    <x:row r="128" spans="1:52" x14ac:dyDescent="0.25">
      <x:c r="A128" s="11" t="n">
        <x:v>9</x:v>
      </x:c>
      <x:c r="B128" s="11" t="n">
        <x:v>57</x:v>
      </x:c>
      <x:c r="D128" s="11" t="n">
        <x:v>15</x:v>
      </x:c>
      <x:c r="E128" s="11" t="n">
        <x:v>54</x:v>
      </x:c>
      <x:c r="G128" s="11" t="n">
        <x:v>48</x:v>
      </x:c>
      <x:c r="H128" s="11" t="n">
        <x:v>51</x:v>
      </x:c>
      <x:c r="J128" s="11" t="n">
        <x:v>14</x:v>
      </x:c>
      <x:c r="K128" s="11">
        <x:f>'[1]y = F(x)'!K32</x:f>
      </x:c>
      <x:c r="M128" s="11" t="str">
        <x:f>IF(ABS(L128 - K128) &lt;= (ABS(K128) * 0.01), "Passed", "Failed")</x:f>
      </x:c>
      <x:c r="P128" s="96" t="s"/>
      <x:c r="Q128" s="57" t="s"/>
      <x:c r="AH128" s="96" t="s"/>
      <x:c r="AZ128" s="96" t="s"/>
    </x:row>
    <x:row r="129" spans="1:52" x14ac:dyDescent="0.25">
      <x:c r="A129" s="11" t="n">
        <x:v>10</x:v>
      </x:c>
      <x:c r="B129" s="11" t="n">
        <x:v>56</x:v>
      </x:c>
      <x:c r="D129" s="11" t="n">
        <x:v>16</x:v>
      </x:c>
      <x:c r="E129" s="11" t="n">
        <x:v>53</x:v>
      </x:c>
      <x:c r="G129" s="11" t="n">
        <x:v>59</x:v>
      </x:c>
      <x:c r="H129" s="11" t="n">
        <x:v>50</x:v>
      </x:c>
      <x:c r="J129" s="11" t="n">
        <x:v>20</x:v>
      </x:c>
      <x:c r="K129" s="11">
        <x:f>'[1]y = F(x)'!K33</x:f>
      </x:c>
      <x:c r="M129" s="11" t="str">
        <x:f>IF(ABS(L129 - K129) &lt;= (ABS(K129) * 0.01), "Passed", "Failed")</x:f>
      </x:c>
      <x:c r="P129" s="96" t="s"/>
      <x:c r="Q129" s="57" t="s"/>
      <x:c r="AH129" s="96" t="s"/>
      <x:c r="AZ129" s="96" t="s"/>
    </x:row>
    <x:row r="130" spans="1:52" x14ac:dyDescent="0.25">
      <x:c r="J130" s="11" t="n">
        <x:v>30</x:v>
      </x:c>
      <x:c r="K130" s="11">
        <x:f>'[1]y = F(x)'!K34</x:f>
      </x:c>
      <x:c r="M130" s="11" t="str">
        <x:f>IF(ABS(L130 - K130) &lt;= (ABS(K130) * 0.01), "Passed", "Failed")</x:f>
      </x:c>
      <x:c r="P130" s="96" t="s"/>
      <x:c r="Q130" s="57" t="s"/>
      <x:c r="AH130" s="96" t="s"/>
      <x:c r="AZ130" s="96" t="s"/>
    </x:row>
    <x:row r="131" spans="1:52" x14ac:dyDescent="0.25">
      <x:c r="A131" s="13" t="s">
        <x:v>36</x:v>
      </x:c>
      <x:c r="P131" s="96" t="s"/>
      <x:c r="Q131" s="57" t="s"/>
      <x:c r="AH131" s="96" t="s"/>
      <x:c r="AZ131" s="96" t="s"/>
    </x:row>
    <x:row r="132" spans="1:52" x14ac:dyDescent="0.25">
      <x:c r="A132" s="45" t="s">
        <x:v>9</x:v>
      </x:c>
      <x:c r="B132" s="45" t="s">
        <x:v>10</x:v>
      </x:c>
      <x:c r="C132" s="45" t="s">
        <x:v>11</x:v>
      </x:c>
      <x:c r="D132" s="47" t="s">
        <x:v>12</x:v>
      </x:c>
      <x:c r="E132" s="47" t="s">
        <x:v>13</x:v>
      </x:c>
      <x:c r="F132" s="47" t="s">
        <x:v>14</x:v>
      </x:c>
      <x:c r="G132" s="49" t="s">
        <x:v>15</x:v>
      </x:c>
      <x:c r="H132" s="49" t="s">
        <x:v>16</x:v>
      </x:c>
      <x:c r="I132" s="49" t="s">
        <x:v>17</x:v>
      </x:c>
      <x:c r="J132" s="58" t="s">
        <x:v>74</x:v>
      </x:c>
      <x:c r="K132" s="59" t="s">
        <x:v>75</x:v>
      </x:c>
      <x:c r="L132" s="59" t="s">
        <x:v>19</x:v>
      </x:c>
      <x:c r="M132" s="59" t="s">
        <x:v>403</x:v>
      </x:c>
      <x:c r="N132" s="59" t="s">
        <x:v>102</x:v>
      </x:c>
      <x:c r="O132" s="59" t="s">
        <x:v>103</x:v>
      </x:c>
      <x:c r="P132" s="96" t="s"/>
      <x:c r="Q132" s="57" t="s"/>
      <x:c r="AH132" s="96" t="s"/>
      <x:c r="AZ132" s="96" t="s"/>
    </x:row>
    <x:row r="133" spans="1:52" x14ac:dyDescent="0.25">
      <x:c r="A133" s="11" t="n">
        <x:v>8</x:v>
      </x:c>
      <x:c r="B133" s="11" t="n">
        <x:v>58</x:v>
      </x:c>
      <x:c r="C133" s="11" t="s">
        <x:v>33</x:v>
      </x:c>
      <x:c r="D133" s="11" t="n">
        <x:v>14</x:v>
      </x:c>
      <x:c r="E133" s="11" t="n">
        <x:v>55</x:v>
      </x:c>
      <x:c r="F133" s="11" t="s">
        <x:v>33</x:v>
      </x:c>
      <x:c r="G133" s="11" t="n">
        <x:v>37</x:v>
      </x:c>
      <x:c r="H133" s="11" t="n">
        <x:v>52</x:v>
      </x:c>
      <x:c r="I133" s="11" t="s">
        <x:v>33</x:v>
      </x:c>
      <x:c r="J133" s="11" t="n">
        <x:v>7</x:v>
      </x:c>
      <x:c r="K133" s="11">
        <x:f>'[1]y = F(x)'!K75</x:f>
      </x:c>
      <x:c r="M133" s="11" t="str">
        <x:f>IF(ABS(L133 - K133) &lt;= (ABS(K133) * 0.01), "Passed", "Failed")</x:f>
      </x:c>
      <x:c r="O133" s="11">
        <x:f>IF(AND(J133 &gt;= A133, J133 &lt;= A134), (B134-B133)/(A134-A133)*J133 + (B134 - (B134-B133)/(A134-A133)*A134), IF(AND(J133 &gt; A134, J133 &lt;= A135), (B135-B134)/(A135-A134)*J133 + (B135 - (B135-B134)/(A135-A134)*A135), IF(AND(J133 &gt;= D133, J133 &lt;= D134), (E134-E133)/(D134-D133)*J133 + (E134 - (E134-E133)/(D134-D133)*D134), IF(AND(J133 &gt; D134, J133 &lt;= D135), (E135-E134)/(D135-D134)*J133 + (E135 - (E135-E134)/(D135-D134)*D135), IF(AND(J133 &gt;= G133, J133 &lt;= G134), (H134-H133)/(G134-G133)*J133 + (H134 - (H134-H133)/(G134-G133)*G134), IF(AND(J133 &gt; G134, J133 &lt;= G135), (H135-H134)/(G135-G134)*J133 + (H135 - (H135-H134)/(G135-G134)*G135), IF(AND(J133 &gt;= A135, J133 &lt;= D133), (E133-B135)/(D133-A135)*J133 + (E133 - (E133-B135)/(D133-A135)*D133), IF(AND(J133 &gt;= D135, J133 &lt;= G133), (H133-E135)/(G133-D135)*J133 + (H133 - (H133-E135)/(G133-D135)*G133), -9999))))))))</x:f>
      </x:c>
      <x:c r="P133" s="96" t="s"/>
      <x:c r="Q133" s="57" t="s"/>
      <x:c r="AH133" s="96" t="s"/>
      <x:c r="AZ133" s="96" t="s"/>
    </x:row>
    <x:row r="134" spans="1:52" x14ac:dyDescent="0.25">
      <x:c r="A134" s="11" t="n">
        <x:v>9</x:v>
      </x:c>
      <x:c r="B134" s="11" t="n">
        <x:v>57</x:v>
      </x:c>
      <x:c r="D134" s="11" t="n">
        <x:v>15</x:v>
      </x:c>
      <x:c r="E134" s="11" t="n">
        <x:v>54</x:v>
      </x:c>
      <x:c r="G134" s="11" t="n">
        <x:v>48</x:v>
      </x:c>
      <x:c r="H134" s="11" t="n">
        <x:v>51</x:v>
      </x:c>
      <x:c r="J134" s="11" t="n">
        <x:v>14</x:v>
      </x:c>
      <x:c r="K134" s="11">
        <x:f>'[1]y = F(x)'!K76</x:f>
      </x:c>
      <x:c r="M134" s="11" t="str">
        <x:f>IF(ABS(L134 - K134) &lt;= (ABS(K134) * 0.01), "Passed", "Failed")</x:f>
      </x:c>
      <x:c r="O134" s="11">
        <x:f>IF(AND(J134 &gt;= A133, J134 &lt;= A134), (B134-B133)/(A134-A133)*J134 + (B134 - (B134-B133)/(A134-A133)*A134), IF(AND(J134 &gt; A134, J134 &lt;= A135), (B135-B134)/(A135-A134)*J134 + (B135 - (B135-B134)/(A135-A134)*A135), IF(AND(J134 &gt;= D133, J134 &lt;= D134), (E134-E133)/(D134-D133)*J134 + (E134 - (E134-E133)/(D134-D133)*D134), IF(AND(J134 &gt; D134, J134 &lt;= D135), (E135-E134)/(D135-D134)*J134 + (E135 - (E135-E134)/(D135-D134)*D135), IF(AND(J134 &gt;= G133, J134 &lt;= G134), (H134-H133)/(G134-G133)*J134 + (H134 - (H134-H133)/(G134-G133)*G134), IF(AND(J134 &gt; G134, J134 &lt;= G135), (H135-H134)/(G135-G134)*J134 + (H135 - (H135-H134)/(G135-G134)*G135), IF(AND(J134 &gt;= A135, J134 &lt;= D133), (E133-B135)/(D133-A135)*J134 + (E133 - (E133-B135)/(D133-A135)*D133), IF(AND(J134 &gt;= D135, J134 &lt;= G133), (H133-E135)/(G133-D135)*J134 + (H133 - (H133-E135)/(G133-D135)*G133), -9999))))))))</x:f>
      </x:c>
      <x:c r="P134" s="96" t="s"/>
      <x:c r="Q134" s="57" t="s"/>
      <x:c r="AH134" s="96" t="s"/>
      <x:c r="AZ134" s="96" t="s"/>
    </x:row>
    <x:row r="135" spans="1:52" x14ac:dyDescent="0.25">
      <x:c r="A135" s="11" t="n">
        <x:v>10</x:v>
      </x:c>
      <x:c r="B135" s="11" t="n">
        <x:v>56</x:v>
      </x:c>
      <x:c r="D135" s="11" t="n">
        <x:v>16</x:v>
      </x:c>
      <x:c r="E135" s="11" t="n">
        <x:v>53</x:v>
      </x:c>
      <x:c r="G135" s="11" t="n">
        <x:v>59</x:v>
      </x:c>
      <x:c r="H135" s="11" t="n">
        <x:v>50</x:v>
      </x:c>
      <x:c r="J135" s="11" t="n">
        <x:v>20</x:v>
      </x:c>
      <x:c r="K135" s="11">
        <x:f>'[1]y = F(x)'!K77</x:f>
      </x:c>
      <x:c r="M135" s="11" t="str">
        <x:f>IF(ABS(L135 - K135) &lt;= (ABS(K135) * 0.01), "Passed", "Failed")</x:f>
      </x:c>
      <x:c r="O135" s="11">
        <x:f>IF(AND(J135 &gt;= A133, J135 &lt;= A134), (B134-B133)/(A134-A133)*J135 + (B134 - (B134-B133)/(A134-A133)*A134), IF(AND(J135 &gt; A134, J135 &lt;= A135), (B135-B134)/(A135-A134)*J135 + (B135 - (B135-B134)/(A135-A134)*A135), IF(AND(J135 &gt;= D133, J135 &lt;= D134), (E134-E133)/(D134-D133)*J135 + (E134 - (E134-E133)/(D134-D133)*D134), IF(AND(J135 &gt; D134, J135 &lt;= D135), (E135-E134)/(D135-D134)*J135 + (E135 - (E135-E134)/(D135-D134)*D135), IF(AND(J135 &gt;= G133, J135 &lt;= G134), (H134-H133)/(G134-G133)*J135 + (H134 - (H134-H133)/(G134-G133)*G134), IF(AND(J135 &gt; G134, J135 &lt;= G135), (H135-H134)/(G135-G134)*J135 + (H135 - (H135-H134)/(G135-G134)*G135), IF(AND(J135 &gt;= A135, J135 &lt;= D133), (E133-B135)/(D133-A135)*J135 + (E133 - (E133-B135)/(D133-A135)*D133), IF(AND(J135 &gt;= D135, J135 &lt;= G133), (H133-E135)/(G133-D135)*J135 + (H133 - (H133-E135)/(G133-D135)*G133), -9999))))))))</x:f>
      </x:c>
      <x:c r="P135" s="96" t="s"/>
      <x:c r="Q135" s="57" t="s"/>
      <x:c r="AH135" s="96" t="s"/>
      <x:c r="AZ135" s="96" t="s"/>
    </x:row>
    <x:row r="136" spans="1:52" x14ac:dyDescent="0.25">
      <x:c r="J136" s="11" t="n">
        <x:v>30</x:v>
      </x:c>
      <x:c r="K136" s="11">
        <x:f>'[1]y = F(x)'!K78</x:f>
      </x:c>
      <x:c r="M136" s="11" t="str">
        <x:f>IF(ABS(L136 - K136) &lt;= (ABS(K136) * 0.01), "Passed", "Failed")</x:f>
      </x:c>
      <x:c r="O136" s="11">
        <x:f>IF(AND(J136 &gt;= A133, J136 &lt;= A134), (B134-B133)/(A134-A133)*J136 + (B134 - (B134-B133)/(A134-A133)*A134), IF(AND(J136 &gt; A134, J136 &lt;= A135), (B135-B134)/(A135-A134)*J136 + (B135 - (B135-B134)/(A135-A134)*A135), IF(AND(J136 &gt;= D133, J136 &lt;= D134), (E134-E133)/(D134-D133)*J136 + (E134 - (E134-E133)/(D134-D133)*D134), IF(AND(J136 &gt; D134, J136 &lt;= D135), (E135-E134)/(D135-D134)*J136 + (E135 - (E135-E134)/(D135-D134)*D135), IF(AND(J136 &gt;= G133, J136 &lt;= G134), (H134-H133)/(G134-G133)*J136 + (H134 - (H134-H133)/(G134-G133)*G134), IF(AND(J136 &gt; G134, J136 &lt;= G135), (H135-H134)/(G135-G134)*J136 + (H135 - (H135-H134)/(G135-G134)*G135), IF(AND(J136 &gt;= A135, J136 &lt;= D133), (E133-B135)/(D133-A135)*J136 + (E133 - (E133-B135)/(D133-A135)*D133), IF(AND(J136 &gt;= D135, J136 &lt;= G133), (H133-E135)/(G133-D135)*J136 + (H133 - (H133-E135)/(G133-D135)*G133), -9999))))))))</x:f>
      </x:c>
      <x:c r="P136" s="96" t="s"/>
      <x:c r="Q136" s="57" t="s"/>
      <x:c r="AH136" s="96" t="s"/>
      <x:c r="AI136" s="2" t="s">
        <x:v>21</x:v>
      </x:c>
      <x:c r="AJ136" s="1" t="s"/>
      <x:c r="AL136" s="2" t="s">
        <x:v>33</x:v>
      </x:c>
      <x:c r="AM136" s="1" t="s"/>
      <x:c r="AO136" s="2" t="s">
        <x:v>40</x:v>
      </x:c>
      <x:c r="AP136" s="1" t="s"/>
      <x:c r="AR136" s="2" t="s">
        <x:v>47</x:v>
      </x:c>
      <x:c r="AS136" s="1" t="s"/>
      <x:c r="AU136" s="2" t="s">
        <x:v>452</x:v>
      </x:c>
      <x:c r="AV136" s="1" t="s"/>
      <x:c r="AX136" s="2" t="s">
        <x:v>453</x:v>
      </x:c>
      <x:c r="AY136" s="1" t="s"/>
      <x:c r="AZ136" s="96" t="s"/>
    </x:row>
    <x:row r="137" spans="1:52" x14ac:dyDescent="0.25">
      <x:c r="A137" s="13" t="s">
        <x:v>43</x:v>
      </x:c>
      <x:c r="P137" s="96" t="s"/>
      <x:c r="Q137" s="57" t="s"/>
      <x:c r="AH137" s="96" t="s"/>
      <x:c r="AI137" s="63">
        <x:f>J127</x:f>
      </x:c>
      <x:c r="AJ137" s="63">
        <x:f>K127</x:f>
      </x:c>
      <x:c r="AL137" s="63">
        <x:f>J133</x:f>
      </x:c>
      <x:c r="AM137" s="63">
        <x:f>K133</x:f>
      </x:c>
      <x:c r="AN137" s="57" t="s"/>
      <x:c r="AO137" s="63">
        <x:f>J139</x:f>
      </x:c>
      <x:c r="AP137" s="63">
        <x:f>K139</x:f>
      </x:c>
      <x:c r="AR137" s="63">
        <x:f>J145</x:f>
      </x:c>
      <x:c r="AS137" s="63">
        <x:f>K145</x:f>
      </x:c>
      <x:c r="AT137" s="57" t="s"/>
      <x:c r="AU137" s="63">
        <x:f>J151</x:f>
      </x:c>
      <x:c r="AV137" s="63">
        <x:f>K151</x:f>
      </x:c>
      <x:c r="AW137" s="57" t="s"/>
      <x:c r="AX137" s="63">
        <x:f>J157</x:f>
      </x:c>
      <x:c r="AY137" s="63">
        <x:f>K157</x:f>
      </x:c>
      <x:c r="AZ137" s="96" t="s"/>
    </x:row>
    <x:row r="138" spans="1:52" x14ac:dyDescent="0.25">
      <x:c r="A138" s="45" t="s">
        <x:v>9</x:v>
      </x:c>
      <x:c r="B138" s="45" t="s">
        <x:v>10</x:v>
      </x:c>
      <x:c r="C138" s="45" t="s">
        <x:v>11</x:v>
      </x:c>
      <x:c r="D138" s="47" t="s">
        <x:v>12</x:v>
      </x:c>
      <x:c r="E138" s="47" t="s">
        <x:v>13</x:v>
      </x:c>
      <x:c r="F138" s="47" t="s">
        <x:v>14</x:v>
      </x:c>
      <x:c r="G138" s="49" t="s">
        <x:v>15</x:v>
      </x:c>
      <x:c r="H138" s="49" t="s">
        <x:v>16</x:v>
      </x:c>
      <x:c r="I138" s="49" t="s">
        <x:v>17</x:v>
      </x:c>
      <x:c r="J138" s="58" t="s">
        <x:v>74</x:v>
      </x:c>
      <x:c r="K138" s="59" t="s">
        <x:v>75</x:v>
      </x:c>
      <x:c r="L138" s="59" t="s">
        <x:v>19</x:v>
      </x:c>
      <x:c r="M138" s="59" t="s">
        <x:v>403</x:v>
      </x:c>
      <x:c r="N138" s="59" t="s">
        <x:v>102</x:v>
      </x:c>
      <x:c r="O138" s="59" t="s">
        <x:v>103</x:v>
      </x:c>
      <x:c r="P138" s="96" t="s"/>
      <x:c r="Q138" s="57" t="s"/>
      <x:c r="AH138" s="96" t="s"/>
      <x:c r="AI138" s="62">
        <x:f>A127</x:f>
      </x:c>
      <x:c r="AJ138" s="62">
        <x:f>B127</x:f>
      </x:c>
      <x:c r="AL138" s="62">
        <x:f>A133</x:f>
      </x:c>
      <x:c r="AM138" s="62">
        <x:f>B133</x:f>
      </x:c>
      <x:c r="AN138" s="57" t="s"/>
      <x:c r="AO138" s="62">
        <x:f>A139</x:f>
      </x:c>
      <x:c r="AP138" s="62">
        <x:f>B139</x:f>
      </x:c>
      <x:c r="AR138" s="62">
        <x:f>A145</x:f>
      </x:c>
      <x:c r="AS138" s="62">
        <x:f>B145</x:f>
      </x:c>
      <x:c r="AT138" s="57" t="s"/>
      <x:c r="AU138" s="62">
        <x:f>A151</x:f>
      </x:c>
      <x:c r="AV138" s="62">
        <x:f>B151</x:f>
      </x:c>
      <x:c r="AW138" s="57" t="s"/>
      <x:c r="AX138" s="62">
        <x:f>A157</x:f>
      </x:c>
      <x:c r="AY138" s="62">
        <x:f>B157</x:f>
      </x:c>
      <x:c r="AZ138" s="96" t="s"/>
    </x:row>
    <x:row r="139" spans="1:52" x14ac:dyDescent="0.25">
      <x:c r="A139" s="11" t="n">
        <x:v>8</x:v>
      </x:c>
      <x:c r="B139" s="11" t="n">
        <x:v>58</x:v>
      </x:c>
      <x:c r="C139" s="11" t="s">
        <x:v>40</x:v>
      </x:c>
      <x:c r="D139" s="11" t="n">
        <x:v>14</x:v>
      </x:c>
      <x:c r="E139" s="11" t="n">
        <x:v>55</x:v>
      </x:c>
      <x:c r="F139" s="11" t="s">
        <x:v>40</x:v>
      </x:c>
      <x:c r="G139" s="11" t="n">
        <x:v>37</x:v>
      </x:c>
      <x:c r="H139" s="11" t="n">
        <x:v>52</x:v>
      </x:c>
      <x:c r="I139" s="11" t="s">
        <x:v>40</x:v>
      </x:c>
      <x:c r="J139" s="11" t="n">
        <x:v>7</x:v>
      </x:c>
      <x:c r="K139" s="11">
        <x:f>'[1]y = F(x)'!K119</x:f>
      </x:c>
      <x:c r="M139" s="11" t="str">
        <x:f>IF(ABS(L139 - K139) &lt;= (ABS(K139) * 0.01), "Passed", "Failed")</x:f>
      </x:c>
      <x:c r="O139" s="11">
        <x:f>IF(AND(J139 &gt;= A139, J139 &lt; A140), B139, IF(AND(J139 &gt;= A140, J139 &lt; A141), B140, IF(AND(J139 &gt;= A141, J139 &lt; D139), B141, IF(AND(J139 &gt;= D139, J139 &lt; D140), E139, IF(AND(J139 &gt;= D140, J139 &lt; D141), E140, IF(AND(J139 &gt;= D141, J139 &lt; G139), E141, IF(AND(J139 &gt;= G139, J139 &lt; G140), H139, IF(AND(J139 &gt;= G140, J139 &lt; G141), H140, IF(J139 = G141, H141, -9999)))))))))</x:f>
      </x:c>
      <x:c r="P139" s="96" t="s"/>
      <x:c r="Q139" s="57" t="s"/>
      <x:c r="AH139" s="96" t="s"/>
      <x:c r="AI139" s="62">
        <x:f>A128</x:f>
      </x:c>
      <x:c r="AJ139" s="62">
        <x:f>B128</x:f>
      </x:c>
      <x:c r="AL139" s="62">
        <x:f>A134</x:f>
      </x:c>
      <x:c r="AM139" s="62">
        <x:f>B134</x:f>
      </x:c>
      <x:c r="AN139" s="57" t="s"/>
      <x:c r="AO139" s="62">
        <x:f>A140</x:f>
      </x:c>
      <x:c r="AP139" s="62">
        <x:f>B140</x:f>
      </x:c>
      <x:c r="AR139" s="62">
        <x:f>A146</x:f>
      </x:c>
      <x:c r="AS139" s="62">
        <x:f>B146</x:f>
      </x:c>
      <x:c r="AT139" s="57" t="s"/>
      <x:c r="AU139" s="62">
        <x:f>A152</x:f>
      </x:c>
      <x:c r="AV139" s="62">
        <x:f>B152</x:f>
      </x:c>
      <x:c r="AW139" s="57" t="s"/>
      <x:c r="AX139" s="62">
        <x:f>A158</x:f>
      </x:c>
      <x:c r="AY139" s="62">
        <x:f>B158</x:f>
      </x:c>
      <x:c r="AZ139" s="96" t="s"/>
    </x:row>
    <x:row r="140" spans="1:52" x14ac:dyDescent="0.25">
      <x:c r="A140" s="11" t="n">
        <x:v>9</x:v>
      </x:c>
      <x:c r="B140" s="11" t="n">
        <x:v>57</x:v>
      </x:c>
      <x:c r="D140" s="11" t="n">
        <x:v>15</x:v>
      </x:c>
      <x:c r="E140" s="11" t="n">
        <x:v>54</x:v>
      </x:c>
      <x:c r="G140" s="11" t="n">
        <x:v>48</x:v>
      </x:c>
      <x:c r="H140" s="11" t="n">
        <x:v>51</x:v>
      </x:c>
      <x:c r="J140" s="11" t="n">
        <x:v>14</x:v>
      </x:c>
      <x:c r="K140" s="11">
        <x:f>'[1]y = F(x)'!K120</x:f>
      </x:c>
      <x:c r="M140" s="11" t="str">
        <x:f>IF(ABS(L140 - K140) &lt;= (ABS(K140) * 0.01), "Passed", "Failed")</x:f>
      </x:c>
      <x:c r="O140" s="11">
        <x:f>IF(AND(J140 &gt;= A139, J140 &lt; A140), B139, IF(AND(J140 &gt;= A140, J140 &lt; A141), B140, IF(AND(J140 &gt;= A141, J140 &lt; D139), B141, IF(AND(J140 &gt;= D139, J140 &lt; D140), E139, IF(AND(J140 &gt;= D140, J140 &lt; D141), E140, IF(AND(J140 &gt;= D141, J140 &lt; G139), E141, IF(AND(J140 &gt;= G139, J140 &lt; G140), H139, IF(AND(J140 &gt;= G140, J140 &lt; G141), H140, IF(J140 = G141, H141, -9999)))))))))</x:f>
      </x:c>
      <x:c r="P140" s="96" t="s"/>
      <x:c r="Q140" s="57" t="s"/>
      <x:c r="AH140" s="96" t="s"/>
      <x:c r="AI140" s="62">
        <x:f>A129</x:f>
      </x:c>
      <x:c r="AJ140" s="62">
        <x:f>B129</x:f>
      </x:c>
      <x:c r="AL140" s="62">
        <x:f>A135</x:f>
      </x:c>
      <x:c r="AM140" s="62">
        <x:f>B135</x:f>
      </x:c>
      <x:c r="AN140" s="57" t="s"/>
      <x:c r="AO140" s="62">
        <x:f>A141</x:f>
      </x:c>
      <x:c r="AP140" s="62">
        <x:f>B141</x:f>
      </x:c>
      <x:c r="AR140" s="62">
        <x:f>A147</x:f>
      </x:c>
      <x:c r="AS140" s="62">
        <x:f>B147</x:f>
      </x:c>
      <x:c r="AT140" s="57" t="s"/>
      <x:c r="AU140" s="62">
        <x:f>A153</x:f>
      </x:c>
      <x:c r="AV140" s="62">
        <x:f>B153</x:f>
      </x:c>
      <x:c r="AW140" s="57" t="s"/>
      <x:c r="AX140" s="62">
        <x:f>A159</x:f>
      </x:c>
      <x:c r="AY140" s="62">
        <x:f>B159</x:f>
      </x:c>
      <x:c r="AZ140" s="96" t="s"/>
    </x:row>
    <x:row r="141" spans="1:52" x14ac:dyDescent="0.25">
      <x:c r="A141" s="11" t="n">
        <x:v>10</x:v>
      </x:c>
      <x:c r="B141" s="11" t="n">
        <x:v>56</x:v>
      </x:c>
      <x:c r="D141" s="11" t="n">
        <x:v>16</x:v>
      </x:c>
      <x:c r="E141" s="11" t="n">
        <x:v>53</x:v>
      </x:c>
      <x:c r="G141" s="11" t="n">
        <x:v>59</x:v>
      </x:c>
      <x:c r="H141" s="11" t="n">
        <x:v>50</x:v>
      </x:c>
      <x:c r="J141" s="11" t="n">
        <x:v>20</x:v>
      </x:c>
      <x:c r="K141" s="11">
        <x:f>'[1]y = F(x)'!K121</x:f>
      </x:c>
      <x:c r="M141" s="11" t="str">
        <x:f>IF(ABS(L141 - K141) &lt;= (ABS(K141) * 0.01), "Passed", "Failed")</x:f>
      </x:c>
      <x:c r="O141" s="11">
        <x:f>IF(AND(J141 &gt;= A139, J141 &lt; A140), B139, IF(AND(J141 &gt;= A140, J141 &lt; A141), B140, IF(AND(J141 &gt;= A141, J141 &lt; D139), B141, IF(AND(J141 &gt;= D139, J141 &lt; D140), E139, IF(AND(J141 &gt;= D140, J141 &lt; D141), E140, IF(AND(J141 &gt;= D141, J141 &lt; G139), E141, IF(AND(J141 &gt;= G139, J141 &lt; G140), H139, IF(AND(J141 &gt;= G140, J141 &lt; G141), H140, IF(J141 = G141, H141, -9999)))))))))</x:f>
      </x:c>
      <x:c r="P141" s="96" t="s"/>
      <x:c r="Q141" s="57" t="s"/>
      <x:c r="AH141" s="96" t="s"/>
      <x:c r="AI141" s="62">
        <x:f>D127</x:f>
      </x:c>
      <x:c r="AJ141" s="62">
        <x:f>E127</x:f>
      </x:c>
      <x:c r="AL141" s="62">
        <x:f>D133</x:f>
      </x:c>
      <x:c r="AM141" s="62">
        <x:f>E133</x:f>
      </x:c>
      <x:c r="AN141" s="57" t="s"/>
      <x:c r="AO141" s="62">
        <x:f>D139</x:f>
      </x:c>
      <x:c r="AP141" s="62">
        <x:f>E139</x:f>
      </x:c>
      <x:c r="AR141" s="62">
        <x:f>D145</x:f>
      </x:c>
      <x:c r="AS141" s="62">
        <x:f>E145</x:f>
      </x:c>
      <x:c r="AT141" s="57" t="s"/>
      <x:c r="AU141" s="62">
        <x:f>D151</x:f>
      </x:c>
      <x:c r="AV141" s="62">
        <x:f>E151</x:f>
      </x:c>
      <x:c r="AW141" s="57" t="s"/>
      <x:c r="AX141" s="62">
        <x:f>D157</x:f>
      </x:c>
      <x:c r="AY141" s="62">
        <x:f>E157</x:f>
      </x:c>
      <x:c r="AZ141" s="96" t="s"/>
    </x:row>
    <x:row r="142" spans="1:52" x14ac:dyDescent="0.25">
      <x:c r="J142" s="11" t="n">
        <x:v>30</x:v>
      </x:c>
      <x:c r="K142" s="11">
        <x:f>'[1]y = F(x)'!K122</x:f>
      </x:c>
      <x:c r="M142" s="11" t="str">
        <x:f>IF(ABS(L142 - K142) &lt;= (ABS(K142) * 0.01), "Passed", "Failed")</x:f>
      </x:c>
      <x:c r="O142" s="11">
        <x:f>IF(AND(J142 &gt;= A139, J142 &lt; A140), B139, IF(AND(J142 &gt;= A140, J142 &lt; A141), B140, IF(AND(J142 &gt;= A141, J142 &lt; D139), B141, IF(AND(J142 &gt;= D139, J142 &lt; D140), E139, IF(AND(J142 &gt;= D140, J142 &lt; D141), E140, IF(AND(J142 &gt;= D141, J142 &lt; G139), E141, IF(AND(J142 &gt;= G139, J142 &lt; G140), H139, IF(AND(J142 &gt;= G140, J142 &lt; G141), H140, IF(J142 = G141, H141, -9999)))))))))</x:f>
      </x:c>
      <x:c r="P142" s="96" t="s"/>
      <x:c r="Q142" s="57" t="s"/>
      <x:c r="AH142" s="96" t="s"/>
      <x:c r="AI142" s="63">
        <x:f>J128</x:f>
      </x:c>
      <x:c r="AJ142" s="63">
        <x:f>K128</x:f>
      </x:c>
      <x:c r="AL142" s="63">
        <x:f>J134</x:f>
      </x:c>
      <x:c r="AM142" s="63">
        <x:f>K134</x:f>
      </x:c>
      <x:c r="AN142" s="57" t="s"/>
      <x:c r="AO142" s="63">
        <x:f>J140</x:f>
      </x:c>
      <x:c r="AP142" s="63">
        <x:f>K140</x:f>
      </x:c>
      <x:c r="AR142" s="63">
        <x:f>J146</x:f>
      </x:c>
      <x:c r="AS142" s="63">
        <x:f>K146</x:f>
      </x:c>
      <x:c r="AT142" s="57" t="s"/>
      <x:c r="AU142" s="63">
        <x:f>J152</x:f>
      </x:c>
      <x:c r="AV142" s="63">
        <x:f>K152</x:f>
      </x:c>
      <x:c r="AW142" s="57" t="s"/>
      <x:c r="AX142" s="63">
        <x:f>J158</x:f>
      </x:c>
      <x:c r="AY142" s="63">
        <x:f>K158</x:f>
      </x:c>
      <x:c r="AZ142" s="96" t="s"/>
    </x:row>
    <x:row r="143" spans="1:52" x14ac:dyDescent="0.25">
      <x:c r="A143" s="13" t="s">
        <x:v>50</x:v>
      </x:c>
      <x:c r="P143" s="96" t="s"/>
      <x:c r="Q143" s="57" t="s"/>
      <x:c r="AH143" s="96" t="s"/>
      <x:c r="AI143" s="62">
        <x:f>D128</x:f>
      </x:c>
      <x:c r="AJ143" s="62">
        <x:f>E128</x:f>
      </x:c>
      <x:c r="AL143" s="62">
        <x:f>D134</x:f>
      </x:c>
      <x:c r="AM143" s="62">
        <x:f>E134</x:f>
      </x:c>
      <x:c r="AN143" s="57" t="s"/>
      <x:c r="AO143" s="62">
        <x:f>D140</x:f>
      </x:c>
      <x:c r="AP143" s="62">
        <x:f>E140</x:f>
      </x:c>
      <x:c r="AR143" s="62">
        <x:f>D146</x:f>
      </x:c>
      <x:c r="AS143" s="62">
        <x:f>E146</x:f>
      </x:c>
      <x:c r="AT143" s="57" t="s"/>
      <x:c r="AU143" s="62">
        <x:f>D152</x:f>
      </x:c>
      <x:c r="AV143" s="62">
        <x:f>E152</x:f>
      </x:c>
      <x:c r="AW143" s="57" t="s"/>
      <x:c r="AX143" s="62">
        <x:f>D158</x:f>
      </x:c>
      <x:c r="AY143" s="62">
        <x:f>E158</x:f>
      </x:c>
      <x:c r="AZ143" s="96" t="s"/>
    </x:row>
    <x:row r="144" spans="1:52" x14ac:dyDescent="0.25">
      <x:c r="A144" s="45" t="s">
        <x:v>9</x:v>
      </x:c>
      <x:c r="B144" s="45" t="s">
        <x:v>10</x:v>
      </x:c>
      <x:c r="C144" s="45" t="s">
        <x:v>11</x:v>
      </x:c>
      <x:c r="D144" s="47" t="s">
        <x:v>12</x:v>
      </x:c>
      <x:c r="E144" s="47" t="s">
        <x:v>13</x:v>
      </x:c>
      <x:c r="F144" s="47" t="s">
        <x:v>14</x:v>
      </x:c>
      <x:c r="G144" s="49" t="s">
        <x:v>15</x:v>
      </x:c>
      <x:c r="H144" s="49" t="s">
        <x:v>16</x:v>
      </x:c>
      <x:c r="I144" s="49" t="s">
        <x:v>17</x:v>
      </x:c>
      <x:c r="J144" s="58" t="s">
        <x:v>74</x:v>
      </x:c>
      <x:c r="K144" s="59" t="s">
        <x:v>75</x:v>
      </x:c>
      <x:c r="L144" s="59" t="s">
        <x:v>19</x:v>
      </x:c>
      <x:c r="M144" s="59" t="s">
        <x:v>403</x:v>
      </x:c>
      <x:c r="N144" s="59" t="s">
        <x:v>102</x:v>
      </x:c>
      <x:c r="O144" s="59" t="s">
        <x:v>103</x:v>
      </x:c>
      <x:c r="P144" s="96" t="s"/>
      <x:c r="Q144" s="57" t="s"/>
      <x:c r="AH144" s="96" t="s"/>
      <x:c r="AI144" s="62">
        <x:f>D129</x:f>
      </x:c>
      <x:c r="AJ144" s="62">
        <x:f>E129</x:f>
      </x:c>
      <x:c r="AL144" s="62">
        <x:f>D135</x:f>
      </x:c>
      <x:c r="AM144" s="62">
        <x:f>E135</x:f>
      </x:c>
      <x:c r="AN144" s="57" t="s"/>
      <x:c r="AO144" s="62">
        <x:f>D141</x:f>
      </x:c>
      <x:c r="AP144" s="62">
        <x:f>E141</x:f>
      </x:c>
      <x:c r="AR144" s="62">
        <x:f>D147</x:f>
      </x:c>
      <x:c r="AS144" s="62">
        <x:f>E147</x:f>
      </x:c>
      <x:c r="AT144" s="57" t="s"/>
      <x:c r="AU144" s="62">
        <x:f>D153</x:f>
      </x:c>
      <x:c r="AV144" s="62">
        <x:f>E153</x:f>
      </x:c>
      <x:c r="AW144" s="57" t="s"/>
      <x:c r="AX144" s="62">
        <x:f>D159</x:f>
      </x:c>
      <x:c r="AY144" s="62">
        <x:f>E159</x:f>
      </x:c>
      <x:c r="AZ144" s="96" t="s"/>
    </x:row>
    <x:row r="145" spans="1:52" x14ac:dyDescent="0.25">
      <x:c r="A145" s="11" t="n">
        <x:v>8</x:v>
      </x:c>
      <x:c r="B145" s="11" t="n">
        <x:v>58</x:v>
      </x:c>
      <x:c r="C145" s="11" t="s">
        <x:v>47</x:v>
      </x:c>
      <x:c r="D145" s="11" t="n">
        <x:v>14</x:v>
      </x:c>
      <x:c r="E145" s="11" t="n">
        <x:v>55</x:v>
      </x:c>
      <x:c r="F145" s="11" t="s">
        <x:v>47</x:v>
      </x:c>
      <x:c r="G145" s="11" t="n">
        <x:v>37</x:v>
      </x:c>
      <x:c r="H145" s="11" t="n">
        <x:v>52</x:v>
      </x:c>
      <x:c r="I145" s="11" t="s">
        <x:v>47</x:v>
      </x:c>
      <x:c r="J145" s="11" t="n">
        <x:v>7</x:v>
      </x:c>
      <x:c r="K145" s="11">
        <x:f>'[1]y = F(x)'!K163</x:f>
      </x:c>
      <x:c r="M145" s="11" t="str">
        <x:f>IF(ABS(L145 - K145) &lt;= (ABS(K145) * 0.01), "Passed", "Failed")</x:f>
      </x:c>
      <x:c r="P145" s="96" t="s"/>
      <x:c r="Q145" s="57" t="s"/>
      <x:c r="AH145" s="96" t="s"/>
      <x:c r="AI145" s="63">
        <x:f>J129</x:f>
      </x:c>
      <x:c r="AJ145" s="63">
        <x:f>K129</x:f>
      </x:c>
      <x:c r="AL145" s="63">
        <x:f>J135</x:f>
      </x:c>
      <x:c r="AM145" s="63">
        <x:f>K135</x:f>
      </x:c>
      <x:c r="AN145" s="57" t="s"/>
      <x:c r="AO145" s="63">
        <x:f>J141</x:f>
      </x:c>
      <x:c r="AP145" s="63">
        <x:f>K141</x:f>
      </x:c>
      <x:c r="AR145" s="63">
        <x:f>J147</x:f>
      </x:c>
      <x:c r="AS145" s="63">
        <x:f>K147</x:f>
      </x:c>
      <x:c r="AT145" s="57" t="s"/>
      <x:c r="AU145" s="63">
        <x:f>J153</x:f>
      </x:c>
      <x:c r="AV145" s="63">
        <x:f>K153</x:f>
      </x:c>
      <x:c r="AW145" s="57" t="s"/>
      <x:c r="AX145" s="63">
        <x:f>J159</x:f>
      </x:c>
      <x:c r="AY145" s="63">
        <x:f>K159</x:f>
      </x:c>
      <x:c r="AZ145" s="96" t="s"/>
    </x:row>
    <x:row r="146" spans="1:52" x14ac:dyDescent="0.25">
      <x:c r="A146" s="11" t="n">
        <x:v>9</x:v>
      </x:c>
      <x:c r="B146" s="11" t="n">
        <x:v>57</x:v>
      </x:c>
      <x:c r="D146" s="11" t="n">
        <x:v>15</x:v>
      </x:c>
      <x:c r="E146" s="11" t="n">
        <x:v>54</x:v>
      </x:c>
      <x:c r="G146" s="11" t="n">
        <x:v>48</x:v>
      </x:c>
      <x:c r="H146" s="11" t="n">
        <x:v>51</x:v>
      </x:c>
      <x:c r="J146" s="11" t="n">
        <x:v>14</x:v>
      </x:c>
      <x:c r="K146" s="11">
        <x:f>'[1]y = F(x)'!K164</x:f>
      </x:c>
      <x:c r="M146" s="11" t="str">
        <x:f>IF(ABS(L146 - K146) &lt;= (ABS(K146) * 0.01), "Passed", "Failed")</x:f>
      </x:c>
      <x:c r="P146" s="96" t="s"/>
      <x:c r="Q146" s="57" t="s"/>
      <x:c r="AH146" s="96" t="s"/>
      <x:c r="AI146" s="63">
        <x:f>J130</x:f>
      </x:c>
      <x:c r="AJ146" s="63">
        <x:f>K130</x:f>
      </x:c>
      <x:c r="AL146" s="63">
        <x:f>J136</x:f>
      </x:c>
      <x:c r="AM146" s="63">
        <x:f>K136</x:f>
      </x:c>
      <x:c r="AN146" s="57" t="s"/>
      <x:c r="AO146" s="63">
        <x:f>J142</x:f>
      </x:c>
      <x:c r="AP146" s="63">
        <x:f>K142</x:f>
      </x:c>
      <x:c r="AR146" s="63">
        <x:f>J148</x:f>
      </x:c>
      <x:c r="AS146" s="63">
        <x:f>K148</x:f>
      </x:c>
      <x:c r="AT146" s="57" t="s"/>
      <x:c r="AU146" s="63">
        <x:f>J154</x:f>
      </x:c>
      <x:c r="AV146" s="63">
        <x:f>K154</x:f>
      </x:c>
      <x:c r="AW146" s="57" t="s"/>
      <x:c r="AX146" s="63">
        <x:f>J160</x:f>
      </x:c>
      <x:c r="AY146" s="63">
        <x:f>K160</x:f>
      </x:c>
      <x:c r="AZ146" s="96" t="s"/>
    </x:row>
    <x:row r="147" spans="1:52" x14ac:dyDescent="0.25">
      <x:c r="A147" s="11" t="n">
        <x:v>10</x:v>
      </x:c>
      <x:c r="B147" s="11" t="n">
        <x:v>56</x:v>
      </x:c>
      <x:c r="D147" s="11" t="n">
        <x:v>16</x:v>
      </x:c>
      <x:c r="E147" s="11" t="n">
        <x:v>53</x:v>
      </x:c>
      <x:c r="G147" s="11" t="n">
        <x:v>59</x:v>
      </x:c>
      <x:c r="H147" s="11" t="n">
        <x:v>50</x:v>
      </x:c>
      <x:c r="J147" s="11" t="n">
        <x:v>20</x:v>
      </x:c>
      <x:c r="K147" s="11">
        <x:f>'[1]y = F(x)'!K165</x:f>
      </x:c>
      <x:c r="M147" s="11" t="str">
        <x:f>IF(ABS(L147 - K147) &lt;= (ABS(K147) * 0.01), "Passed", "Failed")</x:f>
      </x:c>
      <x:c r="P147" s="96" t="s"/>
      <x:c r="Q147" s="57" t="s"/>
      <x:c r="AH147" s="96" t="s"/>
      <x:c r="AI147" s="62">
        <x:f>G127</x:f>
      </x:c>
      <x:c r="AJ147" s="62">
        <x:f>H127</x:f>
      </x:c>
      <x:c r="AL147" s="62">
        <x:f>G133</x:f>
      </x:c>
      <x:c r="AM147" s="62">
        <x:f>H133</x:f>
      </x:c>
      <x:c r="AN147" s="57" t="s"/>
      <x:c r="AO147" s="62">
        <x:f>G139</x:f>
      </x:c>
      <x:c r="AP147" s="62">
        <x:f>H139</x:f>
      </x:c>
      <x:c r="AR147" s="62">
        <x:f>G145</x:f>
      </x:c>
      <x:c r="AS147" s="62">
        <x:f>H145</x:f>
      </x:c>
      <x:c r="AT147" s="57" t="s"/>
      <x:c r="AU147" s="62">
        <x:f>G151</x:f>
      </x:c>
      <x:c r="AV147" s="62">
        <x:f>H151</x:f>
      </x:c>
      <x:c r="AW147" s="57" t="s"/>
      <x:c r="AX147" s="62">
        <x:f>G157</x:f>
      </x:c>
      <x:c r="AY147" s="62">
        <x:f>H157</x:f>
      </x:c>
      <x:c r="AZ147" s="96" t="s"/>
    </x:row>
    <x:row r="148" spans="1:52" x14ac:dyDescent="0.25">
      <x:c r="J148" s="11" t="n">
        <x:v>30</x:v>
      </x:c>
      <x:c r="K148" s="11">
        <x:f>'[1]y = F(x)'!K166</x:f>
      </x:c>
      <x:c r="M148" s="11" t="str">
        <x:f>IF(ABS(L148 - K148) &lt;= (ABS(K148) * 0.01), "Passed", "Failed")</x:f>
      </x:c>
      <x:c r="P148" s="96" t="s"/>
      <x:c r="Q148" s="57" t="s"/>
      <x:c r="AH148" s="96" t="s"/>
      <x:c r="AI148" s="62">
        <x:f>G128</x:f>
      </x:c>
      <x:c r="AJ148" s="62">
        <x:f>H128</x:f>
      </x:c>
      <x:c r="AL148" s="62">
        <x:f>G134</x:f>
      </x:c>
      <x:c r="AM148" s="62">
        <x:f>H134</x:f>
      </x:c>
      <x:c r="AN148" s="57" t="s"/>
      <x:c r="AO148" s="62">
        <x:f>G140</x:f>
      </x:c>
      <x:c r="AP148" s="62">
        <x:f>H140</x:f>
      </x:c>
      <x:c r="AR148" s="62">
        <x:f>G146</x:f>
      </x:c>
      <x:c r="AS148" s="62">
        <x:f>H146</x:f>
      </x:c>
      <x:c r="AT148" s="57" t="s"/>
      <x:c r="AU148" s="62">
        <x:f>G152</x:f>
      </x:c>
      <x:c r="AV148" s="62">
        <x:f>H152</x:f>
      </x:c>
      <x:c r="AW148" s="57" t="s"/>
      <x:c r="AX148" s="62">
        <x:f>G158</x:f>
      </x:c>
      <x:c r="AY148" s="62">
        <x:f>H158</x:f>
      </x:c>
      <x:c r="AZ148" s="96" t="s"/>
    </x:row>
    <x:row r="149" spans="1:52" x14ac:dyDescent="0.25">
      <x:c r="A149" s="13" t="s">
        <x:v>57</x:v>
      </x:c>
      <x:c r="P149" s="96" t="s"/>
      <x:c r="Q149" s="57" t="s"/>
      <x:c r="AH149" s="96" t="s"/>
      <x:c r="AI149" s="62">
        <x:f>G129</x:f>
      </x:c>
      <x:c r="AJ149" s="62">
        <x:f>H129</x:f>
      </x:c>
      <x:c r="AL149" s="62">
        <x:f>G135</x:f>
      </x:c>
      <x:c r="AM149" s="62">
        <x:f>H135</x:f>
      </x:c>
      <x:c r="AN149" s="57" t="s"/>
      <x:c r="AO149" s="62">
        <x:f>G141</x:f>
      </x:c>
      <x:c r="AP149" s="62">
        <x:f>H141</x:f>
      </x:c>
      <x:c r="AR149" s="62">
        <x:f>G147</x:f>
      </x:c>
      <x:c r="AS149" s="62">
        <x:f>H147</x:f>
      </x:c>
      <x:c r="AT149" s="57" t="s"/>
      <x:c r="AU149" s="62">
        <x:f>G153</x:f>
      </x:c>
      <x:c r="AV149" s="62">
        <x:f>H153</x:f>
      </x:c>
      <x:c r="AW149" s="57" t="s"/>
      <x:c r="AX149" s="62">
        <x:f>G159</x:f>
      </x:c>
      <x:c r="AY149" s="62">
        <x:f>H159</x:f>
      </x:c>
      <x:c r="AZ149" s="96" t="s"/>
    </x:row>
    <x:row r="150" spans="1:52" x14ac:dyDescent="0.25">
      <x:c r="A150" s="45" t="s">
        <x:v>9</x:v>
      </x:c>
      <x:c r="B150" s="45" t="s">
        <x:v>10</x:v>
      </x:c>
      <x:c r="C150" s="45" t="s">
        <x:v>11</x:v>
      </x:c>
      <x:c r="D150" s="47" t="s">
        <x:v>12</x:v>
      </x:c>
      <x:c r="E150" s="47" t="s">
        <x:v>13</x:v>
      </x:c>
      <x:c r="F150" s="47" t="s">
        <x:v>14</x:v>
      </x:c>
      <x:c r="G150" s="49" t="s">
        <x:v>15</x:v>
      </x:c>
      <x:c r="H150" s="49" t="s">
        <x:v>16</x:v>
      </x:c>
      <x:c r="I150" s="49" t="s">
        <x:v>17</x:v>
      </x:c>
      <x:c r="J150" s="58" t="s">
        <x:v>74</x:v>
      </x:c>
      <x:c r="K150" s="59" t="s">
        <x:v>75</x:v>
      </x:c>
      <x:c r="L150" s="59" t="s">
        <x:v>19</x:v>
      </x:c>
      <x:c r="M150" s="59" t="s">
        <x:v>403</x:v>
      </x:c>
      <x:c r="N150" s="59" t="s">
        <x:v>102</x:v>
      </x:c>
      <x:c r="O150" s="59" t="s">
        <x:v>103</x:v>
      </x:c>
      <x:c r="P150" s="96" t="s"/>
      <x:c r="Q150" s="57" t="s"/>
      <x:c r="AH150" s="96" t="s"/>
      <x:c r="AZ150" s="96" t="s"/>
    </x:row>
    <x:row r="151" spans="1:52" x14ac:dyDescent="0.25">
      <x:c r="A151" s="11" t="n">
        <x:v>8</x:v>
      </x:c>
      <x:c r="B151" s="11" t="n">
        <x:v>58</x:v>
      </x:c>
      <x:c r="C151" s="11" t="s">
        <x:v>54</x:v>
      </x:c>
      <x:c r="D151" s="11" t="n">
        <x:v>14</x:v>
      </x:c>
      <x:c r="E151" s="11" t="n">
        <x:v>55</x:v>
      </x:c>
      <x:c r="F151" s="11" t="s">
        <x:v>54</x:v>
      </x:c>
      <x:c r="G151" s="11" t="n">
        <x:v>37</x:v>
      </x:c>
      <x:c r="H151" s="11" t="n">
        <x:v>52</x:v>
      </x:c>
      <x:c r="I151" s="11" t="s">
        <x:v>54</x:v>
      </x:c>
      <x:c r="J151" s="11" t="n">
        <x:v>7</x:v>
      </x:c>
      <x:c r="K151" s="11">
        <x:f>'[1]y = F(x)'!K207</x:f>
      </x:c>
      <x:c r="M151" s="11" t="str">
        <x:f>IF(ABS(L151 - K151) &lt;= (ABS(K151) * 0.01), "Passed", "Failed")</x:f>
      </x:c>
      <x:c r="P151" s="96" t="s"/>
      <x:c r="Q151" s="57" t="s"/>
      <x:c r="AH151" s="96" t="s"/>
      <x:c r="AZ151" s="96" t="s"/>
    </x:row>
    <x:row r="152" spans="1:52" x14ac:dyDescent="0.25">
      <x:c r="A152" s="11" t="n">
        <x:v>9</x:v>
      </x:c>
      <x:c r="B152" s="11" t="n">
        <x:v>57</x:v>
      </x:c>
      <x:c r="D152" s="11" t="n">
        <x:v>15</x:v>
      </x:c>
      <x:c r="E152" s="11" t="n">
        <x:v>54</x:v>
      </x:c>
      <x:c r="G152" s="11" t="n">
        <x:v>48</x:v>
      </x:c>
      <x:c r="H152" s="11" t="n">
        <x:v>51</x:v>
      </x:c>
      <x:c r="J152" s="11" t="n">
        <x:v>14</x:v>
      </x:c>
      <x:c r="K152" s="11">
        <x:f>'[1]y = F(x)'!K208</x:f>
      </x:c>
      <x:c r="M152" s="11" t="str">
        <x:f>IF(ABS(L152 - K152) &lt;= (ABS(K152) * 0.01), "Passed", "Failed")</x:f>
      </x:c>
      <x:c r="P152" s="96" t="s"/>
      <x:c r="Q152" s="57" t="s"/>
      <x:c r="AH152" s="96" t="s"/>
      <x:c r="AZ152" s="96" t="s"/>
    </x:row>
    <x:row r="153" spans="1:52" x14ac:dyDescent="0.25">
      <x:c r="A153" s="11" t="n">
        <x:v>10</x:v>
      </x:c>
      <x:c r="B153" s="11" t="n">
        <x:v>56</x:v>
      </x:c>
      <x:c r="D153" s="11" t="n">
        <x:v>16</x:v>
      </x:c>
      <x:c r="E153" s="11" t="n">
        <x:v>53</x:v>
      </x:c>
      <x:c r="G153" s="11" t="n">
        <x:v>59</x:v>
      </x:c>
      <x:c r="H153" s="11" t="n">
        <x:v>50</x:v>
      </x:c>
      <x:c r="J153" s="11" t="n">
        <x:v>20</x:v>
      </x:c>
      <x:c r="K153" s="11">
        <x:f>'[1]y = F(x)'!K209</x:f>
      </x:c>
      <x:c r="M153" s="11" t="str">
        <x:f>IF(ABS(L153 - O153) &lt;= (ABS(O153) * 0.01), "Passed", "Failed")</x:f>
      </x:c>
      <x:c r="O153" s="11">
        <x:f>AVERAGE(50.1309361839974, 52.8667390270889, 50.3511388861765)</x:f>
      </x:c>
      <x:c r="P153" s="96" t="s"/>
      <x:c r="Q153" s="57" t="s"/>
      <x:c r="AH153" s="96" t="s"/>
      <x:c r="AZ153" s="96" t="s"/>
    </x:row>
    <x:row r="154" spans="1:52" x14ac:dyDescent="0.25">
      <x:c r="J154" s="11" t="n">
        <x:v>30</x:v>
      </x:c>
      <x:c r="K154" s="11">
        <x:f>'[1]y = F(x)'!K210</x:f>
      </x:c>
      <x:c r="M154" s="11" t="str">
        <x:f>IF(ABS(L154 - O154) &lt;= (ABS(O154) * 0.01), "Passed", "Failed")</x:f>
      </x:c>
      <x:c r="O154" s="11">
        <x:f>AVERAGE(49.4888888888889, 50.4362998405104, 52.4487734487735)</x:f>
      </x:c>
      <x:c r="P154" s="96" t="s"/>
      <x:c r="Q154" s="57" t="s"/>
      <x:c r="AH154" s="96" t="s"/>
      <x:c r="AZ154" s="96" t="s"/>
    </x:row>
    <x:row r="155" spans="1:52" x14ac:dyDescent="0.25">
      <x:c r="A155" s="13" t="s">
        <x:v>65</x:v>
      </x:c>
      <x:c r="P155" s="96" t="s"/>
      <x:c r="Q155" s="57" t="s"/>
      <x:c r="AH155" s="96" t="s"/>
      <x:c r="AZ155" s="96" t="s"/>
    </x:row>
    <x:row r="156" spans="1:52" x14ac:dyDescent="0.25">
      <x:c r="A156" s="45" t="s">
        <x:v>9</x:v>
      </x:c>
      <x:c r="B156" s="45" t="s">
        <x:v>10</x:v>
      </x:c>
      <x:c r="C156" s="45" t="s">
        <x:v>11</x:v>
      </x:c>
      <x:c r="D156" s="47" t="s">
        <x:v>12</x:v>
      </x:c>
      <x:c r="E156" s="47" t="s">
        <x:v>13</x:v>
      </x:c>
      <x:c r="F156" s="47" t="s">
        <x:v>14</x:v>
      </x:c>
      <x:c r="G156" s="49" t="s">
        <x:v>15</x:v>
      </x:c>
      <x:c r="H156" s="49" t="s">
        <x:v>16</x:v>
      </x:c>
      <x:c r="I156" s="49" t="s">
        <x:v>17</x:v>
      </x:c>
      <x:c r="J156" s="58" t="s">
        <x:v>74</x:v>
      </x:c>
      <x:c r="K156" s="59" t="s">
        <x:v>75</x:v>
      </x:c>
      <x:c r="L156" s="59" t="s">
        <x:v>19</x:v>
      </x:c>
      <x:c r="M156" s="59" t="s">
        <x:v>403</x:v>
      </x:c>
      <x:c r="N156" s="59" t="s">
        <x:v>102</x:v>
      </x:c>
      <x:c r="O156" s="59" t="s">
        <x:v>103</x:v>
      </x:c>
      <x:c r="P156" s="96" t="s"/>
      <x:c r="Q156" s="57" t="s"/>
      <x:c r="AH156" s="96" t="s"/>
      <x:c r="AZ156" s="96" t="s"/>
    </x:row>
    <x:row r="157" spans="1:52" x14ac:dyDescent="0.25">
      <x:c r="A157" s="11" t="n">
        <x:v>8</x:v>
      </x:c>
      <x:c r="B157" s="11" t="n">
        <x:v>58</x:v>
      </x:c>
      <x:c r="C157" s="11" t="s">
        <x:v>40</x:v>
      </x:c>
      <x:c r="D157" s="11" t="n">
        <x:v>14</x:v>
      </x:c>
      <x:c r="E157" s="11" t="n">
        <x:v>55</x:v>
      </x:c>
      <x:c r="F157" s="11" t="s">
        <x:v>40</x:v>
      </x:c>
      <x:c r="G157" s="11" t="n">
        <x:v>37</x:v>
      </x:c>
      <x:c r="H157" s="11" t="n">
        <x:v>52</x:v>
      </x:c>
      <x:c r="I157" s="11" t="s">
        <x:v>33</x:v>
      </x:c>
      <x:c r="J157" s="11" t="n">
        <x:v>7</x:v>
      </x:c>
      <x:c r="K157" s="11">
        <x:f>'[1]y = F(x)'!K251</x:f>
      </x:c>
      <x:c r="M157" s="11" t="str">
        <x:f>IF(ABS(L157 - K157) &lt;= (ABS(K157) * 0.01), "Passed", "Failed")</x:f>
      </x:c>
      <x:c r="P157" s="96" t="s"/>
      <x:c r="Q157" s="57" t="s"/>
      <x:c r="AH157" s="96" t="s"/>
      <x:c r="AZ157" s="96" t="s"/>
    </x:row>
    <x:row r="158" spans="1:52" x14ac:dyDescent="0.25">
      <x:c r="A158" s="11" t="n">
        <x:v>9</x:v>
      </x:c>
      <x:c r="B158" s="11" t="n">
        <x:v>57</x:v>
      </x:c>
      <x:c r="D158" s="11" t="n">
        <x:v>15</x:v>
      </x:c>
      <x:c r="E158" s="11" t="n">
        <x:v>54</x:v>
      </x:c>
      <x:c r="G158" s="11" t="n">
        <x:v>48</x:v>
      </x:c>
      <x:c r="H158" s="11" t="n">
        <x:v>51</x:v>
      </x:c>
      <x:c r="J158" s="11" t="n">
        <x:v>14</x:v>
      </x:c>
      <x:c r="K158" s="11">
        <x:f>'[1]y = F(x)'!K252</x:f>
      </x:c>
      <x:c r="M158" s="11" t="str">
        <x:f>IF(ABS(L158 - K158) &lt;= (ABS(K158) * 0.01), "Passed", "Failed")</x:f>
      </x:c>
      <x:c r="P158" s="96" t="s"/>
      <x:c r="Q158" s="57" t="s"/>
      <x:c r="AH158" s="96" t="s"/>
      <x:c r="AZ158" s="96" t="s"/>
    </x:row>
    <x:row r="159" spans="1:52" x14ac:dyDescent="0.25">
      <x:c r="A159" s="11" t="n">
        <x:v>10</x:v>
      </x:c>
      <x:c r="B159" s="11" t="n">
        <x:v>56</x:v>
      </x:c>
      <x:c r="D159" s="11" t="n">
        <x:v>16</x:v>
      </x:c>
      <x:c r="E159" s="11" t="n">
        <x:v>53</x:v>
      </x:c>
      <x:c r="G159" s="11" t="n">
        <x:v>59</x:v>
      </x:c>
      <x:c r="H159" s="11" t="n">
        <x:v>50</x:v>
      </x:c>
      <x:c r="J159" s="11" t="n">
        <x:v>20</x:v>
      </x:c>
      <x:c r="K159" s="11">
        <x:f>'[1]y = F(x)'!K253</x:f>
      </x:c>
      <x:c r="M159" s="11" t="str">
        <x:f>IF(ABS(L159 - K159) &lt;= (ABS(K159) * 0.01), "Passed", "Failed")</x:f>
      </x:c>
      <x:c r="P159" s="96" t="s"/>
      <x:c r="Q159" s="57" t="s"/>
      <x:c r="AH159" s="96" t="s"/>
      <x:c r="AZ159" s="96" t="s"/>
    </x:row>
    <x:row r="160" spans="1:52" x14ac:dyDescent="0.25">
      <x:c r="J160" s="11" t="n">
        <x:v>30</x:v>
      </x:c>
      <x:c r="K160" s="11">
        <x:f>'[1]y = F(x)'!K254</x:f>
      </x:c>
      <x:c r="M160" s="11" t="str">
        <x:f>IF(ABS(L160 - K160) &lt;= (ABS(K160) * 0.01), "Passed", "Failed")</x:f>
      </x:c>
      <x:c r="P160" s="96" t="s"/>
      <x:c r="Q160" s="57" t="s"/>
      <x:c r="AH160" s="96" t="s"/>
      <x:c r="AZ160" s="96" t="s"/>
    </x:row>
    <x:row r="161" spans="1:52" x14ac:dyDescent="0.25">
      <x:c r="P161" s="96" t="s"/>
      <x:c r="Q161" s="57" t="s"/>
      <x:c r="AH161" s="96" t="s"/>
      <x:c r="AZ161" s="96" t="s"/>
    </x:row>
    <x:row r="162" spans="1:52" x14ac:dyDescent="0.25">
      <x:c r="A162" s="97" t="s"/>
      <x:c r="B162" s="97" t="s"/>
      <x:c r="C162" s="97" t="s"/>
      <x:c r="D162" s="97" t="s"/>
      <x:c r="E162" s="97" t="s"/>
      <x:c r="F162" s="97" t="s"/>
      <x:c r="G162" s="97" t="s"/>
      <x:c r="H162" s="97" t="s"/>
      <x:c r="I162" s="97" t="s"/>
      <x:c r="J162" s="97" t="s"/>
      <x:c r="K162" s="97" t="s"/>
      <x:c r="L162" s="97" t="s"/>
      <x:c r="M162" s="97" t="s"/>
      <x:c r="N162" s="97" t="s"/>
      <x:c r="O162" s="97" t="s"/>
      <x:c r="P162" s="96" t="s"/>
      <x:c r="Q162" s="109" t="s"/>
      <x:c r="R162" s="97" t="s"/>
      <x:c r="S162" s="97" t="s"/>
      <x:c r="T162" s="97" t="s"/>
      <x:c r="U162" s="97" t="s"/>
      <x:c r="V162" s="97" t="s"/>
      <x:c r="W162" s="97" t="s"/>
      <x:c r="X162" s="97" t="s"/>
      <x:c r="Y162" s="97" t="s"/>
      <x:c r="Z162" s="97" t="s"/>
      <x:c r="AA162" s="97" t="s"/>
      <x:c r="AB162" s="97" t="s"/>
      <x:c r="AC162" s="97" t="s"/>
      <x:c r="AD162" s="97" t="s"/>
      <x:c r="AE162" s="97" t="s"/>
      <x:c r="AF162" s="97" t="s"/>
      <x:c r="AG162" s="97" t="s"/>
      <x:c r="AH162" s="96" t="s"/>
      <x:c r="AI162" s="109" t="s"/>
      <x:c r="AJ162" s="97" t="s"/>
      <x:c r="AK162" s="97" t="s"/>
      <x:c r="AL162" s="97" t="s"/>
      <x:c r="AM162" s="97" t="s"/>
      <x:c r="AN162" s="97" t="s"/>
      <x:c r="AO162" s="97" t="s"/>
      <x:c r="AP162" s="97" t="s"/>
      <x:c r="AQ162" s="97" t="s"/>
      <x:c r="AR162" s="97" t="s"/>
      <x:c r="AS162" s="97" t="s"/>
      <x:c r="AT162" s="97" t="s"/>
      <x:c r="AU162" s="97" t="s"/>
      <x:c r="AV162" s="97" t="s"/>
      <x:c r="AW162" s="97" t="s"/>
      <x:c r="AX162" s="97" t="s"/>
      <x:c r="AY162" s="97" t="s"/>
      <x:c r="AZ162" s="96" t="s"/>
    </x:row>
    <x:row r="163" spans="1:52" x14ac:dyDescent="0.25">
      <x:c r="P163" s="96" t="s"/>
      <x:c r="Q163" s="57" t="s"/>
      <x:c r="AH163" s="96" t="s"/>
      <x:c r="AI163" s="58" t="s"/>
      <x:c r="AJ163" s="59" t="s"/>
      <x:c r="AK163" s="59" t="s"/>
      <x:c r="AL163" s="59" t="s"/>
      <x:c r="AM163" s="59" t="s"/>
      <x:c r="AN163" s="59" t="s"/>
      <x:c r="AO163" s="59" t="s"/>
      <x:c r="AP163" s="59" t="s"/>
      <x:c r="AQ163" s="59" t="s"/>
      <x:c r="AR163" s="59" t="s"/>
      <x:c r="AS163" s="59" t="s"/>
      <x:c r="AT163" s="59" t="s"/>
      <x:c r="AU163" s="59" t="s"/>
      <x:c r="AV163" s="59" t="s"/>
      <x:c r="AW163" s="59" t="s"/>
      <x:c r="AX163" s="59" t="s"/>
      <x:c r="AY163" s="59" t="s"/>
      <x:c r="AZ163" s="96" t="s"/>
    </x:row>
    <x:row r="164" spans="1:52" x14ac:dyDescent="0.25">
      <x:c r="A164" s="13" t="s">
        <x:v>29</x:v>
      </x:c>
      <x:c r="P164" s="96" t="s"/>
      <x:c r="Q164" s="57" t="s"/>
      <x:c r="AH164" s="96" t="s"/>
      <x:c r="AZ164" s="96" t="s"/>
    </x:row>
    <x:row r="165" spans="1:52" x14ac:dyDescent="0.25">
      <x:c r="A165" s="45" t="s">
        <x:v>9</x:v>
      </x:c>
      <x:c r="B165" s="45" t="s">
        <x:v>10</x:v>
      </x:c>
      <x:c r="C165" s="45" t="s">
        <x:v>11</x:v>
      </x:c>
      <x:c r="D165" s="47" t="s">
        <x:v>12</x:v>
      </x:c>
      <x:c r="E165" s="47" t="s">
        <x:v>13</x:v>
      </x:c>
      <x:c r="F165" s="47" t="s">
        <x:v>14</x:v>
      </x:c>
      <x:c r="G165" s="49" t="s">
        <x:v>15</x:v>
      </x:c>
      <x:c r="H165" s="49" t="s">
        <x:v>16</x:v>
      </x:c>
      <x:c r="I165" s="49" t="s">
        <x:v>17</x:v>
      </x:c>
      <x:c r="J165" s="58" t="s">
        <x:v>74</x:v>
      </x:c>
      <x:c r="K165" s="59" t="s">
        <x:v>75</x:v>
      </x:c>
      <x:c r="L165" s="59" t="s">
        <x:v>19</x:v>
      </x:c>
      <x:c r="M165" s="59" t="s">
        <x:v>403</x:v>
      </x:c>
      <x:c r="N165" s="59" t="s">
        <x:v>102</x:v>
      </x:c>
      <x:c r="O165" s="59" t="s">
        <x:v>103</x:v>
      </x:c>
      <x:c r="P165" s="96" t="s"/>
      <x:c r="Q165" s="57" t="s"/>
      <x:c r="AH165" s="96" t="s"/>
      <x:c r="AZ165" s="96" t="s"/>
    </x:row>
    <x:row r="166" spans="1:52" x14ac:dyDescent="0.25">
      <x:c r="A166" s="11" t="n">
        <x:v>1</x:v>
      </x:c>
      <x:c r="B166" s="11" t="n">
        <x:v>17</x:v>
      </x:c>
      <x:c r="C166" s="11" t="s">
        <x:v>21</x:v>
      </x:c>
      <x:c r="D166" s="11" t="n">
        <x:v>4</x:v>
      </x:c>
      <x:c r="E166" s="11" t="n">
        <x:v>17</x:v>
      </x:c>
      <x:c r="F166" s="11" t="s">
        <x:v>21</x:v>
      </x:c>
      <x:c r="G166" s="11" t="n">
        <x:v>7</x:v>
      </x:c>
      <x:c r="H166" s="11" t="n">
        <x:v>17</x:v>
      </x:c>
      <x:c r="I166" s="11" t="s">
        <x:v>21</x:v>
      </x:c>
      <x:c r="J166" s="11" t="n">
        <x:v>1.5</x:v>
      </x:c>
      <x:c r="K166" s="11">
        <x:f>'[1]y = F(x)'!K38</x:f>
      </x:c>
      <x:c r="M166" s="11" t="str">
        <x:f>IF(ABS(L166 - K166) &lt;= (ABS(K166) * 0.01), "Passed", "Failed")</x:f>
      </x:c>
      <x:c r="P166" s="96" t="s"/>
      <x:c r="Q166" s="57" t="s"/>
      <x:c r="AH166" s="96" t="s"/>
      <x:c r="AZ166" s="96" t="s"/>
    </x:row>
    <x:row r="167" spans="1:52" x14ac:dyDescent="0.25">
      <x:c r="A167" s="11" t="n">
        <x:v>2</x:v>
      </x:c>
      <x:c r="B167" s="11" t="n">
        <x:v>16</x:v>
      </x:c>
      <x:c r="D167" s="11" t="n">
        <x:v>5</x:v>
      </x:c>
      <x:c r="E167" s="11" t="n">
        <x:v>16</x:v>
      </x:c>
      <x:c r="G167" s="11" t="n">
        <x:v>8</x:v>
      </x:c>
      <x:c r="H167" s="11" t="n">
        <x:v>16</x:v>
      </x:c>
      <x:c r="J167" s="11" t="n">
        <x:v>3.5</x:v>
      </x:c>
      <x:c r="K167" s="11">
        <x:f>'[1]y = F(x)'!K39</x:f>
      </x:c>
      <x:c r="M167" s="11" t="str">
        <x:f>IF(ABS(L167 - K167) &lt;= (ABS(K167) * 0.01), "Passed", "Failed")</x:f>
      </x:c>
      <x:c r="P167" s="96" t="s"/>
      <x:c r="Q167" s="57" t="s"/>
      <x:c r="AH167" s="96" t="s"/>
      <x:c r="AZ167" s="96" t="s"/>
    </x:row>
    <x:row r="168" spans="1:52" x14ac:dyDescent="0.25">
      <x:c r="A168" s="11" t="n">
        <x:v>3</x:v>
      </x:c>
      <x:c r="B168" s="11" t="n">
        <x:v>14</x:v>
      </x:c>
      <x:c r="D168" s="11" t="n">
        <x:v>6</x:v>
      </x:c>
      <x:c r="E168" s="11" t="n">
        <x:v>14</x:v>
      </x:c>
      <x:c r="G168" s="11" t="n">
        <x:v>9</x:v>
      </x:c>
      <x:c r="H168" s="11" t="n">
        <x:v>14</x:v>
      </x:c>
      <x:c r="J168" s="11" t="n">
        <x:v>4</x:v>
      </x:c>
      <x:c r="K168" s="11">
        <x:f>'[1]y = F(x)'!K40</x:f>
      </x:c>
      <x:c r="M168" s="11" t="str">
        <x:f>IF(ABS(L168 - K168) &lt;= (ABS(K168) * 0.01), "Passed", "Failed")</x:f>
      </x:c>
      <x:c r="P168" s="96" t="s"/>
      <x:c r="Q168" s="57" t="s"/>
      <x:c r="AH168" s="96" t="s"/>
      <x:c r="AZ168" s="96" t="s"/>
    </x:row>
    <x:row r="169" spans="1:52" x14ac:dyDescent="0.25">
      <x:c r="J169" s="11" t="n">
        <x:v>10</x:v>
      </x:c>
      <x:c r="K169" s="11">
        <x:f>'[1]y = F(x)'!K41</x:f>
      </x:c>
      <x:c r="M169" s="11" t="str">
        <x:f>IF(ABS(L169 - K169) &lt;= (ABS(K169) * 0.01), "Passed", "Failed")</x:f>
      </x:c>
      <x:c r="P169" s="96" t="s"/>
      <x:c r="Q169" s="57" t="s"/>
      <x:c r="AH169" s="96" t="s"/>
      <x:c r="AZ169" s="96" t="s"/>
    </x:row>
    <x:row r="170" spans="1:52" x14ac:dyDescent="0.25">
      <x:c r="A170" s="13" t="s">
        <x:v>37</x:v>
      </x:c>
      <x:c r="P170" s="96" t="s"/>
      <x:c r="Q170" s="57" t="s"/>
      <x:c r="AH170" s="96" t="s"/>
      <x:c r="AZ170" s="96" t="s"/>
    </x:row>
    <x:row r="171" spans="1:52" x14ac:dyDescent="0.25">
      <x:c r="A171" s="45" t="s">
        <x:v>9</x:v>
      </x:c>
      <x:c r="B171" s="45" t="s">
        <x:v>10</x:v>
      </x:c>
      <x:c r="C171" s="45" t="s">
        <x:v>11</x:v>
      </x:c>
      <x:c r="D171" s="47" t="s">
        <x:v>12</x:v>
      </x:c>
      <x:c r="E171" s="47" t="s">
        <x:v>13</x:v>
      </x:c>
      <x:c r="F171" s="47" t="s">
        <x:v>14</x:v>
      </x:c>
      <x:c r="G171" s="49" t="s">
        <x:v>15</x:v>
      </x:c>
      <x:c r="H171" s="49" t="s">
        <x:v>16</x:v>
      </x:c>
      <x:c r="I171" s="49" t="s">
        <x:v>17</x:v>
      </x:c>
      <x:c r="J171" s="58" t="s">
        <x:v>74</x:v>
      </x:c>
      <x:c r="K171" s="59" t="s">
        <x:v>75</x:v>
      </x:c>
      <x:c r="L171" s="59" t="s">
        <x:v>19</x:v>
      </x:c>
      <x:c r="M171" s="59" t="s">
        <x:v>403</x:v>
      </x:c>
      <x:c r="N171" s="59" t="s">
        <x:v>102</x:v>
      </x:c>
      <x:c r="O171" s="59" t="s">
        <x:v>103</x:v>
      </x:c>
      <x:c r="P171" s="96" t="s"/>
      <x:c r="Q171" s="57" t="s"/>
      <x:c r="AH171" s="96" t="s"/>
      <x:c r="AZ171" s="96" t="s"/>
    </x:row>
    <x:row r="172" spans="1:52" x14ac:dyDescent="0.25">
      <x:c r="A172" s="11" t="n">
        <x:v>1</x:v>
      </x:c>
      <x:c r="B172" s="11" t="n">
        <x:v>17</x:v>
      </x:c>
      <x:c r="C172" s="11" t="s">
        <x:v>33</x:v>
      </x:c>
      <x:c r="D172" s="11" t="n">
        <x:v>4</x:v>
      </x:c>
      <x:c r="E172" s="11" t="n">
        <x:v>17</x:v>
      </x:c>
      <x:c r="F172" s="11" t="s">
        <x:v>33</x:v>
      </x:c>
      <x:c r="G172" s="11" t="n">
        <x:v>7</x:v>
      </x:c>
      <x:c r="H172" s="11" t="n">
        <x:v>17</x:v>
      </x:c>
      <x:c r="I172" s="11" t="s">
        <x:v>33</x:v>
      </x:c>
      <x:c r="J172" s="11" t="n">
        <x:v>1.5</x:v>
      </x:c>
      <x:c r="K172" s="11">
        <x:f>'[1]y = F(x)'!K82</x:f>
      </x:c>
      <x:c r="M172" s="11" t="str">
        <x:f>IF(ABS(L172 - K172) &lt;= (ABS(K172) * 0.01), "Passed", "Failed")</x:f>
      </x:c>
      <x:c r="O172" s="11">
        <x:f>IF(AND(J172 &gt;= A172, J172 &lt;= A173), (B173-B172)/(A173-A172)*J172 + (B173 - (B173-B172)/(A173-A172)*A173), IF(AND(J172 &gt; A173, J172 &lt;= A174), (B174-B173)/(A174-A173)*J172 + (B174 - (B174-B173)/(A174-A173)*A174), IF(AND(J172 &gt;= D172, J172 &lt;= D173), (E173-E172)/(D173-D172)*J172 + (E173 - (E173-E172)/(D173-D172)*D173), IF(AND(J172 &gt; D173, J172 &lt;= D174), (E174-E173)/(D174-D173)*J172 + (E174 - (E174-E173)/(D174-D173)*D174), IF(AND(J172 &gt;= G172, J172 &lt;= G173), (H173-H172)/(G173-G172)*J172 + (H173 - (H173-H172)/(G173-G172)*G173), IF(AND(J172 &gt; G173, J172 &lt;= G174), (H174-H173)/(G174-G173)*J172 + (H174 - (H174-H173)/(G174-G173)*G174), IF(AND(J172 &gt;= A174, J172 &lt;= D172), (E172-B174)/(D172-A174)*J172 + (E172 - (E172-B174)/(D172-A174)*D172), IF(AND(J172 &gt;= D174, J172 &lt;= G172), (H172-E174)/(G172-D174)*J172 + (H172 - (H172-E174)/(G172-D174)*G172), -9999))))))))</x:f>
      </x:c>
      <x:c r="P172" s="96" t="s"/>
      <x:c r="Q172" s="57" t="s"/>
      <x:c r="AH172" s="96" t="s"/>
      <x:c r="AZ172" s="96" t="s"/>
    </x:row>
    <x:row r="173" spans="1:52" x14ac:dyDescent="0.25">
      <x:c r="A173" s="11" t="n">
        <x:v>2</x:v>
      </x:c>
      <x:c r="B173" s="11" t="n">
        <x:v>16</x:v>
      </x:c>
      <x:c r="D173" s="11" t="n">
        <x:v>5</x:v>
      </x:c>
      <x:c r="E173" s="11" t="n">
        <x:v>16</x:v>
      </x:c>
      <x:c r="G173" s="11" t="n">
        <x:v>8</x:v>
      </x:c>
      <x:c r="H173" s="11" t="n">
        <x:v>16</x:v>
      </x:c>
      <x:c r="J173" s="11" t="n">
        <x:v>3.5</x:v>
      </x:c>
      <x:c r="K173" s="11">
        <x:f>'[1]y = F(x)'!K83</x:f>
      </x:c>
      <x:c r="M173" s="11" t="str">
        <x:f>IF(ABS(L173 - K173) &lt;= (ABS(K173) * 0.01), "Passed", "Failed")</x:f>
      </x:c>
      <x:c r="O173" s="11">
        <x:f>IF(AND(J173 &gt;= A172, J173 &lt;= A173), (B173-B172)/(A173-A172)*J173 + (B173 - (B173-B172)/(A173-A172)*A173), IF(AND(J173 &gt; A173, J173 &lt;= A174), (B174-B173)/(A174-A173)*J173 + (B174 - (B174-B173)/(A174-A173)*A174), IF(AND(J173 &gt;= D172, J173 &lt;= D173), (E173-E172)/(D173-D172)*J173 + (E173 - (E173-E172)/(D173-D172)*D173), IF(AND(J173 &gt; D173, J173 &lt;= D174), (E174-E173)/(D174-D173)*J173 + (E174 - (E174-E173)/(D174-D173)*D174), IF(AND(J173 &gt;= G172, J173 &lt;= G173), (H173-H172)/(G173-G172)*J173 + (H173 - (H173-H172)/(G173-G172)*G173), IF(AND(J173 &gt; G173, J173 &lt;= G174), (H174-H173)/(G174-G173)*J173 + (H174 - (H174-H173)/(G174-G173)*G174), IF(AND(J173 &gt;= A174, J173 &lt;= D172), (E172-B174)/(D172-A174)*J173 + (E172 - (E172-B174)/(D172-A174)*D172), IF(AND(J173 &gt;= D174, J173 &lt;= G172), (H172-E174)/(G172-D174)*J173 + (H172 - (H172-E174)/(G172-D174)*G172), -9999))))))))</x:f>
      </x:c>
      <x:c r="P173" s="96" t="s"/>
      <x:c r="Q173" s="57" t="s"/>
      <x:c r="AH173" s="96" t="s"/>
      <x:c r="AZ173" s="96" t="s"/>
    </x:row>
    <x:row r="174" spans="1:52" x14ac:dyDescent="0.25">
      <x:c r="A174" s="11" t="n">
        <x:v>3</x:v>
      </x:c>
      <x:c r="B174" s="11" t="n">
        <x:v>14</x:v>
      </x:c>
      <x:c r="D174" s="11" t="n">
        <x:v>6</x:v>
      </x:c>
      <x:c r="E174" s="11" t="n">
        <x:v>14</x:v>
      </x:c>
      <x:c r="G174" s="11" t="n">
        <x:v>9</x:v>
      </x:c>
      <x:c r="H174" s="11" t="n">
        <x:v>14</x:v>
      </x:c>
      <x:c r="J174" s="11" t="n">
        <x:v>4</x:v>
      </x:c>
      <x:c r="K174" s="11">
        <x:f>'[1]y = F(x)'!K84</x:f>
      </x:c>
      <x:c r="M174" s="11" t="str">
        <x:f>IF(ABS(L174 - K174) &lt;= (ABS(K174) * 0.01), "Passed", "Failed")</x:f>
      </x:c>
      <x:c r="O174" s="11">
        <x:f>IF(AND(J174 &gt;= A172, J174 &lt;= A173), (B173-B172)/(A173-A172)*J174 + (B173 - (B173-B172)/(A173-A172)*A173), IF(AND(J174 &gt; A173, J174 &lt;= A174), (B174-B173)/(A174-A173)*J174 + (B174 - (B174-B173)/(A174-A173)*A174), IF(AND(J174 &gt;= D172, J174 &lt;= D173), (E173-E172)/(D173-D172)*J174 + (E173 - (E173-E172)/(D173-D172)*D173), IF(AND(J174 &gt; D173, J174 &lt;= D174), (E174-E173)/(D174-D173)*J174 + (E174 - (E174-E173)/(D174-D173)*D174), IF(AND(J174 &gt;= G172, J174 &lt;= G173), (H173-H172)/(G173-G172)*J174 + (H173 - (H173-H172)/(G173-G172)*G173), IF(AND(J174 &gt; G173, J174 &lt;= G174), (H174-H173)/(G174-G173)*J174 + (H174 - (H174-H173)/(G174-G173)*G174), IF(AND(J174 &gt;= A174, J174 &lt;= D172), (E172-B174)/(D172-A174)*J174 + (E172 - (E172-B174)/(D172-A174)*D172), IF(AND(J174 &gt;= D174, J174 &lt;= G172), (H172-E174)/(G172-D174)*J174 + (H172 - (H172-E174)/(G172-D174)*G172), -9999))))))))</x:f>
      </x:c>
      <x:c r="P174" s="96" t="s"/>
      <x:c r="Q174" s="57" t="s"/>
      <x:c r="AH174" s="96" t="s"/>
      <x:c r="AZ174" s="96" t="s"/>
    </x:row>
    <x:row r="175" spans="1:52" x14ac:dyDescent="0.25">
      <x:c r="J175" s="11" t="n">
        <x:v>10</x:v>
      </x:c>
      <x:c r="K175" s="11">
        <x:f>'[1]y = F(x)'!K85</x:f>
      </x:c>
      <x:c r="M175" s="11" t="str">
        <x:f>IF(ABS(L175 - K175) &lt;= (ABS(K175) * 0.01), "Passed", "Failed")</x:f>
      </x:c>
      <x:c r="O175" s="11">
        <x:f>IF(AND(J175 &gt;= A172, J175 &lt;= A173), (B173-B172)/(A173-A172)*J175 + (B173 - (B173-B172)/(A173-A172)*A173), IF(AND(J175 &gt; A173, J175 &lt;= A174), (B174-B173)/(A174-A173)*J175 + (B174 - (B174-B173)/(A174-A173)*A174), IF(AND(J175 &gt;= D172, J175 &lt;= D173), (E173-E172)/(D173-D172)*J175 + (E173 - (E173-E172)/(D173-D172)*D173), IF(AND(J175 &gt; D173, J175 &lt;= D174), (E174-E173)/(D174-D173)*J175 + (E174 - (E174-E173)/(D174-D173)*D174), IF(AND(J175 &gt;= G172, J175 &lt;= G173), (H173-H172)/(G173-G172)*J175 + (H173 - (H173-H172)/(G173-G172)*G173), IF(AND(J175 &gt; G173, J175 &lt;= G174), (H174-H173)/(G174-G173)*J175 + (H174 - (H174-H173)/(G174-G173)*G174), IF(AND(J175 &gt;= A174, J175 &lt;= D172), (E172-B174)/(D172-A174)*J175 + (E172 - (E172-B174)/(D172-A174)*D172), IF(AND(J175 &gt;= D174, J175 &lt;= G172), (H172-E174)/(G172-D174)*J175 + (H172 - (H172-E174)/(G172-D174)*G172), -9999))))))))</x:f>
      </x:c>
      <x:c r="P175" s="96" t="s"/>
      <x:c r="Q175" s="57" t="s"/>
      <x:c r="AH175" s="96" t="s"/>
      <x:c r="AI175" s="2" t="s">
        <x:v>21</x:v>
      </x:c>
      <x:c r="AJ175" s="1" t="s"/>
      <x:c r="AL175" s="2" t="s">
        <x:v>33</x:v>
      </x:c>
      <x:c r="AM175" s="1" t="s"/>
      <x:c r="AO175" s="2" t="s">
        <x:v>40</x:v>
      </x:c>
      <x:c r="AP175" s="1" t="s"/>
      <x:c r="AR175" s="2" t="s">
        <x:v>47</x:v>
      </x:c>
      <x:c r="AS175" s="1" t="s"/>
      <x:c r="AU175" s="2" t="s">
        <x:v>452</x:v>
      </x:c>
      <x:c r="AV175" s="1" t="s"/>
      <x:c r="AX175" s="2" t="s">
        <x:v>453</x:v>
      </x:c>
      <x:c r="AY175" s="1" t="s"/>
      <x:c r="AZ175" s="96" t="s"/>
    </x:row>
    <x:row r="176" spans="1:52" x14ac:dyDescent="0.25">
      <x:c r="A176" s="13" t="s">
        <x:v>44</x:v>
      </x:c>
      <x:c r="P176" s="96" t="s"/>
      <x:c r="Q176" s="57" t="s"/>
      <x:c r="AH176" s="96" t="s"/>
      <x:c r="AI176" s="62">
        <x:f>A166</x:f>
      </x:c>
      <x:c r="AJ176" s="62">
        <x:f>B166</x:f>
      </x:c>
      <x:c r="AL176" s="62">
        <x:f>A172</x:f>
      </x:c>
      <x:c r="AM176" s="62">
        <x:f>B172</x:f>
      </x:c>
      <x:c r="AN176" s="57" t="s"/>
      <x:c r="AO176" s="62">
        <x:f>A178</x:f>
      </x:c>
      <x:c r="AP176" s="62">
        <x:f>B178</x:f>
      </x:c>
      <x:c r="AR176" s="62">
        <x:f>A184</x:f>
      </x:c>
      <x:c r="AS176" s="62">
        <x:f>B184</x:f>
      </x:c>
      <x:c r="AT176" s="57" t="s"/>
      <x:c r="AU176" s="62">
        <x:f>A190</x:f>
      </x:c>
      <x:c r="AV176" s="62">
        <x:f>B190</x:f>
      </x:c>
      <x:c r="AW176" s="57" t="s"/>
      <x:c r="AX176" s="62">
        <x:f>A196</x:f>
      </x:c>
      <x:c r="AY176" s="62">
        <x:f>B196</x:f>
      </x:c>
      <x:c r="AZ176" s="96" t="s"/>
    </x:row>
    <x:row r="177" spans="1:52" x14ac:dyDescent="0.25">
      <x:c r="A177" s="45" t="s">
        <x:v>9</x:v>
      </x:c>
      <x:c r="B177" s="45" t="s">
        <x:v>10</x:v>
      </x:c>
      <x:c r="C177" s="45" t="s">
        <x:v>11</x:v>
      </x:c>
      <x:c r="D177" s="47" t="s">
        <x:v>12</x:v>
      </x:c>
      <x:c r="E177" s="47" t="s">
        <x:v>13</x:v>
      </x:c>
      <x:c r="F177" s="47" t="s">
        <x:v>14</x:v>
      </x:c>
      <x:c r="G177" s="49" t="s">
        <x:v>15</x:v>
      </x:c>
      <x:c r="H177" s="49" t="s">
        <x:v>16</x:v>
      </x:c>
      <x:c r="I177" s="49" t="s">
        <x:v>17</x:v>
      </x:c>
      <x:c r="J177" s="58" t="s">
        <x:v>74</x:v>
      </x:c>
      <x:c r="K177" s="59" t="s">
        <x:v>75</x:v>
      </x:c>
      <x:c r="L177" s="59" t="s">
        <x:v>19</x:v>
      </x:c>
      <x:c r="M177" s="59" t="s">
        <x:v>403</x:v>
      </x:c>
      <x:c r="N177" s="59" t="s">
        <x:v>102</x:v>
      </x:c>
      <x:c r="O177" s="59" t="s">
        <x:v>103</x:v>
      </x:c>
      <x:c r="P177" s="96" t="s"/>
      <x:c r="Q177" s="57" t="s"/>
      <x:c r="AH177" s="96" t="s"/>
      <x:c r="AI177" s="63">
        <x:f>J166</x:f>
      </x:c>
      <x:c r="AJ177" s="63">
        <x:f>K166</x:f>
      </x:c>
      <x:c r="AL177" s="63">
        <x:f>J172</x:f>
      </x:c>
      <x:c r="AM177" s="63">
        <x:f>K172</x:f>
      </x:c>
      <x:c r="AN177" s="57" t="s"/>
      <x:c r="AO177" s="63">
        <x:f>J178</x:f>
      </x:c>
      <x:c r="AP177" s="63">
        <x:f>K178</x:f>
      </x:c>
      <x:c r="AR177" s="63">
        <x:f>J184</x:f>
      </x:c>
      <x:c r="AS177" s="63">
        <x:f>K184</x:f>
      </x:c>
      <x:c r="AT177" s="57" t="s"/>
      <x:c r="AU177" s="63">
        <x:f>J190</x:f>
      </x:c>
      <x:c r="AV177" s="63">
        <x:f>K190</x:f>
      </x:c>
      <x:c r="AW177" s="57" t="s"/>
      <x:c r="AX177" s="63">
        <x:f>J196</x:f>
      </x:c>
      <x:c r="AY177" s="63">
        <x:f>K196</x:f>
      </x:c>
      <x:c r="AZ177" s="96" t="s"/>
    </x:row>
    <x:row r="178" spans="1:52" x14ac:dyDescent="0.25">
      <x:c r="A178" s="11" t="n">
        <x:v>1</x:v>
      </x:c>
      <x:c r="B178" s="11" t="n">
        <x:v>17</x:v>
      </x:c>
      <x:c r="C178" s="11" t="s">
        <x:v>40</x:v>
      </x:c>
      <x:c r="D178" s="11" t="n">
        <x:v>4</x:v>
      </x:c>
      <x:c r="E178" s="11" t="n">
        <x:v>17</x:v>
      </x:c>
      <x:c r="F178" s="11" t="s">
        <x:v>40</x:v>
      </x:c>
      <x:c r="G178" s="11" t="n">
        <x:v>7</x:v>
      </x:c>
      <x:c r="H178" s="11" t="n">
        <x:v>17</x:v>
      </x:c>
      <x:c r="I178" s="11" t="s">
        <x:v>40</x:v>
      </x:c>
      <x:c r="J178" s="11" t="n">
        <x:v>1.5</x:v>
      </x:c>
      <x:c r="K178" s="11">
        <x:f>'[1]y = F(x)'!K126</x:f>
      </x:c>
      <x:c r="M178" s="11" t="str">
        <x:f>IF(ABS(L178 - K178) &lt;= (ABS(K178) * 0.01), "Passed", "Failed")</x:f>
      </x:c>
      <x:c r="O178" s="11">
        <x:f>IF(AND(J178 &gt;= A178, J178 &lt; A179), B178, IF(AND(J178 &gt;= A179, J178 &lt; A180), B179, IF(AND(J178 &gt;= A180, J178 &lt; D178), B180, IF(AND(J178 &gt;= D178, J178 &lt; D179), E178, IF(AND(J178 &gt;= D179, J178 &lt; D180), E179, IF(AND(J178 &gt;= D180, J178 &lt; G178), E180, IF(AND(J178 &gt;= G178, J178 &lt; G179), H178, IF(AND(J178 &gt;= G179, J178 &lt; G180), H179, IF(J178 = G180, H180, -9999)))))))))</x:f>
      </x:c>
      <x:c r="P178" s="96" t="s"/>
      <x:c r="Q178" s="57" t="s"/>
      <x:c r="AH178" s="96" t="s"/>
      <x:c r="AI178" s="62">
        <x:f>A167</x:f>
      </x:c>
      <x:c r="AJ178" s="62">
        <x:f>B167</x:f>
      </x:c>
      <x:c r="AL178" s="62">
        <x:f>A173</x:f>
      </x:c>
      <x:c r="AM178" s="62">
        <x:f>B173</x:f>
      </x:c>
      <x:c r="AN178" s="57" t="s"/>
      <x:c r="AO178" s="62">
        <x:f>A179</x:f>
      </x:c>
      <x:c r="AP178" s="62">
        <x:f>B179</x:f>
      </x:c>
      <x:c r="AR178" s="62">
        <x:f>A185</x:f>
      </x:c>
      <x:c r="AS178" s="62">
        <x:f>B185</x:f>
      </x:c>
      <x:c r="AT178" s="57" t="s"/>
      <x:c r="AU178" s="62">
        <x:f>A191</x:f>
      </x:c>
      <x:c r="AV178" s="62">
        <x:f>B191</x:f>
      </x:c>
      <x:c r="AW178" s="57" t="s"/>
      <x:c r="AX178" s="62">
        <x:f>A197</x:f>
      </x:c>
      <x:c r="AY178" s="62">
        <x:f>B197</x:f>
      </x:c>
      <x:c r="AZ178" s="96" t="s"/>
    </x:row>
    <x:row r="179" spans="1:52" x14ac:dyDescent="0.25">
      <x:c r="A179" s="11" t="n">
        <x:v>2</x:v>
      </x:c>
      <x:c r="B179" s="11" t="n">
        <x:v>16</x:v>
      </x:c>
      <x:c r="D179" s="11" t="n">
        <x:v>5</x:v>
      </x:c>
      <x:c r="E179" s="11" t="n">
        <x:v>16</x:v>
      </x:c>
      <x:c r="G179" s="11" t="n">
        <x:v>8</x:v>
      </x:c>
      <x:c r="H179" s="11" t="n">
        <x:v>16</x:v>
      </x:c>
      <x:c r="J179" s="11" t="n">
        <x:v>3.5</x:v>
      </x:c>
      <x:c r="K179" s="11">
        <x:f>'[1]y = F(x)'!K127</x:f>
      </x:c>
      <x:c r="M179" s="11" t="str">
        <x:f>IF(ABS(L179 - K179) &lt;= (ABS(K179) * 0.01), "Passed", "Failed")</x:f>
      </x:c>
      <x:c r="O179" s="11">
        <x:f>IF(AND(J179 &gt;= A178, J179 &lt; A179), B178, IF(AND(J179 &gt;= A179, J179 &lt; A180), B179, IF(AND(J179 &gt;= A180, J179 &lt; D178), B180, IF(AND(J179 &gt;= D178, J179 &lt; D179), E178, IF(AND(J179 &gt;= D179, J179 &lt; D180), E179, IF(AND(J179 &gt;= D180, J179 &lt; G178), E180, IF(AND(J179 &gt;= G178, J179 &lt; G179), H178, IF(AND(J179 &gt;= G179, J179 &lt; G180), H179, IF(J179 = G180, H180, -9999)))))))))</x:f>
      </x:c>
      <x:c r="P179" s="96" t="s"/>
      <x:c r="Q179" s="57" t="s"/>
      <x:c r="AH179" s="96" t="s"/>
      <x:c r="AI179" s="62">
        <x:f>A168</x:f>
      </x:c>
      <x:c r="AJ179" s="62">
        <x:f>B168</x:f>
      </x:c>
      <x:c r="AL179" s="62">
        <x:f>A174</x:f>
      </x:c>
      <x:c r="AM179" s="62">
        <x:f>B174</x:f>
      </x:c>
      <x:c r="AN179" s="57" t="s"/>
      <x:c r="AO179" s="62">
        <x:f>A180</x:f>
      </x:c>
      <x:c r="AP179" s="62">
        <x:f>B180</x:f>
      </x:c>
      <x:c r="AR179" s="62">
        <x:f>A186</x:f>
      </x:c>
      <x:c r="AS179" s="62">
        <x:f>B186</x:f>
      </x:c>
      <x:c r="AT179" s="57" t="s"/>
      <x:c r="AU179" s="62">
        <x:f>A192</x:f>
      </x:c>
      <x:c r="AV179" s="62">
        <x:f>B192</x:f>
      </x:c>
      <x:c r="AW179" s="57" t="s"/>
      <x:c r="AX179" s="62">
        <x:f>A198</x:f>
      </x:c>
      <x:c r="AY179" s="62">
        <x:f>B198</x:f>
      </x:c>
      <x:c r="AZ179" s="96" t="s"/>
    </x:row>
    <x:row r="180" spans="1:52" x14ac:dyDescent="0.25">
      <x:c r="A180" s="11" t="n">
        <x:v>3</x:v>
      </x:c>
      <x:c r="B180" s="11" t="n">
        <x:v>14</x:v>
      </x:c>
      <x:c r="D180" s="11" t="n">
        <x:v>6</x:v>
      </x:c>
      <x:c r="E180" s="11" t="n">
        <x:v>14</x:v>
      </x:c>
      <x:c r="G180" s="11" t="n">
        <x:v>9</x:v>
      </x:c>
      <x:c r="H180" s="11" t="n">
        <x:v>14</x:v>
      </x:c>
      <x:c r="J180" s="11" t="n">
        <x:v>4</x:v>
      </x:c>
      <x:c r="K180" s="11">
        <x:f>'[1]y = F(x)'!K128</x:f>
      </x:c>
      <x:c r="M180" s="11" t="str">
        <x:f>IF(ABS(L180 - K180) &lt;= (ABS(K180) * 0.01), "Passed", "Failed")</x:f>
      </x:c>
      <x:c r="O180" s="11">
        <x:f>IF(AND(J180 &gt;= A178, J180 &lt; A179), B178, IF(AND(J180 &gt;= A179, J180 &lt; A180), B179, IF(AND(J180 &gt;= A180, J180 &lt; D178), B180, IF(AND(J180 &gt;= D178, J180 &lt; D179), E178, IF(AND(J180 &gt;= D179, J180 &lt; D180), E179, IF(AND(J180 &gt;= D180, J180 &lt; G178), E180, IF(AND(J180 &gt;= G178, J180 &lt; G179), H178, IF(AND(J180 &gt;= G179, J180 &lt; G180), H179, IF(J180 = G180, H180, -9999)))))))))</x:f>
      </x:c>
      <x:c r="P180" s="96" t="s"/>
      <x:c r="Q180" s="57" t="s"/>
      <x:c r="AH180" s="96" t="s"/>
      <x:c r="AI180" s="63">
        <x:f>J167</x:f>
      </x:c>
      <x:c r="AJ180" s="63">
        <x:f>K167</x:f>
      </x:c>
      <x:c r="AL180" s="63">
        <x:f>J173</x:f>
      </x:c>
      <x:c r="AM180" s="63">
        <x:f>K173</x:f>
      </x:c>
      <x:c r="AN180" s="57" t="s"/>
      <x:c r="AO180" s="63">
        <x:f>J179</x:f>
      </x:c>
      <x:c r="AP180" s="63">
        <x:f>K179</x:f>
      </x:c>
      <x:c r="AR180" s="63">
        <x:f>J185</x:f>
      </x:c>
      <x:c r="AS180" s="63">
        <x:f>K185</x:f>
      </x:c>
      <x:c r="AT180" s="57" t="s"/>
      <x:c r="AU180" s="63">
        <x:f>J191</x:f>
      </x:c>
      <x:c r="AV180" s="63">
        <x:f>K191</x:f>
      </x:c>
      <x:c r="AW180" s="57" t="s"/>
      <x:c r="AX180" s="63">
        <x:f>J197</x:f>
      </x:c>
      <x:c r="AY180" s="63">
        <x:f>K197</x:f>
      </x:c>
      <x:c r="AZ180" s="96" t="s"/>
    </x:row>
    <x:row r="181" spans="1:52" x14ac:dyDescent="0.25">
      <x:c r="J181" s="11" t="n">
        <x:v>10</x:v>
      </x:c>
      <x:c r="K181" s="11">
        <x:f>'[1]y = F(x)'!K129</x:f>
      </x:c>
      <x:c r="M181" s="11" t="str">
        <x:f>IF(ABS(L181 - K181) &lt;= (ABS(K181) * 0.01), "Passed", "Failed")</x:f>
      </x:c>
      <x:c r="O181" s="11">
        <x:f>IF(AND(J181 &gt;= A178, J181 &lt; A179), B178, IF(AND(J181 &gt;= A179, J181 &lt; A180), B179, IF(AND(J181 &gt;= A180, J181 &lt; D178), B180, IF(AND(J181 &gt;= D178, J181 &lt; D179), E178, IF(AND(J181 &gt;= D179, J181 &lt; D180), E179, IF(AND(J181 &gt;= D180, J181 &lt; G178), E180, IF(AND(J181 &gt;= G178, J181 &lt; G179), H178, IF(AND(J181 &gt;= G179, J181 &lt; G180), H179, IF(J181 = G180, H180, -9999)))))))))</x:f>
      </x:c>
      <x:c r="P181" s="96" t="s"/>
      <x:c r="Q181" s="57" t="s"/>
      <x:c r="AH181" s="96" t="s"/>
      <x:c r="AI181" s="62">
        <x:f>D166</x:f>
      </x:c>
      <x:c r="AJ181" s="62">
        <x:f>E166</x:f>
      </x:c>
      <x:c r="AL181" s="62">
        <x:f>D172</x:f>
      </x:c>
      <x:c r="AM181" s="62">
        <x:f>E172</x:f>
      </x:c>
      <x:c r="AN181" s="57" t="s"/>
      <x:c r="AO181" s="62">
        <x:f>D178</x:f>
      </x:c>
      <x:c r="AP181" s="62">
        <x:f>E178</x:f>
      </x:c>
      <x:c r="AR181" s="62">
        <x:f>D184</x:f>
      </x:c>
      <x:c r="AS181" s="62">
        <x:f>E184</x:f>
      </x:c>
      <x:c r="AT181" s="57" t="s"/>
      <x:c r="AU181" s="62">
        <x:f>D190</x:f>
      </x:c>
      <x:c r="AV181" s="62">
        <x:f>E190</x:f>
      </x:c>
      <x:c r="AW181" s="57" t="s"/>
      <x:c r="AX181" s="62">
        <x:f>D196</x:f>
      </x:c>
      <x:c r="AY181" s="62">
        <x:f>E196</x:f>
      </x:c>
      <x:c r="AZ181" s="96" t="s"/>
    </x:row>
    <x:row r="182" spans="1:52" x14ac:dyDescent="0.25">
      <x:c r="A182" s="13" t="s">
        <x:v>51</x:v>
      </x:c>
      <x:c r="P182" s="96" t="s"/>
      <x:c r="Q182" s="57" t="s"/>
      <x:c r="AH182" s="96" t="s"/>
      <x:c r="AI182" s="63">
        <x:f>J168</x:f>
      </x:c>
      <x:c r="AJ182" s="63">
        <x:f>K168</x:f>
      </x:c>
      <x:c r="AL182" s="63">
        <x:f>J174</x:f>
      </x:c>
      <x:c r="AM182" s="63">
        <x:f>K174</x:f>
      </x:c>
      <x:c r="AN182" s="57" t="s"/>
      <x:c r="AO182" s="63">
        <x:f>J180</x:f>
      </x:c>
      <x:c r="AP182" s="63">
        <x:f>K180</x:f>
      </x:c>
      <x:c r="AR182" s="63">
        <x:f>J186</x:f>
      </x:c>
      <x:c r="AS182" s="63">
        <x:f>K186</x:f>
      </x:c>
      <x:c r="AT182" s="57" t="s"/>
      <x:c r="AU182" s="63">
        <x:f>J192</x:f>
      </x:c>
      <x:c r="AV182" s="63">
        <x:f>K192</x:f>
      </x:c>
      <x:c r="AW182" s="57" t="s"/>
      <x:c r="AX182" s="63">
        <x:f>J198</x:f>
      </x:c>
      <x:c r="AY182" s="63">
        <x:f>K198</x:f>
      </x:c>
      <x:c r="AZ182" s="96" t="s"/>
    </x:row>
    <x:row r="183" spans="1:52" x14ac:dyDescent="0.25">
      <x:c r="A183" s="45" t="s">
        <x:v>9</x:v>
      </x:c>
      <x:c r="B183" s="45" t="s">
        <x:v>10</x:v>
      </x:c>
      <x:c r="C183" s="45" t="s">
        <x:v>11</x:v>
      </x:c>
      <x:c r="D183" s="47" t="s">
        <x:v>12</x:v>
      </x:c>
      <x:c r="E183" s="47" t="s">
        <x:v>13</x:v>
      </x:c>
      <x:c r="F183" s="47" t="s">
        <x:v>14</x:v>
      </x:c>
      <x:c r="G183" s="49" t="s">
        <x:v>15</x:v>
      </x:c>
      <x:c r="H183" s="49" t="s">
        <x:v>16</x:v>
      </x:c>
      <x:c r="I183" s="49" t="s">
        <x:v>17</x:v>
      </x:c>
      <x:c r="J183" s="58" t="s">
        <x:v>74</x:v>
      </x:c>
      <x:c r="K183" s="59" t="s">
        <x:v>75</x:v>
      </x:c>
      <x:c r="L183" s="59" t="s">
        <x:v>19</x:v>
      </x:c>
      <x:c r="M183" s="59" t="s">
        <x:v>403</x:v>
      </x:c>
      <x:c r="N183" s="59" t="s">
        <x:v>102</x:v>
      </x:c>
      <x:c r="O183" s="59" t="s">
        <x:v>103</x:v>
      </x:c>
      <x:c r="P183" s="96" t="s"/>
      <x:c r="Q183" s="57" t="s"/>
      <x:c r="AH183" s="96" t="s"/>
      <x:c r="AI183" s="62">
        <x:f>D167</x:f>
      </x:c>
      <x:c r="AJ183" s="62">
        <x:f>E167</x:f>
      </x:c>
      <x:c r="AL183" s="62">
        <x:f>D173</x:f>
      </x:c>
      <x:c r="AM183" s="62">
        <x:f>E173</x:f>
      </x:c>
      <x:c r="AN183" s="57" t="s"/>
      <x:c r="AO183" s="62">
        <x:f>D179</x:f>
      </x:c>
      <x:c r="AP183" s="62">
        <x:f>E179</x:f>
      </x:c>
      <x:c r="AR183" s="62">
        <x:f>D185</x:f>
      </x:c>
      <x:c r="AS183" s="62">
        <x:f>E185</x:f>
      </x:c>
      <x:c r="AT183" s="57" t="s"/>
      <x:c r="AU183" s="62">
        <x:f>D191</x:f>
      </x:c>
      <x:c r="AV183" s="62">
        <x:f>E191</x:f>
      </x:c>
      <x:c r="AW183" s="57" t="s"/>
      <x:c r="AX183" s="62">
        <x:f>D197</x:f>
      </x:c>
      <x:c r="AY183" s="62">
        <x:f>E197</x:f>
      </x:c>
      <x:c r="AZ183" s="96" t="s"/>
    </x:row>
    <x:row r="184" spans="1:52" x14ac:dyDescent="0.25">
      <x:c r="A184" s="11" t="n">
        <x:v>1</x:v>
      </x:c>
      <x:c r="B184" s="11" t="n">
        <x:v>17</x:v>
      </x:c>
      <x:c r="C184" s="11" t="s">
        <x:v>47</x:v>
      </x:c>
      <x:c r="D184" s="11" t="n">
        <x:v>4</x:v>
      </x:c>
      <x:c r="E184" s="11" t="n">
        <x:v>17</x:v>
      </x:c>
      <x:c r="F184" s="11" t="s">
        <x:v>47</x:v>
      </x:c>
      <x:c r="G184" s="11" t="n">
        <x:v>7</x:v>
      </x:c>
      <x:c r="H184" s="11" t="n">
        <x:v>17</x:v>
      </x:c>
      <x:c r="I184" s="11" t="s">
        <x:v>47</x:v>
      </x:c>
      <x:c r="J184" s="11" t="n">
        <x:v>1.5</x:v>
      </x:c>
      <x:c r="K184" s="11">
        <x:f>'[1]y = F(x)'!K170</x:f>
      </x:c>
      <x:c r="M184" s="11" t="str">
        <x:f>IF(ABS(L184 - K184) &lt;= (ABS(K184) * 0.01), "Passed", "Failed")</x:f>
      </x:c>
      <x:c r="P184" s="96" t="s"/>
      <x:c r="Q184" s="57" t="s"/>
      <x:c r="AH184" s="96" t="s"/>
      <x:c r="AI184" s="62">
        <x:f>D168</x:f>
      </x:c>
      <x:c r="AJ184" s="62">
        <x:f>E168</x:f>
      </x:c>
      <x:c r="AL184" s="62">
        <x:f>D174</x:f>
      </x:c>
      <x:c r="AM184" s="62">
        <x:f>E174</x:f>
      </x:c>
      <x:c r="AN184" s="57" t="s"/>
      <x:c r="AO184" s="62">
        <x:f>D180</x:f>
      </x:c>
      <x:c r="AP184" s="62">
        <x:f>E180</x:f>
      </x:c>
      <x:c r="AR184" s="62">
        <x:f>D186</x:f>
      </x:c>
      <x:c r="AS184" s="62">
        <x:f>E186</x:f>
      </x:c>
      <x:c r="AT184" s="57" t="s"/>
      <x:c r="AU184" s="62">
        <x:f>D192</x:f>
      </x:c>
      <x:c r="AV184" s="62">
        <x:f>E192</x:f>
      </x:c>
      <x:c r="AW184" s="57" t="s"/>
      <x:c r="AX184" s="62">
        <x:f>D198</x:f>
      </x:c>
      <x:c r="AY184" s="62">
        <x:f>E198</x:f>
      </x:c>
      <x:c r="AZ184" s="96" t="s"/>
    </x:row>
    <x:row r="185" spans="1:52" x14ac:dyDescent="0.25">
      <x:c r="A185" s="11" t="n">
        <x:v>2</x:v>
      </x:c>
      <x:c r="B185" s="11" t="n">
        <x:v>16</x:v>
      </x:c>
      <x:c r="D185" s="11" t="n">
        <x:v>5</x:v>
      </x:c>
      <x:c r="E185" s="11" t="n">
        <x:v>16</x:v>
      </x:c>
      <x:c r="G185" s="11" t="n">
        <x:v>8</x:v>
      </x:c>
      <x:c r="H185" s="11" t="n">
        <x:v>16</x:v>
      </x:c>
      <x:c r="J185" s="11" t="n">
        <x:v>3.5</x:v>
      </x:c>
      <x:c r="K185" s="11">
        <x:f>'[1]y = F(x)'!K171</x:f>
      </x:c>
      <x:c r="M185" s="11" t="str">
        <x:f>IF(ABS(L185 - K185) &lt;= (ABS(K185) * 0.01), "Passed", "Failed")</x:f>
      </x:c>
      <x:c r="P185" s="96" t="s"/>
      <x:c r="Q185" s="57" t="s"/>
      <x:c r="AH185" s="96" t="s"/>
      <x:c r="AI185" s="62">
        <x:f>G166</x:f>
      </x:c>
      <x:c r="AJ185" s="62">
        <x:f>H166</x:f>
      </x:c>
      <x:c r="AL185" s="62">
        <x:f>G172</x:f>
      </x:c>
      <x:c r="AM185" s="62">
        <x:f>H172</x:f>
      </x:c>
      <x:c r="AN185" s="57" t="s"/>
      <x:c r="AO185" s="62">
        <x:f>G178</x:f>
      </x:c>
      <x:c r="AP185" s="62">
        <x:f>H178</x:f>
      </x:c>
      <x:c r="AR185" s="62">
        <x:f>G184</x:f>
      </x:c>
      <x:c r="AS185" s="62">
        <x:f>H184</x:f>
      </x:c>
      <x:c r="AT185" s="57" t="s"/>
      <x:c r="AU185" s="62">
        <x:f>G190</x:f>
      </x:c>
      <x:c r="AV185" s="62">
        <x:f>H190</x:f>
      </x:c>
      <x:c r="AW185" s="57" t="s"/>
      <x:c r="AX185" s="62">
        <x:f>G196</x:f>
      </x:c>
      <x:c r="AY185" s="62">
        <x:f>H196</x:f>
      </x:c>
      <x:c r="AZ185" s="96" t="s"/>
    </x:row>
    <x:row r="186" spans="1:52" x14ac:dyDescent="0.25">
      <x:c r="A186" s="11" t="n">
        <x:v>3</x:v>
      </x:c>
      <x:c r="B186" s="11" t="n">
        <x:v>14</x:v>
      </x:c>
      <x:c r="D186" s="11" t="n">
        <x:v>6</x:v>
      </x:c>
      <x:c r="E186" s="11" t="n">
        <x:v>14</x:v>
      </x:c>
      <x:c r="G186" s="11" t="n">
        <x:v>9</x:v>
      </x:c>
      <x:c r="H186" s="11" t="n">
        <x:v>14</x:v>
      </x:c>
      <x:c r="J186" s="11" t="n">
        <x:v>4</x:v>
      </x:c>
      <x:c r="K186" s="11">
        <x:f>'[1]y = F(x)'!K172</x:f>
      </x:c>
      <x:c r="M186" s="11" t="str">
        <x:f>IF(ABS(L186 - K186) &lt;= (ABS(K186) * 0.01), "Passed", "Failed")</x:f>
      </x:c>
      <x:c r="P186" s="96" t="s"/>
      <x:c r="Q186" s="57" t="s"/>
      <x:c r="AH186" s="96" t="s"/>
      <x:c r="AI186" s="62">
        <x:f>G167</x:f>
      </x:c>
      <x:c r="AJ186" s="62">
        <x:f>H167</x:f>
      </x:c>
      <x:c r="AL186" s="62">
        <x:f>G173</x:f>
      </x:c>
      <x:c r="AM186" s="62">
        <x:f>H173</x:f>
      </x:c>
      <x:c r="AN186" s="57" t="s"/>
      <x:c r="AO186" s="62">
        <x:f>G179</x:f>
      </x:c>
      <x:c r="AP186" s="62">
        <x:f>H179</x:f>
      </x:c>
      <x:c r="AR186" s="62">
        <x:f>G185</x:f>
      </x:c>
      <x:c r="AS186" s="62">
        <x:f>H185</x:f>
      </x:c>
      <x:c r="AT186" s="57" t="s"/>
      <x:c r="AU186" s="62">
        <x:f>G191</x:f>
      </x:c>
      <x:c r="AV186" s="62">
        <x:f>H191</x:f>
      </x:c>
      <x:c r="AW186" s="57" t="s"/>
      <x:c r="AX186" s="62">
        <x:f>G197</x:f>
      </x:c>
      <x:c r="AY186" s="62">
        <x:f>H197</x:f>
      </x:c>
      <x:c r="AZ186" s="96" t="s"/>
    </x:row>
    <x:row r="187" spans="1:52" x14ac:dyDescent="0.25">
      <x:c r="J187" s="11" t="n">
        <x:v>10</x:v>
      </x:c>
      <x:c r="K187" s="11">
        <x:f>'[1]y = F(x)'!K173</x:f>
      </x:c>
      <x:c r="M187" s="11" t="str">
        <x:f>IF(ABS(L187 - K187) &lt;= (ABS(K187) * 0.01), "Passed", "Failed")</x:f>
      </x:c>
      <x:c r="P187" s="96" t="s"/>
      <x:c r="Q187" s="57" t="s"/>
      <x:c r="AH187" s="96" t="s"/>
      <x:c r="AI187" s="62">
        <x:f>G168</x:f>
      </x:c>
      <x:c r="AJ187" s="62">
        <x:f>H168</x:f>
      </x:c>
      <x:c r="AL187" s="62">
        <x:f>G174</x:f>
      </x:c>
      <x:c r="AM187" s="62">
        <x:f>H174</x:f>
      </x:c>
      <x:c r="AN187" s="57" t="s"/>
      <x:c r="AO187" s="62">
        <x:f>G180</x:f>
      </x:c>
      <x:c r="AP187" s="62">
        <x:f>H180</x:f>
      </x:c>
      <x:c r="AR187" s="62">
        <x:f>G186</x:f>
      </x:c>
      <x:c r="AS187" s="62">
        <x:f>H186</x:f>
      </x:c>
      <x:c r="AT187" s="57" t="s"/>
      <x:c r="AU187" s="62">
        <x:f>G192</x:f>
      </x:c>
      <x:c r="AV187" s="62">
        <x:f>H192</x:f>
      </x:c>
      <x:c r="AW187" s="57" t="s"/>
      <x:c r="AX187" s="62">
        <x:f>G198</x:f>
      </x:c>
      <x:c r="AY187" s="62">
        <x:f>H198</x:f>
      </x:c>
      <x:c r="AZ187" s="96" t="s"/>
    </x:row>
    <x:row r="188" spans="1:52" x14ac:dyDescent="0.25">
      <x:c r="A188" s="13" t="s">
        <x:v>58</x:v>
      </x:c>
      <x:c r="P188" s="96" t="s"/>
      <x:c r="Q188" s="57" t="s"/>
      <x:c r="AH188" s="96" t="s"/>
      <x:c r="AI188" s="63">
        <x:f>J169</x:f>
      </x:c>
      <x:c r="AJ188" s="63">
        <x:f>K169</x:f>
      </x:c>
      <x:c r="AL188" s="63">
        <x:f>J175</x:f>
      </x:c>
      <x:c r="AM188" s="63">
        <x:f>K175</x:f>
      </x:c>
      <x:c r="AN188" s="57" t="s"/>
      <x:c r="AO188" s="63">
        <x:f>J181</x:f>
      </x:c>
      <x:c r="AP188" s="63">
        <x:f>K181</x:f>
      </x:c>
      <x:c r="AR188" s="63">
        <x:f>J187</x:f>
      </x:c>
      <x:c r="AS188" s="63">
        <x:f>K187</x:f>
      </x:c>
      <x:c r="AT188" s="57" t="s"/>
      <x:c r="AU188" s="63">
        <x:f>J193</x:f>
      </x:c>
      <x:c r="AV188" s="63">
        <x:f>K193</x:f>
      </x:c>
      <x:c r="AW188" s="57" t="s"/>
      <x:c r="AX188" s="63">
        <x:f>J199</x:f>
      </x:c>
      <x:c r="AY188" s="63">
        <x:f>K199</x:f>
      </x:c>
      <x:c r="AZ188" s="96" t="s"/>
    </x:row>
    <x:row r="189" spans="1:52" x14ac:dyDescent="0.25">
      <x:c r="A189" s="45" t="s">
        <x:v>9</x:v>
      </x:c>
      <x:c r="B189" s="45" t="s">
        <x:v>10</x:v>
      </x:c>
      <x:c r="C189" s="45" t="s">
        <x:v>11</x:v>
      </x:c>
      <x:c r="D189" s="47" t="s">
        <x:v>12</x:v>
      </x:c>
      <x:c r="E189" s="47" t="s">
        <x:v>13</x:v>
      </x:c>
      <x:c r="F189" s="47" t="s">
        <x:v>14</x:v>
      </x:c>
      <x:c r="G189" s="49" t="s">
        <x:v>15</x:v>
      </x:c>
      <x:c r="H189" s="49" t="s">
        <x:v>16</x:v>
      </x:c>
      <x:c r="I189" s="49" t="s">
        <x:v>17</x:v>
      </x:c>
      <x:c r="J189" s="58" t="s">
        <x:v>74</x:v>
      </x:c>
      <x:c r="K189" s="59" t="s">
        <x:v>75</x:v>
      </x:c>
      <x:c r="L189" s="59" t="s">
        <x:v>19</x:v>
      </x:c>
      <x:c r="M189" s="59" t="s">
        <x:v>403</x:v>
      </x:c>
      <x:c r="N189" s="59" t="s">
        <x:v>102</x:v>
      </x:c>
      <x:c r="O189" s="59" t="s">
        <x:v>103</x:v>
      </x:c>
      <x:c r="P189" s="96" t="s"/>
      <x:c r="Q189" s="57" t="s"/>
      <x:c r="AH189" s="96" t="s"/>
      <x:c r="AZ189" s="96" t="s"/>
    </x:row>
    <x:row r="190" spans="1:52" x14ac:dyDescent="0.25">
      <x:c r="A190" s="11" t="n">
        <x:v>1</x:v>
      </x:c>
      <x:c r="B190" s="11" t="n">
        <x:v>17</x:v>
      </x:c>
      <x:c r="C190" s="11" t="s">
        <x:v>54</x:v>
      </x:c>
      <x:c r="D190" s="11" t="n">
        <x:v>4</x:v>
      </x:c>
      <x:c r="E190" s="11" t="n">
        <x:v>17</x:v>
      </x:c>
      <x:c r="F190" s="11" t="s">
        <x:v>54</x:v>
      </x:c>
      <x:c r="G190" s="11" t="n">
        <x:v>7</x:v>
      </x:c>
      <x:c r="H190" s="11" t="n">
        <x:v>17</x:v>
      </x:c>
      <x:c r="I190" s="11" t="s">
        <x:v>54</x:v>
      </x:c>
      <x:c r="J190" s="11" t="n">
        <x:v>1.5</x:v>
      </x:c>
      <x:c r="K190" s="11">
        <x:f>'[1]y = F(x)'!K214</x:f>
      </x:c>
      <x:c r="M190" s="11" t="str">
        <x:f>IF(ABS(L190 - K190) &lt;= (ABS(K190) * 0.01), "Passed", "Failed")</x:f>
      </x:c>
      <x:c r="P190" s="96" t="s"/>
      <x:c r="Q190" s="57" t="s"/>
      <x:c r="AH190" s="96" t="s"/>
      <x:c r="AZ190" s="96" t="s"/>
    </x:row>
    <x:row r="191" spans="1:52" x14ac:dyDescent="0.25">
      <x:c r="A191" s="11" t="n">
        <x:v>2</x:v>
      </x:c>
      <x:c r="B191" s="11" t="n">
        <x:v>16</x:v>
      </x:c>
      <x:c r="D191" s="11" t="n">
        <x:v>5</x:v>
      </x:c>
      <x:c r="E191" s="11" t="n">
        <x:v>16</x:v>
      </x:c>
      <x:c r="G191" s="11" t="n">
        <x:v>8</x:v>
      </x:c>
      <x:c r="H191" s="11" t="n">
        <x:v>16</x:v>
      </x:c>
      <x:c r="J191" s="11" t="n">
        <x:v>3.5</x:v>
      </x:c>
      <x:c r="K191" s="11">
        <x:f>'[1]y = F(x)'!K215</x:f>
      </x:c>
      <x:c r="M191" s="11" t="str">
        <x:f>IF(ABS(L191 - K191) &lt;= (ABS(K191) * 0.01), "Passed", "Failed")</x:f>
      </x:c>
      <x:c r="O191" s="11">
        <x:f>AVERAGE(14.975, 15.425, 15.875)</x:f>
      </x:c>
      <x:c r="P191" s="96" t="s"/>
      <x:c r="Q191" s="57" t="s"/>
      <x:c r="AH191" s="96" t="s"/>
      <x:c r="AZ191" s="96" t="s"/>
    </x:row>
    <x:row r="192" spans="1:52" x14ac:dyDescent="0.25">
      <x:c r="A192" s="11" t="n">
        <x:v>3</x:v>
      </x:c>
      <x:c r="B192" s="11" t="n">
        <x:v>14</x:v>
      </x:c>
      <x:c r="D192" s="11" t="n">
        <x:v>6</x:v>
      </x:c>
      <x:c r="E192" s="11" t="n">
        <x:v>14</x:v>
      </x:c>
      <x:c r="G192" s="11" t="n">
        <x:v>9</x:v>
      </x:c>
      <x:c r="H192" s="11" t="n">
        <x:v>14</x:v>
      </x:c>
      <x:c r="J192" s="11" t="n">
        <x:v>4</x:v>
      </x:c>
      <x:c r="K192" s="11">
        <x:f>'[1]y = F(x)'!K216</x:f>
      </x:c>
      <x:c r="M192" s="11" t="str">
        <x:f>IF(ABS(L192 - K192) &lt;= (ABS(K192) * 0.01), "Passed", "Failed")</x:f>
      </x:c>
      <x:c r="P192" s="96" t="s"/>
      <x:c r="Q192" s="57" t="s"/>
      <x:c r="AH192" s="96" t="s"/>
      <x:c r="AZ192" s="96" t="s"/>
    </x:row>
    <x:row r="193" spans="1:52" x14ac:dyDescent="0.25">
      <x:c r="J193" s="11" t="n">
        <x:v>10</x:v>
      </x:c>
      <x:c r="K193" s="11">
        <x:f>'[1]y = F(x)'!K217</x:f>
      </x:c>
      <x:c r="M193" s="11" t="str">
        <x:f>IF(ABS(L193 - K193) &lt;= (ABS(K193) * 0.01), "Passed", "Failed")</x:f>
      </x:c>
      <x:c r="P193" s="96" t="s"/>
      <x:c r="Q193" s="57" t="s"/>
      <x:c r="AH193" s="96" t="s"/>
      <x:c r="AZ193" s="96" t="s"/>
    </x:row>
    <x:row r="194" spans="1:52" x14ac:dyDescent="0.25">
      <x:c r="A194" s="13" t="s">
        <x:v>66</x:v>
      </x:c>
      <x:c r="P194" s="96" t="s"/>
      <x:c r="Q194" s="57" t="s"/>
      <x:c r="AH194" s="96" t="s"/>
      <x:c r="AZ194" s="96" t="s"/>
    </x:row>
    <x:row r="195" spans="1:52" x14ac:dyDescent="0.25">
      <x:c r="A195" s="45" t="s">
        <x:v>9</x:v>
      </x:c>
      <x:c r="B195" s="45" t="s">
        <x:v>10</x:v>
      </x:c>
      <x:c r="C195" s="45" t="s">
        <x:v>11</x:v>
      </x:c>
      <x:c r="D195" s="47" t="s">
        <x:v>12</x:v>
      </x:c>
      <x:c r="E195" s="47" t="s">
        <x:v>13</x:v>
      </x:c>
      <x:c r="F195" s="47" t="s">
        <x:v>14</x:v>
      </x:c>
      <x:c r="G195" s="49" t="s">
        <x:v>15</x:v>
      </x:c>
      <x:c r="H195" s="49" t="s">
        <x:v>16</x:v>
      </x:c>
      <x:c r="I195" s="49" t="s">
        <x:v>17</x:v>
      </x:c>
      <x:c r="J195" s="58" t="s">
        <x:v>74</x:v>
      </x:c>
      <x:c r="K195" s="59" t="s">
        <x:v>75</x:v>
      </x:c>
      <x:c r="L195" s="59" t="s">
        <x:v>19</x:v>
      </x:c>
      <x:c r="M195" s="59" t="s">
        <x:v>403</x:v>
      </x:c>
      <x:c r="N195" s="59" t="s">
        <x:v>102</x:v>
      </x:c>
      <x:c r="O195" s="59" t="s">
        <x:v>103</x:v>
      </x:c>
      <x:c r="P195" s="96" t="s"/>
      <x:c r="Q195" s="57" t="s"/>
      <x:c r="AH195" s="96" t="s"/>
      <x:c r="AZ195" s="96" t="s"/>
    </x:row>
    <x:row r="196" spans="1:52" x14ac:dyDescent="0.25">
      <x:c r="A196" s="11" t="n">
        <x:v>1</x:v>
      </x:c>
      <x:c r="B196" s="11" t="n">
        <x:v>17</x:v>
      </x:c>
      <x:c r="C196" s="11" t="s">
        <x:v>33</x:v>
      </x:c>
      <x:c r="D196" s="11" t="n">
        <x:v>4</x:v>
      </x:c>
      <x:c r="E196" s="11" t="n">
        <x:v>17</x:v>
      </x:c>
      <x:c r="F196" s="11" t="s">
        <x:v>40</x:v>
      </x:c>
      <x:c r="G196" s="11" t="n">
        <x:v>7</x:v>
      </x:c>
      <x:c r="H196" s="11" t="n">
        <x:v>17</x:v>
      </x:c>
      <x:c r="I196" s="11" t="s">
        <x:v>54</x:v>
      </x:c>
      <x:c r="J196" s="11" t="n">
        <x:v>1.5</x:v>
      </x:c>
      <x:c r="K196" s="11">
        <x:f>'[1]y = F(x)'!K258</x:f>
      </x:c>
      <x:c r="M196" s="11" t="str">
        <x:f>IF(ABS(L196 - K196) &lt;= (ABS(K196) * 0.01), "Passed", "Failed")</x:f>
      </x:c>
      <x:c r="P196" s="96" t="s"/>
      <x:c r="Q196" s="57" t="s"/>
      <x:c r="AH196" s="96" t="s"/>
      <x:c r="AZ196" s="96" t="s"/>
    </x:row>
    <x:row r="197" spans="1:52" x14ac:dyDescent="0.25">
      <x:c r="A197" s="11" t="n">
        <x:v>2</x:v>
      </x:c>
      <x:c r="B197" s="11" t="n">
        <x:v>16</x:v>
      </x:c>
      <x:c r="D197" s="11" t="n">
        <x:v>5</x:v>
      </x:c>
      <x:c r="E197" s="11" t="n">
        <x:v>16</x:v>
      </x:c>
      <x:c r="G197" s="11" t="n">
        <x:v>8</x:v>
      </x:c>
      <x:c r="H197" s="11" t="n">
        <x:v>16</x:v>
      </x:c>
      <x:c r="J197" s="11" t="n">
        <x:v>3.5</x:v>
      </x:c>
      <x:c r="K197" s="11">
        <x:f>'[1]y = F(x)'!K259</x:f>
      </x:c>
      <x:c r="M197" s="11" t="str">
        <x:f>IF(ABS(L197 - K197) &lt;= (ABS(K197) * 0.01), "Passed", "Failed")</x:f>
      </x:c>
      <x:c r="P197" s="96" t="s"/>
      <x:c r="Q197" s="57" t="s"/>
      <x:c r="AH197" s="96" t="s"/>
      <x:c r="AZ197" s="96" t="s"/>
    </x:row>
    <x:row r="198" spans="1:52" x14ac:dyDescent="0.25">
      <x:c r="A198" s="11" t="n">
        <x:v>3</x:v>
      </x:c>
      <x:c r="B198" s="11" t="n">
        <x:v>14</x:v>
      </x:c>
      <x:c r="D198" s="11" t="n">
        <x:v>6</x:v>
      </x:c>
      <x:c r="E198" s="11" t="n">
        <x:v>14</x:v>
      </x:c>
      <x:c r="G198" s="11" t="n">
        <x:v>9</x:v>
      </x:c>
      <x:c r="H198" s="11" t="n">
        <x:v>14</x:v>
      </x:c>
      <x:c r="J198" s="11" t="n">
        <x:v>4</x:v>
      </x:c>
      <x:c r="K198" s="11">
        <x:f>'[1]y = F(x)'!K260</x:f>
      </x:c>
      <x:c r="M198" s="11" t="str">
        <x:f>IF(ABS(L198 - K198) &lt;= (ABS(K198) * 0.01), "Passed", "Failed")</x:f>
      </x:c>
      <x:c r="P198" s="96" t="s"/>
      <x:c r="Q198" s="57" t="s"/>
      <x:c r="AH198" s="96" t="s"/>
      <x:c r="AZ198" s="96" t="s"/>
    </x:row>
    <x:row r="199" spans="1:52" x14ac:dyDescent="0.25">
      <x:c r="J199" s="11" t="n">
        <x:v>10</x:v>
      </x:c>
      <x:c r="K199" s="11">
        <x:f>'[1]y = F(x)'!K261</x:f>
      </x:c>
      <x:c r="M199" s="11" t="str">
        <x:f>IF(ABS(L199 - K199) &lt;= (ABS(K199) * 0.01), "Passed", "Failed")</x:f>
      </x:c>
      <x:c r="P199" s="96" t="s"/>
      <x:c r="Q199" s="57" t="s"/>
      <x:c r="AH199" s="96" t="s"/>
      <x:c r="AZ199" s="96" t="s"/>
    </x:row>
    <x:row r="200" spans="1:52" x14ac:dyDescent="0.25">
      <x:c r="P200" s="96" t="s"/>
      <x:c r="Q200" s="57" t="s"/>
      <x:c r="AH200" s="96" t="s"/>
      <x:c r="AZ200" s="96" t="s"/>
    </x:row>
    <x:row r="201" spans="1:52" x14ac:dyDescent="0.25">
      <x:c r="A201" s="97" t="s"/>
      <x:c r="B201" s="97" t="s"/>
      <x:c r="C201" s="97" t="s"/>
      <x:c r="D201" s="97" t="s"/>
      <x:c r="E201" s="97" t="s"/>
      <x:c r="F201" s="97" t="s"/>
      <x:c r="G201" s="97" t="s"/>
      <x:c r="H201" s="97" t="s"/>
      <x:c r="I201" s="97" t="s"/>
      <x:c r="J201" s="97" t="s"/>
      <x:c r="K201" s="97" t="s"/>
      <x:c r="L201" s="97" t="s"/>
      <x:c r="M201" s="97" t="s"/>
      <x:c r="N201" s="97" t="s"/>
      <x:c r="O201" s="97" t="s"/>
      <x:c r="P201" s="96" t="s"/>
      <x:c r="Q201" s="109" t="s"/>
      <x:c r="R201" s="97" t="s"/>
      <x:c r="S201" s="97" t="s"/>
      <x:c r="T201" s="97" t="s"/>
      <x:c r="U201" s="97" t="s"/>
      <x:c r="V201" s="97" t="s"/>
      <x:c r="W201" s="97" t="s"/>
      <x:c r="X201" s="97" t="s"/>
      <x:c r="Y201" s="97" t="s"/>
      <x:c r="Z201" s="97" t="s"/>
      <x:c r="AA201" s="97" t="s"/>
      <x:c r="AB201" s="97" t="s"/>
      <x:c r="AC201" s="97" t="s"/>
      <x:c r="AD201" s="97" t="s"/>
      <x:c r="AE201" s="97" t="s"/>
      <x:c r="AF201" s="97" t="s"/>
      <x:c r="AG201" s="97" t="s"/>
      <x:c r="AH201" s="96" t="s"/>
      <x:c r="AI201" s="109" t="s"/>
      <x:c r="AJ201" s="97" t="s"/>
      <x:c r="AK201" s="97" t="s"/>
      <x:c r="AL201" s="97" t="s"/>
      <x:c r="AM201" s="97" t="s"/>
      <x:c r="AN201" s="97" t="s"/>
      <x:c r="AO201" s="97" t="s"/>
      <x:c r="AP201" s="97" t="s"/>
      <x:c r="AQ201" s="97" t="s"/>
      <x:c r="AR201" s="97" t="s"/>
      <x:c r="AS201" s="97" t="s"/>
      <x:c r="AT201" s="97" t="s"/>
      <x:c r="AU201" s="97" t="s"/>
      <x:c r="AV201" s="97" t="s"/>
      <x:c r="AW201" s="97" t="s"/>
      <x:c r="AX201" s="97" t="s"/>
      <x:c r="AY201" s="97" t="s"/>
      <x:c r="AZ201" s="96" t="s"/>
    </x:row>
    <x:row r="202" spans="1:52" x14ac:dyDescent="0.25">
      <x:c r="P202" s="96" t="s"/>
      <x:c r="Q202" s="57" t="s"/>
      <x:c r="AH202" s="96" t="s"/>
      <x:c r="AI202" s="58" t="s"/>
      <x:c r="AJ202" s="59" t="s"/>
      <x:c r="AK202" s="59" t="s"/>
      <x:c r="AL202" s="59" t="s"/>
      <x:c r="AM202" s="59" t="s"/>
      <x:c r="AN202" s="59" t="s"/>
      <x:c r="AO202" s="59" t="s"/>
      <x:c r="AP202" s="59" t="s"/>
      <x:c r="AQ202" s="59" t="s"/>
      <x:c r="AR202" s="59" t="s"/>
      <x:c r="AS202" s="59" t="s"/>
      <x:c r="AT202" s="59" t="s"/>
      <x:c r="AU202" s="59" t="s"/>
      <x:c r="AV202" s="59" t="s"/>
      <x:c r="AW202" s="59" t="s"/>
      <x:c r="AX202" s="59" t="s"/>
      <x:c r="AY202" s="59" t="s"/>
      <x:c r="AZ202" s="96" t="s"/>
    </x:row>
    <x:row r="203" spans="1:52" x14ac:dyDescent="0.25">
      <x:c r="A203" s="13" t="s">
        <x:v>30</x:v>
      </x:c>
      <x:c r="P203" s="96" t="s"/>
      <x:c r="Q203" s="57" t="s"/>
      <x:c r="AH203" s="96" t="s"/>
      <x:c r="AZ203" s="96" t="s"/>
    </x:row>
    <x:row r="204" spans="1:52" x14ac:dyDescent="0.25">
      <x:c r="A204" s="45" t="s">
        <x:v>9</x:v>
      </x:c>
      <x:c r="B204" s="45" t="s">
        <x:v>10</x:v>
      </x:c>
      <x:c r="C204" s="45" t="s">
        <x:v>11</x:v>
      </x:c>
      <x:c r="D204" s="47" t="s">
        <x:v>12</x:v>
      </x:c>
      <x:c r="E204" s="47" t="s">
        <x:v>13</x:v>
      </x:c>
      <x:c r="F204" s="47" t="s">
        <x:v>14</x:v>
      </x:c>
      <x:c r="G204" s="49" t="s">
        <x:v>15</x:v>
      </x:c>
      <x:c r="H204" s="49" t="s">
        <x:v>16</x:v>
      </x:c>
      <x:c r="I204" s="49" t="s">
        <x:v>17</x:v>
      </x:c>
      <x:c r="J204" s="58" t="s">
        <x:v>74</x:v>
      </x:c>
      <x:c r="K204" s="59" t="s">
        <x:v>75</x:v>
      </x:c>
      <x:c r="L204" s="59" t="s">
        <x:v>19</x:v>
      </x:c>
      <x:c r="M204" s="59" t="s">
        <x:v>403</x:v>
      </x:c>
      <x:c r="N204" s="59" t="s">
        <x:v>102</x:v>
      </x:c>
      <x:c r="O204" s="59" t="s">
        <x:v>103</x:v>
      </x:c>
      <x:c r="P204" s="96" t="s"/>
      <x:c r="Q204" s="57" t="s"/>
      <x:c r="AH204" s="96" t="s"/>
      <x:c r="AZ204" s="96" t="s"/>
    </x:row>
    <x:row r="205" spans="1:52" x14ac:dyDescent="0.25">
      <x:c r="A205" s="11" t="n">
        <x:v>11</x:v>
      </x:c>
      <x:c r="B205" s="11" t="n">
        <x:v>36</x:v>
      </x:c>
      <x:c r="C205" s="11" t="s">
        <x:v>21</x:v>
      </x:c>
      <x:c r="D205" s="11" t="n">
        <x:v>15</x:v>
      </x:c>
      <x:c r="E205" s="11" t="n">
        <x:v>16</x:v>
      </x:c>
      <x:c r="F205" s="11" t="s">
        <x:v>21</x:v>
      </x:c>
      <x:c r="G205" s="11" t="n">
        <x:v>22</x:v>
      </x:c>
      <x:c r="H205" s="11" t="n">
        <x:v>12</x:v>
      </x:c>
      <x:c r="I205" s="11" t="s">
        <x:v>21</x:v>
      </x:c>
      <x:c r="J205" s="11" t="n">
        <x:v>11.5</x:v>
      </x:c>
      <x:c r="K205" s="11">
        <x:f>'[1]y = F(x)'!K45</x:f>
      </x:c>
      <x:c r="M205" s="11" t="str">
        <x:f>IF(ABS(L205 - K205) &lt;= (ABS(K205) * 0.01), "Passed", "Failed")</x:f>
      </x:c>
      <x:c r="P205" s="96" t="s"/>
      <x:c r="Q205" s="57" t="s"/>
      <x:c r="AH205" s="96" t="s"/>
      <x:c r="AZ205" s="96" t="s"/>
    </x:row>
    <x:row r="206" spans="1:52" x14ac:dyDescent="0.25">
      <x:c r="A206" s="11" t="n">
        <x:v>12</x:v>
      </x:c>
      <x:c r="B206" s="11" t="n">
        <x:v>25</x:v>
      </x:c>
      <x:c r="D206" s="11" t="n">
        <x:v>16</x:v>
      </x:c>
      <x:c r="E206" s="11" t="n">
        <x:v>14</x:v>
      </x:c>
      <x:c r="G206" s="11" t="n">
        <x:v>28</x:v>
      </x:c>
      <x:c r="H206" s="11" t="n">
        <x:v>8</x:v>
      </x:c>
      <x:c r="J206" s="11" t="n">
        <x:v>14</x:v>
      </x:c>
      <x:c r="K206" s="11">
        <x:f>'[1]y = F(x)'!K46</x:f>
      </x:c>
      <x:c r="M206" s="11" t="str">
        <x:f>IF(ABS(L206 - K206) &lt;= (ABS(K206) * 0.01), "Passed", "Failed")</x:f>
      </x:c>
      <x:c r="P206" s="96" t="s"/>
      <x:c r="Q206" s="57" t="s"/>
      <x:c r="AH206" s="96" t="s"/>
      <x:c r="AZ206" s="96" t="s"/>
    </x:row>
    <x:row r="207" spans="1:52" x14ac:dyDescent="0.25">
      <x:c r="A207" s="11" t="n">
        <x:v>13</x:v>
      </x:c>
      <x:c r="B207" s="11" t="n">
        <x:v>16</x:v>
      </x:c>
      <x:c r="D207" s="11" t="n">
        <x:v>20</x:v>
      </x:c>
      <x:c r="E207" s="11" t="n">
        <x:v>12</x:v>
      </x:c>
      <x:c r="G207" s="11" t="n">
        <x:v>30</x:v>
      </x:c>
      <x:c r="H207" s="11" t="n">
        <x:v>5</x:v>
      </x:c>
      <x:c r="J207" s="11" t="n">
        <x:v>21</x:v>
      </x:c>
      <x:c r="K207" s="11">
        <x:f>'[1]y = F(x)'!K47</x:f>
      </x:c>
      <x:c r="M207" s="11" t="str">
        <x:f>IF(ABS(L207 - K207) &lt;= (ABS(K207) * 0.01), "Passed", "Failed")</x:f>
      </x:c>
      <x:c r="P207" s="96" t="s"/>
      <x:c r="Q207" s="57" t="s"/>
      <x:c r="AH207" s="96" t="s"/>
      <x:c r="AZ207" s="96" t="s"/>
    </x:row>
    <x:row r="208" spans="1:52" x14ac:dyDescent="0.25">
      <x:c r="J208" s="11" t="n">
        <x:v>29</x:v>
      </x:c>
      <x:c r="K208" s="11">
        <x:f>'[1]y = F(x)'!K48</x:f>
      </x:c>
      <x:c r="M208" s="11" t="str">
        <x:f>IF(ABS(L208 - K208) &lt;= (ABS(K208) * 0.01), "Passed", "Failed")</x:f>
      </x:c>
      <x:c r="P208" s="96" t="s"/>
      <x:c r="Q208" s="57" t="s"/>
      <x:c r="AH208" s="96" t="s"/>
      <x:c r="AZ208" s="96" t="s"/>
    </x:row>
    <x:row r="209" spans="1:52" x14ac:dyDescent="0.25">
      <x:c r="A209" s="13" t="s">
        <x:v>38</x:v>
      </x:c>
      <x:c r="P209" s="96" t="s"/>
      <x:c r="Q209" s="57" t="s"/>
      <x:c r="AH209" s="96" t="s"/>
      <x:c r="AZ209" s="96" t="s"/>
    </x:row>
    <x:row r="210" spans="1:52" x14ac:dyDescent="0.25">
      <x:c r="A210" s="45" t="s">
        <x:v>9</x:v>
      </x:c>
      <x:c r="B210" s="45" t="s">
        <x:v>10</x:v>
      </x:c>
      <x:c r="C210" s="45" t="s">
        <x:v>11</x:v>
      </x:c>
      <x:c r="D210" s="47" t="s">
        <x:v>12</x:v>
      </x:c>
      <x:c r="E210" s="47" t="s">
        <x:v>13</x:v>
      </x:c>
      <x:c r="F210" s="47" t="s">
        <x:v>14</x:v>
      </x:c>
      <x:c r="G210" s="49" t="s">
        <x:v>15</x:v>
      </x:c>
      <x:c r="H210" s="49" t="s">
        <x:v>16</x:v>
      </x:c>
      <x:c r="I210" s="49" t="s">
        <x:v>17</x:v>
      </x:c>
      <x:c r="J210" s="58" t="s">
        <x:v>74</x:v>
      </x:c>
      <x:c r="K210" s="59" t="s">
        <x:v>75</x:v>
      </x:c>
      <x:c r="L210" s="59" t="s">
        <x:v>19</x:v>
      </x:c>
      <x:c r="M210" s="59" t="s">
        <x:v>403</x:v>
      </x:c>
      <x:c r="N210" s="59" t="s">
        <x:v>102</x:v>
      </x:c>
      <x:c r="O210" s="59" t="s">
        <x:v>103</x:v>
      </x:c>
      <x:c r="P210" s="96" t="s"/>
      <x:c r="Q210" s="57" t="s"/>
      <x:c r="AH210" s="96" t="s"/>
      <x:c r="AZ210" s="96" t="s"/>
    </x:row>
    <x:row r="211" spans="1:52" x14ac:dyDescent="0.25">
      <x:c r="A211" s="11" t="n">
        <x:v>11</x:v>
      </x:c>
      <x:c r="B211" s="11" t="n">
        <x:v>36</x:v>
      </x:c>
      <x:c r="C211" s="11" t="s">
        <x:v>33</x:v>
      </x:c>
      <x:c r="D211" s="11" t="n">
        <x:v>15</x:v>
      </x:c>
      <x:c r="E211" s="11" t="n">
        <x:v>16</x:v>
      </x:c>
      <x:c r="F211" s="11" t="s">
        <x:v>33</x:v>
      </x:c>
      <x:c r="G211" s="11" t="n">
        <x:v>22</x:v>
      </x:c>
      <x:c r="H211" s="11" t="n">
        <x:v>12</x:v>
      </x:c>
      <x:c r="I211" s="11" t="s">
        <x:v>33</x:v>
      </x:c>
      <x:c r="J211" s="11" t="n">
        <x:v>11.5</x:v>
      </x:c>
      <x:c r="K211" s="11">
        <x:f>'[1]y = F(x)'!K89</x:f>
      </x:c>
      <x:c r="M211" s="11" t="str">
        <x:f>IF(ABS(L211 - K211) &lt;= (ABS(K211) * 0.01), "Passed", "Failed")</x:f>
      </x:c>
      <x:c r="O211" s="11">
        <x:f>IF(AND(J211 &gt;= A211, J211 &lt;= A212), (B212-B211)/(A212-A211)*J211 + (B212 - (B212-B211)/(A212-A211)*A212), IF(AND(J211 &gt; A212, J211 &lt;= A213), (B213-B212)/(A213-A212)*J211 + (B213 - (B213-B212)/(A213-A212)*A213), IF(AND(J211 &gt;= D211, J211 &lt;= D212), (E212-E211)/(D212-D211)*J211 + (E212 - (E212-E211)/(D212-D211)*D212), IF(AND(J211 &gt; D212, J211 &lt;= D213), (E213-E212)/(D213-D212)*J211 + (E213 - (E213-E212)/(D213-D212)*D213), IF(AND(J211 &gt;= G211, J211 &lt;= G212), (H212-H211)/(G212-G211)*J211 + (H212 - (H212-H211)/(G212-G211)*G212), IF(AND(J211 &gt; G212, J211 &lt;= G213), (H213-H212)/(G213-G212)*J211 + (H213 - (H213-H212)/(G213-G212)*G213), IF(AND(J211 &gt;= A213, J211 &lt;= D211), (E211-B213)/(D211-A213)*J211 + (E211 - (E211-B213)/(D211-A213)*D211), IF(AND(J211 &gt;= D213, J211 &lt;= G211), (H211-E213)/(G211-D213)*J211 + (H211 - (H211-E213)/(G211-D213)*G211), -9999))))))))</x:f>
      </x:c>
      <x:c r="P211" s="96" t="s"/>
      <x:c r="Q211" s="57" t="s"/>
      <x:c r="AH211" s="96" t="s"/>
      <x:c r="AZ211" s="96" t="s"/>
    </x:row>
    <x:row r="212" spans="1:52" x14ac:dyDescent="0.25">
      <x:c r="A212" s="11" t="n">
        <x:v>12</x:v>
      </x:c>
      <x:c r="B212" s="11" t="n">
        <x:v>25</x:v>
      </x:c>
      <x:c r="D212" s="11" t="n">
        <x:v>16</x:v>
      </x:c>
      <x:c r="E212" s="11" t="n">
        <x:v>14</x:v>
      </x:c>
      <x:c r="G212" s="11" t="n">
        <x:v>28</x:v>
      </x:c>
      <x:c r="H212" s="11" t="n">
        <x:v>8</x:v>
      </x:c>
      <x:c r="J212" s="11" t="n">
        <x:v>14</x:v>
      </x:c>
      <x:c r="K212" s="11">
        <x:f>'[1]y = F(x)'!K90</x:f>
      </x:c>
      <x:c r="M212" s="11" t="str">
        <x:f>IF(ABS(L212 - K212) &lt;= (ABS(K212) * 0.01), "Passed", "Failed")</x:f>
      </x:c>
      <x:c r="O212" s="11">
        <x:f>IF(AND(J212 &gt;= A211, J212 &lt;= A212), (B212-B211)/(A212-A211)*J212 + (B212 - (B212-B211)/(A212-A211)*A212), IF(AND(J212 &gt; A212, J212 &lt;= A213), (B213-B212)/(A213-A212)*J212 + (B213 - (B213-B212)/(A213-A212)*A213), IF(AND(J212 &gt;= D211, J212 &lt;= D212), (E212-E211)/(D212-D211)*J212 + (E212 - (E212-E211)/(D212-D211)*D212), IF(AND(J212 &gt; D212, J212 &lt;= D213), (E213-E212)/(D213-D212)*J212 + (E213 - (E213-E212)/(D213-D212)*D213), IF(AND(J212 &gt;= G211, J212 &lt;= G212), (H212-H211)/(G212-G211)*J212 + (H212 - (H212-H211)/(G212-G211)*G212), IF(AND(J212 &gt; G212, J212 &lt;= G213), (H213-H212)/(G213-G212)*J212 + (H213 - (H213-H212)/(G213-G212)*G213), IF(AND(J212 &gt;= A213, J212 &lt;= D211), (E211-B213)/(D211-A213)*J212 + (E211 - (E211-B213)/(D211-A213)*D211), IF(AND(J212 &gt;= D213, J212 &lt;= G211), (H211-E213)/(G211-D213)*J212 + (H211 - (H211-E213)/(G211-D213)*G211), -9999))))))))</x:f>
      </x:c>
      <x:c r="P212" s="96" t="s"/>
      <x:c r="Q212" s="57" t="s"/>
      <x:c r="AH212" s="96" t="s"/>
      <x:c r="AZ212" s="96" t="s"/>
    </x:row>
    <x:row r="213" spans="1:52" x14ac:dyDescent="0.25">
      <x:c r="A213" s="11" t="n">
        <x:v>13</x:v>
      </x:c>
      <x:c r="B213" s="11" t="n">
        <x:v>16</x:v>
      </x:c>
      <x:c r="D213" s="11" t="n">
        <x:v>20</x:v>
      </x:c>
      <x:c r="E213" s="11" t="n">
        <x:v>12</x:v>
      </x:c>
      <x:c r="G213" s="11" t="n">
        <x:v>30</x:v>
      </x:c>
      <x:c r="H213" s="11" t="n">
        <x:v>5</x:v>
      </x:c>
      <x:c r="J213" s="11" t="n">
        <x:v>21</x:v>
      </x:c>
      <x:c r="K213" s="11">
        <x:f>'[1]y = F(x)'!K91</x:f>
      </x:c>
      <x:c r="M213" s="11" t="str">
        <x:f>IF(ABS(L213 - K213) &lt;= (ABS(K213) * 0.01), "Passed", "Failed")</x:f>
      </x:c>
      <x:c r="O213" s="11">
        <x:f>IF(AND(J213 &gt;= A211, J213 &lt;= A212), (B212-B211)/(A212-A211)*J213 + (B212 - (B212-B211)/(A212-A211)*A212), IF(AND(J213 &gt; A212, J213 &lt;= A213), (B213-B212)/(A213-A212)*J213 + (B213 - (B213-B212)/(A213-A212)*A213), IF(AND(J213 &gt;= D211, J213 &lt;= D212), (E212-E211)/(D212-D211)*J213 + (E212 - (E212-E211)/(D212-D211)*D212), IF(AND(J213 &gt; D212, J213 &lt;= D213), (E213-E212)/(D213-D212)*J213 + (E213 - (E213-E212)/(D213-D212)*D213), IF(AND(J213 &gt;= G211, J213 &lt;= G212), (H212-H211)/(G212-G211)*J213 + (H212 - (H212-H211)/(G212-G211)*G212), IF(AND(J213 &gt; G212, J213 &lt;= G213), (H213-H212)/(G213-G212)*J213 + (H213 - (H213-H212)/(G213-G212)*G213), IF(AND(J213 &gt;= A213, J213 &lt;= D211), (E211-B213)/(D211-A213)*J213 + (E211 - (E211-B213)/(D211-A213)*D211), IF(AND(J213 &gt;= D213, J213 &lt;= G211), (H211-E213)/(G211-D213)*J213 + (H211 - (H211-E213)/(G211-D213)*G211), -9999))))))))</x:f>
      </x:c>
      <x:c r="P213" s="96" t="s"/>
      <x:c r="Q213" s="57" t="s"/>
      <x:c r="AH213" s="96" t="s"/>
      <x:c r="AZ213" s="96" t="s"/>
    </x:row>
    <x:row r="214" spans="1:52" x14ac:dyDescent="0.25">
      <x:c r="J214" s="11" t="n">
        <x:v>29</x:v>
      </x:c>
      <x:c r="K214" s="11">
        <x:f>'[1]y = F(x)'!K92</x:f>
      </x:c>
      <x:c r="M214" s="11" t="str">
        <x:f>IF(ABS(L214 - K214) &lt;= (ABS(K214) * 0.01), "Passed", "Failed")</x:f>
      </x:c>
      <x:c r="O214" s="11">
        <x:f>IF(AND(J214 &gt;= A211, J214 &lt;= A212), (B212-B211)/(A212-A211)*J214 + (B212 - (B212-B211)/(A212-A211)*A212), IF(AND(J214 &gt; A212, J214 &lt;= A213), (B213-B212)/(A213-A212)*J214 + (B213 - (B213-B212)/(A213-A212)*A213), IF(AND(J214 &gt;= D211, J214 &lt;= D212), (E212-E211)/(D212-D211)*J214 + (E212 - (E212-E211)/(D212-D211)*D212), IF(AND(J214 &gt; D212, J214 &lt;= D213), (E213-E212)/(D213-D212)*J214 + (E213 - (E213-E212)/(D213-D212)*D213), IF(AND(J214 &gt;= G211, J214 &lt;= G212), (H212-H211)/(G212-G211)*J214 + (H212 - (H212-H211)/(G212-G211)*G212), IF(AND(J214 &gt; G212, J214 &lt;= G213), (H213-H212)/(G213-G212)*J214 + (H213 - (H213-H212)/(G213-G212)*G213), IF(AND(J214 &gt;= A213, J214 &lt;= D211), (E211-B213)/(D211-A213)*J214 + (E211 - (E211-B213)/(D211-A213)*D211), IF(AND(J214 &gt;= D213, J214 &lt;= G211), (H211-E213)/(G211-D213)*J214 + (H211 - (H211-E213)/(G211-D213)*G211), -9999))))))))</x:f>
      </x:c>
      <x:c r="P214" s="96" t="s"/>
      <x:c r="Q214" s="57" t="s"/>
      <x:c r="AH214" s="96" t="s"/>
      <x:c r="AI214" s="2" t="s">
        <x:v>21</x:v>
      </x:c>
      <x:c r="AJ214" s="1" t="s"/>
      <x:c r="AL214" s="2" t="s">
        <x:v>33</x:v>
      </x:c>
      <x:c r="AM214" s="1" t="s"/>
      <x:c r="AO214" s="2" t="s">
        <x:v>40</x:v>
      </x:c>
      <x:c r="AP214" s="1" t="s"/>
      <x:c r="AR214" s="2" t="s">
        <x:v>47</x:v>
      </x:c>
      <x:c r="AS214" s="1" t="s"/>
      <x:c r="AU214" s="2" t="s">
        <x:v>452</x:v>
      </x:c>
      <x:c r="AV214" s="1" t="s"/>
      <x:c r="AX214" s="2" t="s">
        <x:v>453</x:v>
      </x:c>
      <x:c r="AY214" s="1" t="s"/>
      <x:c r="AZ214" s="96" t="s"/>
    </x:row>
    <x:row r="215" spans="1:52" x14ac:dyDescent="0.25">
      <x:c r="A215" s="13" t="s">
        <x:v>45</x:v>
      </x:c>
      <x:c r="P215" s="96" t="s"/>
      <x:c r="Q215" s="57" t="s"/>
      <x:c r="AH215" s="96" t="s"/>
      <x:c r="AI215" s="62">
        <x:f>A205</x:f>
      </x:c>
      <x:c r="AJ215" s="62">
        <x:f>B205</x:f>
      </x:c>
      <x:c r="AL215" s="62">
        <x:f>A211</x:f>
      </x:c>
      <x:c r="AM215" s="62">
        <x:f>B211</x:f>
      </x:c>
      <x:c r="AN215" s="57" t="s"/>
      <x:c r="AO215" s="62">
        <x:f>A217</x:f>
      </x:c>
      <x:c r="AP215" s="62">
        <x:f>B217</x:f>
      </x:c>
      <x:c r="AR215" s="62">
        <x:f>A223</x:f>
      </x:c>
      <x:c r="AS215" s="62">
        <x:f>B223</x:f>
      </x:c>
      <x:c r="AT215" s="57" t="s"/>
      <x:c r="AU215" s="62">
        <x:f>A229</x:f>
      </x:c>
      <x:c r="AV215" s="62">
        <x:f>B229</x:f>
      </x:c>
      <x:c r="AW215" s="57" t="s"/>
      <x:c r="AX215" s="62">
        <x:f>A235</x:f>
      </x:c>
      <x:c r="AY215" s="62">
        <x:f>B235</x:f>
      </x:c>
      <x:c r="AZ215" s="96" t="s"/>
    </x:row>
    <x:row r="216" spans="1:52" x14ac:dyDescent="0.25">
      <x:c r="A216" s="45" t="s">
        <x:v>9</x:v>
      </x:c>
      <x:c r="B216" s="45" t="s">
        <x:v>10</x:v>
      </x:c>
      <x:c r="C216" s="45" t="s">
        <x:v>11</x:v>
      </x:c>
      <x:c r="D216" s="47" t="s">
        <x:v>12</x:v>
      </x:c>
      <x:c r="E216" s="47" t="s">
        <x:v>13</x:v>
      </x:c>
      <x:c r="F216" s="47" t="s">
        <x:v>14</x:v>
      </x:c>
      <x:c r="G216" s="49" t="s">
        <x:v>15</x:v>
      </x:c>
      <x:c r="H216" s="49" t="s">
        <x:v>16</x:v>
      </x:c>
      <x:c r="I216" s="49" t="s">
        <x:v>17</x:v>
      </x:c>
      <x:c r="J216" s="58" t="s">
        <x:v>74</x:v>
      </x:c>
      <x:c r="K216" s="59" t="s">
        <x:v>75</x:v>
      </x:c>
      <x:c r="L216" s="59" t="s">
        <x:v>19</x:v>
      </x:c>
      <x:c r="M216" s="59" t="s">
        <x:v>403</x:v>
      </x:c>
      <x:c r="N216" s="59" t="s">
        <x:v>102</x:v>
      </x:c>
      <x:c r="O216" s="59" t="s">
        <x:v>103</x:v>
      </x:c>
      <x:c r="P216" s="96" t="s"/>
      <x:c r="Q216" s="57" t="s"/>
      <x:c r="AH216" s="96" t="s"/>
      <x:c r="AI216" s="63">
        <x:f>J205</x:f>
      </x:c>
      <x:c r="AJ216" s="63">
        <x:f>K205</x:f>
      </x:c>
      <x:c r="AL216" s="63">
        <x:f>J211</x:f>
      </x:c>
      <x:c r="AM216" s="63">
        <x:f>K211</x:f>
      </x:c>
      <x:c r="AN216" s="57" t="s"/>
      <x:c r="AO216" s="63">
        <x:f>J217</x:f>
      </x:c>
      <x:c r="AP216" s="63">
        <x:f>K217</x:f>
      </x:c>
      <x:c r="AR216" s="63">
        <x:f>J223</x:f>
      </x:c>
      <x:c r="AS216" s="63">
        <x:f>K223</x:f>
      </x:c>
      <x:c r="AT216" s="57" t="s"/>
      <x:c r="AU216" s="63">
        <x:f>J229</x:f>
      </x:c>
      <x:c r="AV216" s="63">
        <x:f>K229</x:f>
      </x:c>
      <x:c r="AW216" s="57" t="s"/>
      <x:c r="AX216" s="63">
        <x:f>J235</x:f>
      </x:c>
      <x:c r="AY216" s="63">
        <x:f>K235</x:f>
      </x:c>
      <x:c r="AZ216" s="96" t="s"/>
    </x:row>
    <x:row r="217" spans="1:52" x14ac:dyDescent="0.25">
      <x:c r="A217" s="11" t="n">
        <x:v>11</x:v>
      </x:c>
      <x:c r="B217" s="11" t="n">
        <x:v>36</x:v>
      </x:c>
      <x:c r="C217" s="11" t="s">
        <x:v>40</x:v>
      </x:c>
      <x:c r="D217" s="11" t="n">
        <x:v>15</x:v>
      </x:c>
      <x:c r="E217" s="11" t="n">
        <x:v>16</x:v>
      </x:c>
      <x:c r="F217" s="11" t="s">
        <x:v>40</x:v>
      </x:c>
      <x:c r="G217" s="11" t="n">
        <x:v>22</x:v>
      </x:c>
      <x:c r="H217" s="11" t="n">
        <x:v>12</x:v>
      </x:c>
      <x:c r="I217" s="11" t="s">
        <x:v>40</x:v>
      </x:c>
      <x:c r="J217" s="11" t="n">
        <x:v>11.5</x:v>
      </x:c>
      <x:c r="K217" s="11">
        <x:f>'[1]y = F(x)'!K133</x:f>
      </x:c>
      <x:c r="M217" s="11" t="str">
        <x:f>IF(ABS(L217 - K217) &lt;= (ABS(K217) * 0.01), "Passed", "Failed")</x:f>
      </x:c>
      <x:c r="O217" s="11">
        <x:f>IF(AND(J217 &gt;= A217, J217 &lt; A218), B217, IF(AND(J217 &gt;= A218, J217 &lt; A219), B218, IF(AND(J217 &gt;= A219, J217 &lt; D217), B219, IF(AND(J217 &gt;= D217, J217 &lt; D218), E217, IF(AND(J217 &gt;= D218, J217 &lt; D219), E218, IF(AND(J217 &gt;= D219, J217 &lt; G217), E219, IF(AND(J217 &gt;= G217, J217 &lt; G218), H217, IF(AND(J217 &gt;= G218, J217 &lt; G219), H218, IF(J217 = G219, H219, -9999)))))))))</x:f>
      </x:c>
      <x:c r="P217" s="96" t="s"/>
      <x:c r="Q217" s="57" t="s"/>
      <x:c r="AH217" s="96" t="s"/>
      <x:c r="AI217" s="62">
        <x:f>A206</x:f>
      </x:c>
      <x:c r="AJ217" s="62">
        <x:f>B206</x:f>
      </x:c>
      <x:c r="AL217" s="62">
        <x:f>A212</x:f>
      </x:c>
      <x:c r="AM217" s="62">
        <x:f>B212</x:f>
      </x:c>
      <x:c r="AN217" s="57" t="s"/>
      <x:c r="AO217" s="62">
        <x:f>A218</x:f>
      </x:c>
      <x:c r="AP217" s="62">
        <x:f>B218</x:f>
      </x:c>
      <x:c r="AR217" s="62">
        <x:f>A224</x:f>
      </x:c>
      <x:c r="AS217" s="62">
        <x:f>B224</x:f>
      </x:c>
      <x:c r="AT217" s="57" t="s"/>
      <x:c r="AU217" s="62">
        <x:f>A230</x:f>
      </x:c>
      <x:c r="AV217" s="62">
        <x:f>B230</x:f>
      </x:c>
      <x:c r="AW217" s="57" t="s"/>
      <x:c r="AX217" s="62">
        <x:f>A236</x:f>
      </x:c>
      <x:c r="AY217" s="62">
        <x:f>B236</x:f>
      </x:c>
      <x:c r="AZ217" s="96" t="s"/>
    </x:row>
    <x:row r="218" spans="1:52" x14ac:dyDescent="0.25">
      <x:c r="A218" s="11" t="n">
        <x:v>12</x:v>
      </x:c>
      <x:c r="B218" s="11" t="n">
        <x:v>25</x:v>
      </x:c>
      <x:c r="D218" s="11" t="n">
        <x:v>16</x:v>
      </x:c>
      <x:c r="E218" s="11" t="n">
        <x:v>14</x:v>
      </x:c>
      <x:c r="G218" s="11" t="n">
        <x:v>28</x:v>
      </x:c>
      <x:c r="H218" s="11" t="n">
        <x:v>8</x:v>
      </x:c>
      <x:c r="J218" s="11" t="n">
        <x:v>14</x:v>
      </x:c>
      <x:c r="K218" s="11">
        <x:f>'[1]y = F(x)'!K134</x:f>
      </x:c>
      <x:c r="M218" s="11" t="str">
        <x:f>IF(ABS(L218 - K218) &lt;= (ABS(K218) * 0.01), "Passed", "Failed")</x:f>
      </x:c>
      <x:c r="O218" s="11">
        <x:f>IF(AND(J218 &gt;= A217, J218 &lt; A218), B217, IF(AND(J218 &gt;= A218, J218 &lt; A219), B218, IF(AND(J218 &gt;= A219, J218 &lt; D217), B219, IF(AND(J218 &gt;= D217, J218 &lt; D218), E217, IF(AND(J218 &gt;= D218, J218 &lt; D219), E218, IF(AND(J218 &gt;= D219, J218 &lt; G217), E219, IF(AND(J218 &gt;= G217, J218 &lt; G218), H217, IF(AND(J218 &gt;= G218, J218 &lt; G219), H218, IF(J218 = G219, H219, -9999)))))))))</x:f>
      </x:c>
      <x:c r="P218" s="96" t="s"/>
      <x:c r="Q218" s="57" t="s"/>
      <x:c r="AH218" s="96" t="s"/>
      <x:c r="AI218" s="62">
        <x:f>A207</x:f>
      </x:c>
      <x:c r="AJ218" s="62">
        <x:f>B207</x:f>
      </x:c>
      <x:c r="AL218" s="62">
        <x:f>A213</x:f>
      </x:c>
      <x:c r="AM218" s="62">
        <x:f>B213</x:f>
      </x:c>
      <x:c r="AN218" s="57" t="s"/>
      <x:c r="AO218" s="62">
        <x:f>A219</x:f>
      </x:c>
      <x:c r="AP218" s="62">
        <x:f>B219</x:f>
      </x:c>
      <x:c r="AR218" s="62">
        <x:f>A225</x:f>
      </x:c>
      <x:c r="AS218" s="62">
        <x:f>B225</x:f>
      </x:c>
      <x:c r="AT218" s="57" t="s"/>
      <x:c r="AU218" s="62">
        <x:f>A231</x:f>
      </x:c>
      <x:c r="AV218" s="62">
        <x:f>B231</x:f>
      </x:c>
      <x:c r="AW218" s="57" t="s"/>
      <x:c r="AX218" s="62">
        <x:f>A237</x:f>
      </x:c>
      <x:c r="AY218" s="62">
        <x:f>B237</x:f>
      </x:c>
      <x:c r="AZ218" s="96" t="s"/>
    </x:row>
    <x:row r="219" spans="1:52" x14ac:dyDescent="0.25">
      <x:c r="A219" s="11" t="n">
        <x:v>13</x:v>
      </x:c>
      <x:c r="B219" s="11" t="n">
        <x:v>16</x:v>
      </x:c>
      <x:c r="D219" s="11" t="n">
        <x:v>20</x:v>
      </x:c>
      <x:c r="E219" s="11" t="n">
        <x:v>12</x:v>
      </x:c>
      <x:c r="G219" s="11" t="n">
        <x:v>30</x:v>
      </x:c>
      <x:c r="H219" s="11" t="n">
        <x:v>5</x:v>
      </x:c>
      <x:c r="J219" s="11" t="n">
        <x:v>21</x:v>
      </x:c>
      <x:c r="K219" s="11">
        <x:f>'[1]y = F(x)'!K135</x:f>
      </x:c>
      <x:c r="M219" s="11" t="str">
        <x:f>IF(ABS(L219 - K219) &lt;= (ABS(K219) * 0.01), "Passed", "Failed")</x:f>
      </x:c>
      <x:c r="O219" s="11">
        <x:f>IF(AND(J219 &gt;= A217, J219 &lt; A218), B217, IF(AND(J219 &gt;= A218, J219 &lt; A219), B218, IF(AND(J219 &gt;= A219, J219 &lt; D217), B219, IF(AND(J219 &gt;= D217, J219 &lt; D218), E217, IF(AND(J219 &gt;= D218, J219 &lt; D219), E218, IF(AND(J219 &gt;= D219, J219 &lt; G217), E219, IF(AND(J219 &gt;= G217, J219 &lt; G218), H217, IF(AND(J219 &gt;= G218, J219 &lt; G219), H218, IF(J219 = G219, H219, -9999)))))))))</x:f>
      </x:c>
      <x:c r="P219" s="96" t="s"/>
      <x:c r="Q219" s="57" t="s"/>
      <x:c r="AH219" s="96" t="s"/>
      <x:c r="AI219" s="63">
        <x:f>J206</x:f>
      </x:c>
      <x:c r="AJ219" s="63">
        <x:f>K206</x:f>
      </x:c>
      <x:c r="AL219" s="63">
        <x:f>J212</x:f>
      </x:c>
      <x:c r="AM219" s="63">
        <x:f>K212</x:f>
      </x:c>
      <x:c r="AN219" s="57" t="s"/>
      <x:c r="AO219" s="63">
        <x:f>J218</x:f>
      </x:c>
      <x:c r="AP219" s="63">
        <x:f>K218</x:f>
      </x:c>
      <x:c r="AR219" s="63">
        <x:f>J224</x:f>
      </x:c>
      <x:c r="AS219" s="63">
        <x:f>K224</x:f>
      </x:c>
      <x:c r="AT219" s="57" t="s"/>
      <x:c r="AU219" s="63">
        <x:f>J230</x:f>
      </x:c>
      <x:c r="AV219" s="63">
        <x:f>K230</x:f>
      </x:c>
      <x:c r="AW219" s="57" t="s"/>
      <x:c r="AX219" s="63">
        <x:f>J236</x:f>
      </x:c>
      <x:c r="AY219" s="63">
        <x:f>K236</x:f>
      </x:c>
      <x:c r="AZ219" s="96" t="s"/>
    </x:row>
    <x:row r="220" spans="1:52" x14ac:dyDescent="0.25">
      <x:c r="J220" s="11" t="n">
        <x:v>29</x:v>
      </x:c>
      <x:c r="K220" s="11">
        <x:f>'[1]y = F(x)'!K136</x:f>
      </x:c>
      <x:c r="M220" s="11" t="str">
        <x:f>IF(ABS(L220 - K220) &lt;= (ABS(K220) * 0.01), "Passed", "Failed")</x:f>
      </x:c>
      <x:c r="O220" s="11">
        <x:f>IF(AND(J220 &gt;= A217, J220 &lt; A218), B217, IF(AND(J220 &gt;= A218, J220 &lt; A219), B218, IF(AND(J220 &gt;= A219, J220 &lt; D217), B219, IF(AND(J220 &gt;= D217, J220 &lt; D218), E217, IF(AND(J220 &gt;= D218, J220 &lt; D219), E218, IF(AND(J220 &gt;= D219, J220 &lt; G217), E219, IF(AND(J220 &gt;= G217, J220 &lt; G218), H217, IF(AND(J220 &gt;= G218, J220 &lt; G219), H218, IF(J220 = G219, H219, -9999)))))))))</x:f>
      </x:c>
      <x:c r="P220" s="96" t="s"/>
      <x:c r="Q220" s="57" t="s"/>
      <x:c r="AH220" s="96" t="s"/>
      <x:c r="AI220" s="62">
        <x:f>D205</x:f>
      </x:c>
      <x:c r="AJ220" s="62">
        <x:f>E205</x:f>
      </x:c>
      <x:c r="AL220" s="62">
        <x:f>D211</x:f>
      </x:c>
      <x:c r="AM220" s="62">
        <x:f>E211</x:f>
      </x:c>
      <x:c r="AN220" s="57" t="s"/>
      <x:c r="AO220" s="62">
        <x:f>D217</x:f>
      </x:c>
      <x:c r="AP220" s="62">
        <x:f>E217</x:f>
      </x:c>
      <x:c r="AR220" s="62">
        <x:f>D223</x:f>
      </x:c>
      <x:c r="AS220" s="62">
        <x:f>E223</x:f>
      </x:c>
      <x:c r="AT220" s="57" t="s"/>
      <x:c r="AU220" s="62">
        <x:f>D229</x:f>
      </x:c>
      <x:c r="AV220" s="62">
        <x:f>E229</x:f>
      </x:c>
      <x:c r="AW220" s="57" t="s"/>
      <x:c r="AX220" s="62">
        <x:f>D235</x:f>
      </x:c>
      <x:c r="AY220" s="62">
        <x:f>E235</x:f>
      </x:c>
      <x:c r="AZ220" s="96" t="s"/>
    </x:row>
    <x:row r="221" spans="1:52" x14ac:dyDescent="0.25">
      <x:c r="A221" s="13" t="s">
        <x:v>52</x:v>
      </x:c>
      <x:c r="P221" s="96" t="s"/>
      <x:c r="Q221" s="57" t="s"/>
      <x:c r="AH221" s="96" t="s"/>
      <x:c r="AI221" s="62">
        <x:f>D206</x:f>
      </x:c>
      <x:c r="AJ221" s="62">
        <x:f>E206</x:f>
      </x:c>
      <x:c r="AL221" s="62">
        <x:f>D212</x:f>
      </x:c>
      <x:c r="AM221" s="62">
        <x:f>E212</x:f>
      </x:c>
      <x:c r="AN221" s="57" t="s"/>
      <x:c r="AO221" s="62">
        <x:f>D218</x:f>
      </x:c>
      <x:c r="AP221" s="62">
        <x:f>E218</x:f>
      </x:c>
      <x:c r="AR221" s="62">
        <x:f>D224</x:f>
      </x:c>
      <x:c r="AS221" s="62">
        <x:f>E224</x:f>
      </x:c>
      <x:c r="AT221" s="57" t="s"/>
      <x:c r="AU221" s="62">
        <x:f>D230</x:f>
      </x:c>
      <x:c r="AV221" s="62">
        <x:f>E230</x:f>
      </x:c>
      <x:c r="AW221" s="57" t="s"/>
      <x:c r="AX221" s="62">
        <x:f>D236</x:f>
      </x:c>
      <x:c r="AY221" s="62">
        <x:f>E236</x:f>
      </x:c>
      <x:c r="AZ221" s="96" t="s"/>
    </x:row>
    <x:row r="222" spans="1:52" x14ac:dyDescent="0.25">
      <x:c r="A222" s="45" t="s">
        <x:v>9</x:v>
      </x:c>
      <x:c r="B222" s="45" t="s">
        <x:v>10</x:v>
      </x:c>
      <x:c r="C222" s="45" t="s">
        <x:v>11</x:v>
      </x:c>
      <x:c r="D222" s="47" t="s">
        <x:v>12</x:v>
      </x:c>
      <x:c r="E222" s="47" t="s">
        <x:v>13</x:v>
      </x:c>
      <x:c r="F222" s="47" t="s">
        <x:v>14</x:v>
      </x:c>
      <x:c r="G222" s="49" t="s">
        <x:v>15</x:v>
      </x:c>
      <x:c r="H222" s="49" t="s">
        <x:v>16</x:v>
      </x:c>
      <x:c r="I222" s="49" t="s">
        <x:v>17</x:v>
      </x:c>
      <x:c r="J222" s="58" t="s">
        <x:v>74</x:v>
      </x:c>
      <x:c r="K222" s="59" t="s">
        <x:v>75</x:v>
      </x:c>
      <x:c r="L222" s="59" t="s">
        <x:v>19</x:v>
      </x:c>
      <x:c r="M222" s="59" t="s">
        <x:v>403</x:v>
      </x:c>
      <x:c r="N222" s="59" t="s">
        <x:v>102</x:v>
      </x:c>
      <x:c r="O222" s="59" t="s">
        <x:v>103</x:v>
      </x:c>
      <x:c r="P222" s="96" t="s"/>
      <x:c r="Q222" s="57" t="s"/>
      <x:c r="AH222" s="96" t="s"/>
      <x:c r="AI222" s="62">
        <x:f>D207</x:f>
      </x:c>
      <x:c r="AJ222" s="62">
        <x:f>E207</x:f>
      </x:c>
      <x:c r="AL222" s="62">
        <x:f>D213</x:f>
      </x:c>
      <x:c r="AM222" s="62">
        <x:f>E213</x:f>
      </x:c>
      <x:c r="AN222" s="57" t="s"/>
      <x:c r="AO222" s="62">
        <x:f>D219</x:f>
      </x:c>
      <x:c r="AP222" s="62">
        <x:f>E219</x:f>
      </x:c>
      <x:c r="AR222" s="62">
        <x:f>D225</x:f>
      </x:c>
      <x:c r="AS222" s="62">
        <x:f>E225</x:f>
      </x:c>
      <x:c r="AT222" s="57" t="s"/>
      <x:c r="AU222" s="62">
        <x:f>D231</x:f>
      </x:c>
      <x:c r="AV222" s="62">
        <x:f>E231</x:f>
      </x:c>
      <x:c r="AW222" s="57" t="s"/>
      <x:c r="AX222" s="62">
        <x:f>D237</x:f>
      </x:c>
      <x:c r="AY222" s="62">
        <x:f>E237</x:f>
      </x:c>
      <x:c r="AZ222" s="96" t="s"/>
    </x:row>
    <x:row r="223" spans="1:52" x14ac:dyDescent="0.25">
      <x:c r="A223" s="11" t="n">
        <x:v>11</x:v>
      </x:c>
      <x:c r="B223" s="11" t="n">
        <x:v>36</x:v>
      </x:c>
      <x:c r="C223" s="11" t="s">
        <x:v>47</x:v>
      </x:c>
      <x:c r="D223" s="11" t="n">
        <x:v>15</x:v>
      </x:c>
      <x:c r="E223" s="11" t="n">
        <x:v>16</x:v>
      </x:c>
      <x:c r="F223" s="11" t="s">
        <x:v>47</x:v>
      </x:c>
      <x:c r="G223" s="11" t="n">
        <x:v>22</x:v>
      </x:c>
      <x:c r="H223" s="11" t="n">
        <x:v>12</x:v>
      </x:c>
      <x:c r="I223" s="11" t="s">
        <x:v>47</x:v>
      </x:c>
      <x:c r="J223" s="11" t="n">
        <x:v>11.5</x:v>
      </x:c>
      <x:c r="K223" s="11">
        <x:f>'[1]y = F(x)'!K177</x:f>
      </x:c>
      <x:c r="M223" s="11" t="str">
        <x:f>IF(ABS(L223 - K223) &lt;= (ABS(K223) * 0.01), "Passed", "Failed")</x:f>
      </x:c>
      <x:c r="P223" s="96" t="s"/>
      <x:c r="Q223" s="57" t="s"/>
      <x:c r="AH223" s="96" t="s"/>
      <x:c r="AI223" s="63">
        <x:f>J207</x:f>
      </x:c>
      <x:c r="AJ223" s="63">
        <x:f>K207</x:f>
      </x:c>
      <x:c r="AL223" s="63">
        <x:f>J213</x:f>
      </x:c>
      <x:c r="AM223" s="63">
        <x:f>K213</x:f>
      </x:c>
      <x:c r="AN223" s="57" t="s"/>
      <x:c r="AO223" s="63">
        <x:f>J219</x:f>
      </x:c>
      <x:c r="AP223" s="63">
        <x:f>K219</x:f>
      </x:c>
      <x:c r="AR223" s="63">
        <x:f>J225</x:f>
      </x:c>
      <x:c r="AS223" s="63">
        <x:f>K225</x:f>
      </x:c>
      <x:c r="AT223" s="57" t="s"/>
      <x:c r="AU223" s="63">
        <x:f>J231</x:f>
      </x:c>
      <x:c r="AV223" s="63">
        <x:f>K231</x:f>
      </x:c>
      <x:c r="AW223" s="57" t="s"/>
      <x:c r="AX223" s="63">
        <x:f>J237</x:f>
      </x:c>
      <x:c r="AY223" s="63">
        <x:f>K237</x:f>
      </x:c>
      <x:c r="AZ223" s="96" t="s"/>
    </x:row>
    <x:row r="224" spans="1:52" x14ac:dyDescent="0.25">
      <x:c r="A224" s="11" t="n">
        <x:v>12</x:v>
      </x:c>
      <x:c r="B224" s="11" t="n">
        <x:v>25</x:v>
      </x:c>
      <x:c r="D224" s="11" t="n">
        <x:v>16</x:v>
      </x:c>
      <x:c r="E224" s="11" t="n">
        <x:v>14</x:v>
      </x:c>
      <x:c r="G224" s="11" t="n">
        <x:v>28</x:v>
      </x:c>
      <x:c r="H224" s="11" t="n">
        <x:v>8</x:v>
      </x:c>
      <x:c r="J224" s="11" t="n">
        <x:v>14</x:v>
      </x:c>
      <x:c r="K224" s="11">
        <x:f>'[1]y = F(x)'!K178</x:f>
      </x:c>
      <x:c r="M224" s="11" t="str">
        <x:f>IF(ABS(L224 - K224) &lt;= (ABS(K224) * 0.01), "Passed", "Failed")</x:f>
      </x:c>
      <x:c r="P224" s="96" t="s"/>
      <x:c r="Q224" s="57" t="s"/>
      <x:c r="AH224" s="96" t="s"/>
      <x:c r="AI224" s="62">
        <x:f>G205</x:f>
      </x:c>
      <x:c r="AJ224" s="62">
        <x:f>H205</x:f>
      </x:c>
      <x:c r="AL224" s="62">
        <x:f>G211</x:f>
      </x:c>
      <x:c r="AM224" s="62">
        <x:f>H211</x:f>
      </x:c>
      <x:c r="AN224" s="57" t="s"/>
      <x:c r="AO224" s="62">
        <x:f>G217</x:f>
      </x:c>
      <x:c r="AP224" s="62">
        <x:f>H217</x:f>
      </x:c>
      <x:c r="AR224" s="62">
        <x:f>G223</x:f>
      </x:c>
      <x:c r="AS224" s="62">
        <x:f>H223</x:f>
      </x:c>
      <x:c r="AT224" s="57" t="s"/>
      <x:c r="AU224" s="62">
        <x:f>G229</x:f>
      </x:c>
      <x:c r="AV224" s="62">
        <x:f>H229</x:f>
      </x:c>
      <x:c r="AW224" s="57" t="s"/>
      <x:c r="AX224" s="62">
        <x:f>G235</x:f>
      </x:c>
      <x:c r="AY224" s="62">
        <x:f>H235</x:f>
      </x:c>
      <x:c r="AZ224" s="96" t="s"/>
    </x:row>
    <x:row r="225" spans="1:52" x14ac:dyDescent="0.25">
      <x:c r="A225" s="11" t="n">
        <x:v>13</x:v>
      </x:c>
      <x:c r="B225" s="11" t="n">
        <x:v>16</x:v>
      </x:c>
      <x:c r="D225" s="11" t="n">
        <x:v>20</x:v>
      </x:c>
      <x:c r="E225" s="11" t="n">
        <x:v>12</x:v>
      </x:c>
      <x:c r="G225" s="11" t="n">
        <x:v>30</x:v>
      </x:c>
      <x:c r="H225" s="11" t="n">
        <x:v>5</x:v>
      </x:c>
      <x:c r="J225" s="11" t="n">
        <x:v>21</x:v>
      </x:c>
      <x:c r="K225" s="11">
        <x:f>'[1]y = F(x)'!K179</x:f>
      </x:c>
      <x:c r="M225" s="11" t="str">
        <x:f>IF(ABS(L225 - K225) &lt;= (ABS(K225) * 0.01), "Passed", "Failed")</x:f>
      </x:c>
      <x:c r="P225" s="96" t="s"/>
      <x:c r="Q225" s="57" t="s"/>
      <x:c r="AH225" s="96" t="s"/>
      <x:c r="AI225" s="62">
        <x:f>G206</x:f>
      </x:c>
      <x:c r="AJ225" s="62">
        <x:f>H206</x:f>
      </x:c>
      <x:c r="AL225" s="62">
        <x:f>G212</x:f>
      </x:c>
      <x:c r="AM225" s="62">
        <x:f>H212</x:f>
      </x:c>
      <x:c r="AN225" s="57" t="s"/>
      <x:c r="AO225" s="62">
        <x:f>G218</x:f>
      </x:c>
      <x:c r="AP225" s="62">
        <x:f>H218</x:f>
      </x:c>
      <x:c r="AR225" s="62">
        <x:f>G224</x:f>
      </x:c>
      <x:c r="AS225" s="62">
        <x:f>H224</x:f>
      </x:c>
      <x:c r="AT225" s="57" t="s"/>
      <x:c r="AU225" s="62">
        <x:f>G230</x:f>
      </x:c>
      <x:c r="AV225" s="62">
        <x:f>H230</x:f>
      </x:c>
      <x:c r="AW225" s="57" t="s"/>
      <x:c r="AX225" s="62">
        <x:f>G236</x:f>
      </x:c>
      <x:c r="AY225" s="62">
        <x:f>H236</x:f>
      </x:c>
      <x:c r="AZ225" s="96" t="s"/>
    </x:row>
    <x:row r="226" spans="1:52" x14ac:dyDescent="0.25">
      <x:c r="J226" s="11" t="n">
        <x:v>29</x:v>
      </x:c>
      <x:c r="K226" s="11">
        <x:f>'[1]y = F(x)'!K180</x:f>
      </x:c>
      <x:c r="M226" s="11" t="str">
        <x:f>IF(ABS(L226 - K226) &lt;= (ABS(K226) * 0.01), "Passed", "Failed")</x:f>
      </x:c>
      <x:c r="P226" s="96" t="s"/>
      <x:c r="Q226" s="57" t="s"/>
      <x:c r="AH226" s="96" t="s"/>
      <x:c r="AI226" s="63">
        <x:f>J208</x:f>
      </x:c>
      <x:c r="AJ226" s="63">
        <x:f>K208</x:f>
      </x:c>
      <x:c r="AL226" s="63">
        <x:f>J214</x:f>
      </x:c>
      <x:c r="AM226" s="63">
        <x:f>K214</x:f>
      </x:c>
      <x:c r="AN226" s="57" t="s"/>
      <x:c r="AO226" s="63">
        <x:f>J220</x:f>
      </x:c>
      <x:c r="AP226" s="63">
        <x:f>K220</x:f>
      </x:c>
      <x:c r="AR226" s="63">
        <x:f>J226</x:f>
      </x:c>
      <x:c r="AS226" s="63">
        <x:f>K226</x:f>
      </x:c>
      <x:c r="AT226" s="57" t="s"/>
      <x:c r="AU226" s="63">
        <x:f>J232</x:f>
      </x:c>
      <x:c r="AV226" s="63">
        <x:f>K232</x:f>
      </x:c>
      <x:c r="AW226" s="57" t="s"/>
      <x:c r="AX226" s="63">
        <x:f>J238</x:f>
      </x:c>
      <x:c r="AY226" s="63">
        <x:f>K238</x:f>
      </x:c>
      <x:c r="AZ226" s="96" t="s"/>
    </x:row>
    <x:row r="227" spans="1:52" x14ac:dyDescent="0.25">
      <x:c r="A227" s="13" t="s">
        <x:v>59</x:v>
      </x:c>
      <x:c r="P227" s="96" t="s"/>
      <x:c r="Q227" s="57" t="s"/>
      <x:c r="AH227" s="96" t="s"/>
      <x:c r="AI227" s="62">
        <x:f>G207</x:f>
      </x:c>
      <x:c r="AJ227" s="62">
        <x:f>H207</x:f>
      </x:c>
      <x:c r="AL227" s="62">
        <x:f>G213</x:f>
      </x:c>
      <x:c r="AM227" s="62">
        <x:f>H213</x:f>
      </x:c>
      <x:c r="AN227" s="57" t="s"/>
      <x:c r="AO227" s="62">
        <x:f>G219</x:f>
      </x:c>
      <x:c r="AP227" s="62">
        <x:f>H219</x:f>
      </x:c>
      <x:c r="AR227" s="62">
        <x:f>G225</x:f>
      </x:c>
      <x:c r="AS227" s="62">
        <x:f>H225</x:f>
      </x:c>
      <x:c r="AT227" s="57" t="s"/>
      <x:c r="AU227" s="62">
        <x:f>G231</x:f>
      </x:c>
      <x:c r="AV227" s="62">
        <x:f>H231</x:f>
      </x:c>
      <x:c r="AW227" s="57" t="s"/>
      <x:c r="AX227" s="62">
        <x:f>G237</x:f>
      </x:c>
      <x:c r="AY227" s="62">
        <x:f>H237</x:f>
      </x:c>
      <x:c r="AZ227" s="96" t="s"/>
    </x:row>
    <x:row r="228" spans="1:52" x14ac:dyDescent="0.25">
      <x:c r="A228" s="45" t="s">
        <x:v>9</x:v>
      </x:c>
      <x:c r="B228" s="45" t="s">
        <x:v>10</x:v>
      </x:c>
      <x:c r="C228" s="45" t="s">
        <x:v>11</x:v>
      </x:c>
      <x:c r="D228" s="47" t="s">
        <x:v>12</x:v>
      </x:c>
      <x:c r="E228" s="47" t="s">
        <x:v>13</x:v>
      </x:c>
      <x:c r="F228" s="47" t="s">
        <x:v>14</x:v>
      </x:c>
      <x:c r="G228" s="49" t="s">
        <x:v>15</x:v>
      </x:c>
      <x:c r="H228" s="49" t="s">
        <x:v>16</x:v>
      </x:c>
      <x:c r="I228" s="49" t="s">
        <x:v>17</x:v>
      </x:c>
      <x:c r="J228" s="58" t="s">
        <x:v>74</x:v>
      </x:c>
      <x:c r="K228" s="59" t="s">
        <x:v>75</x:v>
      </x:c>
      <x:c r="L228" s="59" t="s">
        <x:v>19</x:v>
      </x:c>
      <x:c r="M228" s="59" t="s">
        <x:v>403</x:v>
      </x:c>
      <x:c r="N228" s="59" t="s">
        <x:v>102</x:v>
      </x:c>
      <x:c r="O228" s="59" t="s">
        <x:v>103</x:v>
      </x:c>
      <x:c r="P228" s="96" t="s"/>
      <x:c r="Q228" s="57" t="s"/>
      <x:c r="AH228" s="96" t="s"/>
      <x:c r="AZ228" s="96" t="s"/>
    </x:row>
    <x:row r="229" spans="1:52" x14ac:dyDescent="0.25">
      <x:c r="A229" s="11" t="n">
        <x:v>11</x:v>
      </x:c>
      <x:c r="B229" s="11" t="n">
        <x:v>36</x:v>
      </x:c>
      <x:c r="C229" s="11" t="s">
        <x:v>54</x:v>
      </x:c>
      <x:c r="D229" s="11" t="n">
        <x:v>15</x:v>
      </x:c>
      <x:c r="E229" s="11" t="n">
        <x:v>16</x:v>
      </x:c>
      <x:c r="F229" s="11" t="s">
        <x:v>54</x:v>
      </x:c>
      <x:c r="G229" s="11" t="n">
        <x:v>22</x:v>
      </x:c>
      <x:c r="H229" s="11" t="n">
        <x:v>12</x:v>
      </x:c>
      <x:c r="I229" s="11" t="s">
        <x:v>54</x:v>
      </x:c>
      <x:c r="J229" s="11" t="n">
        <x:v>11.5</x:v>
      </x:c>
      <x:c r="K229" s="11">
        <x:f>'[1]y = F(x)'!K221</x:f>
      </x:c>
      <x:c r="M229" s="11" t="str">
        <x:f>IF(ABS(L229 - K229) &lt;= (ABS(K229) * 0.01), "Passed", "Failed")</x:f>
      </x:c>
      <x:c r="P229" s="96" t="s"/>
      <x:c r="Q229" s="57" t="s"/>
      <x:c r="AH229" s="96" t="s"/>
      <x:c r="AZ229" s="96" t="s"/>
    </x:row>
    <x:row r="230" spans="1:52" x14ac:dyDescent="0.25">
      <x:c r="A230" s="11" t="n">
        <x:v>12</x:v>
      </x:c>
      <x:c r="B230" s="11" t="n">
        <x:v>25</x:v>
      </x:c>
      <x:c r="D230" s="11" t="n">
        <x:v>16</x:v>
      </x:c>
      <x:c r="E230" s="11" t="n">
        <x:v>14</x:v>
      </x:c>
      <x:c r="G230" s="11" t="n">
        <x:v>28</x:v>
      </x:c>
      <x:c r="H230" s="11" t="n">
        <x:v>8</x:v>
      </x:c>
      <x:c r="J230" s="11" t="n">
        <x:v>14</x:v>
      </x:c>
      <x:c r="K230" s="11">
        <x:f>'[1]y = F(x)'!K222</x:f>
      </x:c>
      <x:c r="M230" s="11" t="str">
        <x:f>IF(ABS(L230 - K230) &lt;= (ABS(K230) * 0.01), "Passed", "Failed")</x:f>
      </x:c>
      <x:c r="O230" s="11">
        <x:f>AVERAGE(13.7826086956522, 14.6875, 16.5466101694915)</x:f>
      </x:c>
      <x:c r="P230" s="96" t="s"/>
      <x:c r="Q230" s="57" t="s"/>
      <x:c r="AH230" s="96" t="s"/>
      <x:c r="AZ230" s="96" t="s"/>
    </x:row>
    <x:row r="231" spans="1:52" x14ac:dyDescent="0.25">
      <x:c r="A231" s="11" t="n">
        <x:v>13</x:v>
      </x:c>
      <x:c r="B231" s="11" t="n">
        <x:v>16</x:v>
      </x:c>
      <x:c r="D231" s="11" t="n">
        <x:v>20</x:v>
      </x:c>
      <x:c r="E231" s="11" t="n">
        <x:v>12</x:v>
      </x:c>
      <x:c r="G231" s="11" t="n">
        <x:v>30</x:v>
      </x:c>
      <x:c r="H231" s="11" t="n">
        <x:v>5</x:v>
      </x:c>
      <x:c r="J231" s="11" t="n">
        <x:v>21</x:v>
      </x:c>
      <x:c r="K231" s="11">
        <x:f>'[1]y = F(x)'!K223</x:f>
      </x:c>
      <x:c r="M231" s="11" t="str">
        <x:f>IF(ABS(L231 - K231) &lt;= (ABS(K231) * 0.01), "Passed", "Failed")</x:f>
      </x:c>
      <x:c r="O231" s="11">
        <x:f>AVERAGE(12.0144230769231, 11.9973404255319, 12.0386363636364)</x:f>
      </x:c>
      <x:c r="P231" s="96" t="s"/>
      <x:c r="Q231" s="57" t="s"/>
      <x:c r="AH231" s="96" t="s"/>
      <x:c r="AZ231" s="96" t="s"/>
    </x:row>
    <x:row r="232" spans="1:52" x14ac:dyDescent="0.25">
      <x:c r="J232" s="11" t="n">
        <x:v>29</x:v>
      </x:c>
      <x:c r="K232" s="11">
        <x:f>'[1]y = F(x)'!K224</x:f>
      </x:c>
      <x:c r="M232" s="11" t="str">
        <x:f>IF(ABS(L232 - K232) &lt;= (ABS(K232) * 0.01), "Passed", "Failed")</x:f>
      </x:c>
      <x:c r="P232" s="96" t="s"/>
      <x:c r="Q232" s="57" t="s"/>
      <x:c r="AH232" s="96" t="s"/>
      <x:c r="AZ232" s="96" t="s"/>
    </x:row>
    <x:row r="233" spans="1:52" x14ac:dyDescent="0.25">
      <x:c r="A233" s="13" t="s">
        <x:v>67</x:v>
      </x:c>
      <x:c r="P233" s="96" t="s"/>
      <x:c r="Q233" s="57" t="s"/>
      <x:c r="AH233" s="96" t="s"/>
      <x:c r="AZ233" s="96" t="s"/>
    </x:row>
    <x:row r="234" spans="1:52" x14ac:dyDescent="0.25">
      <x:c r="A234" s="45" t="s">
        <x:v>9</x:v>
      </x:c>
      <x:c r="B234" s="45" t="s">
        <x:v>10</x:v>
      </x:c>
      <x:c r="C234" s="45" t="s">
        <x:v>11</x:v>
      </x:c>
      <x:c r="D234" s="47" t="s">
        <x:v>12</x:v>
      </x:c>
      <x:c r="E234" s="47" t="s">
        <x:v>13</x:v>
      </x:c>
      <x:c r="F234" s="47" t="s">
        <x:v>14</x:v>
      </x:c>
      <x:c r="G234" s="49" t="s">
        <x:v>15</x:v>
      </x:c>
      <x:c r="H234" s="49" t="s">
        <x:v>16</x:v>
      </x:c>
      <x:c r="I234" s="49" t="s">
        <x:v>17</x:v>
      </x:c>
      <x:c r="J234" s="58" t="s">
        <x:v>74</x:v>
      </x:c>
      <x:c r="K234" s="59" t="s">
        <x:v>75</x:v>
      </x:c>
      <x:c r="L234" s="59" t="s">
        <x:v>19</x:v>
      </x:c>
      <x:c r="M234" s="59" t="s">
        <x:v>403</x:v>
      </x:c>
      <x:c r="N234" s="59" t="s">
        <x:v>102</x:v>
      </x:c>
      <x:c r="O234" s="59" t="s">
        <x:v>103</x:v>
      </x:c>
      <x:c r="P234" s="96" t="s"/>
      <x:c r="Q234" s="57" t="s"/>
      <x:c r="AH234" s="96" t="s"/>
      <x:c r="AZ234" s="96" t="s"/>
    </x:row>
    <x:row r="235" spans="1:52" x14ac:dyDescent="0.25">
      <x:c r="A235" s="11" t="n">
        <x:v>11</x:v>
      </x:c>
      <x:c r="B235" s="11" t="n">
        <x:v>36</x:v>
      </x:c>
      <x:c r="C235" s="11" t="s">
        <x:v>33</x:v>
      </x:c>
      <x:c r="D235" s="11" t="n">
        <x:v>15</x:v>
      </x:c>
      <x:c r="E235" s="11" t="n">
        <x:v>16</x:v>
      </x:c>
      <x:c r="F235" s="11" t="s">
        <x:v>54</x:v>
      </x:c>
      <x:c r="G235" s="11" t="n">
        <x:v>22</x:v>
      </x:c>
      <x:c r="H235" s="11" t="n">
        <x:v>12</x:v>
      </x:c>
      <x:c r="I235" s="11" t="s">
        <x:v>40</x:v>
      </x:c>
      <x:c r="J235" s="11" t="n">
        <x:v>11.5</x:v>
      </x:c>
      <x:c r="K235" s="11">
        <x:f>'[1]y = F(x)'!K265</x:f>
      </x:c>
      <x:c r="M235" s="11" t="str">
        <x:f>IF(ABS(L235 - K235) &lt;= (ABS(K235) * 0.01), "Passed", "Failed")</x:f>
      </x:c>
      <x:c r="P235" s="96" t="s"/>
      <x:c r="Q235" s="57" t="s"/>
      <x:c r="AH235" s="96" t="s"/>
      <x:c r="AZ235" s="96" t="s"/>
    </x:row>
    <x:row r="236" spans="1:52" x14ac:dyDescent="0.25">
      <x:c r="A236" s="11" t="n">
        <x:v>12</x:v>
      </x:c>
      <x:c r="B236" s="11" t="n">
        <x:v>25</x:v>
      </x:c>
      <x:c r="D236" s="11" t="n">
        <x:v>16</x:v>
      </x:c>
      <x:c r="E236" s="11" t="n">
        <x:v>14</x:v>
      </x:c>
      <x:c r="G236" s="11" t="n">
        <x:v>28</x:v>
      </x:c>
      <x:c r="H236" s="11" t="n">
        <x:v>8</x:v>
      </x:c>
      <x:c r="J236" s="11" t="n">
        <x:v>14</x:v>
      </x:c>
      <x:c r="K236" s="11">
        <x:f>'[1]y = F(x)'!K266</x:f>
      </x:c>
      <x:c r="M236" s="11" t="str">
        <x:f>IF(ABS(L236 - K236) &lt;= (ABS(K236) * 0.01), "Passed", "Failed")</x:f>
      </x:c>
      <x:c r="P236" s="96" t="s"/>
      <x:c r="Q236" s="57" t="s"/>
      <x:c r="AH236" s="96" t="s"/>
      <x:c r="AZ236" s="96" t="s"/>
    </x:row>
    <x:row r="237" spans="1:52" x14ac:dyDescent="0.25">
      <x:c r="A237" s="11" t="n">
        <x:v>13</x:v>
      </x:c>
      <x:c r="B237" s="11" t="n">
        <x:v>16</x:v>
      </x:c>
      <x:c r="D237" s="11" t="n">
        <x:v>20</x:v>
      </x:c>
      <x:c r="E237" s="11" t="n">
        <x:v>12</x:v>
      </x:c>
      <x:c r="G237" s="11" t="n">
        <x:v>30</x:v>
      </x:c>
      <x:c r="H237" s="11" t="n">
        <x:v>5</x:v>
      </x:c>
      <x:c r="J237" s="11" t="n">
        <x:v>21</x:v>
      </x:c>
      <x:c r="K237" s="11">
        <x:f>'[1]y = F(x)'!K267</x:f>
      </x:c>
      <x:c r="M237" s="11" t="str">
        <x:f>IF(ABS(L237 - K237) &lt;= (ABS(K237) * 0.01), "Passed", "Failed")</x:f>
      </x:c>
      <x:c r="P237" s="96" t="s"/>
      <x:c r="Q237" s="57" t="s"/>
      <x:c r="AH237" s="96" t="s"/>
      <x:c r="AZ237" s="96" t="s"/>
    </x:row>
    <x:row r="238" spans="1:52" x14ac:dyDescent="0.25">
      <x:c r="J238" s="11" t="n">
        <x:v>29</x:v>
      </x:c>
      <x:c r="K238" s="11">
        <x:f>'[1]y = F(x)'!K268</x:f>
      </x:c>
      <x:c r="M238" s="11" t="str">
        <x:f>IF(ABS(L238 - K238) &lt;= (ABS(K238) * 0.01), "Passed", "Failed")</x:f>
      </x:c>
      <x:c r="P238" s="96" t="s"/>
      <x:c r="Q238" s="57" t="s"/>
      <x:c r="AH238" s="96" t="s"/>
      <x:c r="AZ238" s="96" t="s"/>
    </x:row>
    <x:row r="239" spans="1:52" x14ac:dyDescent="0.25">
      <x:c r="P239" s="96" t="s"/>
      <x:c r="Q239" s="57" t="s"/>
      <x:c r="AH239" s="96" t="s"/>
      <x:c r="AZ239" s="96" t="s"/>
    </x:row>
    <x:row r="240" spans="1:52" x14ac:dyDescent="0.25">
      <x:c r="A240" s="97" t="s"/>
      <x:c r="B240" s="97" t="s"/>
      <x:c r="C240" s="97" t="s"/>
      <x:c r="D240" s="97" t="s"/>
      <x:c r="E240" s="97" t="s"/>
      <x:c r="F240" s="97" t="s"/>
      <x:c r="G240" s="97" t="s"/>
      <x:c r="H240" s="97" t="s"/>
      <x:c r="I240" s="97" t="s"/>
      <x:c r="J240" s="97" t="s"/>
      <x:c r="K240" s="97" t="s"/>
      <x:c r="L240" s="97" t="s"/>
      <x:c r="M240" s="97" t="s"/>
      <x:c r="N240" s="97" t="s"/>
      <x:c r="O240" s="97" t="s"/>
      <x:c r="P240" s="96" t="s"/>
      <x:c r="Q240" s="109" t="s"/>
      <x:c r="R240" s="97" t="s"/>
      <x:c r="S240" s="97" t="s"/>
      <x:c r="T240" s="97" t="s"/>
      <x:c r="U240" s="97" t="s"/>
      <x:c r="V240" s="97" t="s"/>
      <x:c r="W240" s="97" t="s"/>
      <x:c r="X240" s="97" t="s"/>
      <x:c r="Y240" s="97" t="s"/>
      <x:c r="Z240" s="97" t="s"/>
      <x:c r="AA240" s="97" t="s"/>
      <x:c r="AB240" s="97" t="s"/>
      <x:c r="AC240" s="97" t="s"/>
      <x:c r="AD240" s="97" t="s"/>
      <x:c r="AE240" s="97" t="s"/>
      <x:c r="AF240" s="97" t="s"/>
      <x:c r="AG240" s="97" t="s"/>
      <x:c r="AH240" s="96" t="s"/>
      <x:c r="AI240" s="109" t="s"/>
      <x:c r="AJ240" s="97" t="s"/>
      <x:c r="AK240" s="97" t="s"/>
      <x:c r="AL240" s="97" t="s"/>
      <x:c r="AM240" s="97" t="s"/>
      <x:c r="AN240" s="97" t="s"/>
      <x:c r="AO240" s="97" t="s"/>
      <x:c r="AP240" s="97" t="s"/>
      <x:c r="AQ240" s="97" t="s"/>
      <x:c r="AR240" s="97" t="s"/>
      <x:c r="AS240" s="97" t="s"/>
      <x:c r="AT240" s="97" t="s"/>
      <x:c r="AU240" s="97" t="s"/>
      <x:c r="AV240" s="97" t="s"/>
      <x:c r="AW240" s="97" t="s"/>
      <x:c r="AX240" s="97" t="s"/>
      <x:c r="AY240" s="97" t="s"/>
      <x:c r="AZ240" s="96" t="s"/>
    </x:row>
  </x:sheetData>
  <x:mergeCells count="36">
    <x:mergeCell ref="AI19:AJ19"/>
    <x:mergeCell ref="AL19:AM19"/>
    <x:mergeCell ref="AO19:AP19"/>
    <x:mergeCell ref="AR19:AS19"/>
    <x:mergeCell ref="AU19:AV19"/>
    <x:mergeCell ref="AX19:AY19"/>
    <x:mergeCell ref="AI58:AJ58"/>
    <x:mergeCell ref="AL58:AM58"/>
    <x:mergeCell ref="AO58:AP58"/>
    <x:mergeCell ref="AR58:AS58"/>
    <x:mergeCell ref="AU58:AV58"/>
    <x:mergeCell ref="AX58:AY58"/>
    <x:mergeCell ref="AI97:AJ97"/>
    <x:mergeCell ref="AL97:AM97"/>
    <x:mergeCell ref="AO97:AP97"/>
    <x:mergeCell ref="AR97:AS97"/>
    <x:mergeCell ref="AU97:AV97"/>
    <x:mergeCell ref="AX97:AY97"/>
    <x:mergeCell ref="AI136:AJ136"/>
    <x:mergeCell ref="AL136:AM136"/>
    <x:mergeCell ref="AO136:AP136"/>
    <x:mergeCell ref="AR136:AS136"/>
    <x:mergeCell ref="AU136:AV136"/>
    <x:mergeCell ref="AX136:AY136"/>
    <x:mergeCell ref="AI175:AJ175"/>
    <x:mergeCell ref="AL175:AM175"/>
    <x:mergeCell ref="AO175:AP175"/>
    <x:mergeCell ref="AR175:AS175"/>
    <x:mergeCell ref="AU175:AV175"/>
    <x:mergeCell ref="AX175:AY175"/>
    <x:mergeCell ref="AI214:AJ214"/>
    <x:mergeCell ref="AL214:AM214"/>
    <x:mergeCell ref="AO214:AP214"/>
    <x:mergeCell ref="AR214:AS214"/>
    <x:mergeCell ref="AU214:AV214"/>
    <x:mergeCell ref="AX214:AY214"/>
  </x:mergeCells>
  <x:conditionalFormatting sqref="M1:M201 M203:M248 M289:M1048576">
    <x:cfRule type="containsText" dxfId="0" priority="1" operator="containsText" text="Failed">
      <x:formula>NOT(ISERROR(SEARCH("Failed",M1)))</x:formula>
    </x:cfRule>
    <x:cfRule type="containsText" dxfId="1" priority="2" operator="containsText" text="Passed">
      <x:formula>NOT(ISERROR(SEARCH("Passed",M1)))</x:formula>
    </x:cfRule>
  </x:conditionalFormatting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Order</vt:lpstr>
      <vt:lpstr>y = F(x)</vt:lpstr>
      <vt:lpstr>y = F(x) - More Mixed Interp.</vt:lpstr>
      <vt:lpstr>x = F(y)</vt:lpstr>
      <vt:lpstr>x = F(y) - More Mixed Interp.</vt:lpstr>
      <vt:lpstr>Reference - Cubic Spline</vt:lpstr>
      <vt:lpstr>Analysis of y = F(x)</vt:lpstr>
      <vt:lpstr>Order!Print_Area</vt:lpstr>
      <vt:lpstr>Order!Print_Titles</vt:lpstr>
      <vt:lpstr>y = F(x)!Print_Area</vt:lpstr>
      <vt:lpstr>y = F(x)!Print_Titles</vt:lpstr>
      <vt:lpstr>y = F(x) - More Mixed Interp.!Print_Area</vt:lpstr>
      <vt:lpstr>y = F(x) - More Mixed Interp.!Print_Titles</vt:lpstr>
      <vt:lpstr>x = F(y)!Print_Area</vt:lpstr>
      <vt:lpstr>x = F(y)!Print_Titles</vt:lpstr>
      <vt:lpstr>x = F(y) - More Mixed Interp.!Print_Area</vt:lpstr>
      <vt:lpstr>x = F(y) - More Mixed Interp.!Print_Titles</vt:lpstr>
      <vt:lpstr>Reference - Cubic Spline!Print_Area</vt:lpstr>
      <vt:lpstr>Reference - Cubic Spline!Print_Titles</vt:lpstr>
      <vt:lpstr>Analysis of y = F(x)!Print_Area</vt:lpstr>
      <vt:lpstr>Analysis of y = F(x)!Print_Titles</vt:lpstr>
    </vt:vector>
  </ap:TitlesOfParts>
  <ap:Company>United States Army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Kucharski, John R CIV USARMY CEIWR-HEC (US)</dc:creator>
  <lastModifiedBy>Cody McCoy</lastModifiedBy>
  <dcterms:created xsi:type="dcterms:W3CDTF">2020-03-27T23:28:51.0000000Z</dcterms:created>
  <dcterms:modified xsi:type="dcterms:W3CDTF">2020-05-01T22:13:31.8864243Z</dcterms:modified>
</coreProperties>
</file>