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0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ody\source\Repos\flooddamageassessment\ModelTests\ExcelTesting\ExcelData\"/>
    </mc:Choice>
  </mc:AlternateContent>
  <xr:revisionPtr revIDLastSave="0" documentId="13_ncr:1_{4C7F0320-6D71-42C1-9168-58947912F0ED}" xr6:coauthVersionLast="45" xr6:coauthVersionMax="45" xr10:uidLastSave="{00000000-0000-0000-0000-000000000000}"/>
  <x:bookViews>
    <x:workbookView xWindow="-120" yWindow="-120" windowWidth="29040" windowHeight="15840" firstSheet="0" activeTab="0" xr2:uid="{5CD4448E-2A7E-4AF0-9B84-F068DF56FF19}"/>
  </x:bookViews>
  <x:sheets>
    <x:sheet name="ComputeTestData - For Testing" sheetId="4" r:id="rId1"/>
    <x:sheet name="ComputeTestData - Reference" sheetId="1" r:id="rId2"/>
    <x:sheet name="Template" sheetId="2" r:id="rId3"/>
    <x:sheet name="Reference - NaturalCubicSpline" sheetId="3" r:id="rId4"/>
  </x:sheets>
  <x:definedNames/>
  <x:calcPr calcId="18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B57" i="1"/>
  <x:c r="B107" i="1"/>
  <x:c r="H108" i="1"/>
  <x:c r="N108" i="1"/>
  <x:c r="E109" i="1"/>
  <x:c r="B110" i="1"/>
  <x:c r="B111" i="1"/>
  <x:c r="E111" i="1"/>
  <x:c r="B139" i="1"/>
  <x:c r="E139" i="1"/>
  <x:c r="H139" i="1"/>
  <x:c r="L139" i="1"/>
  <x:c r="O139" i="1"/>
  <x:c r="B140" i="1"/>
  <x:c r="K141" i="1"/>
  <x:c r="O141" i="1"/>
  <x:c r="B142" i="1"/>
  <x:c r="E142" i="1"/>
  <x:c r="H142" i="1"/>
  <x:c r="E143" i="1"/>
  <x:c r="H143" i="1"/>
  <x:c r="K143" i="1"/>
  <x:c r="N143" i="1"/>
  <x:c r="L169" i="1"/>
  <x:c r="O170" i="1"/>
  <x:c r="B171" i="1"/>
  <x:c r="H171" i="1"/>
  <x:c r="K171" i="1"/>
  <x:c r="N173" i="1"/>
  <x:c r="B174" i="1"/>
  <x:c r="K174" i="1"/>
  <x:c r="H175" i="1"/>
  <x:c r="O176" i="1"/>
  <x:c r="B177" i="1"/>
  <x:c r="B187" i="1"/>
  <x:c r="B189" i="1"/>
  <x:c r="H191" i="1"/>
  <x:c r="H192" i="1"/>
  <x:c r="O192" i="1"/>
  <x:c r="N194" i="1"/>
  <x:c r="E195" i="1"/>
  <x:c r="E196" i="1"/>
  <x:c r="B207" i="1"/>
  <x:c r="O208" i="1"/>
  <x:c r="B209" i="1"/>
  <x:c r="B210" i="1"/>
  <x:c r="H210" i="1"/>
  <x:c r="N210" i="1"/>
  <x:c r="E211" i="1"/>
  <x:c r="K211" i="1"/>
  <x:c r="E212" i="1"/>
  <x:c r="O213" i="1"/>
  <x:c r="H214" i="1"/>
  <x:c r="E215" i="1"/>
  <x:c r="B225" i="1"/>
  <x:c r="N226" i="1"/>
  <x:c r="H227" i="1"/>
  <x:c r="K227" i="1"/>
  <x:c r="E228" i="1"/>
  <x:c r="E229" i="1"/>
  <x:c r="B230" i="1"/>
  <x:c r="B231" i="1"/>
  <x:c r="O231" i="1"/>
  <x:c r="H233" i="1"/>
  <x:c r="E234" i="1"/>
  <x:c r="B272" i="1"/>
  <x:c r="B273" i="1"/>
  <x:c r="K274" i="1"/>
  <x:c r="H275" i="1"/>
  <x:c r="E277" i="1"/>
  <x:c r="H277" i="1"/>
  <x:c r="E280" i="1"/>
  <x:c r="O289" i="1"/>
  <x:c r="B290" i="1"/>
  <x:c r="L290" i="1"/>
  <x:c r="O292" i="1"/>
  <x:c r="K293" i="1"/>
  <x:c r="H294" i="1"/>
  <x:c r="N294" i="1"/>
  <x:c r="B295" i="1"/>
  <x:c r="K295" i="1"/>
  <x:c r="H296" i="1"/>
  <x:c r="B298" i="1"/>
  <x:c r="E309" i="1"/>
  <x:c r="N310" i="1"/>
  <x:c r="K311" i="1"/>
  <x:c r="O313" i="1"/>
  <x:c r="B314" i="1"/>
  <x:c r="E315" i="1"/>
  <x:c r="K329" i="1"/>
  <x:c r="B332" i="1"/>
  <x:c r="N361" i="1"/>
  <x:c r="B12" i="2"/>
  <x:c r="E12" i="2"/>
  <x:c r="H12" i="2"/>
  <x:c r="K12" i="2"/>
  <x:c r="N12" i="2"/>
  <x:c r="B13" i="2"/>
  <x:c r="E13" i="2"/>
  <x:c r="H13" i="2"/>
  <x:c r="K13" i="2"/>
  <x:c r="N13" i="2"/>
  <x:c r="B14" i="2"/>
  <x:c r="E14" i="2"/>
  <x:c r="H14" i="2"/>
  <x:c r="K14" i="2"/>
  <x:c r="N14" i="2"/>
  <x:c r="B15" i="2"/>
  <x:c r="E15" i="2"/>
  <x:c r="H15" i="2"/>
  <x:c r="K15" i="2"/>
  <x:c r="N15" i="2"/>
  <x:c r="B16" i="2"/>
  <x:c r="E16" i="2"/>
  <x:c r="H16" i="2"/>
  <x:c r="K16" i="2"/>
  <x:c r="N16" i="2"/>
  <x:c r="B17" i="2"/>
  <x:c r="E17" i="2"/>
  <x:c r="H17" i="2"/>
  <x:c r="K17" i="2"/>
  <x:c r="N17" i="2"/>
  <x:c r="B18" i="2"/>
  <x:c r="E18" i="2"/>
  <x:c r="H18" i="2"/>
  <x:c r="K18" i="2"/>
  <x:c r="N18" i="2"/>
  <x:c r="B19" i="2"/>
  <x:c r="E19" i="2"/>
  <x:c r="H19" i="2"/>
  <x:c r="K19" i="2"/>
  <x:c r="N19" i="2"/>
  <x:c r="A43" i="2"/>
  <x:c r="F43" i="2"/>
  <x:c r="M6" i="3"/>
  <x:c r="N6" i="3"/>
  <x:c r="Q6" i="3"/>
  <x:c r="R6" i="3"/>
  <x:c r="S6" i="3"/>
  <x:c r="T6" i="3"/>
  <x:c r="AP6" i="3"/>
  <x:c r="AQ6" i="3"/>
  <x:c r="AR6" i="3"/>
  <x:c r="AS6" i="3"/>
  <x:c r="M7" i="3"/>
  <x:c r="N7" i="3"/>
  <x:c r="Q7" i="3"/>
  <x:c r="R7" i="3"/>
  <x:c r="S7" i="3"/>
  <x:c r="T7" i="3"/>
  <x:c r="AP7" i="3"/>
  <x:c r="AQ7" i="3"/>
  <x:c r="AR7" i="3"/>
  <x:c r="AS7" i="3"/>
  <x:c r="D8" i="3"/>
  <x:c r="E8" i="3"/>
  <x:c r="M8" i="3"/>
  <x:c r="N8" i="3"/>
  <x:c r="Q8" i="3"/>
  <x:c r="S8" i="3"/>
  <x:c r="T8" i="3"/>
  <x:c r="AP8" i="3"/>
  <x:c r="AR8" i="3"/>
  <x:c r="AS8" i="3"/>
  <x:c r="D9" i="3"/>
  <x:c r="E9" i="3"/>
  <x:c r="M9" i="3"/>
  <x:c r="N9" i="3"/>
  <x:c r="D10" i="3"/>
  <x:c r="E10" i="3"/>
  <x:c r="D11" i="3"/>
  <x:c r="E11" i="3"/>
  <x:c r="D12" i="3"/>
  <x:c r="E12" i="3"/>
  <x:c r="T12" i="3" a="1"/>
  <x:c r="T12" i="3" s="1"/>
  <x:c r="T13" i="3" s="1"/>
  <x:c r="T14" i="3" s="1"/>
  <x:c r="T15" i="3" s="1"/>
  <x:c r="AS12" i="3" a="1"/>
  <x:c r="AS12" i="3" s="1"/>
  <x:c r="AS13" i="3" s="1"/>
  <x:c r="AS14" i="3" s="1"/>
  <x:c r="AS15" i="3" s="1"/>
  <x:c r="D13" i="3"/>
  <x:c r="E13" i="3"/>
  <x:c r="M13" i="3"/>
  <x:c r="O13" i="3"/>
  <x:c r="R13" i="3"/>
  <x:c r="AL13" i="3"/>
  <x:c r="AN13" i="3"/>
  <x:c r="AQ13" i="3"/>
  <x:c r="D14" i="3"/>
  <x:c r="E14" i="3"/>
  <x:c r="N14" i="3"/>
  <x:c r="P14" i="3"/>
  <x:c r="R14" i="3"/>
  <x:c r="AM14" i="3"/>
  <x:c r="AO14" i="3"/>
  <x:c r="AQ14" i="3"/>
  <x:c r="D15" i="3"/>
  <x:c r="E15" i="3"/>
  <x:c r="D16" i="3"/>
  <x:c r="E16" i="3"/>
  <x:c r="D17" i="3"/>
  <x:c r="E17" i="3"/>
  <x:c r="E18" i="3"/>
  <x:c r="F18" i="3"/>
  <x:c r="M18" i="3"/>
  <x:c r="N18" i="3"/>
  <x:c r="O18" i="3"/>
  <x:c r="P18" i="3"/>
  <x:c r="AL18" i="3"/>
  <x:c r="AM18" i="3"/>
  <x:c r="AN18" i="3"/>
  <x:c r="AO18" i="3"/>
  <x:c r="D19" i="3"/>
  <x:c r="E19" i="3"/>
  <x:c r="M19" i="3"/>
  <x:c r="N19" i="3"/>
  <x:c r="O19" i="3"/>
  <x:c r="P19" i="3"/>
  <x:c r="AL19" i="3"/>
  <x:c r="AM19" i="3"/>
  <x:c r="AN19" i="3"/>
  <x:c r="AO19" i="3"/>
  <x:c r="D20" i="3"/>
  <x:c r="E20" i="3"/>
  <x:c r="M20" i="3"/>
  <x:c r="N20" i="3"/>
  <x:c r="O20" i="3"/>
  <x:c r="P20" i="3"/>
  <x:c r="AL20" i="3"/>
  <x:c r="AM20" i="3"/>
  <x:c r="AN20" i="3"/>
  <x:c r="AO20" i="3"/>
  <x:c r="D25" i="3"/>
  <x:c r="E25" i="3"/>
  <x:c r="M25" i="3"/>
  <x:c r="N25" i="3"/>
  <x:c r="Q25" i="3"/>
  <x:c r="R25" i="3"/>
  <x:c r="S25" i="3"/>
  <x:c r="T25" i="3"/>
  <x:c r="AP25" i="3"/>
  <x:c r="AQ25" i="3"/>
  <x:c r="AR25" i="3"/>
  <x:c r="AS25" i="3"/>
  <x:c r="D26" i="3"/>
  <x:c r="E26" i="3"/>
  <x:c r="M26" i="3"/>
  <x:c r="N26" i="3"/>
  <x:c r="Q26" i="3"/>
  <x:c r="R26" i="3"/>
  <x:c r="S26" i="3"/>
  <x:c r="T26" i="3"/>
  <x:c r="AP26" i="3"/>
  <x:c r="AQ26" i="3"/>
  <x:c r="AR26" i="3"/>
  <x:c r="AS26" i="3"/>
  <x:c r="D27" i="3"/>
  <x:c r="E27" i="3"/>
  <x:c r="M27" i="3"/>
  <x:c r="N27" i="3"/>
  <x:c r="Q27" i="3"/>
  <x:c r="S27" i="3"/>
  <x:c r="T27" i="3"/>
  <x:c r="AP27" i="3"/>
  <x:c r="AR27" i="3"/>
  <x:c r="AS27" i="3"/>
  <x:c r="D28" i="3"/>
  <x:c r="E28" i="3"/>
  <x:c r="M28" i="3"/>
  <x:c r="N28" i="3"/>
  <x:c r="D29" i="3"/>
  <x:c r="E29" i="3"/>
  <x:c r="D30" i="3"/>
  <x:c r="E30" i="3"/>
  <x:c r="D31" i="3"/>
  <x:c r="E31" i="3"/>
  <x:c r="T31" i="3" a="1"/>
  <x:c r="T31" i="3" s="1"/>
  <x:c r="T32" i="3" s="1"/>
  <x:c r="T33" i="3" s="1"/>
  <x:c r="T34" i="3" s="1"/>
  <x:c r="AS31" i="3" a="1"/>
  <x:c r="AS31" i="3" s="1"/>
  <x:c r="AS32" i="3" s="1"/>
  <x:c r="AS33" i="3" s="1"/>
  <x:c r="AS34" i="3" s="1"/>
  <x:c r="D32" i="3"/>
  <x:c r="E32" i="3"/>
  <x:c r="M32" i="3"/>
  <x:c r="O32" i="3"/>
  <x:c r="R32" i="3"/>
  <x:c r="AL32" i="3"/>
  <x:c r="AN32" i="3"/>
  <x:c r="AQ32" i="3"/>
  <x:c r="D33" i="3"/>
  <x:c r="E33" i="3"/>
  <x:c r="N33" i="3"/>
  <x:c r="P33" i="3"/>
  <x:c r="R33" i="3"/>
  <x:c r="AM33" i="3"/>
  <x:c r="AO33" i="3"/>
  <x:c r="AQ33" i="3"/>
  <x:c r="D34" i="3"/>
  <x:c r="E34" i="3"/>
  <x:c r="D35" i="3"/>
  <x:c r="E35" i="3"/>
  <x:c r="E36" i="3"/>
  <x:c r="D37" i="3"/>
  <x:c r="E37" i="3"/>
  <x:c r="M37" i="3"/>
  <x:c r="N37" i="3"/>
  <x:c r="O37" i="3"/>
  <x:c r="P37" i="3"/>
  <x:c r="AL37" i="3"/>
  <x:c r="AM37" i="3"/>
  <x:c r="AN37" i="3"/>
  <x:c r="AO37" i="3"/>
  <x:c r="M38" i="3"/>
  <x:c r="N38" i="3"/>
  <x:c r="O38" i="3"/>
  <x:c r="P38" i="3"/>
  <x:c r="AL38" i="3"/>
  <x:c r="AM38" i="3"/>
  <x:c r="AN38" i="3"/>
  <x:c r="AO38" i="3"/>
  <x:c r="M39" i="3"/>
  <x:c r="N39" i="3"/>
  <x:c r="O39" i="3"/>
  <x:c r="P39" i="3"/>
  <x:c r="AL39" i="3"/>
  <x:c r="AM39" i="3"/>
  <x:c r="AN39" i="3"/>
  <x:c r="AO39" i="3"/>
  <x:c r="D44" i="3"/>
  <x:c r="E44" i="3"/>
  <x:c r="M44" i="3"/>
  <x:c r="N44" i="3"/>
  <x:c r="Q44" i="3"/>
  <x:c r="R44" i="3"/>
  <x:c r="S44" i="3"/>
  <x:c r="T44" i="3"/>
  <x:c r="D45" i="3"/>
  <x:c r="E45" i="3"/>
  <x:c r="M45" i="3"/>
  <x:c r="N45" i="3"/>
  <x:c r="Q45" i="3"/>
  <x:c r="R45" i="3"/>
  <x:c r="S45" i="3"/>
  <x:c r="T45" i="3"/>
  <x:c r="D46" i="3"/>
  <x:c r="E46" i="3"/>
  <x:c r="M46" i="3"/>
  <x:c r="N46" i="3"/>
  <x:c r="Q46" i="3"/>
  <x:c r="S46" i="3"/>
  <x:c r="T46" i="3"/>
  <x:c r="D47" i="3"/>
  <x:c r="E47" i="3"/>
  <x:c r="M47" i="3"/>
  <x:c r="N47" i="3"/>
  <x:c r="D48" i="3"/>
  <x:c r="E48" i="3"/>
  <x:c r="D49" i="3"/>
  <x:c r="E49" i="3"/>
  <x:c r="D50" i="3"/>
  <x:c r="E50" i="3"/>
  <x:c r="T50" i="3" a="1"/>
  <x:c r="T50" i="3" s="1"/>
  <x:c r="T51" i="3" s="1"/>
  <x:c r="T52" i="3" s="1"/>
  <x:c r="T53" i="3" s="1"/>
  <x:c r="D51" i="3"/>
  <x:c r="E51" i="3"/>
  <x:c r="M51" i="3"/>
  <x:c r="O51" i="3"/>
  <x:c r="R51" i="3"/>
  <x:c r="D52" i="3"/>
  <x:c r="E52" i="3"/>
  <x:c r="N52" i="3"/>
  <x:c r="P52" i="3"/>
  <x:c r="R52" i="3"/>
  <x:c r="D53" i="3"/>
  <x:c r="E53" i="3"/>
  <x:c r="D54" i="3"/>
  <x:c r="E54" i="3"/>
  <x:c r="E55" i="3"/>
  <x:c r="G55" i="3"/>
  <x:c r="D56" i="3"/>
  <x:c r="E56" i="3"/>
  <x:c r="M56" i="3"/>
  <x:c r="N56" i="3"/>
  <x:c r="O56" i="3"/>
  <x:c r="P56" i="3"/>
  <x:c r="M57" i="3"/>
  <x:c r="N57" i="3"/>
  <x:c r="O57" i="3"/>
  <x:c r="P57" i="3"/>
  <x:c r="M58" i="3"/>
  <x:c r="N58" i="3"/>
  <x:c r="O58" i="3"/>
  <x:c r="P58" i="3"/>
  <x:c r="D62" i="3"/>
  <x:c r="E62" i="3"/>
  <x:c r="D63" i="3"/>
  <x:c r="E63" i="3"/>
  <x:c r="M63" i="3"/>
  <x:c r="N63" i="3"/>
  <x:c r="Q63" i="3"/>
  <x:c r="R63" i="3"/>
  <x:c r="S63" i="3"/>
  <x:c r="T63" i="3"/>
  <x:c r="D64" i="3"/>
  <x:c r="E64" i="3"/>
  <x:c r="M64" i="3"/>
  <x:c r="N64" i="3"/>
  <x:c r="Q64" i="3"/>
  <x:c r="R64" i="3"/>
  <x:c r="S64" i="3"/>
  <x:c r="T64" i="3"/>
  <x:c r="D65" i="3"/>
  <x:c r="E65" i="3"/>
  <x:c r="M65" i="3"/>
  <x:c r="N65" i="3"/>
  <x:c r="Q65" i="3"/>
  <x:c r="S65" i="3"/>
  <x:c r="T65" i="3"/>
  <x:c r="D66" i="3"/>
  <x:c r="E66" i="3"/>
  <x:c r="M66" i="3"/>
  <x:c r="N66" i="3"/>
  <x:c r="D67" i="3"/>
  <x:c r="E67" i="3"/>
  <x:c r="D68" i="3"/>
  <x:c r="E68" i="3"/>
  <x:c r="D69" i="3"/>
  <x:c r="E69" i="3"/>
  <x:c r="T69" i="3" a="1"/>
  <x:c r="T69" i="3" s="1"/>
  <x:c r="T70" i="3" s="1"/>
  <x:c r="T71" i="3" s="1"/>
  <x:c r="T72" i="3" s="1"/>
  <x:c r="D70" i="3"/>
  <x:c r="E70" i="3"/>
  <x:c r="M70" i="3"/>
  <x:c r="O70" i="3"/>
  <x:c r="R70" i="3"/>
  <x:c r="D71" i="3"/>
  <x:c r="E71" i="3"/>
  <x:c r="N71" i="3"/>
  <x:c r="P71" i="3"/>
  <x:c r="R71" i="3"/>
  <x:c r="E72" i="3"/>
  <x:c r="G72" i="3"/>
  <x:c r="D73" i="3"/>
  <x:c r="E73" i="3"/>
  <x:c r="D74" i="3"/>
  <x:c r="E74" i="3"/>
  <x:c r="M75" i="3"/>
  <x:c r="N75" i="3"/>
  <x:c r="O75" i="3"/>
  <x:c r="P75" i="3"/>
  <x:c r="M76" i="3"/>
  <x:c r="N76" i="3"/>
  <x:c r="O76" i="3"/>
  <x:c r="P76" i="3"/>
  <x:c r="M77" i="3"/>
  <x:c r="N77" i="3"/>
  <x:c r="O77" i="3"/>
  <x:c r="P77" i="3"/>
  <x:c r="D82" i="3"/>
  <x:c r="E82" i="3"/>
  <x:c r="D83" i="3"/>
  <x:c r="E83" i="3"/>
  <x:c r="M83" i="3"/>
  <x:c r="N83" i="3"/>
  <x:c r="Q83" i="3"/>
  <x:c r="R83" i="3"/>
  <x:c r="S83" i="3"/>
  <x:c r="T83" i="3"/>
  <x:c r="D84" i="3"/>
  <x:c r="E84" i="3"/>
  <x:c r="M84" i="3"/>
  <x:c r="N84" i="3"/>
  <x:c r="Q84" i="3"/>
  <x:c r="R84" i="3"/>
  <x:c r="S84" i="3"/>
  <x:c r="T84" i="3"/>
  <x:c r="D85" i="3"/>
  <x:c r="E85" i="3"/>
  <x:c r="M85" i="3"/>
  <x:c r="N85" i="3"/>
  <x:c r="Q85" i="3"/>
  <x:c r="S85" i="3"/>
  <x:c r="T85" i="3"/>
  <x:c r="D86" i="3"/>
  <x:c r="E86" i="3"/>
  <x:c r="M86" i="3"/>
  <x:c r="N86" i="3"/>
  <x:c r="D87" i="3"/>
  <x:c r="E87" i="3"/>
  <x:c r="D88" i="3"/>
  <x:c r="E88" i="3"/>
  <x:c r="D89" i="3"/>
  <x:c r="E89" i="3"/>
  <x:c r="T89" i="3" a="1"/>
  <x:c r="T89" i="3" s="1"/>
  <x:c r="T90" i="3" s="1"/>
  <x:c r="T91" i="3" s="1"/>
  <x:c r="T92" i="3" s="1"/>
  <x:c r="D90" i="3"/>
  <x:c r="E90" i="3"/>
  <x:c r="M90" i="3"/>
  <x:c r="O90" i="3"/>
  <x:c r="R90" i="3"/>
  <x:c r="D91" i="3"/>
  <x:c r="E91" i="3"/>
  <x:c r="N91" i="3"/>
  <x:c r="P91" i="3"/>
  <x:c r="R91" i="3"/>
  <x:c r="D92" i="3"/>
  <x:c r="E92" i="3"/>
  <x:c r="E93" i="3"/>
  <x:c r="G93" i="3"/>
  <x:c r="D94" i="3"/>
  <x:c r="E94" i="3"/>
  <x:c r="M95" i="3"/>
  <x:c r="N95" i="3"/>
  <x:c r="O95" i="3"/>
  <x:c r="P95" i="3"/>
  <x:c r="M96" i="3"/>
  <x:c r="N96" i="3"/>
  <x:c r="O96" i="3"/>
  <x:c r="P96" i="3"/>
  <x:c r="M97" i="3"/>
  <x:c r="N97" i="3"/>
  <x:c r="O97" i="3"/>
  <x:c r="P97" i="3"/>
  <x:c r="D102" i="3"/>
  <x:c r="E102" i="3"/>
  <x:c r="D103" i="3"/>
  <x:c r="E103" i="3"/>
  <x:c r="M103" i="3"/>
  <x:c r="N103" i="3"/>
  <x:c r="Q103" i="3"/>
  <x:c r="R103" i="3"/>
  <x:c r="S103" i="3"/>
  <x:c r="T103" i="3"/>
  <x:c r="D104" i="3"/>
  <x:c r="E104" i="3"/>
  <x:c r="M104" i="3"/>
  <x:c r="N104" i="3"/>
  <x:c r="Q104" i="3"/>
  <x:c r="R104" i="3"/>
  <x:c r="S104" i="3"/>
  <x:c r="T104" i="3"/>
  <x:c r="D105" i="3"/>
  <x:c r="E105" i="3"/>
  <x:c r="M105" i="3"/>
  <x:c r="N105" i="3"/>
  <x:c r="Q105" i="3"/>
  <x:c r="S105" i="3"/>
  <x:c r="T105" i="3"/>
  <x:c r="D106" i="3"/>
  <x:c r="E106" i="3"/>
  <x:c r="M106" i="3"/>
  <x:c r="N106" i="3"/>
  <x:c r="D107" i="3"/>
  <x:c r="E107" i="3"/>
  <x:c r="D108" i="3"/>
  <x:c r="E108" i="3"/>
  <x:c r="D109" i="3"/>
  <x:c r="E109" i="3"/>
  <x:c r="T109" i="3" a="1"/>
  <x:c r="T109" i="3" s="1"/>
  <x:c r="T110" i="3" s="1"/>
  <x:c r="T111" i="3" s="1"/>
  <x:c r="T112" i="3" s="1"/>
  <x:c r="D110" i="3"/>
  <x:c r="E110" i="3"/>
  <x:c r="M110" i="3"/>
  <x:c r="O110" i="3"/>
  <x:c r="R110" i="3"/>
  <x:c r="D111" i="3"/>
  <x:c r="E111" i="3"/>
  <x:c r="N111" i="3"/>
  <x:c r="P111" i="3"/>
  <x:c r="R111" i="3"/>
  <x:c r="E112" i="3"/>
  <x:c r="F112" i="3"/>
  <x:c r="D113" i="3"/>
  <x:c r="E113" i="3"/>
  <x:c r="D114" i="3"/>
  <x:c r="E114" i="3"/>
  <x:c r="M115" i="3"/>
  <x:c r="N115" i="3"/>
  <x:c r="O115" i="3"/>
  <x:c r="P115" i="3"/>
  <x:c r="M116" i="3"/>
  <x:c r="N116" i="3"/>
  <x:c r="O116" i="3"/>
  <x:c r="P116" i="3"/>
  <x:c r="M117" i="3"/>
  <x:c r="N117" i="3"/>
  <x:c r="O117" i="3"/>
  <x:c r="P117" i="3"/>
  <x:c r="D122" i="3"/>
  <x:c r="E122" i="3"/>
  <x:c r="D123" i="3"/>
  <x:c r="E123" i="3"/>
  <x:c r="M123" i="3"/>
  <x:c r="N123" i="3"/>
  <x:c r="Q123" i="3"/>
  <x:c r="R123" i="3"/>
  <x:c r="S123" i="3"/>
  <x:c r="T123" i="3"/>
  <x:c r="D124" i="3"/>
  <x:c r="E124" i="3"/>
  <x:c r="M124" i="3"/>
  <x:c r="N124" i="3"/>
  <x:c r="Q124" i="3"/>
  <x:c r="R124" i="3"/>
  <x:c r="S124" i="3"/>
  <x:c r="T124" i="3"/>
  <x:c r="D125" i="3"/>
  <x:c r="E125" i="3"/>
  <x:c r="M125" i="3"/>
  <x:c r="N125" i="3"/>
  <x:c r="Q125" i="3"/>
  <x:c r="S125" i="3"/>
  <x:c r="T125" i="3"/>
  <x:c r="D126" i="3"/>
  <x:c r="E126" i="3"/>
  <x:c r="M126" i="3"/>
  <x:c r="N126" i="3"/>
  <x:c r="D127" i="3"/>
  <x:c r="E127" i="3"/>
  <x:c r="D128" i="3"/>
  <x:c r="E128" i="3"/>
  <x:c r="D129" i="3"/>
  <x:c r="E129" i="3"/>
  <x:c r="T129" i="3" a="1"/>
  <x:c r="T129" i="3" s="1"/>
  <x:c r="T130" i="3" s="1"/>
  <x:c r="T131" i="3" s="1"/>
  <x:c r="T132" i="3" s="1"/>
  <x:c r="D130" i="3"/>
  <x:c r="E130" i="3"/>
  <x:c r="M130" i="3"/>
  <x:c r="O130" i="3"/>
  <x:c r="R130" i="3"/>
  <x:c r="D131" i="3"/>
  <x:c r="E131" i="3"/>
  <x:c r="N131" i="3"/>
  <x:c r="P131" i="3"/>
  <x:c r="R131" i="3"/>
  <x:c r="E132" i="3"/>
  <x:c r="F132" i="3"/>
  <x:c r="D133" i="3"/>
  <x:c r="E133" i="3"/>
  <x:c r="D134" i="3"/>
  <x:c r="E134" i="3"/>
  <x:c r="M135" i="3"/>
  <x:c r="N135" i="3"/>
  <x:c r="O135" i="3"/>
  <x:c r="P135" i="3"/>
  <x:c r="M136" i="3"/>
  <x:c r="N136" i="3"/>
  <x:c r="O136" i="3"/>
  <x:c r="P136" i="3"/>
  <x:c r="M137" i="3"/>
  <x:c r="N137" i="3"/>
  <x:c r="O137" i="3"/>
  <x:c r="P137" i="3"/>
  <x:c r="D142" i="3"/>
  <x:c r="E142" i="3"/>
  <x:c r="D143" i="3"/>
  <x:c r="E143" i="3"/>
  <x:c r="M143" i="3"/>
  <x:c r="N143" i="3"/>
  <x:c r="Q143" i="3"/>
  <x:c r="R143" i="3"/>
  <x:c r="S143" i="3"/>
  <x:c r="T143" i="3"/>
  <x:c r="D144" i="3"/>
  <x:c r="E144" i="3"/>
  <x:c r="M144" i="3"/>
  <x:c r="N144" i="3"/>
  <x:c r="Q144" i="3"/>
  <x:c r="R144" i="3"/>
  <x:c r="S144" i="3"/>
  <x:c r="T144" i="3"/>
  <x:c r="D145" i="3"/>
  <x:c r="E145" i="3"/>
  <x:c r="M145" i="3"/>
  <x:c r="N145" i="3"/>
  <x:c r="Q145" i="3"/>
  <x:c r="S145" i="3"/>
  <x:c r="T145" i="3"/>
  <x:c r="D146" i="3"/>
  <x:c r="E146" i="3"/>
  <x:c r="M146" i="3"/>
  <x:c r="N146" i="3"/>
  <x:c r="D147" i="3"/>
  <x:c r="E147" i="3"/>
  <x:c r="D148" i="3"/>
  <x:c r="E148" i="3"/>
  <x:c r="D149" i="3"/>
  <x:c r="E149" i="3"/>
  <x:c r="T149" i="3" a="1"/>
  <x:c r="T149" i="3" s="1"/>
  <x:c r="T150" i="3" s="1"/>
  <x:c r="T151" i="3" s="1"/>
  <x:c r="T152" i="3" s="1"/>
  <x:c r="D150" i="3"/>
  <x:c r="E150" i="3"/>
  <x:c r="M150" i="3"/>
  <x:c r="O150" i="3"/>
  <x:c r="R150" i="3"/>
  <x:c r="E151" i="3"/>
  <x:c r="G151" i="3"/>
  <x:c r="N151" i="3"/>
  <x:c r="P151" i="3"/>
  <x:c r="R151" i="3"/>
  <x:c r="D152" i="3"/>
  <x:c r="E152" i="3"/>
  <x:c r="D153" i="3"/>
  <x:c r="E153" i="3"/>
  <x:c r="D154" i="3"/>
  <x:c r="E154" i="3"/>
  <x:c r="M155" i="3"/>
  <x:c r="N155" i="3"/>
  <x:c r="O155" i="3"/>
  <x:c r="P155" i="3"/>
  <x:c r="M156" i="3"/>
  <x:c r="N156" i="3"/>
  <x:c r="O156" i="3"/>
  <x:c r="P156" i="3"/>
  <x:c r="M157" i="3"/>
  <x:c r="N157" i="3"/>
  <x:c r="O157" i="3"/>
  <x:c r="P157" i="3"/>
  <x:c r="D162" i="3"/>
  <x:c r="E162" i="3"/>
  <x:c r="D163" i="3"/>
  <x:c r="E163" i="3"/>
  <x:c r="M163" i="3"/>
  <x:c r="N163" i="3"/>
  <x:c r="Q163" i="3"/>
  <x:c r="R163" i="3"/>
  <x:c r="S163" i="3"/>
  <x:c r="T163" i="3"/>
  <x:c r="D164" i="3"/>
  <x:c r="E164" i="3"/>
  <x:c r="M164" i="3"/>
  <x:c r="N164" i="3"/>
  <x:c r="Q164" i="3"/>
  <x:c r="R164" i="3"/>
  <x:c r="S164" i="3"/>
  <x:c r="T164" i="3"/>
  <x:c r="D165" i="3"/>
  <x:c r="E165" i="3"/>
  <x:c r="M165" i="3"/>
  <x:c r="N165" i="3"/>
  <x:c r="Q165" i="3"/>
  <x:c r="S165" i="3"/>
  <x:c r="T165" i="3"/>
  <x:c r="D166" i="3"/>
  <x:c r="E166" i="3"/>
  <x:c r="M166" i="3"/>
  <x:c r="N166" i="3"/>
  <x:c r="D167" i="3"/>
  <x:c r="E167" i="3"/>
  <x:c r="D168" i="3"/>
  <x:c r="E168" i="3"/>
  <x:c r="D169" i="3"/>
  <x:c r="E169" i="3"/>
  <x:c r="T169" i="3" a="1"/>
  <x:c r="T169" i="3" s="1"/>
  <x:c r="T170" i="3" s="1"/>
  <x:c r="T171" i="3" s="1"/>
  <x:c r="T172" i="3" s="1"/>
  <x:c r="D170" i="3"/>
  <x:c r="E170" i="3"/>
  <x:c r="M170" i="3"/>
  <x:c r="O170" i="3"/>
  <x:c r="R170" i="3"/>
  <x:c r="E171" i="3"/>
  <x:c r="G171" i="3"/>
  <x:c r="N171" i="3"/>
  <x:c r="P171" i="3"/>
  <x:c r="R171" i="3"/>
  <x:c r="D172" i="3"/>
  <x:c r="E172" i="3"/>
  <x:c r="D173" i="3"/>
  <x:c r="E173" i="3"/>
  <x:c r="D174" i="3"/>
  <x:c r="E174" i="3"/>
  <x:c r="M175" i="3"/>
  <x:c r="N175" i="3"/>
  <x:c r="O175" i="3"/>
  <x:c r="P175" i="3"/>
  <x:c r="M176" i="3"/>
  <x:c r="N176" i="3"/>
  <x:c r="O176" i="3"/>
  <x:c r="P176" i="3"/>
  <x:c r="M177" i="3"/>
  <x:c r="N177" i="3"/>
  <x:c r="O177" i="3"/>
  <x:c r="P177" i="3"/>
  <x:c r="D182" i="3"/>
  <x:c r="E182" i="3"/>
  <x:c r="D183" i="3"/>
  <x:c r="E183" i="3"/>
  <x:c r="M183" i="3"/>
  <x:c r="N183" i="3"/>
  <x:c r="Q183" i="3"/>
  <x:c r="R183" i="3"/>
  <x:c r="S183" i="3"/>
  <x:c r="T183" i="3"/>
  <x:c r="D184" i="3"/>
  <x:c r="E184" i="3"/>
  <x:c r="M184" i="3"/>
  <x:c r="N184" i="3"/>
  <x:c r="Q184" i="3"/>
  <x:c r="R184" i="3"/>
  <x:c r="S184" i="3"/>
  <x:c r="T184" i="3"/>
  <x:c r="D185" i="3"/>
  <x:c r="E185" i="3"/>
  <x:c r="M185" i="3"/>
  <x:c r="N185" i="3"/>
  <x:c r="Q185" i="3"/>
  <x:c r="S185" i="3"/>
  <x:c r="T185" i="3"/>
  <x:c r="D186" i="3"/>
  <x:c r="E186" i="3"/>
  <x:c r="M186" i="3"/>
  <x:c r="N186" i="3"/>
  <x:c r="D187" i="3"/>
  <x:c r="E187" i="3"/>
  <x:c r="D188" i="3"/>
  <x:c r="E188" i="3"/>
  <x:c r="D189" i="3"/>
  <x:c r="E189" i="3"/>
  <x:c r="T189" i="3" a="1"/>
  <x:c r="T189" i="3" s="1"/>
  <x:c r="T190" i="3" s="1"/>
  <x:c r="T191" i="3" s="1"/>
  <x:c r="T192" i="3" s="1"/>
  <x:c r="D190" i="3"/>
  <x:c r="E190" i="3"/>
  <x:c r="M190" i="3"/>
  <x:c r="O190" i="3"/>
  <x:c r="R190" i="3"/>
  <x:c r="D191" i="3"/>
  <x:c r="E191" i="3"/>
  <x:c r="N191" i="3"/>
  <x:c r="P191" i="3"/>
  <x:c r="R191" i="3"/>
  <x:c r="D192" i="3"/>
  <x:c r="E192" i="3"/>
  <x:c r="E193" i="3"/>
  <x:c r="G193" i="3"/>
  <x:c r="D194" i="3"/>
  <x:c r="E194" i="3"/>
  <x:c r="M195" i="3"/>
  <x:c r="N195" i="3"/>
  <x:c r="O195" i="3"/>
  <x:c r="P195" i="3"/>
  <x:c r="M196" i="3"/>
  <x:c r="N196" i="3"/>
  <x:c r="O196" i="3"/>
  <x:c r="P196" i="3"/>
  <x:c r="M197" i="3"/>
  <x:c r="N197" i="3"/>
  <x:c r="O197" i="3"/>
  <x:c r="P197" i="3"/>
  <x:c r="D202" i="3"/>
  <x:c r="E202" i="3"/>
  <x:c r="D203" i="3"/>
  <x:c r="E203" i="3"/>
  <x:c r="M203" i="3"/>
  <x:c r="N203" i="3"/>
  <x:c r="Q203" i="3"/>
  <x:c r="R203" i="3"/>
  <x:c r="S203" i="3"/>
  <x:c r="T203" i="3"/>
  <x:c r="D204" i="3"/>
  <x:c r="E204" i="3"/>
  <x:c r="M204" i="3"/>
  <x:c r="N204" i="3"/>
  <x:c r="Q204" i="3"/>
  <x:c r="R204" i="3"/>
  <x:c r="S204" i="3"/>
  <x:c r="T204" i="3"/>
  <x:c r="D205" i="3"/>
  <x:c r="E205" i="3"/>
  <x:c r="M205" i="3"/>
  <x:c r="N205" i="3"/>
  <x:c r="Q205" i="3"/>
  <x:c r="S205" i="3"/>
  <x:c r="T205" i="3"/>
  <x:c r="D206" i="3"/>
  <x:c r="E206" i="3"/>
  <x:c r="M206" i="3"/>
  <x:c r="N206" i="3"/>
  <x:c r="D207" i="3"/>
  <x:c r="E207" i="3"/>
  <x:c r="D208" i="3"/>
  <x:c r="E208" i="3"/>
  <x:c r="D209" i="3"/>
  <x:c r="E209" i="3"/>
  <x:c r="T209" i="3" a="1"/>
  <x:c r="T209" i="3" s="1"/>
  <x:c r="T210" i="3" s="1"/>
  <x:c r="T211" i="3" s="1"/>
  <x:c r="T212" i="3" s="1"/>
  <x:c r="D210" i="3"/>
  <x:c r="E210" i="3"/>
  <x:c r="M210" i="3"/>
  <x:c r="O210" i="3"/>
  <x:c r="R210" i="3"/>
  <x:c r="D211" i="3"/>
  <x:c r="E211" i="3"/>
  <x:c r="N211" i="3"/>
  <x:c r="P211" i="3"/>
  <x:c r="R211" i="3"/>
  <x:c r="D212" i="3"/>
  <x:c r="E212" i="3"/>
  <x:c r="D213" i="3"/>
  <x:c r="E213" i="3"/>
  <x:c r="D214" i="3"/>
  <x:c r="E214" i="3"/>
  <x:c r="M215" i="3"/>
  <x:c r="N215" i="3"/>
  <x:c r="O215" i="3"/>
  <x:c r="P215" i="3"/>
  <x:c r="M216" i="3"/>
  <x:c r="N216" i="3"/>
  <x:c r="O216" i="3"/>
  <x:c r="P216" i="3"/>
  <x:c r="M217" i="3"/>
  <x:c r="N217" i="3"/>
  <x:c r="O217" i="3"/>
  <x:c r="P217" i="3"/>
  <x:c r="D222" i="3"/>
  <x:c r="E222" i="3"/>
  <x:c r="D223" i="3"/>
  <x:c r="E223" i="3"/>
  <x:c r="M223" i="3"/>
  <x:c r="N223" i="3"/>
  <x:c r="Q223" i="3"/>
  <x:c r="R223" i="3"/>
  <x:c r="S223" i="3"/>
  <x:c r="T223" i="3"/>
  <x:c r="D224" i="3"/>
  <x:c r="E224" i="3"/>
  <x:c r="M224" i="3"/>
  <x:c r="N224" i="3"/>
  <x:c r="Q224" i="3"/>
  <x:c r="R224" i="3"/>
  <x:c r="S224" i="3"/>
  <x:c r="T224" i="3"/>
  <x:c r="D225" i="3"/>
  <x:c r="E225" i="3"/>
  <x:c r="M225" i="3"/>
  <x:c r="N225" i="3"/>
  <x:c r="Q225" i="3"/>
  <x:c r="S225" i="3"/>
  <x:c r="T225" i="3"/>
  <x:c r="D226" i="3"/>
  <x:c r="E226" i="3"/>
  <x:c r="M226" i="3"/>
  <x:c r="N226" i="3"/>
  <x:c r="D227" i="3"/>
  <x:c r="E227" i="3"/>
  <x:c r="D228" i="3"/>
  <x:c r="E228" i="3"/>
  <x:c r="D229" i="3"/>
  <x:c r="E229" i="3"/>
  <x:c r="T229" i="3" a="1"/>
  <x:c r="T229" i="3" s="1"/>
  <x:c r="T230" i="3" s="1"/>
  <x:c r="T231" i="3" s="1"/>
  <x:c r="T232" i="3" s="1"/>
  <x:c r="D230" i="3"/>
  <x:c r="E230" i="3"/>
  <x:c r="M230" i="3"/>
  <x:c r="O230" i="3"/>
  <x:c r="R230" i="3"/>
  <x:c r="D231" i="3"/>
  <x:c r="E231" i="3"/>
  <x:c r="N231" i="3"/>
  <x:c r="P231" i="3"/>
  <x:c r="R231" i="3"/>
  <x:c r="E232" i="3"/>
  <x:c r="F232" i="3"/>
  <x:c r="D233" i="3"/>
  <x:c r="E233" i="3"/>
  <x:c r="D234" i="3"/>
  <x:c r="E234" i="3"/>
  <x:c r="M235" i="3"/>
  <x:c r="N235" i="3"/>
  <x:c r="O235" i="3"/>
  <x:c r="P235" i="3"/>
  <x:c r="M236" i="3"/>
  <x:c r="N236" i="3"/>
  <x:c r="O236" i="3"/>
  <x:c r="P236" i="3"/>
  <x:c r="M237" i="3"/>
  <x:c r="N237" i="3"/>
  <x:c r="O237" i="3"/>
  <x:c r="P237" i="3"/>
  <x:c r="D242" i="3"/>
  <x:c r="E242" i="3"/>
  <x:c r="D243" i="3"/>
  <x:c r="E243" i="3"/>
  <x:c r="M243" i="3"/>
  <x:c r="N243" i="3"/>
  <x:c r="Q243" i="3"/>
  <x:c r="R243" i="3"/>
  <x:c r="S243" i="3"/>
  <x:c r="T243" i="3"/>
  <x:c r="D244" i="3"/>
  <x:c r="E244" i="3"/>
  <x:c r="M244" i="3"/>
  <x:c r="N244" i="3"/>
  <x:c r="Q244" i="3"/>
  <x:c r="R244" i="3"/>
  <x:c r="S244" i="3"/>
  <x:c r="T244" i="3"/>
  <x:c r="D245" i="3"/>
  <x:c r="E245" i="3"/>
  <x:c r="M245" i="3"/>
  <x:c r="N245" i="3"/>
  <x:c r="Q245" i="3"/>
  <x:c r="S245" i="3"/>
  <x:c r="T245" i="3"/>
  <x:c r="D246" i="3"/>
  <x:c r="E246" i="3"/>
  <x:c r="M246" i="3"/>
  <x:c r="N246" i="3"/>
  <x:c r="D247" i="3"/>
  <x:c r="E247" i="3"/>
  <x:c r="D248" i="3"/>
  <x:c r="E248" i="3"/>
  <x:c r="D249" i="3"/>
  <x:c r="E249" i="3"/>
  <x:c r="T249" i="3" a="1"/>
  <x:c r="T249" i="3" s="1"/>
  <x:c r="T250" i="3" s="1"/>
  <x:c r="T251" i="3" s="1"/>
  <x:c r="T252" i="3" s="1"/>
  <x:c r="D250" i="3"/>
  <x:c r="E250" i="3"/>
  <x:c r="M250" i="3"/>
  <x:c r="O250" i="3"/>
  <x:c r="R250" i="3"/>
  <x:c r="D251" i="3"/>
  <x:c r="E251" i="3"/>
  <x:c r="N251" i="3"/>
  <x:c r="P251" i="3"/>
  <x:c r="R251" i="3"/>
  <x:c r="D252" i="3"/>
  <x:c r="E252" i="3"/>
  <x:c r="D253" i="3"/>
  <x:c r="E253" i="3"/>
  <x:c r="D254" i="3"/>
  <x:c r="E254" i="3"/>
  <x:c r="M255" i="3"/>
  <x:c r="N255" i="3"/>
  <x:c r="O255" i="3"/>
  <x:c r="P255" i="3"/>
  <x:c r="M256" i="3"/>
  <x:c r="N256" i="3"/>
  <x:c r="O256" i="3"/>
  <x:c r="P256" i="3"/>
  <x:c r="M257" i="3"/>
  <x:c r="N257" i="3"/>
  <x:c r="O257" i="3"/>
  <x:c r="P257" i="3"/>
  <x:c r="D262" i="3"/>
  <x:c r="E262" i="3"/>
  <x:c r="D263" i="3"/>
  <x:c r="E263" i="3"/>
  <x:c r="M263" i="3"/>
  <x:c r="N263" i="3"/>
  <x:c r="Q263" i="3"/>
  <x:c r="R263" i="3"/>
  <x:c r="S263" i="3"/>
  <x:c r="T263" i="3"/>
  <x:c r="D264" i="3"/>
  <x:c r="E264" i="3"/>
  <x:c r="M264" i="3"/>
  <x:c r="N264" i="3"/>
  <x:c r="Q264" i="3"/>
  <x:c r="R264" i="3"/>
  <x:c r="S264" i="3"/>
  <x:c r="T264" i="3"/>
  <x:c r="D265" i="3"/>
  <x:c r="E265" i="3"/>
  <x:c r="M265" i="3"/>
  <x:c r="N265" i="3"/>
  <x:c r="Q265" i="3"/>
  <x:c r="S265" i="3"/>
  <x:c r="T265" i="3"/>
  <x:c r="D266" i="3"/>
  <x:c r="E266" i="3"/>
  <x:c r="M266" i="3"/>
  <x:c r="N266" i="3"/>
  <x:c r="D267" i="3"/>
  <x:c r="E267" i="3"/>
  <x:c r="D268" i="3"/>
  <x:c r="E268" i="3"/>
  <x:c r="D269" i="3"/>
  <x:c r="E269" i="3"/>
  <x:c r="T269" i="3" a="1"/>
  <x:c r="T269" i="3" s="1"/>
  <x:c r="T270" i="3" s="1"/>
  <x:c r="T271" i="3" s="1"/>
  <x:c r="T272" i="3" s="1"/>
  <x:c r="D270" i="3"/>
  <x:c r="E270" i="3"/>
  <x:c r="M270" i="3"/>
  <x:c r="O270" i="3"/>
  <x:c r="R270" i="3"/>
  <x:c r="D271" i="3"/>
  <x:c r="E271" i="3"/>
  <x:c r="N271" i="3"/>
  <x:c r="P271" i="3"/>
  <x:c r="R271" i="3"/>
  <x:c r="D272" i="3"/>
  <x:c r="E272" i="3"/>
  <x:c r="D273" i="3"/>
  <x:c r="E273" i="3"/>
  <x:c r="D274" i="3"/>
  <x:c r="E274" i="3"/>
  <x:c r="M275" i="3"/>
  <x:c r="N275" i="3"/>
  <x:c r="O275" i="3"/>
  <x:c r="P275" i="3"/>
  <x:c r="M276" i="3"/>
  <x:c r="N276" i="3"/>
  <x:c r="O276" i="3"/>
  <x:c r="P276" i="3"/>
  <x:c r="M277" i="3"/>
  <x:c r="N277" i="3"/>
  <x:c r="O277" i="3"/>
  <x:c r="P277" i="3"/>
  <x:c r="D282" i="3"/>
  <x:c r="E282" i="3"/>
  <x:c r="D283" i="3"/>
  <x:c r="E283" i="3"/>
  <x:c r="M283" i="3"/>
  <x:c r="N283" i="3"/>
  <x:c r="Q283" i="3"/>
  <x:c r="R283" i="3"/>
  <x:c r="S283" i="3"/>
  <x:c r="T283" i="3"/>
  <x:c r="D284" i="3"/>
  <x:c r="E284" i="3"/>
  <x:c r="M284" i="3"/>
  <x:c r="N284" i="3"/>
  <x:c r="Q284" i="3"/>
  <x:c r="R284" i="3"/>
  <x:c r="S284" i="3"/>
  <x:c r="T284" i="3"/>
  <x:c r="D285" i="3"/>
  <x:c r="E285" i="3"/>
  <x:c r="M285" i="3"/>
  <x:c r="N285" i="3"/>
  <x:c r="Q285" i="3"/>
  <x:c r="S285" i="3"/>
  <x:c r="T285" i="3"/>
  <x:c r="D286" i="3"/>
  <x:c r="E286" i="3"/>
  <x:c r="M286" i="3"/>
  <x:c r="N286" i="3"/>
  <x:c r="D287" i="3"/>
  <x:c r="E287" i="3"/>
  <x:c r="D288" i="3"/>
  <x:c r="E288" i="3"/>
  <x:c r="D289" i="3"/>
  <x:c r="E289" i="3"/>
  <x:c r="T289" i="3" a="1"/>
  <x:c r="T289" i="3" s="1"/>
  <x:c r="T290" i="3" s="1"/>
  <x:c r="T291" i="3" s="1"/>
  <x:c r="T292" i="3" s="1"/>
  <x:c r="D290" i="3"/>
  <x:c r="E290" i="3"/>
  <x:c r="M290" i="3"/>
  <x:c r="O290" i="3"/>
  <x:c r="R290" i="3"/>
  <x:c r="D291" i="3"/>
  <x:c r="E291" i="3"/>
  <x:c r="N291" i="3"/>
  <x:c r="P291" i="3"/>
  <x:c r="R291" i="3"/>
  <x:c r="D292" i="3"/>
  <x:c r="E292" i="3"/>
  <x:c r="D293" i="3"/>
  <x:c r="E293" i="3"/>
  <x:c r="D294" i="3"/>
  <x:c r="E294" i="3"/>
  <x:c r="M295" i="3"/>
  <x:c r="N295" i="3"/>
  <x:c r="O295" i="3"/>
  <x:c r="P295" i="3"/>
  <x:c r="M296" i="3"/>
  <x:c r="N296" i="3"/>
  <x:c r="O296" i="3"/>
  <x:c r="P296" i="3"/>
  <x:c r="M297" i="3"/>
  <x:c r="N297" i="3"/>
  <x:c r="O297" i="3"/>
  <x:c r="P297" i="3"/>
  <x:c r="D302" i="3"/>
  <x:c r="E302" i="3"/>
  <x:c r="D303" i="3"/>
  <x:c r="E303" i="3"/>
  <x:c r="M303" i="3"/>
  <x:c r="N303" i="3"/>
  <x:c r="Q303" i="3"/>
  <x:c r="R303" i="3"/>
  <x:c r="S303" i="3"/>
  <x:c r="T303" i="3"/>
  <x:c r="D304" i="3"/>
  <x:c r="E304" i="3"/>
  <x:c r="M304" i="3"/>
  <x:c r="N304" i="3"/>
  <x:c r="Q304" i="3"/>
  <x:c r="R304" i="3"/>
  <x:c r="S304" i="3"/>
  <x:c r="T304" i="3"/>
  <x:c r="D305" i="3"/>
  <x:c r="E305" i="3"/>
  <x:c r="M305" i="3"/>
  <x:c r="N305" i="3"/>
  <x:c r="Q305" i="3"/>
  <x:c r="S305" i="3"/>
  <x:c r="T305" i="3"/>
  <x:c r="D306" i="3"/>
  <x:c r="E306" i="3"/>
  <x:c r="M306" i="3"/>
  <x:c r="N306" i="3"/>
  <x:c r="D307" i="3"/>
  <x:c r="E307" i="3"/>
  <x:c r="D308" i="3"/>
  <x:c r="E308" i="3"/>
  <x:c r="D309" i="3"/>
  <x:c r="E309" i="3"/>
  <x:c r="T309" i="3" a="1"/>
  <x:c r="T309" i="3" s="1"/>
  <x:c r="T310" i="3" s="1"/>
  <x:c r="T311" i="3" s="1"/>
  <x:c r="T312" i="3" s="1"/>
  <x:c r="D310" i="3"/>
  <x:c r="E310" i="3"/>
  <x:c r="M310" i="3"/>
  <x:c r="O310" i="3"/>
  <x:c r="R310" i="3"/>
  <x:c r="D311" i="3"/>
  <x:c r="E311" i="3"/>
  <x:c r="N311" i="3"/>
  <x:c r="P311" i="3"/>
  <x:c r="R311" i="3"/>
  <x:c r="D312" i="3"/>
  <x:c r="E312" i="3"/>
  <x:c r="D313" i="3"/>
  <x:c r="E313" i="3"/>
  <x:c r="D314" i="3"/>
  <x:c r="E314" i="3"/>
  <x:c r="M315" i="3"/>
  <x:c r="N315" i="3"/>
  <x:c r="O315" i="3"/>
  <x:c r="P315" i="3"/>
  <x:c r="M316" i="3"/>
  <x:c r="N316" i="3"/>
  <x:c r="O316" i="3"/>
  <x:c r="P316" i="3"/>
  <x:c r="M317" i="3"/>
  <x:c r="N317" i="3"/>
  <x:c r="O317" i="3"/>
  <x:c r="P317" i="3"/>
  <x:c r="D322" i="3"/>
  <x:c r="E322" i="3"/>
  <x:c r="D323" i="3"/>
  <x:c r="E323" i="3"/>
  <x:c r="M323" i="3"/>
  <x:c r="N323" i="3"/>
  <x:c r="Q323" i="3"/>
  <x:c r="R323" i="3"/>
  <x:c r="S323" i="3"/>
  <x:c r="T323" i="3"/>
  <x:c r="D324" i="3"/>
  <x:c r="E324" i="3"/>
  <x:c r="M324" i="3"/>
  <x:c r="N324" i="3"/>
  <x:c r="Q324" i="3"/>
  <x:c r="R324" i="3"/>
  <x:c r="S324" i="3"/>
  <x:c r="T324" i="3"/>
  <x:c r="D325" i="3"/>
  <x:c r="E325" i="3"/>
  <x:c r="M325" i="3"/>
  <x:c r="N325" i="3"/>
  <x:c r="Q325" i="3"/>
  <x:c r="S325" i="3"/>
  <x:c r="T325" i="3"/>
  <x:c r="D326" i="3"/>
  <x:c r="E326" i="3"/>
  <x:c r="M326" i="3"/>
  <x:c r="N326" i="3"/>
  <x:c r="D327" i="3"/>
  <x:c r="E327" i="3"/>
  <x:c r="D328" i="3"/>
  <x:c r="E328" i="3"/>
  <x:c r="D329" i="3"/>
  <x:c r="E329" i="3"/>
  <x:c r="T329" i="3" a="1"/>
  <x:c r="T329" i="3" s="1"/>
  <x:c r="T330" i="3" s="1"/>
  <x:c r="T331" i="3" s="1"/>
  <x:c r="T332" i="3" s="1"/>
  <x:c r="D330" i="3"/>
  <x:c r="E330" i="3"/>
  <x:c r="M330" i="3"/>
  <x:c r="O330" i="3"/>
  <x:c r="R330" i="3"/>
  <x:c r="D331" i="3"/>
  <x:c r="E331" i="3"/>
  <x:c r="N331" i="3"/>
  <x:c r="P331" i="3"/>
  <x:c r="R331" i="3"/>
  <x:c r="D332" i="3"/>
  <x:c r="E332" i="3"/>
  <x:c r="D333" i="3"/>
  <x:c r="E333" i="3"/>
  <x:c r="D334" i="3"/>
  <x:c r="E334" i="3"/>
  <x:c r="M335" i="3"/>
  <x:c r="N335" i="3"/>
  <x:c r="O335" i="3"/>
  <x:c r="P335" i="3"/>
  <x:c r="M336" i="3"/>
  <x:c r="N336" i="3"/>
  <x:c r="O336" i="3"/>
  <x:c r="P336" i="3"/>
  <x:c r="M337" i="3"/>
  <x:c r="N337" i="3"/>
  <x:c r="O337" i="3"/>
  <x:c r="P337" i="3"/>
  <x:c r="D342" i="3"/>
  <x:c r="E342" i="3"/>
  <x:c r="D343" i="3"/>
  <x:c r="E343" i="3"/>
  <x:c r="M343" i="3"/>
  <x:c r="N343" i="3"/>
  <x:c r="Q343" i="3"/>
  <x:c r="R343" i="3"/>
  <x:c r="S343" i="3"/>
  <x:c r="T343" i="3"/>
  <x:c r="D344" i="3"/>
  <x:c r="E344" i="3"/>
  <x:c r="M344" i="3"/>
  <x:c r="N344" i="3"/>
  <x:c r="Q344" i="3"/>
  <x:c r="R344" i="3"/>
  <x:c r="S344" i="3"/>
  <x:c r="T344" i="3"/>
  <x:c r="D345" i="3"/>
  <x:c r="E345" i="3"/>
  <x:c r="M345" i="3"/>
  <x:c r="N345" i="3"/>
  <x:c r="Q345" i="3"/>
  <x:c r="S345" i="3"/>
  <x:c r="T345" i="3"/>
  <x:c r="D346" i="3"/>
  <x:c r="E346" i="3"/>
  <x:c r="M346" i="3"/>
  <x:c r="N346" i="3"/>
  <x:c r="D347" i="3"/>
  <x:c r="E347" i="3"/>
  <x:c r="D348" i="3"/>
  <x:c r="E348" i="3"/>
  <x:c r="D349" i="3"/>
  <x:c r="E349" i="3"/>
  <x:c r="T349" i="3" a="1"/>
  <x:c r="T349" i="3" s="1"/>
  <x:c r="T350" i="3" s="1"/>
  <x:c r="T351" i="3" s="1"/>
  <x:c r="T352" i="3" s="1"/>
  <x:c r="D350" i="3"/>
  <x:c r="E350" i="3"/>
  <x:c r="M350" i="3"/>
  <x:c r="O350" i="3"/>
  <x:c r="R350" i="3"/>
  <x:c r="D351" i="3"/>
  <x:c r="E351" i="3"/>
  <x:c r="N351" i="3"/>
  <x:c r="P351" i="3"/>
  <x:c r="R351" i="3"/>
  <x:c r="D352" i="3"/>
  <x:c r="E352" i="3"/>
  <x:c r="D353" i="3"/>
  <x:c r="E353" i="3"/>
  <x:c r="D354" i="3"/>
  <x:c r="E354" i="3"/>
  <x:c r="M355" i="3"/>
  <x:c r="N355" i="3"/>
  <x:c r="O355" i="3"/>
  <x:c r="P355" i="3"/>
  <x:c r="M356" i="3"/>
  <x:c r="N356" i="3"/>
  <x:c r="O356" i="3"/>
  <x:c r="P356" i="3"/>
  <x:c r="M357" i="3"/>
  <x:c r="N357" i="3"/>
  <x:c r="O357" i="3"/>
  <x:c r="P357" i="3"/>
</x:calcChain>
</file>

<file path=xl/sharedStrings.xml><?xml version="1.0" encoding="utf-8"?>
<x:sst xmlns:x="http://schemas.openxmlformats.org/spreadsheetml/2006/main" count="231" uniqueCount="231">
  <x:si>
    <x:t>Compute Testing</x:t>
  </x:si>
  <x:si>
    <x:t>Threshold Type:</x:t>
  </x:si>
  <x:si>
    <x:t>ExteriorStage, InteriorStage, Damages, ExpectedAnnualDamage</x:t>
  </x:si>
  <x:si>
    <x:t xml:space="preserve">Interpolators: </x:t>
  </x:si>
  <x:si>
    <x:t>None, Linear, Piecewise, NaturalCubicSpline</x:t>
  </x:si>
  <x:si>
    <x:t xml:space="preserve">Functions: </x:t>
  </x:si>
  <x:si>
    <x:t>Inflow - Frequency = 1, Inflow - Outflow = 2, Rating = 3, Exterior - Interior = 4, Interior Stage - Damage = 5</x:t>
  </x:si>
  <x:si>
    <x:t>Notes:</x:t>
  </x:si>
  <x:si>
    <x:r>
      <x:rPr>
        <x:vertAlign val="baseline"/>
        <x:sz val="12"/>
        <x:color rgb="FF000000"/>
        <x:rFont val="Times New Roman"/>
        <x:family val="1"/>
      </x:rPr>
      <x:t xml:space="preserve">Black Text = Known Data, </x:t>
    </x:r>
    <x:r>
      <x:rPr>
        <x:vertAlign val="baseline"/>
        <x:sz val="12"/>
        <x:color rgb="FFFF0000"/>
        <x:rFont val="Times New Roman"/>
        <x:family val="1"/>
      </x:rPr>
      <x:t>Red Text</x:t>
    </x:r>
    <x:r>
      <x:rPr>
        <x:vertAlign val="baseline"/>
        <x:sz val="12"/>
        <x:color rgb="FF000000"/>
        <x:rFont val="Times New Roman"/>
        <x:family val="1"/>
      </x:rPr>
      <x:t xml:space="preserve"> = Interpolated Data</x:t>
    </x:r>
  </x:si>
  <x:si>
    <x:t xml:space="preserve">Test 1: Functions: 1,3,5 </x:t>
  </x:si>
  <x:si>
    <x:t>Flow - Frequency Function</x:t>
  </x:si>
  <x:si>
    <x:t>Inflow - Outflow Function</x:t>
  </x:si>
  <x:si>
    <x:t>Rating Function</x:t>
  </x:si>
  <x:si>
    <x:t>Exterior - Interior Stage Function</x:t>
  </x:si>
  <x:si>
    <x:t>Interior Stage - Damage Function</x:t>
  </x:si>
  <x:si>
    <x:t>Threshold Type</x:t>
  </x:si>
  <x:si>
    <x:t>Threshold Value</x:t>
  </x:si>
  <x:si>
    <x:t>Expected AEP</x:t>
  </x:si>
  <x:si>
    <x:t>Actual</x:t>
  </x:si>
  <x:si>
    <x:t>Pass/Fail</x:t>
  </x:si>
  <x:si>
    <x:t>Date of Run</x:t>
  </x:si>
  <x:si>
    <x:t>Frequency</x:t>
  </x:si>
  <x:si>
    <x:t>Inflow</x:t>
  </x:si>
  <x:si>
    <x:t>Interpolator</x:t>
  </x:si>
  <x:si>
    <x:t xml:space="preserve">Inflow  </x:t>
  </x:si>
  <x:si>
    <x:t>Outflow</x:t>
  </x:si>
  <x:si>
    <x:t>ExteriorStage</x:t>
  </x:si>
  <x:si>
    <x:t>Exterior Stage</x:t>
  </x:si>
  <x:si>
    <x:t>Interior Stage</x:t>
  </x:si>
  <x:si>
    <x:t>Damages ($)</x:t>
  </x:si>
  <x:si>
    <x:t>x</x:t>
  </x:si>
  <x:si>
    <x:t>y</x:t>
  </x:si>
  <x:si>
    <x:t>Passed</x:t>
  </x:si>
  <x:si>
    <x:t>Linear</x:t>
  </x:si>
  <x:si>
    <x:t>Damages</x:t>
  </x:si>
  <x:si>
    <x:t>Damages = 0.6</x:t>
  </x:si>
  <x:si>
    <x:t>InteriorStage = 0.3</x:t>
  </x:si>
  <x:si>
    <x:t>ExteriorStage = 0.8</x:t>
  </x:si>
  <x:si>
    <x:t>Test 2: Functions: 1,3,5</x:t>
  </x:si>
  <x:si>
    <x:t>Failed</x:t>
  </x:si>
  <x:si>
    <x:t>Metric: Damages was not in the condition's results</x:t>
  </x:si>
  <x:si>
    <x:t>Metric: InteriorStage was not in the condition's results</x:t>
  </x:si>
  <x:si>
    <x:t>ExteriorStage = 0.5</x:t>
  </x:si>
  <x:si>
    <x:t>Test 3: Functions: 1,3,5</x:t>
  </x:si>
  <x:si>
    <x:t>Test 4: Functions: 1,3,5</x:t>
  </x:si>
  <x:si>
    <x:t>ExteriorStage = 1</x:t>
  </x:si>
  <x:si>
    <x:t>Test 5: Functions: 1,2,3,4,5</x:t>
  </x:si>
  <x:si>
    <x:t>Damages = 0.5</x:t>
  </x:si>
  <x:si>
    <x:t>InteriorStage = 0.7</x:t>
  </x:si>
  <x:si>
    <x:t>ExteriorStage = 0.6</x:t>
  </x:si>
  <x:si>
    <x:t>Test 6: Functions: 1,3,4, 5</x:t>
  </x:si>
  <x:si>
    <x:t>Damages = 0.9</x:t>
  </x:si>
  <x:si>
    <x:t>ExteriorStage = 0.9</x:t>
  </x:si>
  <x:si>
    <x:t>Test 7: Functions: 1,2,3,4,5</x:t>
  </x:si>
  <x:si>
    <x:t>Damages = 0.875</x:t>
  </x:si>
  <x:si>
    <x:t>InteriorStage = 0.6499999999999999</x:t>
  </x:si>
  <x:si>
    <x:t>ExteriorStage = 0.8187500000000001</x:t>
  </x:si>
  <x:si>
    <x:t>Test 8: Functions: 1,2,3,4,5</x:t>
  </x:si>
  <x:si>
    <x:t>CubicSpline</x:t>
  </x:si>
  <x:si>
    <x:t>Test 9: Functions: 1,2,3,4,5</x:t>
  </x:si>
  <x:si>
    <x:t>Damages = 0.8755353993449232</x:t>
  </x:si>
  <x:si>
    <x:t>InteriorStage = 0.493431855500821</x:t>
  </x:si>
  <x:si>
    <x:t>ExteriorStage = 0.20312997347480105</x:t>
  </x:si>
  <x:si>
    <x:t>Test 10: Functions: 1,2,3,4,5</x:t>
  </x:si>
  <x:si>
    <x:t>Piecewise</x:t>
  </x:si>
  <x:si>
    <x:t>Test 11: Functions: 1,3,4,5</x:t>
  </x:si>
  <x:si>
    <x:t>Damages = 0.5166666666666666</x:t>
  </x:si>
  <x:si>
    <x:t>InteriorStage = 0.7333333333333333</x:t>
  </x:si>
  <x:si>
    <x:t>ExteriorStage = 0.3666666666666667</x:t>
  </x:si>
  <x:si>
    <x:t>Test 12: Functions: 1,2,3,5</x:t>
  </x:si>
  <x:si>
    <x:t>Test 13: Functions: 1,2,3,4,5</x:t>
  </x:si>
  <x:si>
    <x:t>Test 14: Functions: 1,2,3,4,5</x:t>
  </x:si>
  <x:si>
    <x:t>Test 15: Functions: 1,2,3,4,5 - Alternating Piecewise/Linear</x:t>
  </x:si>
  <x:si>
    <x:t>Test 16: Functions: 1,3,5 - Out of Order</x:t>
  </x:si>
  <x:si>
    <x:t>ExteriorStage = 0.4</x:t>
  </x:si>
  <x:si>
    <x:t>Test 17: Functions: 1,2,3,4,5 - Test Negative Stage Values for Errors</x:t>
  </x:si>
  <x:si>
    <x:t>Test 18: Functions: 1,3,4,5 - Test Frequency Values &gt; 1.0</x:t>
  </x:si>
  <x:si>
    <x:t>Damages = 1.8472</x:t>
  </x:si>
  <x:si>
    <x:t>InteriorStage = 1.6444444444444444</x:t>
  </x:si>
  <x:si>
    <x:t>ExteriorStage = 1.25</x:t>
  </x:si>
  <x:si>
    <x:t>Test 19: Functions: 1,2,3,4,5 - One Piecewise, rest Linear</x:t>
  </x:si>
  <x:si>
    <x:t>Test 20: Functions: 1,2,3,4,5 - Mixed Interpolation</x:t>
  </x:si>
  <x:si>
    <x:t>Test 21: Functions: 1,2,3,4,5 - Alternating Piecewise/NaturalCubicSpline</x:t>
  </x:si>
  <x:si>
    <x:t>Test 22: Functions: 1,2,3,4,5 - Error due to lack of known info; limits of interpolation</x:t>
  </x:si>
  <x:si>
    <x:r>
      <x:rPr>
        <x:vertAlign val="baseline"/>
        <x:sz val="12"/>
        <x:color rgb="FF000000"/>
        <x:rFont val="Times New Roman"/>
        <x:family val="1"/>
      </x:rPr>
      <x:t xml:space="preserve">Black Text = Known Data, </x:t>
    </x:r>
    <x:r>
      <x:rPr>
        <x:vertAlign val="baseline"/>
        <x:sz val="12"/>
        <x:color rgb="FFFF0000"/>
        <x:rFont val="Times New Roman"/>
        <x:family val="1"/>
      </x:rPr>
      <x:t>Red Text</x:t>
    </x:r>
    <x:r>
      <x:rPr>
        <x:vertAlign val="baseline"/>
        <x:sz val="12"/>
        <x:color rgb="FF000000"/>
        <x:rFont val="Times New Roman"/>
        <x:family val="1"/>
      </x:rPr>
      <x:t xml:space="preserve"> = Interpolated Data</x:t>
    </x:r>
  </x:si>
  <x:si>
    <x:t>InteriorStage = 0.4</x:t>
  </x:si>
  <x:si>
    <x:t>ExteriorStage = 0.005</x:t>
  </x:si>
  <x:si>
    <x:t>InteriorStage = 0.65</x:t>
  </x:si>
  <x:si>
    <x:t>ExteriorStage = 0.81875</x:t>
  </x:si>
  <x:si>
    <x:t>Damages = 0.87584</x:t>
  </x:si>
  <x:si>
    <x:t>InteriorStage = 0.6398</x:t>
  </x:si>
  <x:si>
    <x:t>ExteriorStage = 0.82389</x:t>
  </x:si>
  <x:si>
    <x:t>Damages = 0.87554</x:t>
  </x:si>
  <x:si>
    <x:t>InteriorStage = 0.47426</x:t>
  </x:si>
  <x:si>
    <x:t>ExteriorStage = 0.20313</x:t>
  </x:si>
  <x:si>
    <x:t>Damages = 0.1</x:t>
  </x:si>
  <x:si>
    <x:t>InteriorStage = 0.1</x:t>
  </x:si>
  <x:si>
    <x:t>Damages = 0.51818</x:t>
  </x:si>
  <x:si>
    <x:t>InteriorStage = 0.73333</x:t>
  </x:si>
  <x:si>
    <x:t>ExteriorStage = 0.36667</x:t>
  </x:si>
  <x:si>
    <x:t>Damages = 0.14444</x:t>
  </x:si>
  <x:si>
    <x:t>InteriorStage = 0.26667</x:t>
  </x:si>
  <x:si>
    <x:t>Damages = 0.575</x:t>
  </x:si>
  <x:si>
    <x:t>InteriorStage = 0.5875</x:t>
  </x:si>
  <x:si>
    <x:t>ExteriorStage = 0.425</x:t>
  </x:si>
  <x:si>
    <x:t>Damages = 0.78125</x:t>
  </x:si>
  <x:si>
    <x:t>InteriorStage = 0.3625</x:t>
  </x:si>
  <x:si>
    <x:t>ExteriorStage = 0.75</x:t>
  </x:si>
  <x:si>
    <x:t>InteriorStage = 0.5</x:t>
  </x:si>
  <x:si>
    <x:t>InteriorStage = 0.8</x:t>
  </x:si>
  <x:si>
    <x:t>Damages = 1</x:t>
  </x:si>
  <x:si>
    <x:t>InteriorStage = 0.23214</x:t>
  </x:si>
  <x:si>
    <x:t>ExteriorStage = 0.12333</x:t>
  </x:si>
  <x:si>
    <x:t>InteriorStage = 1.64444</x:t>
  </x:si>
  <x:si>
    <x:t>Damages = 0.4</x:t>
  </x:si>
  <x:si>
    <x:t>InteriorStage = 0.825</x:t>
  </x:si>
  <x:si>
    <x:t>ExteriorStage = 0.3</x:t>
  </x:si>
  <x:si>
    <x:t>InteriorStage = 0.82796</x:t>
  </x:si>
  <x:si>
    <x:t>InteriorStage = 0.9</x:t>
  </x:si>
  <x:si>
    <x:t>ExteriorStage = 0.2</x:t>
  </x:si>
  <x:si>
    <x:t>Damages = [Error]</x:t>
  </x:si>
  <x:si>
    <x:t>InteriorStage = [Error]</x:t>
  </x:si>
  <x:si>
    <x:t>????</x:t>
  </x:si>
  <x:si>
    <x:t>ExteriorStage = [Error]</x:t>
  </x:si>
  <x:si>
    <x:t>Test 23: Functions: 1,2,3,4,5</x:t>
  </x:si>
  <x:si>
    <x:t xml:space="preserve">Damages = </x:t>
  </x:si>
  <x:si>
    <x:t xml:space="preserve">InteriorStage = </x:t>
  </x:si>
  <x:si>
    <x:t xml:space="preserve">ExteriorStage = </x:t>
  </x:si>
  <x:si>
    <x:t>Test 24: Functions: 1,2,3,4,5</x:t>
  </x:si>
  <x:si>
    <x:t>Test 25: Functions: 1,2,3,4,5</x:t>
  </x:si>
  <x:si>
    <x:t xml:space="preserve">Test [Template]: Functions: 1,3,5 (2, 4) | ThresholdType: </x:t>
  </x:si>
  <x:si>
    <x:t>Damage ($)</x:t>
  </x:si>
  <x:si>
    <x:t>Damages =</x:t>
  </x:si>
  <x:si>
    <x:t>InteriorStage</x:t>
  </x:si>
  <x:si>
    <x:t>InteriorStage =</x:t>
  </x:si>
  <x:si>
    <x:t xml:space="preserve">Outflow = </x:t>
  </x:si>
  <x:si>
    <x:t xml:space="preserve">Inflow = </x:t>
  </x:si>
  <x:si>
    <x:t xml:space="preserve">Frequency = </x:t>
  </x:si>
  <x:si>
    <x:t>&lt;--- x from "y to test"</x:t>
  </x:si>
  <x:si>
    <x:t>y from "x to test" ---&gt;</x:t>
  </x:si>
  <x:si>
    <x:t>x1</x:t>
  </x:si>
  <x:si>
    <x:t>y1</x:t>
  </x:si>
  <x:si>
    <x:t>&lt;--- Known</x:t>
  </x:si>
  <x:si>
    <x:t>y to test</x:t>
  </x:si>
  <x:si>
    <x:t>x to test</x:t>
  </x:si>
  <x:si>
    <x:t>x2</x:t>
  </x:si>
  <x:si>
    <x:t>y2</x:t>
  </x:si>
  <x:si>
    <x:t>&lt;-- Known</x:t>
  </x:si>
  <x:si>
    <x:t>Compose testing. Function1's y axis is the same type as Function2's x axis. The interpolation method for these tests is linear interpolation.</x:t>
  </x:si>
  <x:si>
    <x:t>Use -9999 in the first row of the expected columns to indicate an InvalidOperationException. This occurs when there is no overlap between the two functions.</x:t>
  </x:si>
  <x:si>
    <x:t>References:</x:t>
  </x:si>
  <x:si>
    <x:t>Example:</x:t>
  </x:si>
  <x:si>
    <x:t>Note: Expected x-axis from Function 1 x-axis, and Expected y-axis from Function2 x-axis</x:t>
  </x:si>
  <x:si>
    <x:r>
      <x:rPr>
        <x:b/>
        <x:vertAlign val="baseline"/>
        <x:sz val="11"/>
        <x:color theme="1"/>
        <x:rFont val="Times New Roman"/>
        <x:family val="1"/>
      </x:rPr>
      <x:t>Test 1:</x:t>
    </x:r>
    <x:r>
      <x:rPr>
        <x:vertAlign val="baseline"/>
        <x:sz val="12"/>
        <x:color theme="1"/>
        <x:rFont val="Times New Roman"/>
        <x:family val="1"/>
      </x:rPr>
      <x:t xml:space="preserve"> Create a spline curve that passes through the four points</x:t>
    </x:r>
  </x:si>
  <x:si>
    <x:r>
      <x:rPr>
        <x:b/>
        <x:vertAlign val="baseline"/>
        <x:sz val="11"/>
        <x:color theme="1"/>
        <x:rFont val="Times New Roman"/>
        <x:family val="1"/>
      </x:rPr>
      <x:t>Template:</x:t>
    </x:r>
    <x:r>
      <x:rPr>
        <x:vertAlign val="baseline"/>
        <x:sz val="12"/>
        <x:color theme="1"/>
        <x:rFont val="Times New Roman"/>
        <x:family val="1"/>
      </x:rPr>
      <x:t xml:space="preserve"> Create a spline curve that passes through the four points</x:t>
    </x:r>
  </x:si>
  <x:si>
    <x:t>The coefficients for the three cubic polynomials p0, p1 and p2 are shown</x:t>
  </x:si>
  <x:si>
    <x:t>Test 1:</x:t>
  </x:si>
  <x:si>
    <x:t>i</x:t>
  </x:si>
  <x:si>
    <x:t>h</x:t>
  </x:si>
  <x:si>
    <x:t>sum h</x:t>
  </x:si>
  <x:si>
    <x:t>k</x:t>
  </x:si>
  <x:si>
    <x:t>k/h</x:t>
  </x:si>
  <x:si>
    <x:t>Known Values</x:t>
  </x:si>
  <x:si>
    <x:t>Expected</x:t>
  </x:si>
  <x:si>
    <x:t>XValues</x:t>
  </x:si>
  <x:si>
    <x:t>YValues</x:t>
  </x:si>
  <x:si>
    <x:t>U</x:t>
  </x:si>
  <x:si>
    <x:t>V</x:t>
  </x:si>
  <x:si>
    <x:t>B</x:t>
  </x:si>
  <x:si>
    <x:t>a</x:t>
  </x:si>
  <x:si>
    <x:t>b</x:t>
  </x:si>
  <x:si>
    <x:t>c</x:t>
  </x:si>
  <x:si>
    <x:t>d</x:t>
  </x:si>
  <x:si>
    <x:r>
      <x:rPr>
        <x:vertAlign val="baseline"/>
        <x:sz val="12"/>
        <x:color theme="1"/>
        <x:rFont val="Times New Roman"/>
        <x:family val="1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2"/>
        <x:color theme="1"/>
        <x:rFont val="Times New Roman"/>
        <x:family val="1"/>
      </x:rPr>
      <x:t>x)</x:t>
    </x:r>
    <x:r>
      <x:rPr>
        <x:vertAlign val="baseline"/>
        <x:sz val="11"/>
        <x:color theme="1"/>
        <x:rFont val="Times New Roman"/>
        <x:family val="1"/>
      </x:rPr>
      <x:t>³</x:t>
    </x:r>
    <x:r>
      <x:rPr>
        <x:vertAlign val="baseline"/>
        <x:sz val="12"/>
        <x:color theme="1"/>
        <x:rFont val="Times New Roman"/>
        <x:family val="1"/>
      </x:rPr>
      <x:t xml:space="preserve"> + b(Δx)</x:t>
    </x:r>
    <x:r>
      <x:rPr>
        <x:vertAlign val="baseline"/>
        <x:sz val="11"/>
        <x:color theme="1"/>
        <x:rFont val="Times New Roman"/>
        <x:family val="1"/>
      </x:rPr>
      <x:t>²</x:t>
    </x:r>
    <x:r>
      <x:rPr>
        <x:vertAlign val="baseline"/>
        <x:sz val="12"/>
        <x:color theme="1"/>
        <x:rFont val="Times New Roman"/>
        <x:family val="1"/>
      </x:rPr>
      <x:t xml:space="preserve"> + c(Δx) + d</x:t>
    </x:r>
  </x:si>
  <x:si>
    <x:t/>
  </x:si>
  <x:si>
    <x:r>
      <x:rPr>
        <x:vertAlign val="baseline"/>
        <x:sz val="12"/>
        <x:color theme="1"/>
        <x:rFont val="Times New Roman"/>
        <x:family val="1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2"/>
        <x:color theme="1"/>
        <x:rFont val="Times New Roman"/>
        <x:family val="1"/>
      </x:rPr>
      <x:t>x)</x:t>
    </x:r>
    <x:r>
      <x:rPr>
        <x:vertAlign val="baseline"/>
        <x:sz val="11"/>
        <x:color theme="1"/>
        <x:rFont val="Times New Roman"/>
        <x:family val="1"/>
      </x:rPr>
      <x:t>³</x:t>
    </x:r>
    <x:r>
      <x:rPr>
        <x:vertAlign val="baseline"/>
        <x:sz val="12"/>
        <x:color theme="1"/>
        <x:rFont val="Times New Roman"/>
        <x:family val="1"/>
      </x:rPr>
      <x:t xml:space="preserve"> + b(Δx)</x:t>
    </x:r>
    <x:r>
      <x:rPr>
        <x:vertAlign val="baseline"/>
        <x:sz val="11"/>
        <x:color theme="1"/>
        <x:rFont val="Times New Roman"/>
        <x:family val="1"/>
      </x:rPr>
      <x:t>²</x:t>
    </x:r>
    <x:r>
      <x:rPr>
        <x:vertAlign val="baseline"/>
        <x:sz val="12"/>
        <x:color theme="1"/>
        <x:rFont val="Times New Roman"/>
        <x:family val="1"/>
      </x:rPr>
      <x:t xml:space="preserve"> + c(Δx) + d</x:t>
    </x:r>
  </x:si>
  <x:si>
    <x:t xml:space="preserve">Test 2: </x:t>
  </x:si>
  <x:si>
    <x:r>
      <x:rPr>
        <x:b/>
        <x:vertAlign val="baseline"/>
        <x:sz val="11"/>
        <x:color theme="1"/>
        <x:rFont val="Times New Roman"/>
        <x:family val="1"/>
      </x:rPr>
      <x:t>Test 2:</x:t>
    </x:r>
    <x:r>
      <x:rPr>
        <x:vertAlign val="baseline"/>
        <x:sz val="12"/>
        <x:color theme="1"/>
        <x:rFont val="Times New Roman"/>
        <x:family val="1"/>
      </x:rPr>
      <x:t xml:space="preserve"> Create a spline curve that passes through the four points</x:t>
    </x:r>
  </x:si>
  <x:si>
    <x:r>
      <x:rPr>
        <x:b/>
        <x:vertAlign val="baseline"/>
        <x:sz val="11"/>
        <x:color theme="1"/>
        <x:rFont val="Times New Roman"/>
        <x:family val="1"/>
      </x:rPr>
      <x:t>Example 1:</x:t>
    </x:r>
    <x:r>
      <x:rPr>
        <x:vertAlign val="baseline"/>
        <x:sz val="12"/>
        <x:color theme="1"/>
        <x:rFont val="Times New Roman"/>
        <x:family val="1"/>
      </x:rPr>
      <x:t xml:space="preserve"> Create a spline curve that passes through the four points</x:t>
    </x:r>
  </x:si>
  <x:si>
    <x:r>
      <x:rPr>
        <x:vertAlign val="baseline"/>
        <x:sz val="12"/>
        <x:color theme="1"/>
        <x:rFont val="Times New Roman"/>
        <x:family val="1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2"/>
        <x:color theme="1"/>
        <x:rFont val="Times New Roman"/>
        <x:family val="1"/>
      </x:rPr>
      <x:t>x)</x:t>
    </x:r>
    <x:r>
      <x:rPr>
        <x:vertAlign val="baseline"/>
        <x:sz val="11"/>
        <x:color theme="1"/>
        <x:rFont val="Times New Roman"/>
        <x:family val="1"/>
      </x:rPr>
      <x:t>³</x:t>
    </x:r>
    <x:r>
      <x:rPr>
        <x:vertAlign val="baseline"/>
        <x:sz val="12"/>
        <x:color theme="1"/>
        <x:rFont val="Times New Roman"/>
        <x:family val="1"/>
      </x:rPr>
      <x:t xml:space="preserve"> + b(Δx)</x:t>
    </x:r>
    <x:r>
      <x:rPr>
        <x:vertAlign val="baseline"/>
        <x:sz val="11"/>
        <x:color theme="1"/>
        <x:rFont val="Times New Roman"/>
        <x:family val="1"/>
      </x:rPr>
      <x:t>²</x:t>
    </x:r>
    <x:r>
      <x:rPr>
        <x:vertAlign val="baseline"/>
        <x:sz val="12"/>
        <x:color theme="1"/>
        <x:rFont val="Times New Roman"/>
        <x:family val="1"/>
      </x:rPr>
      <x:t xml:space="preserve"> + c(Δx) + d</x:t>
    </x:r>
  </x:si>
  <x:si>
    <x:r>
      <x:rPr>
        <x:vertAlign val="baseline"/>
        <x:sz val="12"/>
        <x:color theme="1"/>
        <x:rFont val="Times New Roman"/>
        <x:family val="1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2"/>
        <x:color theme="1"/>
        <x:rFont val="Times New Roman"/>
        <x:family val="1"/>
      </x:rPr>
      <x:t>x)</x:t>
    </x:r>
    <x:r>
      <x:rPr>
        <x:vertAlign val="baseline"/>
        <x:sz val="11"/>
        <x:color theme="1"/>
        <x:rFont val="Times New Roman"/>
        <x:family val="1"/>
      </x:rPr>
      <x:t>³</x:t>
    </x:r>
    <x:r>
      <x:rPr>
        <x:vertAlign val="baseline"/>
        <x:sz val="12"/>
        <x:color theme="1"/>
        <x:rFont val="Times New Roman"/>
        <x:family val="1"/>
      </x:rPr>
      <x:t xml:space="preserve"> + b(Δx)</x:t>
    </x:r>
    <x:r>
      <x:rPr>
        <x:vertAlign val="baseline"/>
        <x:sz val="11"/>
        <x:color theme="1"/>
        <x:rFont val="Times New Roman"/>
        <x:family val="1"/>
      </x:rPr>
      <x:t>²</x:t>
    </x:r>
    <x:r>
      <x:rPr>
        <x:vertAlign val="baseline"/>
        <x:sz val="12"/>
        <x:color theme="1"/>
        <x:rFont val="Times New Roman"/>
        <x:family val="1"/>
      </x:rPr>
      <x:t xml:space="preserve"> + c(Δx) + d</x:t>
    </x:r>
  </x:si>
  <x:si>
    <x:t xml:space="preserve">Test 3: </x:t>
  </x:si>
  <x:si>
    <x:r>
      <x:rPr>
        <x:b/>
        <x:vertAlign val="baseline"/>
        <x:sz val="11"/>
        <x:color theme="1"/>
        <x:rFont val="Times New Roman"/>
        <x:family val="1"/>
      </x:rPr>
      <x:t>Test 3:</x:t>
    </x:r>
    <x:r>
      <x:rPr>
        <x:vertAlign val="baseline"/>
        <x:sz val="12"/>
        <x:color theme="1"/>
        <x:rFont val="Times New Roman"/>
        <x:family val="1"/>
      </x:rPr>
      <x:t xml:space="preserve"> Create a spline curve that passes through the four points</x:t>
    </x:r>
  </x:si>
  <x:si>
    <x:r>
      <x:rPr>
        <x:vertAlign val="baseline"/>
        <x:sz val="12"/>
        <x:color theme="1"/>
        <x:rFont val="Times New Roman"/>
        <x:family val="1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2"/>
        <x:color theme="1"/>
        <x:rFont val="Times New Roman"/>
        <x:family val="1"/>
      </x:rPr>
      <x:t>x)</x:t>
    </x:r>
    <x:r>
      <x:rPr>
        <x:vertAlign val="baseline"/>
        <x:sz val="11"/>
        <x:color theme="1"/>
        <x:rFont val="Times New Roman"/>
        <x:family val="1"/>
      </x:rPr>
      <x:t>³</x:t>
    </x:r>
    <x:r>
      <x:rPr>
        <x:vertAlign val="baseline"/>
        <x:sz val="12"/>
        <x:color theme="1"/>
        <x:rFont val="Times New Roman"/>
        <x:family val="1"/>
      </x:rPr>
      <x:t xml:space="preserve"> + b(Δx)</x:t>
    </x:r>
    <x:r>
      <x:rPr>
        <x:vertAlign val="baseline"/>
        <x:sz val="11"/>
        <x:color theme="1"/>
        <x:rFont val="Times New Roman"/>
        <x:family val="1"/>
      </x:rPr>
      <x:t>²</x:t>
    </x:r>
    <x:r>
      <x:rPr>
        <x:vertAlign val="baseline"/>
        <x:sz val="12"/>
        <x:color theme="1"/>
        <x:rFont val="Times New Roman"/>
        <x:family val="1"/>
      </x:rPr>
      <x:t xml:space="preserve"> + c(Δx) + d</x:t>
    </x:r>
  </x:si>
  <x:si>
    <x:t>Test 4:</x:t>
  </x:si>
  <x:si>
    <x:r>
      <x:rPr>
        <x:b/>
        <x:vertAlign val="baseline"/>
        <x:sz val="11"/>
        <x:color theme="1"/>
        <x:rFont val="Times New Roman"/>
        <x:family val="1"/>
      </x:rPr>
      <x:t>Test 4:</x:t>
    </x:r>
    <x:r>
      <x:rPr>
        <x:vertAlign val="baseline"/>
        <x:sz val="12"/>
        <x:color theme="1"/>
        <x:rFont val="Times New Roman"/>
        <x:family val="1"/>
      </x:rPr>
      <x:t xml:space="preserve"> Create a spline curve that passes through the four points</x:t>
    </x:r>
  </x:si>
  <x:si>
    <x:r>
      <x:rPr>
        <x:vertAlign val="baseline"/>
        <x:sz val="12"/>
        <x:color theme="1"/>
        <x:rFont val="Times New Roman"/>
        <x:family val="1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2"/>
        <x:color theme="1"/>
        <x:rFont val="Times New Roman"/>
        <x:family val="1"/>
      </x:rPr>
      <x:t>x)</x:t>
    </x:r>
    <x:r>
      <x:rPr>
        <x:vertAlign val="baseline"/>
        <x:sz val="11"/>
        <x:color theme="1"/>
        <x:rFont val="Times New Roman"/>
        <x:family val="1"/>
      </x:rPr>
      <x:t>³</x:t>
    </x:r>
    <x:r>
      <x:rPr>
        <x:vertAlign val="baseline"/>
        <x:sz val="12"/>
        <x:color theme="1"/>
        <x:rFont val="Times New Roman"/>
        <x:family val="1"/>
      </x:rPr>
      <x:t xml:space="preserve"> + b(Δx)</x:t>
    </x:r>
    <x:r>
      <x:rPr>
        <x:vertAlign val="baseline"/>
        <x:sz val="11"/>
        <x:color theme="1"/>
        <x:rFont val="Times New Roman"/>
        <x:family val="1"/>
      </x:rPr>
      <x:t>²</x:t>
    </x:r>
    <x:r>
      <x:rPr>
        <x:vertAlign val="baseline"/>
        <x:sz val="12"/>
        <x:color theme="1"/>
        <x:rFont val="Times New Roman"/>
        <x:family val="1"/>
      </x:rPr>
      <x:t xml:space="preserve"> + c(Δx) + d</x:t>
    </x:r>
  </x:si>
  <x:si>
    <x:t xml:space="preserve">Test 5: </x:t>
  </x:si>
  <x:si>
    <x:r>
      <x:rPr>
        <x:b/>
        <x:vertAlign val="baseline"/>
        <x:sz val="11"/>
        <x:color theme="1"/>
        <x:rFont val="Times New Roman"/>
        <x:family val="1"/>
      </x:rPr>
      <x:t>Test 5:</x:t>
    </x:r>
    <x:r>
      <x:rPr>
        <x:vertAlign val="baseline"/>
        <x:sz val="12"/>
        <x:color theme="1"/>
        <x:rFont val="Times New Roman"/>
        <x:family val="1"/>
      </x:rPr>
      <x:t xml:space="preserve"> Create a spline curve that passes through the four points</x:t>
    </x:r>
  </x:si>
  <x:si>
    <x:r>
      <x:rPr>
        <x:vertAlign val="baseline"/>
        <x:sz val="12"/>
        <x:color theme="1"/>
        <x:rFont val="Times New Roman"/>
        <x:family val="1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2"/>
        <x:color theme="1"/>
        <x:rFont val="Times New Roman"/>
        <x:family val="1"/>
      </x:rPr>
      <x:t>x)</x:t>
    </x:r>
    <x:r>
      <x:rPr>
        <x:vertAlign val="baseline"/>
        <x:sz val="11"/>
        <x:color theme="1"/>
        <x:rFont val="Times New Roman"/>
        <x:family val="1"/>
      </x:rPr>
      <x:t>³</x:t>
    </x:r>
    <x:r>
      <x:rPr>
        <x:vertAlign val="baseline"/>
        <x:sz val="12"/>
        <x:color theme="1"/>
        <x:rFont val="Times New Roman"/>
        <x:family val="1"/>
      </x:rPr>
      <x:t xml:space="preserve"> + b(Δx)</x:t>
    </x:r>
    <x:r>
      <x:rPr>
        <x:vertAlign val="baseline"/>
        <x:sz val="11"/>
        <x:color theme="1"/>
        <x:rFont val="Times New Roman"/>
        <x:family val="1"/>
      </x:rPr>
      <x:t>²</x:t>
    </x:r>
    <x:r>
      <x:rPr>
        <x:vertAlign val="baseline"/>
        <x:sz val="12"/>
        <x:color theme="1"/>
        <x:rFont val="Times New Roman"/>
        <x:family val="1"/>
      </x:rPr>
      <x:t xml:space="preserve"> + c(Δx) + d</x:t>
    </x:r>
  </x:si>
  <x:si>
    <x:t xml:space="preserve">Test 6: </x:t>
  </x:si>
  <x:si>
    <x:r>
      <x:rPr>
        <x:b/>
        <x:vertAlign val="baseline"/>
        <x:sz val="11"/>
        <x:color theme="1"/>
        <x:rFont val="Times New Roman"/>
        <x:family val="1"/>
      </x:rPr>
      <x:t>Test 6:</x:t>
    </x:r>
    <x:r>
      <x:rPr>
        <x:vertAlign val="baseline"/>
        <x:sz val="12"/>
        <x:color theme="1"/>
        <x:rFont val="Times New Roman"/>
        <x:family val="1"/>
      </x:rPr>
      <x:t xml:space="preserve"> Create a spline curve that passes through the four points</x:t>
    </x:r>
  </x:si>
  <x:si>
    <x:r>
      <x:rPr>
        <x:vertAlign val="baseline"/>
        <x:sz val="12"/>
        <x:color theme="1"/>
        <x:rFont val="Times New Roman"/>
        <x:family val="1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2"/>
        <x:color theme="1"/>
        <x:rFont val="Times New Roman"/>
        <x:family val="1"/>
      </x:rPr>
      <x:t>x)</x:t>
    </x:r>
    <x:r>
      <x:rPr>
        <x:vertAlign val="baseline"/>
        <x:sz val="11"/>
        <x:color theme="1"/>
        <x:rFont val="Times New Roman"/>
        <x:family val="1"/>
      </x:rPr>
      <x:t>³</x:t>
    </x:r>
    <x:r>
      <x:rPr>
        <x:vertAlign val="baseline"/>
        <x:sz val="12"/>
        <x:color theme="1"/>
        <x:rFont val="Times New Roman"/>
        <x:family val="1"/>
      </x:rPr>
      <x:t xml:space="preserve"> + b(Δx)</x:t>
    </x:r>
    <x:r>
      <x:rPr>
        <x:vertAlign val="baseline"/>
        <x:sz val="11"/>
        <x:color theme="1"/>
        <x:rFont val="Times New Roman"/>
        <x:family val="1"/>
      </x:rPr>
      <x:t>²</x:t>
    </x:r>
    <x:r>
      <x:rPr>
        <x:vertAlign val="baseline"/>
        <x:sz val="12"/>
        <x:color theme="1"/>
        <x:rFont val="Times New Roman"/>
        <x:family val="1"/>
      </x:rPr>
      <x:t xml:space="preserve"> + c(Δx) + d</x:t>
    </x:r>
  </x:si>
  <x:si>
    <x:t xml:space="preserve">Test 7: </x:t>
  </x:si>
  <x:si>
    <x:r>
      <x:rPr>
        <x:b/>
        <x:vertAlign val="baseline"/>
        <x:sz val="11"/>
        <x:color theme="1"/>
        <x:rFont val="Times New Roman"/>
        <x:family val="1"/>
      </x:rPr>
      <x:t>Test 7:</x:t>
    </x:r>
    <x:r>
      <x:rPr>
        <x:vertAlign val="baseline"/>
        <x:sz val="12"/>
        <x:color theme="1"/>
        <x:rFont val="Times New Roman"/>
        <x:family val="1"/>
      </x:rPr>
      <x:t xml:space="preserve"> Create a spline curve that passes through the four points</x:t>
    </x:r>
  </x:si>
  <x:si>
    <x:r>
      <x:rPr>
        <x:b/>
        <x:u val="single"/>
        <x:vertAlign val="baseline"/>
        <x:sz val="11"/>
        <x:color theme="1"/>
        <x:rFont val="Times New Roman"/>
        <x:family val="1"/>
      </x:rPr>
      <x:t>Source:</x:t>
    </x:r>
    <x:r>
      <x:rPr>
        <x:vertAlign val="baseline"/>
        <x:sz val="12"/>
        <x:color theme="1"/>
        <x:rFont val="Times New Roman"/>
        <x:family val="1"/>
      </x:rPr>
      <x:t xml:space="preserve"> </x:t>
    </x:r>
    <x:r>
      <x:rPr>
        <x:i/>
        <x:vertAlign val="baseline"/>
        <x:sz val="11"/>
        <x:color theme="1"/>
        <x:rFont val="Times New Roman"/>
        <x:family val="1"/>
      </x:rPr>
      <x:t>https://www.real-statistics.com/other-mathematical-topics/spline-fitting-interpolation/</x:t>
    </x:r>
  </x:si>
  <x:si>
    <x:r>
      <x:rPr>
        <x:vertAlign val="baseline"/>
        <x:sz val="12"/>
        <x:color theme="1"/>
        <x:rFont val="Times New Roman"/>
        <x:family val="1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2"/>
        <x:color theme="1"/>
        <x:rFont val="Times New Roman"/>
        <x:family val="1"/>
      </x:rPr>
      <x:t>x)</x:t>
    </x:r>
    <x:r>
      <x:rPr>
        <x:vertAlign val="baseline"/>
        <x:sz val="11"/>
        <x:color theme="1"/>
        <x:rFont val="Times New Roman"/>
        <x:family val="1"/>
      </x:rPr>
      <x:t>³</x:t>
    </x:r>
    <x:r>
      <x:rPr>
        <x:vertAlign val="baseline"/>
        <x:sz val="12"/>
        <x:color theme="1"/>
        <x:rFont val="Times New Roman"/>
        <x:family val="1"/>
      </x:rPr>
      <x:t xml:space="preserve"> + b(Δx)</x:t>
    </x:r>
    <x:r>
      <x:rPr>
        <x:vertAlign val="baseline"/>
        <x:sz val="11"/>
        <x:color theme="1"/>
        <x:rFont val="Times New Roman"/>
        <x:family val="1"/>
      </x:rPr>
      <x:t>²</x:t>
    </x:r>
    <x:r>
      <x:rPr>
        <x:vertAlign val="baseline"/>
        <x:sz val="12"/>
        <x:color theme="1"/>
        <x:rFont val="Times New Roman"/>
        <x:family val="1"/>
      </x:rPr>
      <x:t xml:space="preserve"> + c(Δx) + d</x:t>
    </x:r>
  </x:si>
  <x:si>
    <x:t xml:space="preserve">Test 8: </x:t>
  </x:si>
  <x:si>
    <x:r>
      <x:rPr>
        <x:b/>
        <x:vertAlign val="baseline"/>
        <x:sz val="11"/>
        <x:color theme="1"/>
        <x:rFont val="Times New Roman"/>
        <x:family val="1"/>
      </x:rPr>
      <x:t>Test 8:</x:t>
    </x:r>
    <x:r>
      <x:rPr>
        <x:vertAlign val="baseline"/>
        <x:sz val="12"/>
        <x:color theme="1"/>
        <x:rFont val="Times New Roman"/>
        <x:family val="1"/>
      </x:rPr>
      <x:t xml:space="preserve"> Create a spline curve that passes through the four points</x:t>
    </x:r>
  </x:si>
  <x:si>
    <x:r>
      <x:rPr>
        <x:b/>
        <x:u val="single"/>
        <x:vertAlign val="baseline"/>
        <x:sz val="11"/>
        <x:color theme="1"/>
        <x:rFont val="Times New Roman"/>
        <x:family val="1"/>
      </x:rPr>
      <x:t>Source:</x:t>
    </x:r>
    <x:r>
      <x:rPr>
        <x:vertAlign val="baseline"/>
        <x:sz val="12"/>
        <x:color theme="1"/>
        <x:rFont val="Times New Roman"/>
        <x:family val="1"/>
      </x:rPr>
      <x:t xml:space="preserve"> </x:t>
    </x:r>
    <x:r>
      <x:rPr>
        <x:i/>
        <x:vertAlign val="baseline"/>
        <x:sz val="11"/>
        <x:color theme="1"/>
        <x:rFont val="Times New Roman"/>
        <x:family val="1"/>
      </x:rPr>
      <x:t>https://math.stackexchange.com/questions/1483839/find-the-inverse-of-the-cubic-function/3106397</x:t>
    </x:r>
    <x:r>
      <x:rPr>
        <x:vertAlign val="baseline"/>
        <x:sz val="12"/>
        <x:color theme="1"/>
        <x:rFont val="Times New Roman"/>
        <x:family val="1"/>
      </x:rPr>
      <x:t xml:space="preserve">  </x:t>
    </x:r>
  </x:si>
  <x:si>
    <x:r>
      <x:rPr>
        <x:vertAlign val="baseline"/>
        <x:sz val="12"/>
        <x:color theme="1"/>
        <x:rFont val="Times New Roman"/>
        <x:family val="1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2"/>
        <x:color theme="1"/>
        <x:rFont val="Times New Roman"/>
        <x:family val="1"/>
      </x:rPr>
      <x:t>x)</x:t>
    </x:r>
    <x:r>
      <x:rPr>
        <x:vertAlign val="baseline"/>
        <x:sz val="11"/>
        <x:color theme="1"/>
        <x:rFont val="Times New Roman"/>
        <x:family val="1"/>
      </x:rPr>
      <x:t>³</x:t>
    </x:r>
    <x:r>
      <x:rPr>
        <x:vertAlign val="baseline"/>
        <x:sz val="12"/>
        <x:color theme="1"/>
        <x:rFont val="Times New Roman"/>
        <x:family val="1"/>
      </x:rPr>
      <x:t xml:space="preserve"> + b(Δx)</x:t>
    </x:r>
    <x:r>
      <x:rPr>
        <x:vertAlign val="baseline"/>
        <x:sz val="11"/>
        <x:color theme="1"/>
        <x:rFont val="Times New Roman"/>
        <x:family val="1"/>
      </x:rPr>
      <x:t>²</x:t>
    </x:r>
    <x:r>
      <x:rPr>
        <x:vertAlign val="baseline"/>
        <x:sz val="12"/>
        <x:color theme="1"/>
        <x:rFont val="Times New Roman"/>
        <x:family val="1"/>
      </x:rPr>
      <x:t xml:space="preserve"> + c(Δx) + d</x:t>
    </x:r>
  </x:si>
  <x:si>
    <x:t xml:space="preserve">Test 9: </x:t>
  </x:si>
  <x:si>
    <x:r>
      <x:rPr>
        <x:b/>
        <x:vertAlign val="baseline"/>
        <x:sz val="11"/>
        <x:color theme="1"/>
        <x:rFont val="Times New Roman"/>
        <x:family val="1"/>
      </x:rPr>
      <x:t>Test 9:</x:t>
    </x:r>
    <x:r>
      <x:rPr>
        <x:vertAlign val="baseline"/>
        <x:sz val="12"/>
        <x:color theme="1"/>
        <x:rFont val="Times New Roman"/>
        <x:family val="1"/>
      </x:rPr>
      <x:t xml:space="preserve"> Create a spline curve that passes through the four points</x:t>
    </x:r>
  </x:si>
  <x:si>
    <x:r>
      <x:rPr>
        <x:vertAlign val="baseline"/>
        <x:sz val="12"/>
        <x:color theme="1"/>
        <x:rFont val="Times New Roman"/>
        <x:family val="1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2"/>
        <x:color theme="1"/>
        <x:rFont val="Times New Roman"/>
        <x:family val="1"/>
      </x:rPr>
      <x:t>x)</x:t>
    </x:r>
    <x:r>
      <x:rPr>
        <x:vertAlign val="baseline"/>
        <x:sz val="11"/>
        <x:color theme="1"/>
        <x:rFont val="Times New Roman"/>
        <x:family val="1"/>
      </x:rPr>
      <x:t>³</x:t>
    </x:r>
    <x:r>
      <x:rPr>
        <x:vertAlign val="baseline"/>
        <x:sz val="12"/>
        <x:color theme="1"/>
        <x:rFont val="Times New Roman"/>
        <x:family val="1"/>
      </x:rPr>
      <x:t xml:space="preserve"> + b(Δx)</x:t>
    </x:r>
    <x:r>
      <x:rPr>
        <x:vertAlign val="baseline"/>
        <x:sz val="11"/>
        <x:color theme="1"/>
        <x:rFont val="Times New Roman"/>
        <x:family val="1"/>
      </x:rPr>
      <x:t>²</x:t>
    </x:r>
    <x:r>
      <x:rPr>
        <x:vertAlign val="baseline"/>
        <x:sz val="12"/>
        <x:color theme="1"/>
        <x:rFont val="Times New Roman"/>
        <x:family val="1"/>
      </x:rPr>
      <x:t xml:space="preserve"> + c(Δx) + d</x:t>
    </x:r>
  </x:si>
  <x:si>
    <x:t xml:space="preserve">Test 10: </x:t>
  </x:si>
  <x:si>
    <x:r>
      <x:rPr>
        <x:b/>
        <x:vertAlign val="baseline"/>
        <x:sz val="11"/>
        <x:color theme="1"/>
        <x:rFont val="Times New Roman"/>
        <x:family val="1"/>
      </x:rPr>
      <x:t>Test 10:</x:t>
    </x:r>
    <x:r>
      <x:rPr>
        <x:vertAlign val="baseline"/>
        <x:sz val="12"/>
        <x:color theme="1"/>
        <x:rFont val="Times New Roman"/>
        <x:family val="1"/>
      </x:rPr>
      <x:t xml:space="preserve"> Create a spline curve that passes through the four points</x:t>
    </x:r>
  </x:si>
  <x:si>
    <x:r>
      <x:rPr>
        <x:vertAlign val="baseline"/>
        <x:sz val="12"/>
        <x:color theme="1"/>
        <x:rFont val="Times New Roman"/>
        <x:family val="1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2"/>
        <x:color theme="1"/>
        <x:rFont val="Times New Roman"/>
        <x:family val="1"/>
      </x:rPr>
      <x:t>x)</x:t>
    </x:r>
    <x:r>
      <x:rPr>
        <x:vertAlign val="baseline"/>
        <x:sz val="11"/>
        <x:color theme="1"/>
        <x:rFont val="Times New Roman"/>
        <x:family val="1"/>
      </x:rPr>
      <x:t>³</x:t>
    </x:r>
    <x:r>
      <x:rPr>
        <x:vertAlign val="baseline"/>
        <x:sz val="12"/>
        <x:color theme="1"/>
        <x:rFont val="Times New Roman"/>
        <x:family val="1"/>
      </x:rPr>
      <x:t xml:space="preserve"> + b(Δx)</x:t>
    </x:r>
    <x:r>
      <x:rPr>
        <x:vertAlign val="baseline"/>
        <x:sz val="11"/>
        <x:color theme="1"/>
        <x:rFont val="Times New Roman"/>
        <x:family val="1"/>
      </x:rPr>
      <x:t>²</x:t>
    </x:r>
    <x:r>
      <x:rPr>
        <x:vertAlign val="baseline"/>
        <x:sz val="12"/>
        <x:color theme="1"/>
        <x:rFont val="Times New Roman"/>
        <x:family val="1"/>
      </x:rPr>
      <x:t xml:space="preserve"> + c(Δx) + d</x:t>
    </x:r>
  </x:si>
  <x:si>
    <x:t xml:space="preserve">Test 11: </x:t>
  </x:si>
  <x:si>
    <x:r>
      <x:rPr>
        <x:b/>
        <x:vertAlign val="baseline"/>
        <x:sz val="11"/>
        <x:color theme="1"/>
        <x:rFont val="Times New Roman"/>
        <x:family val="1"/>
      </x:rPr>
      <x:t>Test 10:</x:t>
    </x:r>
    <x:r>
      <x:rPr>
        <x:vertAlign val="baseline"/>
        <x:sz val="12"/>
        <x:color theme="1"/>
        <x:rFont val="Times New Roman"/>
        <x:family val="1"/>
      </x:rPr>
      <x:t xml:space="preserve"> Create a spline curve that passes through the four points</x:t>
    </x:r>
  </x:si>
  <x:si>
    <x:r>
      <x:rPr>
        <x:vertAlign val="baseline"/>
        <x:sz val="12"/>
        <x:color theme="1"/>
        <x:rFont val="Times New Roman"/>
        <x:family val="1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2"/>
        <x:color theme="1"/>
        <x:rFont val="Times New Roman"/>
        <x:family val="1"/>
      </x:rPr>
      <x:t>x)</x:t>
    </x:r>
    <x:r>
      <x:rPr>
        <x:vertAlign val="baseline"/>
        <x:sz val="11"/>
        <x:color theme="1"/>
        <x:rFont val="Times New Roman"/>
        <x:family val="1"/>
      </x:rPr>
      <x:t>³</x:t>
    </x:r>
    <x:r>
      <x:rPr>
        <x:vertAlign val="baseline"/>
        <x:sz val="12"/>
        <x:color theme="1"/>
        <x:rFont val="Times New Roman"/>
        <x:family val="1"/>
      </x:rPr>
      <x:t xml:space="preserve"> + b(Δx)</x:t>
    </x:r>
    <x:r>
      <x:rPr>
        <x:vertAlign val="baseline"/>
        <x:sz val="11"/>
        <x:color theme="1"/>
        <x:rFont val="Times New Roman"/>
        <x:family val="1"/>
      </x:rPr>
      <x:t>²</x:t>
    </x:r>
    <x:r>
      <x:rPr>
        <x:vertAlign val="baseline"/>
        <x:sz val="12"/>
        <x:color theme="1"/>
        <x:rFont val="Times New Roman"/>
        <x:family val="1"/>
      </x:rPr>
      <x:t xml:space="preserve"> + c(Δx) + d</x:t>
    </x:r>
  </x:si>
  <x:si>
    <x:t xml:space="preserve">Test 12: </x:t>
  </x:si>
  <x:si>
    <x:r>
      <x:rPr>
        <x:b/>
        <x:vertAlign val="baseline"/>
        <x:sz val="11"/>
        <x:color theme="1"/>
        <x:rFont val="Times New Roman"/>
        <x:family val="1"/>
      </x:rPr>
      <x:t>Test 10:</x:t>
    </x:r>
    <x:r>
      <x:rPr>
        <x:vertAlign val="baseline"/>
        <x:sz val="12"/>
        <x:color theme="1"/>
        <x:rFont val="Times New Roman"/>
        <x:family val="1"/>
      </x:rPr>
      <x:t xml:space="preserve"> Create a spline curve that passes through the four points</x:t>
    </x:r>
  </x:si>
  <x:si>
    <x:r>
      <x:rPr>
        <x:vertAlign val="baseline"/>
        <x:sz val="12"/>
        <x:color theme="1"/>
        <x:rFont val="Times New Roman"/>
        <x:family val="1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2"/>
        <x:color theme="1"/>
        <x:rFont val="Times New Roman"/>
        <x:family val="1"/>
      </x:rPr>
      <x:t>x)</x:t>
    </x:r>
    <x:r>
      <x:rPr>
        <x:vertAlign val="baseline"/>
        <x:sz val="11"/>
        <x:color theme="1"/>
        <x:rFont val="Times New Roman"/>
        <x:family val="1"/>
      </x:rPr>
      <x:t>³</x:t>
    </x:r>
    <x:r>
      <x:rPr>
        <x:vertAlign val="baseline"/>
        <x:sz val="12"/>
        <x:color theme="1"/>
        <x:rFont val="Times New Roman"/>
        <x:family val="1"/>
      </x:rPr>
      <x:t xml:space="preserve"> + b(Δx)</x:t>
    </x:r>
    <x:r>
      <x:rPr>
        <x:vertAlign val="baseline"/>
        <x:sz val="11"/>
        <x:color theme="1"/>
        <x:rFont val="Times New Roman"/>
        <x:family val="1"/>
      </x:rPr>
      <x:t>²</x:t>
    </x:r>
    <x:r>
      <x:rPr>
        <x:vertAlign val="baseline"/>
        <x:sz val="12"/>
        <x:color theme="1"/>
        <x:rFont val="Times New Roman"/>
        <x:family val="1"/>
      </x:rPr>
      <x:t xml:space="preserve"> + c(Δx) + d</x:t>
    </x:r>
  </x:si>
  <x:si>
    <x:t xml:space="preserve">Test 13: </x:t>
  </x:si>
  <x:si>
    <x:r>
      <x:rPr>
        <x:b/>
        <x:vertAlign val="baseline"/>
        <x:sz val="11"/>
        <x:color theme="1"/>
        <x:rFont val="Times New Roman"/>
        <x:family val="1"/>
      </x:rPr>
      <x:t>Test 13:</x:t>
    </x:r>
    <x:r>
      <x:rPr>
        <x:vertAlign val="baseline"/>
        <x:sz val="12"/>
        <x:color theme="1"/>
        <x:rFont val="Times New Roman"/>
        <x:family val="1"/>
      </x:rPr>
      <x:t xml:space="preserve"> Create a spline curve that passes through the four points</x:t>
    </x:r>
  </x:si>
  <x:si>
    <x:r>
      <x:rPr>
        <x:vertAlign val="baseline"/>
        <x:sz val="12"/>
        <x:color theme="1"/>
        <x:rFont val="Times New Roman"/>
        <x:family val="1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2"/>
        <x:color theme="1"/>
        <x:rFont val="Times New Roman"/>
        <x:family val="1"/>
      </x:rPr>
      <x:t>x)</x:t>
    </x:r>
    <x:r>
      <x:rPr>
        <x:vertAlign val="baseline"/>
        <x:sz val="11"/>
        <x:color theme="1"/>
        <x:rFont val="Times New Roman"/>
        <x:family val="1"/>
      </x:rPr>
      <x:t>³</x:t>
    </x:r>
    <x:r>
      <x:rPr>
        <x:vertAlign val="baseline"/>
        <x:sz val="12"/>
        <x:color theme="1"/>
        <x:rFont val="Times New Roman"/>
        <x:family val="1"/>
      </x:rPr>
      <x:t xml:space="preserve"> + b(Δx)</x:t>
    </x:r>
    <x:r>
      <x:rPr>
        <x:vertAlign val="baseline"/>
        <x:sz val="11"/>
        <x:color theme="1"/>
        <x:rFont val="Times New Roman"/>
        <x:family val="1"/>
      </x:rPr>
      <x:t>²</x:t>
    </x:r>
    <x:r>
      <x:rPr>
        <x:vertAlign val="baseline"/>
        <x:sz val="12"/>
        <x:color theme="1"/>
        <x:rFont val="Times New Roman"/>
        <x:family val="1"/>
      </x:rPr>
      <x:t xml:space="preserve"> + c(Δx) + d</x:t>
    </x:r>
  </x:si>
  <x:si>
    <x:t xml:space="preserve">Test 14: </x:t>
  </x:si>
  <x:si>
    <x:r>
      <x:rPr>
        <x:b/>
        <x:vertAlign val="baseline"/>
        <x:sz val="11"/>
        <x:color theme="1"/>
        <x:rFont val="Times New Roman"/>
        <x:family val="1"/>
      </x:rPr>
      <x:t>Test 14:</x:t>
    </x:r>
    <x:r>
      <x:rPr>
        <x:vertAlign val="baseline"/>
        <x:sz val="12"/>
        <x:color theme="1"/>
        <x:rFont val="Times New Roman"/>
        <x:family val="1"/>
      </x:rPr>
      <x:t xml:space="preserve"> Create a spline curve that passes through the four points</x:t>
    </x:r>
  </x:si>
  <x:si>
    <x:r>
      <x:rPr>
        <x:vertAlign val="baseline"/>
        <x:sz val="12"/>
        <x:color theme="1"/>
        <x:rFont val="Times New Roman"/>
        <x:family val="1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2"/>
        <x:color theme="1"/>
        <x:rFont val="Times New Roman"/>
        <x:family val="1"/>
      </x:rPr>
      <x:t>x)</x:t>
    </x:r>
    <x:r>
      <x:rPr>
        <x:vertAlign val="baseline"/>
        <x:sz val="11"/>
        <x:color theme="1"/>
        <x:rFont val="Times New Roman"/>
        <x:family val="1"/>
      </x:rPr>
      <x:t>³</x:t>
    </x:r>
    <x:r>
      <x:rPr>
        <x:vertAlign val="baseline"/>
        <x:sz val="12"/>
        <x:color theme="1"/>
        <x:rFont val="Times New Roman"/>
        <x:family val="1"/>
      </x:rPr>
      <x:t xml:space="preserve"> + b(Δx)</x:t>
    </x:r>
    <x:r>
      <x:rPr>
        <x:vertAlign val="baseline"/>
        <x:sz val="11"/>
        <x:color theme="1"/>
        <x:rFont val="Times New Roman"/>
        <x:family val="1"/>
      </x:rPr>
      <x:t>²</x:t>
    </x:r>
    <x:r>
      <x:rPr>
        <x:vertAlign val="baseline"/>
        <x:sz val="12"/>
        <x:color theme="1"/>
        <x:rFont val="Times New Roman"/>
        <x:family val="1"/>
      </x:rPr>
      <x:t xml:space="preserve"> + c(Δx) + d</x:t>
    </x:r>
  </x:si>
  <x:si>
    <x:t xml:space="preserve">Test 15: </x:t>
  </x:si>
  <x:si>
    <x:r>
      <x:rPr>
        <x:b/>
        <x:vertAlign val="baseline"/>
        <x:sz val="11"/>
        <x:color theme="1"/>
        <x:rFont val="Times New Roman"/>
        <x:family val="1"/>
      </x:rPr>
      <x:t>Test 14:</x:t>
    </x:r>
    <x:r>
      <x:rPr>
        <x:vertAlign val="baseline"/>
        <x:sz val="12"/>
        <x:color theme="1"/>
        <x:rFont val="Times New Roman"/>
        <x:family val="1"/>
      </x:rPr>
      <x:t xml:space="preserve"> Create a spline curve that passes through the four points</x:t>
    </x:r>
  </x:si>
  <x:si>
    <x:r>
      <x:rPr>
        <x:vertAlign val="baseline"/>
        <x:sz val="12"/>
        <x:color theme="1"/>
        <x:rFont val="Times New Roman"/>
        <x:family val="1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2"/>
        <x:color theme="1"/>
        <x:rFont val="Times New Roman"/>
        <x:family val="1"/>
      </x:rPr>
      <x:t>x)</x:t>
    </x:r>
    <x:r>
      <x:rPr>
        <x:vertAlign val="baseline"/>
        <x:sz val="11"/>
        <x:color theme="1"/>
        <x:rFont val="Times New Roman"/>
        <x:family val="1"/>
      </x:rPr>
      <x:t>³</x:t>
    </x:r>
    <x:r>
      <x:rPr>
        <x:vertAlign val="baseline"/>
        <x:sz val="12"/>
        <x:color theme="1"/>
        <x:rFont val="Times New Roman"/>
        <x:family val="1"/>
      </x:rPr>
      <x:t xml:space="preserve"> + b(Δx)</x:t>
    </x:r>
    <x:r>
      <x:rPr>
        <x:vertAlign val="baseline"/>
        <x:sz val="11"/>
        <x:color theme="1"/>
        <x:rFont val="Times New Roman"/>
        <x:family val="1"/>
      </x:rPr>
      <x:t>²</x:t>
    </x:r>
    <x:r>
      <x:rPr>
        <x:vertAlign val="baseline"/>
        <x:sz val="12"/>
        <x:color theme="1"/>
        <x:rFont val="Times New Roman"/>
        <x:family val="1"/>
      </x:rPr>
      <x:t xml:space="preserve"> + c(Δx) + d</x:t>
    </x:r>
  </x:si>
  <x:si>
    <x:t xml:space="preserve">Test 16: </x:t>
  </x:si>
  <x:si>
    <x:r>
      <x:rPr>
        <x:b/>
        <x:vertAlign val="baseline"/>
        <x:sz val="11"/>
        <x:color theme="1"/>
        <x:rFont val="Times New Roman"/>
        <x:family val="1"/>
      </x:rPr>
      <x:t>Test 14:</x:t>
    </x:r>
    <x:r>
      <x:rPr>
        <x:vertAlign val="baseline"/>
        <x:sz val="12"/>
        <x:color theme="1"/>
        <x:rFont val="Times New Roman"/>
        <x:family val="1"/>
      </x:rPr>
      <x:t xml:space="preserve"> Create a spline curve that passes through the four points</x:t>
    </x:r>
  </x:si>
  <x:si>
    <x:r>
      <x:rPr>
        <x:vertAlign val="baseline"/>
        <x:sz val="12"/>
        <x:color theme="1"/>
        <x:rFont val="Times New Roman"/>
        <x:family val="1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2"/>
        <x:color theme="1"/>
        <x:rFont val="Times New Roman"/>
        <x:family val="1"/>
      </x:rPr>
      <x:t>x)</x:t>
    </x:r>
    <x:r>
      <x:rPr>
        <x:vertAlign val="baseline"/>
        <x:sz val="11"/>
        <x:color theme="1"/>
        <x:rFont val="Times New Roman"/>
        <x:family val="1"/>
      </x:rPr>
      <x:t>³</x:t>
    </x:r>
    <x:r>
      <x:rPr>
        <x:vertAlign val="baseline"/>
        <x:sz val="12"/>
        <x:color theme="1"/>
        <x:rFont val="Times New Roman"/>
        <x:family val="1"/>
      </x:rPr>
      <x:t xml:space="preserve"> + b(Δx)</x:t>
    </x:r>
    <x:r>
      <x:rPr>
        <x:vertAlign val="baseline"/>
        <x:sz val="11"/>
        <x:color theme="1"/>
        <x:rFont val="Times New Roman"/>
        <x:family val="1"/>
      </x:rPr>
      <x:t>²</x:t>
    </x:r>
    <x:r>
      <x:rPr>
        <x:vertAlign val="baseline"/>
        <x:sz val="12"/>
        <x:color theme="1"/>
        <x:rFont val="Times New Roman"/>
        <x:family val="1"/>
      </x:rPr>
      <x:t xml:space="preserve"> + c(Δx) + d</x:t>
    </x:r>
  </x:si>
  <x:si>
    <x:t xml:space="preserve">Test 17: </x:t>
  </x:si>
  <x:si>
    <x:r>
      <x:rPr>
        <x:b/>
        <x:vertAlign val="baseline"/>
        <x:sz val="11"/>
        <x:color theme="1"/>
        <x:rFont val="Times New Roman"/>
        <x:family val="1"/>
      </x:rPr>
      <x:t>Test 14:</x:t>
    </x:r>
    <x:r>
      <x:rPr>
        <x:vertAlign val="baseline"/>
        <x:sz val="12"/>
        <x:color theme="1"/>
        <x:rFont val="Times New Roman"/>
        <x:family val="1"/>
      </x:rPr>
      <x:t xml:space="preserve"> Create a spline curve that passes through the four points</x:t>
    </x:r>
  </x:si>
  <x:si>
    <x:r>
      <x:rPr>
        <x:vertAlign val="baseline"/>
        <x:sz val="12"/>
        <x:color theme="1"/>
        <x:rFont val="Times New Roman"/>
        <x:family val="1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2"/>
        <x:color theme="1"/>
        <x:rFont val="Times New Roman"/>
        <x:family val="1"/>
      </x:rPr>
      <x:t>x)</x:t>
    </x:r>
    <x:r>
      <x:rPr>
        <x:vertAlign val="baseline"/>
        <x:sz val="11"/>
        <x:color theme="1"/>
        <x:rFont val="Times New Roman"/>
        <x:family val="1"/>
      </x:rPr>
      <x:t>³</x:t>
    </x:r>
    <x:r>
      <x:rPr>
        <x:vertAlign val="baseline"/>
        <x:sz val="12"/>
        <x:color theme="1"/>
        <x:rFont val="Times New Roman"/>
        <x:family val="1"/>
      </x:rPr>
      <x:t xml:space="preserve"> + b(Δx)</x:t>
    </x:r>
    <x:r>
      <x:rPr>
        <x:vertAlign val="baseline"/>
        <x:sz val="11"/>
        <x:color theme="1"/>
        <x:rFont val="Times New Roman"/>
        <x:family val="1"/>
      </x:rPr>
      <x:t>²</x:t>
    </x:r>
    <x:r>
      <x:rPr>
        <x:vertAlign val="baseline"/>
        <x:sz val="12"/>
        <x:color theme="1"/>
        <x:rFont val="Times New Roman"/>
        <x:family val="1"/>
      </x:rPr>
      <x:t xml:space="preserve"> + c(Δx) + d</x:t>
    </x:r>
  </x:si>
  <x:si>
    <x:t xml:space="preserve">Test 18: </x:t>
  </x:si>
  <x:si>
    <x:r>
      <x:rPr>
        <x:b/>
        <x:vertAlign val="baseline"/>
        <x:sz val="11"/>
        <x:color theme="1"/>
        <x:rFont val="Times New Roman"/>
        <x:family val="1"/>
      </x:rPr>
      <x:t>Test 14:</x:t>
    </x:r>
    <x:r>
      <x:rPr>
        <x:vertAlign val="baseline"/>
        <x:sz val="12"/>
        <x:color theme="1"/>
        <x:rFont val="Times New Roman"/>
        <x:family val="1"/>
      </x:rPr>
      <x:t xml:space="preserve"> Create a spline curve that passes through the four points</x:t>
    </x:r>
  </x:si>
  <x:si>
    <x:r>
      <x:rPr>
        <x:vertAlign val="baseline"/>
        <x:sz val="12"/>
        <x:color theme="1"/>
        <x:rFont val="Times New Roman"/>
        <x:family val="1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2"/>
        <x:color theme="1"/>
        <x:rFont val="Times New Roman"/>
        <x:family val="1"/>
      </x:rPr>
      <x:t>x)</x:t>
    </x:r>
    <x:r>
      <x:rPr>
        <x:vertAlign val="baseline"/>
        <x:sz val="11"/>
        <x:color theme="1"/>
        <x:rFont val="Times New Roman"/>
        <x:family val="1"/>
      </x:rPr>
      <x:t>³</x:t>
    </x:r>
    <x:r>
      <x:rPr>
        <x:vertAlign val="baseline"/>
        <x:sz val="12"/>
        <x:color theme="1"/>
        <x:rFont val="Times New Roman"/>
        <x:family val="1"/>
      </x:rPr>
      <x:t xml:space="preserve"> + b(Δx)</x:t>
    </x:r>
    <x:r>
      <x:rPr>
        <x:vertAlign val="baseline"/>
        <x:sz val="11"/>
        <x:color theme="1"/>
        <x:rFont val="Times New Roman"/>
        <x:family val="1"/>
      </x:rPr>
      <x:t>²</x:t>
    </x:r>
    <x:r>
      <x:rPr>
        <x:vertAlign val="baseline"/>
        <x:sz val="12"/>
        <x:color theme="1"/>
        <x:rFont val="Times New Roman"/>
        <x:family val="1"/>
      </x:rPr>
      <x:t xml:space="preserve"> + c(Δx) + d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</x:si>
</x:sst>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&quot;$&quot;#,##0"/>
  </x:numFmts>
  <x:fonts count="20" x14ac:knownFonts="1">
    <x:font>
      <x:sz val="12"/>
      <x:color theme="1"/>
      <x:name val="Times New Roman"/>
      <x:family val="2"/>
    </x:font>
    <x:font>
      <x:b/>
      <x:sz val="11"/>
      <x:color theme="1"/>
      <x:name val="Times New Roman"/>
      <x:family val="1"/>
    </x:font>
    <x:font>
      <x:b/>
      <x:u/>
      <x:sz val="11"/>
      <x:color theme="1"/>
      <x:name val="Times New Roman"/>
      <x:family val="1"/>
    </x:font>
    <x:font>
      <x:sz val="11"/>
      <x:color theme="1"/>
      <x:name val="Times New Roman"/>
      <x:family val="1"/>
    </x:font>
    <x:font>
      <x:b/>
      <x:u/>
      <x:sz val="12"/>
      <x:color theme="1"/>
      <x:name val="Times New Roman"/>
      <x:family val="1"/>
    </x:font>
    <x:font>
      <x:b/>
      <x:u val="double"/>
      <x:sz val="12"/>
      <x:name val="Times New Roman"/>
      <x:family val="1"/>
    </x:font>
    <x:font>
      <x:b/>
      <x:u/>
      <x:sz val="11"/>
      <x:name val="Times New Roman"/>
      <x:family val="1"/>
    </x:font>
    <x:font>
      <x:b/>
      <x:sz val="11"/>
      <x:name val="Times New Roman"/>
      <x:family val="1"/>
    </x:font>
    <x:font>
      <x:sz val="11"/>
      <x:name val="Times New Roman"/>
      <x:family val="1"/>
    </x:font>
    <x:font>
      <x:sz val="11"/>
      <x:color rgb="FFFF0000"/>
      <x:name val="Times New Roman"/>
      <x:family val="1"/>
    </x:font>
    <x:font>
      <x:sz val="12"/>
      <x:name val="Times New Roman"/>
      <x:family val="1"/>
    </x:font>
    <x:font>
      <x:b/>
      <x:sz val="11"/>
      <x:color theme="0"/>
      <x:name val="Times New Roman"/>
      <x:family val="1"/>
    </x:font>
    <x:font>
      <x:sz val="12"/>
      <x:color theme="1"/>
      <x:name val="Times New Roman"/>
      <x:family val="1"/>
    </x:font>
    <x:font>
      <x:i/>
      <x:sz val="11"/>
      <x:color theme="1"/>
      <x:name val="Times New Roman"/>
      <x:family val="1"/>
    </x:font>
    <x:font>
      <x:u/>
      <x:sz val="11"/>
      <x:color theme="1"/>
      <x:name val="Times New Roman"/>
      <x:family val="1"/>
    </x:font>
    <x:font>
      <x:sz val="12"/>
      <x:color rgb="FFFF0000"/>
      <x:name val="Times New Roman"/>
      <x:family val="1"/>
    </x:font>
    <x:font>
      <x:sz val="12"/>
      <x:color rgb="FF000000"/>
      <x:name val="Times New Roman"/>
      <x:family val="1"/>
    </x:font>
    <x:font>
      <x:sz val="11"/>
      <x:color rgb="FF006100"/>
      <x:name val="Calibri"/>
      <x:family val="2"/>
      <x:scheme val="minor"/>
    </x:font>
    <x:font>
      <x:sz val="11"/>
      <x:color rgb="FF9C570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16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C99"/>
      </x:patternFill>
    </x:fill>
    <x:fill>
      <x:patternFill patternType="solid">
        <x:fgColor rgb="FFA5A5A5"/>
      </x:patternFill>
    </x:fill>
    <x:fill>
      <x:patternFill patternType="solid">
        <x:fgColor theme="0" tint="-0.249977111117893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00FF0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CCCC"/>
        <x:bgColor indexed="64"/>
      </x:patternFill>
    </x:fill>
    <x:fill>
      <x:patternFill patternType="solid">
        <x:fgColor rgb="FFCCFFFF"/>
        <x:bgColor indexed="64"/>
      </x:patternFill>
    </x:fill>
    <x:fill>
      <x:patternFill patternType="solid">
        <x:fgColor rgb="FFFFCCFF"/>
        <x:bgColor indexed="64"/>
      </x:patternFill>
    </x:fill>
    <x:fill>
      <x:patternFill patternType="solid">
        <x:fgColor rgb="FF99FF99"/>
        <x:bgColor indexed="64"/>
      </x:patternFill>
    </x:fill>
    <x:fill>
      <x:patternFill patternType="solid">
        <x:fgColor rgb="FFFF0000"/>
      </x:patternFill>
    </x:fill>
    <x:fill>
      <x:patternFill patternType="solid">
        <x:fgColor rgb="FF008000"/>
      </x:patternFill>
    </x:fill>
    <x:fill>
      <x:patternFill patternType="solid">
        <x:fgColor rgb="FFFFEB9C"/>
      </x:patternFill>
    </x:fill>
  </x:fills>
  <x:borders count="29">
    <x:border>
      <x:left/>
      <x:right/>
      <x:top/>
      <x:bottom/>
      <x:diagonal/>
    </x:border>
    <x:border>
      <x:left/>
      <x:right/>
      <x:top style="medium">
        <x:color indexed="64"/>
      </x:top>
      <x:bottom style="thin">
        <x:color rgb="FF7F7F7F"/>
      </x:bottom>
      <x:diagonal/>
    </x:border>
    <x:border>
      <x:left/>
      <x:right style="medium">
        <x:color indexed="64"/>
      </x:right>
      <x:top style="medium">
        <x:color indexed="64"/>
      </x:top>
      <x:bottom style="thin">
        <x:color rgb="FF7F7F7F"/>
      </x:bottom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</x:borders>
  <x:cellStyleXfs count="110">
    <x:xf numFmtId="0" fontId="0" fillId="0" borderId="0"/>
    <x:xf numFmtId="0" fontId="8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3" borderId="8" applyNumberFormat="1" applyFill="0" applyBorder="1" applyAlignment="1" applyProtection="1">
      <x:protection locked="1" hidden="0"/>
    </x:xf>
    <x:xf numFmtId="0" fontId="7" fillId="3" borderId="9" applyNumberFormat="1" applyFill="0" applyBorder="1" applyAlignment="1" applyProtection="1">
      <x:protection locked="1" hidden="0"/>
    </x:xf>
    <x:xf numFmtId="0" fontId="7" fillId="3" borderId="2" applyNumberFormat="1" applyFill="0" applyBorder="1" applyAlignment="1" applyProtection="1">
      <x:protection locked="1" hidden="0"/>
    </x:xf>
    <x:xf numFmtId="0" fontId="7" fillId="3" borderId="1" applyNumberFormat="1" applyFill="0" applyBorder="1" applyAlignment="1" applyProtection="1">
      <x:protection locked="1" hidden="0"/>
    </x:xf>
    <x:xf numFmtId="0" fontId="11" fillId="4" borderId="28" applyNumberFormat="1" applyFill="0" applyBorder="1" applyAlignment="1" applyProtection="1">
      <x:protection locked="1" hidden="0"/>
    </x:xf>
    <x:xf numFmtId="0" fontId="11" fillId="4" borderId="15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7" fillId="0" borderId="11" applyNumberFormat="1" applyFill="1" applyBorder="1" applyAlignment="1" applyProtection="1">
      <x:protection locked="1" hidden="0"/>
    </x:xf>
    <x:xf numFmtId="0" fontId="7" fillId="0" borderId="7" applyNumberFormat="1" applyFill="1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0" fontId="8" fillId="0" borderId="4" applyNumberFormat="1" applyFill="1" applyBorder="1" applyAlignment="1" applyProtection="1">
      <x:protection locked="1" hidden="0"/>
    </x:xf>
    <x:xf numFmtId="0" fontId="8" fillId="14" borderId="0" applyNumberFormat="1" applyFill="0" applyBorder="0" applyAlignment="1" applyProtection="1">
      <x:protection locked="1" hidden="0"/>
    </x:xf>
    <x:xf numFmtId="22" fontId="8" fillId="0" borderId="0" applyNumberFormat="1" applyFill="1" applyBorder="0" applyAlignment="1" applyProtection="1">
      <x:protection locked="1" hidden="0"/>
    </x:xf>
    <x:xf numFmtId="0" fontId="8" fillId="0" borderId="11" applyNumberFormat="1" applyFill="1" applyBorder="1" applyAlignment="1" applyProtection="1">
      <x:protection locked="1" hidden="0"/>
    </x:xf>
    <x:xf numFmtId="0" fontId="8" fillId="0" borderId="7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0" fontId="17" fillId="2" borderId="7" applyNumberFormat="1" applyFill="0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7" fillId="2" borderId="11" applyNumberFormat="1" applyFill="0" applyBorder="1" applyAlignment="1" applyProtection="1">
      <x:protection locked="1" hidden="0"/>
    </x:xf>
    <x:xf numFmtId="0" fontId="8" fillId="0" borderId="12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6" applyNumberFormat="1" applyFill="1" applyBorder="1" applyAlignment="1" applyProtection="1">
      <x:protection locked="1" hidden="0"/>
    </x:xf>
    <x:xf numFmtId="0" fontId="8" fillId="0" borderId="5" applyNumberFormat="1" applyFill="1" applyBorder="1" applyAlignment="1" applyProtection="1">
      <x:protection locked="1" hidden="0"/>
    </x:xf>
    <x:xf numFmtId="0" fontId="8" fillId="13" borderId="0" applyNumberFormat="1" applyFill="0" applyBorder="0" applyAlignment="1" applyProtection="1">
      <x:protection locked="1" hidden="0"/>
    </x:xf>
    <x:xf numFmtId="0" fontId="18" fillId="15" borderId="7" applyNumberFormat="1" applyFill="0" applyBorder="1" applyAlignment="1" applyProtection="1">
      <x:protection locked="1" hidden="0"/>
    </x:xf>
    <x:xf numFmtId="0" fontId="18" fillId="15" borderId="11" applyNumberFormat="1" applyFill="0" applyBorder="1" applyAlignment="1" applyProtection="1">
      <x:protection locked="1" hidden="0"/>
    </x:xf>
    <x:xf numFmtId="0" fontId="17" fillId="2" borderId="26" applyNumberFormat="1" applyFill="0" applyBorder="1" applyAlignment="1" applyProtection="1">
      <x:protection locked="1" hidden="0"/>
    </x:xf>
    <x:xf numFmtId="0" fontId="17" fillId="2" borderId="27" applyNumberFormat="1" applyFill="0" applyBorder="1" applyAlignment="1" applyProtection="1">
      <x:protection locked="1" hidden="0"/>
    </x:xf>
    <x:xf numFmtId="0" fontId="8" fillId="0" borderId="26" applyNumberFormat="1" applyFill="1" applyBorder="1" applyAlignment="1" applyProtection="1">
      <x:protection locked="1" hidden="0"/>
    </x:xf>
    <x:xf numFmtId="0" fontId="8" fillId="0" borderId="27" applyNumberFormat="1" applyFill="1" applyBorder="1" applyAlignment="1" applyProtection="1">
      <x:protection locked="1" hidden="0"/>
    </x:xf>
    <x:xf numFmtId="0" fontId="11" fillId="4" borderId="14" applyNumberFormat="1" applyFill="0" applyBorder="1" applyAlignment="1" applyProtection="1">
      <x:protection locked="1" hidden="0"/>
    </x:xf>
    <x:xf numFmtId="0" fontId="8" fillId="2" borderId="21" applyNumberFormat="1" applyFill="0" applyBorder="1" applyAlignment="1" applyProtection="1">
      <x:protection locked="1" hidden="0"/>
    </x:xf>
    <x:xf numFmtId="0" fontId="8" fillId="8" borderId="21" applyNumberFormat="1" applyFill="0" applyBorder="1" applyAlignment="1" applyProtection="1">
      <x:protection locked="1" hidden="0"/>
    </x:xf>
    <x:xf numFmtId="0" fontId="8" fillId="9" borderId="16" applyNumberFormat="1" applyFill="0" applyBorder="1" applyAlignment="1" applyProtection="1">
      <x:protection locked="1" hidden="0"/>
    </x:xf>
    <x:xf numFmtId="0" fontId="8" fillId="8" borderId="11" applyNumberFormat="1" applyFill="0" applyBorder="1" applyAlignment="1" applyProtection="1">
      <x:protection locked="1" hidden="0"/>
    </x:xf>
    <x:xf numFmtId="0" fontId="8" fillId="8" borderId="7" applyNumberFormat="1" applyFill="0" applyBorder="1" applyAlignment="1" applyProtection="1">
      <x:protection locked="1" hidden="0"/>
    </x:xf>
    <x:xf numFmtId="0" fontId="8" fillId="2" borderId="11" applyNumberFormat="1" applyFill="0" applyBorder="1" applyAlignment="1" applyProtection="1">
      <x:protection locked="1" hidden="0"/>
    </x:xf>
    <x:xf numFmtId="0" fontId="8" fillId="2" borderId="7" applyNumberFormat="1" applyFill="0" applyBorder="1" applyAlignment="1" applyProtection="1">
      <x:protection locked="1" hidden="0"/>
    </x:xf>
    <x:xf numFmtId="0" fontId="8" fillId="9" borderId="11" applyNumberFormat="1" applyFill="0" applyBorder="1" applyAlignment="1" applyProtection="1">
      <x:protection locked="1" hidden="0"/>
    </x:xf>
    <x:xf numFmtId="0" fontId="8" fillId="9" borderId="7" applyNumberFormat="1" applyFill="0" applyBorder="1" applyAlignment="1" applyProtection="1">
      <x:protection locked="1" hidden="0"/>
    </x:xf>
    <x:xf numFmtId="164" fontId="8" fillId="0" borderId="7" applyNumberFormat="1" applyFill="1" applyBorder="1" applyAlignment="1" applyProtection="1">
      <x:protection locked="1" hidden="0"/>
    </x:xf>
    <x:xf numFmtId="164" fontId="8" fillId="0" borderId="13" applyNumberFormat="1" applyFill="1" applyBorder="1" applyAlignment="1" applyProtection="1">
      <x:protection locked="1" hidden="0"/>
    </x:xf>
    <x:xf numFmtId="164" fontId="8" fillId="9" borderId="7" applyNumberFormat="1" applyFill="0" applyBorder="1" applyAlignment="1" applyProtection="1">
      <x:protection locked="1" hidden="0"/>
    </x:xf>
    <x:xf numFmtId="164" fontId="8" fillId="2" borderId="7" applyNumberFormat="1" applyFill="0" applyBorder="1" applyAlignment="1" applyProtection="1">
      <x:protection locked="1" hidden="0"/>
    </x:xf>
    <x:xf numFmtId="164" fontId="8" fillId="8" borderId="7" applyNumberFormat="1" applyFill="0" applyBorder="1" applyAlignment="1" applyProtection="1">
      <x:protection locked="1" hidden="0"/>
    </x:xf>
    <x:xf numFmtId="0" fontId="9" fillId="8" borderId="11" applyNumberFormat="1" applyFill="0" applyBorder="1" applyAlignment="1" applyProtection="1">
      <x:protection locked="1" hidden="0"/>
    </x:xf>
    <x:xf numFmtId="0" fontId="9" fillId="8" borderId="7" applyNumberFormat="1" applyFill="0" applyBorder="1" applyAlignment="1" applyProtection="1">
      <x:protection locked="1" hidden="0"/>
    </x:xf>
    <x:xf numFmtId="0" fontId="9" fillId="9" borderId="11" applyNumberFormat="1" applyFill="0" applyBorder="1" applyAlignment="1" applyProtection="1">
      <x:protection locked="1" hidden="0"/>
    </x:xf>
    <x:xf numFmtId="0" fontId="9" fillId="9" borderId="7" applyNumberFormat="1" applyFill="0" applyBorder="1" applyAlignment="1" applyProtection="1">
      <x:protection locked="1" hidden="0"/>
    </x:xf>
    <x:xf numFmtId="0" fontId="9" fillId="2" borderId="11" applyNumberFormat="1" applyFill="0" applyBorder="1" applyAlignment="1" applyProtection="1">
      <x:protection locked="1" hidden="0"/>
    </x:xf>
    <x:xf numFmtId="164" fontId="9" fillId="2" borderId="7" applyNumberFormat="1" applyFill="0" applyBorder="1" applyAlignment="1" applyProtection="1">
      <x:protection locked="1" hidden="0"/>
    </x:xf>
    <x:xf numFmtId="0" fontId="9" fillId="2" borderId="7" applyNumberFormat="1" applyFill="0" applyBorder="1" applyAlignment="1" applyProtection="1">
      <x:protection locked="1" hidden="0"/>
    </x:xf>
    <x:xf numFmtId="164" fontId="9" fillId="9" borderId="7" applyNumberFormat="1" applyFill="0" applyBorder="1" applyAlignment="1" applyProtection="1">
      <x:protection locked="1" hidden="0"/>
    </x:xf>
    <x:xf numFmtId="164" fontId="9" fillId="8" borderId="7" applyNumberFormat="1" applyFill="0" applyBorder="1" applyAlignment="1" applyProtection="1">
      <x:protection locked="1" hidden="0"/>
    </x:xf>
    <x:xf numFmtId="0" fontId="9" fillId="8" borderId="12" applyNumberFormat="1" applyFill="0" applyBorder="1" applyAlignment="1" applyProtection="1">
      <x:protection locked="1" hidden="0"/>
    </x:xf>
    <x:xf numFmtId="0" fontId="9" fillId="8" borderId="13" applyNumberFormat="1" applyFill="0" applyBorder="1" applyAlignment="1" applyProtection="1">
      <x:protection locked="1" hidden="0"/>
    </x:xf>
    <x:xf numFmtId="0" fontId="8" fillId="2" borderId="12" applyNumberFormat="1" applyFill="0" applyBorder="1" applyAlignment="1" applyProtection="1">
      <x:protection locked="1" hidden="0"/>
    </x:xf>
    <x:xf numFmtId="0" fontId="8" fillId="2" borderId="13" applyNumberFormat="1" applyFill="0" applyBorder="1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164" fontId="8" fillId="2" borderId="21" applyNumberFormat="1" applyFill="0" applyBorder="1" applyAlignment="1" applyProtection="1">
      <x:protection locked="1" hidden="0"/>
    </x:xf>
    <x:xf numFmtId="22" fontId="3" fillId="0" borderId="0" applyNumberFormat="1" applyFill="1" applyBorder="0" applyAlignment="1" applyProtection="1">
      <x:protection locked="1" hidden="0"/>
    </x:xf>
    <x:xf numFmtId="0" fontId="8" fillId="9" borderId="21" applyNumberFormat="1" applyFill="0" applyBorder="1" applyAlignment="1" applyProtection="1">
      <x:protection locked="1" hidden="0"/>
    </x:xf>
    <x:xf numFmtId="0" fontId="8" fillId="10" borderId="21" applyNumberFormat="1" applyFill="0" applyBorder="1" applyAlignment="1" applyProtection="1">
      <x:protection locked="1" hidden="0"/>
    </x:xf>
    <x:xf numFmtId="0" fontId="8" fillId="11" borderId="21" applyNumberFormat="1" applyFill="0" applyBorder="1" applyAlignment="1" applyProtection="1">
      <x:protection locked="1" hidden="0"/>
    </x:xf>
    <x:xf numFmtId="0" fontId="8" fillId="12" borderId="16" applyNumberFormat="1" applyFill="0" applyBorder="1" applyAlignment="1" applyProtection="1">
      <x:protection locked="1" hidden="0"/>
    </x:xf>
    <x:xf numFmtId="0" fontId="10" fillId="0" borderId="25" applyNumberFormat="1" applyFill="1" applyBorder="1" applyAlignment="1" applyProtection="1">
      <x:protection locked="1" hidden="0"/>
    </x:xf>
    <x:xf numFmtId="0" fontId="8" fillId="6" borderId="11" applyNumberFormat="1" applyFill="0" applyBorder="1" applyAlignment="1" applyProtection="1">
      <x:protection locked="1" hidden="0"/>
    </x:xf>
    <x:xf numFmtId="0" fontId="8" fillId="6" borderId="7" applyNumberFormat="1" applyFill="0" applyBorder="1" applyAlignment="1" applyProtection="1">
      <x:protection locked="1" hidden="0"/>
    </x:xf>
    <x:xf numFmtId="0" fontId="12" fillId="5" borderId="19" applyNumberFormat="1" applyFill="0" applyBorder="1" applyAlignment="1" applyProtection="1">
      <x:protection locked="1" hidden="0"/>
    </x:xf>
    <x:xf numFmtId="0" fontId="12" fillId="5" borderId="18" applyNumberFormat="1" applyFill="0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2" fillId="0" borderId="8" applyNumberFormat="1" applyFill="1" applyBorder="1" applyAlignment="1" applyProtection="1">
      <x:protection locked="1" hidden="0"/>
    </x:xf>
    <x:xf numFmtId="0" fontId="12" fillId="0" borderId="9" applyNumberFormat="1" applyFill="1" applyBorder="1" applyAlignment="1" applyProtection="1">
      <x:protection locked="1" hidden="0"/>
    </x:xf>
    <x:xf numFmtId="0" fontId="12" fillId="0" borderId="20" applyNumberFormat="1" applyFill="1" applyBorder="1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2" fillId="0" borderId="3" applyNumberFormat="1" applyFill="1" applyBorder="1" applyAlignment="1" applyProtection="1">
      <x:protection locked="1" hidden="0"/>
    </x:xf>
    <x:xf numFmtId="0" fontId="12" fillId="0" borderId="4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12" fillId="0" borderId="11" applyNumberFormat="1" applyFill="1" applyBorder="1" applyAlignment="1" applyProtection="1">
      <x:protection locked="1" hidden="0"/>
    </x:xf>
    <x:xf numFmtId="0" fontId="12" fillId="0" borderId="7" applyNumberFormat="1" applyFill="1" applyBorder="1" applyAlignment="1" applyProtection="1">
      <x:protection locked="1" hidden="0"/>
    </x:xf>
    <x:xf numFmtId="0" fontId="12" fillId="0" borderId="21" applyNumberFormat="1" applyFill="1" applyBorder="1" applyAlignment="1" applyProtection="1">
      <x:protection locked="1" hidden="0"/>
    </x:xf>
    <x:xf numFmtId="0" fontId="12" fillId="6" borderId="7" applyNumberFormat="1" applyFill="0" applyBorder="1" applyAlignment="1" applyProtection="1">
      <x:protection locked="1" hidden="0"/>
    </x:xf>
    <x:xf numFmtId="22" fontId="1" fillId="0" borderId="0" applyNumberFormat="1" applyFill="1" applyBorder="0" applyAlignment="1" applyProtection="1">
      <x:protection locked="1" hidden="0"/>
    </x:xf>
    <x:xf numFmtId="22" fontId="12" fillId="0" borderId="0" applyNumberFormat="1" applyFill="1" applyBorder="0" applyAlignment="1" applyProtection="1">
      <x:protection locked="1" hidden="0"/>
    </x:xf>
    <x:xf numFmtId="0" fontId="12" fillId="7" borderId="7" applyNumberFormat="1" applyFill="0" applyBorder="1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12" fillId="0" borderId="22" quotePrefix="1" applyNumberFormat="1" applyFill="1" applyBorder="1" applyAlignment="1" applyProtection="1">
      <x:protection locked="1" hidden="0"/>
    </x:xf>
    <x:xf numFmtId="0" fontId="12" fillId="0" borderId="0" quotePrefix="1" applyNumberFormat="1" applyFill="1" applyBorder="0" applyAlignment="1" applyProtection="1">
      <x:protection locked="1" hidden="0"/>
    </x:xf>
    <x:xf numFmtId="0" fontId="12" fillId="0" borderId="12" applyNumberFormat="1" applyFill="1" applyBorder="1" applyAlignment="1" applyProtection="1">
      <x:protection locked="1" hidden="0"/>
    </x:xf>
    <x:xf numFmtId="0" fontId="12" fillId="0" borderId="13" applyNumberFormat="1" applyFill="1" applyBorder="1" applyAlignment="1" applyProtection="1">
      <x:protection locked="1" hidden="0"/>
    </x:xf>
    <x:xf numFmtId="0" fontId="12" fillId="0" borderId="23" quotePrefix="1" applyNumberFormat="1" applyFill="1" applyBorder="1" applyAlignment="1" applyProtection="1">
      <x:protection locked="1" hidden="0"/>
    </x:xf>
    <x:xf numFmtId="0" fontId="12" fillId="0" borderId="5" quotePrefix="1" applyNumberFormat="1" applyFill="1" applyBorder="1" applyAlignment="1" applyProtection="1">
      <x:protection locked="1" hidden="0"/>
    </x:xf>
    <x:xf numFmtId="0" fontId="12" fillId="0" borderId="6" applyNumberFormat="1" applyFill="1" applyBorder="1" applyAlignment="1" applyProtection="1">
      <x:protection locked="1" hidden="0"/>
    </x:xf>
    <x:xf numFmtId="0" fontId="12" fillId="7" borderId="13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2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2" fillId="0" borderId="5" applyNumberFormat="1" applyFill="1" applyBorder="1" applyAlignment="1" applyProtection="1">
      <x:protection locked="1" hidden="0"/>
    </x:xf>
    <x:xf numFmtId="22" fontId="7" fillId="0" borderId="0" applyNumberFormat="1" applyFill="1" applyBorder="0" applyAlignment="1" applyProtection="1">
      <x:protection locked="1" hidden="0"/>
    </x:xf>
    <x:xf numFmtId="10" fontId="12" fillId="0" borderId="0" applyNumberFormat="1" applyFill="1" applyBorder="0" applyAlignment="1" applyProtection="1">
      <x:protection locked="1" hidden="0"/>
    </x:xf>
  </x:cellStyleXfs>
  <x:cellXfs count="176">
    <x:xf numFmtId="0" fontId="0" fillId="0" borderId="0" xfId="0"/>
    <x:xf numFmtId="0" fontId="1" fillId="0" borderId="10" xfId="0" applyFont="1" applyBorder="1" applyAlignment="1">
      <x:alignment horizontal="center" vertical="center"/>
    </x:xf>
    <x:xf numFmtId="0" fontId="1" fillId="0" borderId="24" xfId="0" applyFont="1" applyBorder="1" applyAlignment="1">
      <x:alignment horizontal="center" vertical="center"/>
    </x:xf>
    <x:xf numFmtId="0" fontId="1" fillId="0" borderId="17" xfId="0" applyFont="1" applyBorder="1" applyAlignment="1">
      <x:alignment horizontal="center" vertical="center"/>
    </x:xf>
    <x:xf numFmtId="0" fontId="1" fillId="0" borderId="7" xfId="0" applyFont="1" applyBorder="1" applyAlignment="1">
      <x:alignment horizontal="center" vertical="center"/>
    </x:xf>
    <x:xf numFmtId="0" fontId="14" fillId="0" borderId="0" xfId="0" applyFont="1" applyAlignment="1">
      <x:alignment horizontal="center" vertical="center"/>
    </x:xf>
    <x:xf numFmtId="0" fontId="10" fillId="0" borderId="25" xfId="0" applyFont="1" applyBorder="1" applyAlignment="1">
      <x:alignment horizontal="right"/>
    </x:xf>
    <x:xf numFmtId="0" fontId="0" fillId="0" borderId="0" xfId="0"/>
    <x:xf numFmtId="0" fontId="7" fillId="3" borderId="1" xfId="0" applyNumberFormat="1" applyFont="1" applyFill="1" applyBorder="1" applyAlignment="1" applyProtection="1">
      <x:alignment horizontal="center" vertical="center"/>
    </x:xf>
    <x:xf numFmtId="0" fontId="7" fillId="3" borderId="2" xfId="0" applyNumberFormat="1" applyFont="1" applyFill="1" applyBorder="1" applyAlignment="1" applyProtection="1">
      <x:alignment horizontal="center" vertical="center"/>
    </x:xf>
    <x:xf numFmtId="0" fontId="7" fillId="3" borderId="9" xfId="0" applyNumberFormat="1" applyFont="1" applyFill="1" applyBorder="1" applyAlignment="1" applyProtection="1">
      <x:alignment horizontal="center" vertical="center"/>
    </x:xf>
    <x:xf numFmtId="0" fontId="7" fillId="3" borderId="8" xfId="0" applyNumberFormat="1" applyFont="1" applyFill="1" applyBorder="1" applyAlignment="1" applyProtection="1">
      <x:alignment horizontal="center" vertical="center"/>
    </x:xf>
    <x:xf numFmtId="0" fontId="1" fillId="0" borderId="7" xfId="0" applyFont="1" applyBorder="1" applyAlignment="1">
      <x:alignment horizontal="center" vertical="center"/>
    </x:xf>
    <x:xf numFmtId="0" fontId="14" fillId="0" borderId="0" xfId="0" applyFont="1" applyAlignment="1">
      <x:alignment horizontal="center" vertical="center"/>
    </x:xf>
    <x:xf numFmtId="0" fontId="8" fillId="0" borderId="0" xfId="0" applyFont="1" applyAlignment="1">
      <x:alignment horizontal="center" vertical="center" wrapText="1"/>
    </x:xf>
    <x:xf numFmtId="0" fontId="7" fillId="0" borderId="0" xfId="0" applyNumberFormat="1" applyFont="1" applyFill="1" applyAlignment="1" applyProtection="1">
      <x:alignment horizontal="center" vertical="center" wrapText="1"/>
    </x:xf>
    <x:xf numFmtId="0" fontId="0" fillId="0" borderId="0" xfId="0" applyAlignment="1">
      <x:alignment wrapText="1"/>
    </x:xf>
    <x:xf numFmtId="0" fontId="8" fillId="0" borderId="0" xfId="0" applyFont="1" applyAlignment="1">
      <x:alignment horizontal="left" vertical="center" wrapText="1"/>
    </x:xf>
    <x:xf numFmtId="0" fontId="2" fillId="0" borderId="0" xfId="0" applyFont="1" applyAlignment="1">
      <x:alignment horizontal="left" vertical="center"/>
    </x:xf>
    <x:xf numFmtId="0" fontId="1" fillId="0" borderId="0" xfId="0" applyFont="1" applyAlignment="1">
      <x:alignment horizontal="center" vertical="center"/>
    </x:xf>
    <x:xf numFmtId="0" fontId="1" fillId="0" borderId="11" xfId="0" applyFont="1" applyBorder="1" applyAlignment="1">
      <x:alignment horizontal="center" vertical="center"/>
    </x:xf>
    <x:xf numFmtId="0" fontId="4" fillId="0" borderId="0" xfId="0" applyFont="1" applyAlignment="1">
      <x:alignment horizontal="left" vertical="center"/>
    </x:xf>
    <x:xf numFmtId="0" fontId="5" fillId="0" borderId="0" xfId="0" applyFont="1" applyAlignment="1">
      <x:alignment horizontal="left" vertical="center"/>
    </x:xf>
    <x:xf numFmtId="0" fontId="6" fillId="0" borderId="0" xfId="0" applyFont="1" applyAlignment="1">
      <x:alignment horizontal="left" vertical="center"/>
    </x:xf>
    <x:xf numFmtId="0" fontId="7" fillId="0" borderId="4" xfId="0" applyFont="1" applyBorder="1" applyAlignment="1">
      <x:alignment horizontal="center" vertical="center"/>
    </x:xf>
    <x:xf numFmtId="0" fontId="8" fillId="0" borderId="12" xfId="0" applyFont="1" applyBorder="1" applyAlignment="1">
      <x:alignment horizontal="center" vertical="center"/>
    </x:xf>
    <x:xf numFmtId="0" fontId="7" fillId="0" borderId="11" xfId="0" applyFont="1" applyBorder="1" applyAlignment="1">
      <x:alignment horizontal="center" vertical="center"/>
    </x:xf>
    <x:xf numFmtId="0" fontId="7" fillId="0" borderId="7" xfId="0" applyFont="1" applyBorder="1" applyAlignment="1">
      <x:alignment horizontal="center" vertical="center"/>
    </x:xf>
    <x:xf numFmtId="0" fontId="8" fillId="0" borderId="7" xfId="0" applyFont="1" applyBorder="1" applyAlignment="1">
      <x:alignment horizontal="center" vertical="center"/>
    </x:xf>
    <x:xf numFmtId="0" fontId="8" fillId="0" borderId="11" xfId="0" applyFont="1" applyBorder="1" applyAlignment="1">
      <x:alignment horizontal="center" vertical="center"/>
    </x:xf>
    <x:xf numFmtId="0" fontId="8" fillId="0" borderId="0" xfId="0" applyFont="1" applyAlignment="1">
      <x:alignment horizontal="left" vertical="center"/>
    </x:xf>
    <x:xf numFmtId="0" fontId="10" fillId="0" borderId="0" xfId="0" applyFont="1" applyAlignment="1">
      <x:alignment horizontal="left" vertical="center"/>
    </x:xf>
    <x:xf numFmtId="0" fontId="8" fillId="0" borderId="0" xfId="0" applyFont="1" applyAlignment="1">
      <x:alignment horizontal="center" vertical="center"/>
    </x:xf>
    <x:xf numFmtId="0" fontId="8" fillId="0" borderId="4" xfId="0" applyFont="1" applyBorder="1" applyAlignment="1">
      <x:alignment horizontal="center" vertical="center"/>
    </x:xf>
    <x:xf numFmtId="164" fontId="8" fillId="0" borderId="7" xfId="0" applyNumberFormat="1" applyFont="1" applyBorder="1" applyAlignment="1">
      <x:alignment horizontal="center" vertical="center"/>
    </x:xf>
    <x:xf numFmtId="0" fontId="8" fillId="0" borderId="13" xfId="0" applyFont="1" applyBorder="1" applyAlignment="1">
      <x:alignment horizontal="center" vertical="center"/>
    </x:xf>
    <x:xf numFmtId="0" fontId="8" fillId="0" borderId="6" xfId="0" applyFont="1" applyBorder="1" applyAlignment="1">
      <x:alignment horizontal="center" vertical="center"/>
    </x:xf>
    <x:xf numFmtId="0" fontId="8" fillId="0" borderId="5" xfId="0" applyFont="1" applyBorder="1" applyAlignment="1">
      <x:alignment horizontal="center" vertical="center"/>
    </x:xf>
    <x:xf numFmtId="164" fontId="8" fillId="0" borderId="13" xfId="0" applyNumberFormat="1" applyFont="1" applyBorder="1" applyAlignment="1">
      <x:alignment horizontal="center" vertical="center"/>
    </x:xf>
    <x:xf numFmtId="0" fontId="3" fillId="0" borderId="0" xfId="0" applyFont="1" applyAlignment="1">
      <x:alignment horizontal="left" vertical="center"/>
    </x:xf>
    <x:xf numFmtId="0" fontId="3" fillId="0" borderId="0" xfId="0" applyFont="1" applyAlignment="1">
      <x:alignment horizontal="center" vertical="center"/>
    </x:xf>
    <x:xf numFmtId="0" fontId="12" fillId="0" borderId="0" xfId="0" applyFont="1"/>
    <x:xf numFmtId="0" fontId="10" fillId="0" borderId="0" xfId="0" applyFont="1"/>
    <x:xf numFmtId="0" fontId="12" fillId="0" borderId="0" xfId="0" applyFont="1" applyAlignment="1">
      <x:alignment horizontal="left" vertical="center"/>
    </x:xf>
    <x:xf numFmtId="0" fontId="12" fillId="0" borderId="0" xfId="0" applyFont="1" applyAlignment="1">
      <x:alignment horizontal="center" vertical="center"/>
    </x:xf>
    <x:xf numFmtId="0" fontId="13" fillId="0" borderId="0" xfId="0" applyFont="1" applyAlignment="1">
      <x:alignment horizontal="left" vertical="center"/>
    </x:xf>
    <x:xf numFmtId="0" fontId="12" fillId="0" borderId="8" xfId="0" applyFont="1" applyBorder="1" applyAlignment="1">
      <x:alignment horizontal="left" vertical="center"/>
    </x:xf>
    <x:xf numFmtId="0" fontId="12" fillId="0" borderId="9" xfId="0" applyFont="1" applyBorder="1" applyAlignment="1">
      <x:alignment horizontal="center" vertical="center"/>
    </x:xf>
    <x:xf numFmtId="0" fontId="12" fillId="0" borderId="20" xfId="0" applyFont="1" applyBorder="1" applyAlignment="1">
      <x:alignment horizontal="center" vertical="center"/>
    </x:xf>
    <x:xf numFmtId="0" fontId="12" fillId="0" borderId="3" xfId="0" applyFont="1" applyBorder="1" applyAlignment="1">
      <x:alignment horizontal="left" vertical="center"/>
    </x:xf>
    <x:xf numFmtId="0" fontId="12" fillId="0" borderId="4" xfId="0" applyFont="1" applyBorder="1" applyAlignment="1">
      <x:alignment horizontal="center" vertical="center"/>
    </x:xf>
    <x:xf numFmtId="0" fontId="1" fillId="0" borderId="21" xfId="0" applyFont="1" applyBorder="1" applyAlignment="1">
      <x:alignment horizontal="center" vertical="center"/>
    </x:xf>
    <x:xf numFmtId="0" fontId="12" fillId="0" borderId="11" xfId="0" applyFont="1" applyBorder="1" applyAlignment="1">
      <x:alignment horizontal="center" vertical="center"/>
    </x:xf>
    <x:xf numFmtId="0" fontId="12" fillId="0" borderId="7" xfId="0" applyFont="1" applyBorder="1" applyAlignment="1">
      <x:alignment horizontal="center" vertical="center"/>
    </x:xf>
    <x:xf numFmtId="0" fontId="12" fillId="0" borderId="21" xfId="0" applyFont="1" applyBorder="1" applyAlignment="1">
      <x:alignment horizontal="center" vertical="center"/>
    </x:xf>
    <x:xf numFmtId="22" fontId="1" fillId="0" borderId="0" xfId="0" applyNumberFormat="1" applyFont="1" applyAlignment="1">
      <x:alignment horizontal="center" vertical="center"/>
    </x:xf>
    <x:xf numFmtId="22" fontId="12" fillId="0" borderId="0" xfId="0" applyNumberFormat="1" applyFont="1" applyAlignment="1">
      <x:alignment horizontal="center" vertical="center"/>
    </x:xf>
    <x:xf numFmtId="0" fontId="12" fillId="0" borderId="3" xfId="0" applyFont="1" applyBorder="1" applyAlignment="1">
      <x:alignment horizontal="center" vertical="center"/>
    </x:xf>
    <x:xf numFmtId="0" fontId="12" fillId="0" borderId="22" xfId="0" quotePrefix="1" applyFont="1" applyBorder="1" applyAlignment="1">
      <x:alignment vertical="center"/>
    </x:xf>
    <x:xf numFmtId="0" fontId="12" fillId="0" borderId="0" xfId="0" quotePrefix="1" applyFont="1" applyAlignment="1">
      <x:alignment vertical="center"/>
    </x:xf>
    <x:xf numFmtId="0" fontId="12" fillId="0" borderId="12" xfId="0" applyFont="1" applyBorder="1" applyAlignment="1">
      <x:alignment horizontal="center" vertical="center"/>
    </x:xf>
    <x:xf numFmtId="0" fontId="12" fillId="0" borderId="13" xfId="0" applyFont="1" applyBorder="1" applyAlignment="1">
      <x:alignment horizontal="center" vertical="center"/>
    </x:xf>
    <x:xf numFmtId="0" fontId="12" fillId="0" borderId="23" xfId="0" quotePrefix="1" applyFont="1" applyBorder="1" applyAlignment="1">
      <x:alignment vertical="center"/>
    </x:xf>
    <x:xf numFmtId="0" fontId="12" fillId="0" borderId="5" xfId="0" quotePrefix="1" applyFont="1" applyBorder="1" applyAlignment="1">
      <x:alignment vertical="center"/>
    </x:xf>
    <x:xf numFmtId="0" fontId="12" fillId="0" borderId="6" xfId="0" applyFont="1" applyBorder="1" applyAlignment="1">
      <x:alignment horizontal="center" vertical="center"/>
    </x:xf>
    <x:xf numFmtId="0" fontId="12" fillId="0" borderId="5" xfId="0" applyFont="1" applyBorder="1" applyAlignment="1">
      <x:alignment horizontal="center" vertical="center"/>
    </x:xf>
    <x:xf numFmtId="0" fontId="8" fillId="0" borderId="26" xfId="0" applyFont="1" applyBorder="1" applyAlignment="1">
      <x:alignment horizontal="center" vertical="center"/>
    </x:xf>
    <x:xf numFmtId="0" fontId="8" fillId="0" borderId="27" xfId="0" applyFont="1" applyBorder="1" applyAlignment="1">
      <x:alignment horizontal="center" vertical="center"/>
    </x:xf>
    <x:xf numFmtId="10" fontId="12" fillId="0" borderId="0" xfId="0" applyNumberFormat="1" applyFont="1" applyAlignment="1">
      <x:alignment horizontal="center" vertical="center"/>
    </x:xf>
    <x:xf numFmtId="0" fontId="8" fillId="0" borderId="10" xfId="0" applyNumberFormat="1" applyFont="1" applyFill="1" applyBorder="1" applyAlignment="1">
      <x:alignment horizontal="center" vertical="center"/>
    </x:xf>
    <x:xf numFmtId="0" fontId="7" fillId="0" borderId="0" xfId="0" applyNumberFormat="1" applyFont="1" applyFill="1" applyAlignment="1" applyProtection="1">
      <x:alignment horizontal="center" vertical="center"/>
    </x:xf>
    <x:xf numFmtId="22" fontId="8" fillId="0" borderId="0" xfId="0" applyNumberFormat="1" applyFont="1" applyFill="1" applyAlignment="1" applyProtection="1">
      <x:alignment horizontal="center" vertical="center"/>
    </x:xf>
    <x:xf numFmtId="22" fontId="3" fillId="0" borderId="0" xfId="0" applyNumberFormat="1" applyFont="1" applyFill="1" applyAlignment="1" applyProtection="1">
      <x:alignment horizontal="center" vertical="center"/>
    </x:xf>
    <x:xf numFmtId="22" fontId="7" fillId="0" borderId="0" xfId="0" applyNumberFormat="1" applyFont="1" applyFill="1" applyAlignment="1" applyProtection="1">
      <x:alignment horizontal="center" vertical="center"/>
    </x:xf>
    <x:xf numFmtId="0" fontId="11" fillId="4" borderId="28" xfId="0" applyNumberFormat="1" applyFont="1" applyFill="1" applyBorder="1" applyAlignment="1" applyProtection="1">
      <x:alignment horizontal="center" vertical="center"/>
    </x:xf>
    <x:xf numFmtId="0" fontId="11" fillId="4" borderId="15" xfId="0" applyNumberFormat="1" applyFont="1" applyFill="1" applyBorder="1" applyAlignment="1" applyProtection="1">
      <x:alignment horizontal="center" vertical="center"/>
    </x:xf>
    <x:xf numFmtId="0" fontId="8" fillId="14" borderId="0" xfId="0" applyNumberFormat="1" applyFont="1" applyFill="1" applyAlignment="1" applyProtection="1">
      <x:alignment horizontal="center" vertical="center"/>
    </x:xf>
    <x:xf numFmtId="0" fontId="17" fillId="2" borderId="7" xfId="0" applyNumberFormat="1" applyFont="1" applyFill="1" applyBorder="1" applyAlignment="1" applyProtection="1">
      <x:alignment horizontal="center" vertical="center"/>
    </x:xf>
    <x:xf numFmtId="0" fontId="17" fillId="2" borderId="11" xfId="0" applyNumberFormat="1" applyFont="1" applyFill="1" applyBorder="1" applyAlignment="1" applyProtection="1">
      <x:alignment horizontal="center" vertical="center"/>
    </x:xf>
    <x:xf numFmtId="0" fontId="8" fillId="13" borderId="0" xfId="0" applyNumberFormat="1" applyFont="1" applyFill="1" applyAlignment="1" applyProtection="1">
      <x:alignment horizontal="center" vertical="center"/>
    </x:xf>
    <x:xf numFmtId="0" fontId="18" fillId="15" borderId="7" xfId="0" applyNumberFormat="1" applyFont="1" applyFill="1" applyBorder="1" applyAlignment="1" applyProtection="1">
      <x:alignment horizontal="center" vertical="center"/>
    </x:xf>
    <x:xf numFmtId="0" fontId="18" fillId="15" borderId="11" xfId="0" applyNumberFormat="1" applyFont="1" applyFill="1" applyBorder="1" applyAlignment="1" applyProtection="1">
      <x:alignment horizontal="center" vertical="center"/>
    </x:xf>
    <x:xf numFmtId="0" fontId="17" fillId="2" borderId="26" xfId="0" applyNumberFormat="1" applyFont="1" applyFill="1" applyBorder="1" applyAlignment="1" applyProtection="1">
      <x:alignment horizontal="center" vertical="center"/>
    </x:xf>
    <x:xf numFmtId="0" fontId="17" fillId="2" borderId="27" xfId="0" applyNumberFormat="1" applyFont="1" applyFill="1" applyBorder="1" applyAlignment="1" applyProtection="1">
      <x:alignment horizontal="center" vertical="center"/>
    </x:xf>
    <x:xf numFmtId="0" fontId="11" fillId="4" borderId="14" xfId="0" applyNumberFormat="1" applyFont="1" applyFill="1" applyBorder="1" applyAlignment="1" applyProtection="1">
      <x:alignment horizontal="center" vertical="center"/>
    </x:xf>
    <x:xf numFmtId="0" fontId="8" fillId="2" borderId="21" xfId="0" applyNumberFormat="1" applyFont="1" applyFill="1" applyBorder="1" applyAlignment="1" applyProtection="1">
      <x:alignment horizontal="center" vertical="center"/>
    </x:xf>
    <x:xf numFmtId="0" fontId="8" fillId="8" borderId="21" xfId="0" applyNumberFormat="1" applyFont="1" applyFill="1" applyBorder="1" applyAlignment="1" applyProtection="1">
      <x:alignment horizontal="center" vertical="center"/>
    </x:xf>
    <x:xf numFmtId="0" fontId="8" fillId="9" borderId="16" xfId="0" applyNumberFormat="1" applyFont="1" applyFill="1" applyBorder="1" applyAlignment="1" applyProtection="1">
      <x:alignment horizontal="center" vertical="center"/>
    </x:xf>
    <x:xf numFmtId="0" fontId="8" fillId="8" borderId="11" xfId="0" applyNumberFormat="1" applyFont="1" applyFill="1" applyBorder="1" applyAlignment="1" applyProtection="1">
      <x:alignment horizontal="center" vertical="center"/>
    </x:xf>
    <x:xf numFmtId="0" fontId="8" fillId="8" borderId="7" xfId="0" applyNumberFormat="1" applyFont="1" applyFill="1" applyBorder="1" applyAlignment="1" applyProtection="1">
      <x:alignment horizontal="center" vertical="center"/>
    </x:xf>
    <x:xf numFmtId="0" fontId="8" fillId="2" borderId="11" xfId="0" applyNumberFormat="1" applyFont="1" applyFill="1" applyBorder="1" applyAlignment="1" applyProtection="1">
      <x:alignment horizontal="center" vertical="center"/>
    </x:xf>
    <x:xf numFmtId="0" fontId="8" fillId="2" borderId="7" xfId="0" applyNumberFormat="1" applyFont="1" applyFill="1" applyBorder="1" applyAlignment="1" applyProtection="1">
      <x:alignment horizontal="center" vertical="center"/>
    </x:xf>
    <x:xf numFmtId="0" fontId="8" fillId="9" borderId="11" xfId="0" applyNumberFormat="1" applyFont="1" applyFill="1" applyBorder="1" applyAlignment="1" applyProtection="1">
      <x:alignment horizontal="center" vertical="center"/>
    </x:xf>
    <x:xf numFmtId="0" fontId="8" fillId="9" borderId="7" xfId="0" applyNumberFormat="1" applyFont="1" applyFill="1" applyBorder="1" applyAlignment="1" applyProtection="1">
      <x:alignment horizontal="center" vertical="center"/>
    </x:xf>
    <x:xf numFmtId="164" fontId="8" fillId="9" borderId="7" xfId="0" applyNumberFormat="1" applyFont="1" applyFill="1" applyBorder="1" applyAlignment="1" applyProtection="1">
      <x:alignment horizontal="center" vertical="center"/>
    </x:xf>
    <x:xf numFmtId="164" fontId="8" fillId="2" borderId="7" xfId="0" applyNumberFormat="1" applyFont="1" applyFill="1" applyBorder="1" applyAlignment="1" applyProtection="1">
      <x:alignment horizontal="center" vertical="center"/>
    </x:xf>
    <x:xf numFmtId="164" fontId="8" fillId="8" borderId="7" xfId="0" applyNumberFormat="1" applyFont="1" applyFill="1" applyBorder="1" applyAlignment="1" applyProtection="1">
      <x:alignment horizontal="center" vertical="center"/>
    </x:xf>
    <x:xf numFmtId="0" fontId="9" fillId="8" borderId="11" xfId="0" applyNumberFormat="1" applyFont="1" applyFill="1" applyBorder="1" applyAlignment="1" applyProtection="1">
      <x:alignment horizontal="center" vertical="center"/>
    </x:xf>
    <x:xf numFmtId="0" fontId="9" fillId="8" borderId="7" xfId="0" applyNumberFormat="1" applyFont="1" applyFill="1" applyBorder="1" applyAlignment="1" applyProtection="1">
      <x:alignment horizontal="center" vertical="center"/>
    </x:xf>
    <x:xf numFmtId="0" fontId="9" fillId="9" borderId="11" xfId="0" applyNumberFormat="1" applyFont="1" applyFill="1" applyBorder="1" applyAlignment="1" applyProtection="1">
      <x:alignment horizontal="center" vertical="center"/>
    </x:xf>
    <x:xf numFmtId="0" fontId="9" fillId="9" borderId="7" xfId="0" applyNumberFormat="1" applyFont="1" applyFill="1" applyBorder="1" applyAlignment="1" applyProtection="1">
      <x:alignment horizontal="center" vertical="center"/>
    </x:xf>
    <x:xf numFmtId="0" fontId="9" fillId="2" borderId="11" xfId="0" applyNumberFormat="1" applyFont="1" applyFill="1" applyBorder="1" applyAlignment="1" applyProtection="1">
      <x:alignment horizontal="center" vertical="center"/>
    </x:xf>
    <x:xf numFmtId="164" fontId="9" fillId="2" borderId="7" xfId="0" applyNumberFormat="1" applyFont="1" applyFill="1" applyBorder="1" applyAlignment="1" applyProtection="1">
      <x:alignment horizontal="center" vertical="center"/>
    </x:xf>
    <x:xf numFmtId="0" fontId="9" fillId="2" borderId="7" xfId="0" applyNumberFormat="1" applyFont="1" applyFill="1" applyBorder="1" applyAlignment="1" applyProtection="1">
      <x:alignment horizontal="center" vertical="center"/>
    </x:xf>
    <x:xf numFmtId="164" fontId="9" fillId="9" borderId="7" xfId="0" applyNumberFormat="1" applyFont="1" applyFill="1" applyBorder="1" applyAlignment="1" applyProtection="1">
      <x:alignment horizontal="center" vertical="center"/>
    </x:xf>
    <x:xf numFmtId="164" fontId="9" fillId="8" borderId="7" xfId="0" applyNumberFormat="1" applyFont="1" applyFill="1" applyBorder="1" applyAlignment="1" applyProtection="1">
      <x:alignment horizontal="center" vertical="center"/>
    </x:xf>
    <x:xf numFmtId="0" fontId="9" fillId="8" borderId="12" xfId="0" applyNumberFormat="1" applyFont="1" applyFill="1" applyBorder="1" applyAlignment="1" applyProtection="1">
      <x:alignment horizontal="center" vertical="center"/>
    </x:xf>
    <x:xf numFmtId="0" fontId="9" fillId="8" borderId="13" xfId="0" applyNumberFormat="1" applyFont="1" applyFill="1" applyBorder="1" applyAlignment="1" applyProtection="1">
      <x:alignment horizontal="center" vertical="center"/>
    </x:xf>
    <x:xf numFmtId="0" fontId="8" fillId="2" borderId="12" xfId="0" applyNumberFormat="1" applyFont="1" applyFill="1" applyBorder="1" applyAlignment="1" applyProtection="1">
      <x:alignment horizontal="center" vertical="center"/>
    </x:xf>
    <x:xf numFmtId="0" fontId="8" fillId="2" borderId="13" xfId="0" applyNumberFormat="1" applyFont="1" applyFill="1" applyBorder="1" applyAlignment="1" applyProtection="1">
      <x:alignment horizontal="center" vertical="center"/>
    </x:xf>
    <x:xf numFmtId="164" fontId="8" fillId="2" borderId="21" xfId="0" applyNumberFormat="1" applyFont="1" applyFill="1" applyBorder="1" applyAlignment="1" applyProtection="1">
      <x:alignment horizontal="center" vertical="center"/>
    </x:xf>
    <x:xf numFmtId="0" fontId="8" fillId="9" borderId="21" xfId="0" applyNumberFormat="1" applyFont="1" applyFill="1" applyBorder="1" applyAlignment="1" applyProtection="1">
      <x:alignment horizontal="center" vertical="center"/>
    </x:xf>
    <x:xf numFmtId="0" fontId="8" fillId="10" borderId="21" xfId="0" applyNumberFormat="1" applyFont="1" applyFill="1" applyBorder="1" applyAlignment="1" applyProtection="1">
      <x:alignment horizontal="center" vertical="center"/>
    </x:xf>
    <x:xf numFmtId="0" fontId="8" fillId="11" borderId="21" xfId="0" applyNumberFormat="1" applyFont="1" applyFill="1" applyBorder="1" applyAlignment="1" applyProtection="1">
      <x:alignment horizontal="center" vertical="center"/>
    </x:xf>
    <x:xf numFmtId="0" fontId="8" fillId="12" borderId="16" xfId="0" applyNumberFormat="1" applyFont="1" applyFill="1" applyBorder="1" applyAlignment="1" applyProtection="1">
      <x:alignment horizontal="center" vertical="center"/>
    </x:xf>
    <x:xf numFmtId="0" fontId="8" fillId="6" borderId="11" xfId="0" applyNumberFormat="1" applyFont="1" applyFill="1" applyBorder="1" applyAlignment="1" applyProtection="1">
      <x:alignment horizontal="center" vertical="center"/>
    </x:xf>
    <x:xf numFmtId="0" fontId="8" fillId="6" borderId="7" xfId="0" applyNumberFormat="1" applyFont="1" applyFill="1" applyBorder="1" applyAlignment="1" applyProtection="1">
      <x:alignment horizontal="center" vertical="center"/>
    </x:xf>
    <x:xf numFmtId="0" fontId="12" fillId="5" borderId="19" xfId="0" applyNumberFormat="1" applyFont="1" applyFill="1" applyBorder="1" applyAlignment="1" applyProtection="1">
      <x:alignment horizontal="center" vertical="center"/>
    </x:xf>
    <x:xf numFmtId="0" fontId="12" fillId="5" borderId="18" xfId="0" applyNumberFormat="1" applyFont="1" applyFill="1" applyBorder="1" applyAlignment="1" applyProtection="1">
      <x:alignment horizontal="center" vertical="center"/>
    </x:xf>
    <x:xf numFmtId="0" fontId="12" fillId="6" borderId="7" xfId="0" applyNumberFormat="1" applyFont="1" applyFill="1" applyBorder="1" applyAlignment="1" applyProtection="1">
      <x:alignment horizontal="center" vertical="center"/>
    </x:xf>
    <x:xf numFmtId="0" fontId="12" fillId="7" borderId="7" xfId="0" applyNumberFormat="1" applyFont="1" applyFill="1" applyBorder="1" applyAlignment="1" applyProtection="1">
      <x:alignment horizontal="center" vertical="center"/>
    </x:xf>
    <x:xf numFmtId="0" fontId="0" fillId="5" borderId="0" xfId="0" applyNumberFormat="1" applyFill="1" applyAlignment="1" applyProtection="1"/>
    <x:xf numFmtId="0" fontId="12" fillId="7" borderId="13" xfId="0" applyNumberFormat="1" applyFont="1" applyFill="1" applyBorder="1" applyAlignment="1" applyProtection="1">
      <x:alignment horizontal="center" vertical="center"/>
    </x:xf>
    <x:xf numFmtId="0" fontId="7" fillId="3" borderId="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4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4" borderId="1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14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7" fillId="2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7" fillId="2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13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8" fillId="15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8" fillId="15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7" fillId="2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7" fillId="2" borderId="2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4" borderId="1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2" borderId="2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8" borderId="2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9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8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8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2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2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9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9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8" fillId="9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8" fillId="2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8" fillId="8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8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8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9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9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2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9" fillId="2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2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9" fillId="9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9" fillId="8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8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8" borderId="1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2" borderId="1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8" fillId="2" borderId="2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9" borderId="2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10" borderId="2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11" borderId="2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12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6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6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5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5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6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7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7" borderId="1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fill>
        <x:patternFill patternType="solid">
          <x:fgColor auto="1"/>
          <x:bgColor rgb="FFFF0000"/>
        </x:patternFill>
      </x:fill>
    </x:dxf>
    <x:dxf>
      <x:fill>
        <x:patternFill patternType="solid">
          <x:fgColor auto="1"/>
          <x:bgColor rgb="FF00B050"/>
        </x:patternFill>
      </x:fill>
    </x:dxf>
  </x:dxfs>
  <x:tableStyles count="0" defaultTableStyle="TableStyleMedium2" defaultPivotStyle="PivotStyleLight16"/>
  <x:colors>
    <x:mruColors>
      <x:color rgb="FFFFCCFF"/>
      <x:color rgb="FFCCFFFF"/>
      <x:color rgb="FF99FF99"/>
      <x:color rgb="FFFFCCCC"/>
      <x:color rgb="FFFFFFCC"/>
      <x:color rgb="FFC6EFCE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23</xdr:col>
      <xdr:colOff>0</xdr:colOff>
      <xdr:row>2</xdr:row>
      <xdr:rowOff>0</xdr:rowOff>
    </xdr:from>
    <xdr:ext cx="7543800" cy="8153400"/>
    <xdr:pic>
      <xdr:nvPicPr>
        <xdr:cNvPr id="1" name="Pictur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7543800" cy="8153400"/>
        </a:xfrm>
        <a:prstGeom prst="rect"/>
      </xdr:spPr>
    </xdr:pic>
    <xdr:clientData/>
  </xdr:oneCellAnchor>
  <xdr:oneCellAnchor>
    <xdr:from>
      <xdr:col>23</xdr:col>
      <xdr:colOff>0</xdr:colOff>
      <xdr:row>43</xdr:row>
      <xdr:rowOff>0</xdr:rowOff>
    </xdr:from>
    <xdr:ext cx="7543800" cy="8334375"/>
    <xdr:pic>
      <xdr:nvPicPr>
        <xdr:cNvPr id="2" name="Picture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7543800" cy="8334375"/>
        </a:xfrm>
        <a:prstGeom prst="rect"/>
      </xdr:spPr>
    </xdr:pic>
    <xdr:clientData/>
  </xdr:oneCellAnchor>
  <xdr:oneCellAnchor>
    <xdr:from>
      <xdr:col>23</xdr:col>
      <xdr:colOff>0</xdr:colOff>
      <xdr:row>85</xdr:row>
      <xdr:rowOff>0</xdr:rowOff>
    </xdr:from>
    <xdr:ext cx="7553325" cy="8229600"/>
    <xdr:pic>
      <xdr:nvPicPr>
        <xdr:cNvPr id="3" name="Picture 3"/>
        <xdr:cNvPicPr>
          <a:picLocks noChangeAspect="1"/>
        </xdr:cNvPicPr>
      </xdr:nvPicPr>
      <xdr:blipFill>
        <a:blip r:embed="rId3" cstate="print"/>
        <a:stretch>
          <a:fillRect/>
        </a:stretch>
      </xdr:blipFill>
      <xdr:spPr>
        <a:xfrm>
          <a:off x="0" y="0"/>
          <a:ext cx="7553325" cy="8229600"/>
        </a:xfrm>
        <a:prstGeom prst="rect"/>
      </xdr:spPr>
    </xdr:pic>
    <xdr:clientData/>
  </xdr:oneCellAnchor>
  <xdr:oneCellAnchor>
    <xdr:from>
      <xdr:col>23</xdr:col>
      <xdr:colOff>0</xdr:colOff>
      <xdr:row>131</xdr:row>
      <xdr:rowOff>0</xdr:rowOff>
    </xdr:from>
    <xdr:ext cx="6505575" cy="3667125"/>
    <xdr:pic>
      <xdr:nvPicPr>
        <xdr:cNvPr id="4" name="Picture 4"/>
        <xdr:cNvPicPr>
          <a:picLocks noChangeAspect="1"/>
        </xdr:cNvPicPr>
      </xdr:nvPicPr>
      <xdr:blipFill>
        <a:blip r:embed="rId4" cstate="print"/>
        <a:stretch>
          <a:fillRect/>
        </a:stretch>
      </xdr:blipFill>
      <xdr:spPr>
        <a:xfrm>
          <a:off x="0" y="0"/>
          <a:ext cx="6505575" cy="366712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150C749-2859-4C6C-9DC9-10F5B1BCBBFE}" mc:Ignorable="x14ac xr xr2 xr3">
  <x:sheetPr>
    <x:outlinePr summaryBelow="1" summaryRight="1"/>
  </x:sheetPr>
  <x:dimension ref="A1:U429"/>
  <x:sheetViews>
    <x:sheetView tabSelected="1" topLeftCell="A130" zoomScale="85" zoomScaleNormal="85" workbookViewId="0">
      <x:selection activeCell="Q153" sqref="Q153"/>
    </x:sheetView>
  </x:sheetViews>
  <x:sheetFormatPr defaultColWidth="9" defaultRowHeight="15" x14ac:dyDescent="0.25"/>
  <x:cols>
    <x:col min="1" max="1" width="14.5" style="32" customWidth="1"/>
    <x:col min="2" max="2" width="12.625" style="32" customWidth="1"/>
    <x:col min="3" max="3" width="10.625" style="32" customWidth="1"/>
    <x:col min="4" max="5" width="12.625" style="32" customWidth="1"/>
    <x:col min="6" max="6" width="10.625" style="32" customWidth="1"/>
    <x:col min="7" max="8" width="12.625" style="32" customWidth="1"/>
    <x:col min="9" max="9" width="10.625" style="32" customWidth="1"/>
    <x:col min="10" max="11" width="12.625" style="32" customWidth="1"/>
    <x:col min="12" max="12" width="10.625" style="32" customWidth="1"/>
    <x:col min="13" max="14" width="11.5" style="32" customWidth="1"/>
    <x:col min="15" max="15" width="10.625" style="32" customWidth="1"/>
    <x:col min="16" max="16" width="13.875" style="32" customWidth="1"/>
    <x:col min="17" max="17" width="14" style="32" customWidth="1"/>
    <x:col min="18" max="18" width="11.625" style="32" customWidth="1"/>
    <x:col min="19" max="19" width="18.625" style="14" customWidth="1"/>
    <x:col min="20" max="20" width="8.75" style="32" customWidth="1"/>
    <x:col min="21" max="21" width="12.625" style="32" customWidth="1"/>
    <x:col min="22" max="16384" width="9" style="32" customWidth="1"/>
  </x:cols>
  <x:sheetData>
    <x:row r="1" spans="1:22" s="30" customFormat="1" ht="15.75" customHeight="1" x14ac:dyDescent="0.25">
      <x:c r="A1" s="22" t="s">
        <x:v>0</x:v>
      </x:c>
      <x:c r="R1" s="32" t="s"/>
      <x:c r="S1" s="17" t="s"/>
      <x:c r="T1" s="30" t="s"/>
    </x:row>
    <x:row r="2" spans="1:22" s="30" customFormat="1" ht="15.75" customHeight="1" x14ac:dyDescent="0.25">
      <x:c r="A2" s="31" t="s">
        <x:v>1</x:v>
      </x:c>
      <x:c r="B2" s="31" t="s">
        <x:v>2</x:v>
      </x:c>
      <x:c r="R2" s="32" t="s"/>
      <x:c r="S2" s="17" t="s"/>
    </x:row>
    <x:row r="3" spans="1:22" s="30" customFormat="1" ht="15.75" customHeight="1" x14ac:dyDescent="0.25">
      <x:c r="A3" s="31" t="s">
        <x:v>3</x:v>
      </x:c>
      <x:c r="B3" s="31" t="s">
        <x:v>4</x:v>
      </x:c>
      <x:c r="R3" s="32" t="s"/>
      <x:c r="S3" s="17" t="s"/>
    </x:row>
    <x:row r="4" spans="1:22" s="30" customFormat="1" ht="15.75" customHeight="1" x14ac:dyDescent="0.25">
      <x:c r="A4" s="31" t="s">
        <x:v>5</x:v>
      </x:c>
      <x:c r="B4" s="31" t="s">
        <x:v>6</x:v>
      </x:c>
      <x:c r="R4" s="32" t="s"/>
      <x:c r="S4" s="17" t="s"/>
    </x:row>
    <x:row r="5" spans="1:22" customFormat="1" ht="15.75" customHeight="1" x14ac:dyDescent="0.25">
      <x:c r="A5" s="30" t="s">
        <x:v>7</x:v>
      </x:c>
      <x:c r="B5" s="31" t="s">
        <x:v>8</x:v>
      </x:c>
      <x:c r="S5" s="16" t="s"/>
    </x:row>
    <x:row r="6" spans="1:22" customFormat="1" ht="15.75" customHeight="1" x14ac:dyDescent="0.25">
      <x:c r="A6" s="30" t="s"/>
      <x:c r="S6" s="16" t="s"/>
    </x:row>
    <x:row r="7" spans="1:22" customFormat="1" ht="15.75" customHeight="1" thickBot="1" x14ac:dyDescent="0.3">
      <x:c r="A7" s="23" t="s">
        <x:v>9</x:v>
      </x:c>
      <x:c r="S7" s="16" t="s"/>
    </x:row>
    <x:row r="8" spans="1:22" customFormat="1" ht="16.5" customHeight="1" x14ac:dyDescent="0.25">
      <x:c r="A8" s="123" t="s">
        <x:v>10</x:v>
      </x:c>
      <x:c r="B8" s="124" t="s"/>
      <x:c r="C8" s="125" t="s"/>
      <x:c r="D8" s="123" t="s">
        <x:v>11</x:v>
      </x:c>
      <x:c r="E8" s="124" t="s"/>
      <x:c r="F8" s="125" t="s"/>
      <x:c r="G8" s="123" t="s">
        <x:v>12</x:v>
      </x:c>
      <x:c r="H8" s="124" t="s"/>
      <x:c r="I8" s="125" t="s"/>
      <x:c r="J8" s="123" t="s">
        <x:v>13</x:v>
      </x:c>
      <x:c r="K8" s="124" t="s"/>
      <x:c r="L8" s="126" t="s"/>
      <x:c r="M8" s="123" t="s">
        <x:v>14</x:v>
      </x:c>
      <x:c r="N8" s="124" t="s"/>
      <x:c r="O8" s="125" t="s"/>
      <x:c r="P8" s="127" t="s">
        <x:v>15</x:v>
      </x:c>
      <x:c r="Q8" s="128" t="s">
        <x:v>16</x:v>
      </x:c>
      <x:c r="R8" s="19" t="s">
        <x:v>17</x:v>
      </x:c>
      <x:c r="S8" s="15" t="s">
        <x:v>18</x:v>
      </x:c>
      <x:c r="T8" s="70" t="s">
        <x:v>19</x:v>
      </x:c>
      <x:c r="U8" s="70" t="s">
        <x:v>20</x:v>
      </x:c>
    </x:row>
    <x:row r="9" spans="1:22" customFormat="1" ht="15.75" customHeight="1" x14ac:dyDescent="0.25">
      <x:c r="A9" s="26" t="s">
        <x:v>21</x:v>
      </x:c>
      <x:c r="B9" s="27" t="s">
        <x:v>22</x:v>
      </x:c>
      <x:c r="C9" s="24" t="s">
        <x:v>23</x:v>
      </x:c>
      <x:c r="D9" s="26" t="s">
        <x:v>24</x:v>
      </x:c>
      <x:c r="E9" s="27" t="s">
        <x:v>25</x:v>
      </x:c>
      <x:c r="F9" s="24" t="s">
        <x:v>23</x:v>
      </x:c>
      <x:c r="G9" s="26" t="s">
        <x:v>25</x:v>
      </x:c>
      <x:c r="H9" s="27" t="s">
        <x:v>26</x:v>
      </x:c>
      <x:c r="I9" s="24" t="s">
        <x:v>23</x:v>
      </x:c>
      <x:c r="J9" s="26" t="s">
        <x:v>27</x:v>
      </x:c>
      <x:c r="K9" s="27" t="s">
        <x:v>28</x:v>
      </x:c>
      <x:c r="L9" s="70" t="s">
        <x:v>23</x:v>
      </x:c>
      <x:c r="M9" s="26" t="s">
        <x:v>28</x:v>
      </x:c>
      <x:c r="N9" s="27" t="s">
        <x:v>29</x:v>
      </x:c>
      <x:c r="O9" s="24" t="s">
        <x:v>23</x:v>
      </x:c>
      <x:c r="S9" s="16" t="s"/>
    </x:row>
    <x:row r="10" spans="1:22" x14ac:dyDescent="0.25">
      <x:c r="A10" s="26" t="s">
        <x:v>30</x:v>
      </x:c>
      <x:c r="B10" s="27" t="s">
        <x:v>31</x:v>
      </x:c>
      <x:c r="D10" s="26" t="s">
        <x:v>30</x:v>
      </x:c>
      <x:c r="E10" s="27" t="s">
        <x:v>31</x:v>
      </x:c>
      <x:c r="F10" s="33" t="s"/>
      <x:c r="G10" s="26" t="s">
        <x:v>30</x:v>
      </x:c>
      <x:c r="H10" s="27" t="s">
        <x:v>31</x:v>
      </x:c>
      <x:c r="J10" s="26" t="s">
        <x:v>30</x:v>
      </x:c>
      <x:c r="K10" s="27" t="s">
        <x:v>31</x:v>
      </x:c>
      <x:c r="M10" s="26" t="s">
        <x:v>30</x:v>
      </x:c>
      <x:c r="N10" s="27" t="s">
        <x:v>31</x:v>
      </x:c>
      <x:c r="O10" s="33" t="s"/>
      <x:c r="S10" s="14" t="s">
        <x:v>18</x:v>
      </x:c>
      <x:c r="T10" s="129" t="s">
        <x:v>32</x:v>
      </x:c>
      <x:c r="U10" s="71">
        <x:v>44028.4166666667</x:v>
      </x:c>
    </x:row>
    <x:row r="11" spans="1:22" customFormat="1" ht="45" customHeight="1" x14ac:dyDescent="0.25">
      <x:c r="A11" s="29" t="n">
        <x:v>0.1</x:v>
      </x:c>
      <x:c r="B11" s="28" t="n">
        <x:v>0</x:v>
      </x:c>
      <x:c r="C11" s="33" t="s">
        <x:v>33</x:v>
      </x:c>
      <x:c r="D11" s="28" t="s"/>
      <x:c r="E11" s="28" t="s"/>
      <x:c r="F11" s="33" t="s"/>
      <x:c r="G11" s="29" t="n">
        <x:v>0</x:v>
      </x:c>
      <x:c r="H11" s="28" t="n">
        <x:v>1</x:v>
      </x:c>
      <x:c r="I11" s="33" t="s">
        <x:v>33</x:v>
      </x:c>
      <x:c r="J11" s="29" t="n">
        <x:v>1</x:v>
      </x:c>
      <x:c r="K11" s="29" t="n">
        <x:v>1</x:v>
      </x:c>
      <x:c r="L11" s="0" t="s">
        <x:v>33</x:v>
      </x:c>
      <x:c r="M11" s="29" t="n">
        <x:v>1</x:v>
      </x:c>
      <x:c r="N11" s="28" t="n">
        <x:v>1000000</x:v>
      </x:c>
      <x:c r="O11" s="33" t="s">
        <x:v>33</x:v>
      </x:c>
      <x:c r="P11" s="69" t="s">
        <x:v>34</x:v>
      </x:c>
      <x:c r="Q11" s="130" t="n">
        <x:v>5000000</x:v>
      </x:c>
      <x:c r="R11" s="40" t="n">
        <x:v>0.6</x:v>
      </x:c>
      <x:c r="S11" s="14" t="s">
        <x:v>35</x:v>
      </x:c>
    </x:row>
    <x:row r="12" spans="1:22" customFormat="1" ht="45" customHeight="1" x14ac:dyDescent="0.25">
      <x:c r="A12" s="29" t="n">
        <x:v>0.2</x:v>
      </x:c>
      <x:c r="B12" s="28" t="n">
        <x:v>100</x:v>
      </x:c>
      <x:c r="C12" s="33" t="s"/>
      <x:c r="D12" s="28" t="s"/>
      <x:c r="E12" s="28" t="s"/>
      <x:c r="F12" s="33" t="s"/>
      <x:c r="G12" s="29" t="n">
        <x:v>200</x:v>
      </x:c>
      <x:c r="H12" s="28" t="n">
        <x:v>2</x:v>
      </x:c>
      <x:c r="I12" s="33" t="s"/>
      <x:c r="J12" s="29" t="n">
        <x:v>2</x:v>
      </x:c>
      <x:c r="K12" s="29" t="n">
        <x:v>2</x:v>
      </x:c>
      <x:c r="M12" s="29" t="n">
        <x:v>2</x:v>
      </x:c>
      <x:c r="N12" s="28" t="n">
        <x:v>2000000</x:v>
      </x:c>
      <x:c r="O12" s="33" t="s"/>
      <x:c r="P12" s="69" t="s">
        <x:v>28</x:v>
      </x:c>
      <x:c r="Q12" s="28" t="n">
        <x:v>2</x:v>
      </x:c>
      <x:c r="R12" s="40" t="n">
        <x:v>0.3</x:v>
      </x:c>
      <x:c r="S12" s="14" t="s">
        <x:v>36</x:v>
      </x:c>
    </x:row>
    <x:row r="13" spans="1:22" x14ac:dyDescent="0.25">
      <x:c r="A13" s="29" t="n">
        <x:v>0.3</x:v>
      </x:c>
      <x:c r="B13" s="28" t="n">
        <x:v>200</x:v>
      </x:c>
      <x:c r="C13" s="33" t="s"/>
      <x:c r="D13" s="28" t="s"/>
      <x:c r="E13" s="28" t="s"/>
      <x:c r="F13" s="33" t="s"/>
      <x:c r="G13" s="29" t="n">
        <x:v>300</x:v>
      </x:c>
      <x:c r="H13" s="28" t="n">
        <x:v>3</x:v>
      </x:c>
      <x:c r="I13" s="33" t="s"/>
      <x:c r="J13" s="29" t="n">
        <x:v>3</x:v>
      </x:c>
      <x:c r="K13" s="29" t="n">
        <x:v>3</x:v>
      </x:c>
      <x:c r="M13" s="29" t="n">
        <x:v>3</x:v>
      </x:c>
      <x:c r="N13" s="28" t="n">
        <x:v>3000000</x:v>
      </x:c>
      <x:c r="O13" s="33" t="s"/>
      <x:c r="P13" s="69" t="s">
        <x:v>27</x:v>
      </x:c>
      <x:c r="Q13" s="28" t="n">
        <x:v>7</x:v>
      </x:c>
      <x:c r="R13" s="40" t="n">
        <x:v>0.8</x:v>
      </x:c>
      <x:c r="S13" s="14" t="s">
        <x:v>37</x:v>
      </x:c>
    </x:row>
    <x:row r="14" spans="1:22" customFormat="1" ht="15.75" customHeight="1" x14ac:dyDescent="0.25">
      <x:c r="A14" s="29" t="n">
        <x:v>0.4</x:v>
      </x:c>
      <x:c r="B14" s="28" t="n">
        <x:v>300</x:v>
      </x:c>
      <x:c r="C14" s="33" t="s"/>
      <x:c r="D14" s="28" t="s"/>
      <x:c r="E14" s="28" t="s"/>
      <x:c r="F14" s="33" t="s"/>
      <x:c r="G14" s="29" t="n">
        <x:v>400</x:v>
      </x:c>
      <x:c r="H14" s="28" t="n">
        <x:v>4</x:v>
      </x:c>
      <x:c r="I14" s="33" t="s"/>
      <x:c r="J14" s="29" t="n">
        <x:v>4</x:v>
      </x:c>
      <x:c r="K14" s="29" t="n">
        <x:v>4</x:v>
      </x:c>
      <x:c r="M14" s="29" t="n">
        <x:v>4</x:v>
      </x:c>
      <x:c r="N14" s="28" t="n">
        <x:v>4000000</x:v>
      </x:c>
      <x:c r="O14" s="33" t="s"/>
      <x:c r="P14" s="39" t="s"/>
      <x:c r="Q14" s="39" t="s"/>
      <x:c r="R14" s="40" t="s"/>
    </x:row>
    <x:row r="15" spans="1:22" x14ac:dyDescent="0.25">
      <x:c r="A15" s="29" t="n">
        <x:v>0.5</x:v>
      </x:c>
      <x:c r="B15" s="28" t="n">
        <x:v>400</x:v>
      </x:c>
      <x:c r="C15" s="33" t="s"/>
      <x:c r="D15" s="28" t="s"/>
      <x:c r="E15" s="28" t="s"/>
      <x:c r="F15" s="33" t="s"/>
      <x:c r="G15" s="131" t="n">
        <x:v>500</x:v>
      </x:c>
      <x:c r="H15" s="130" t="n">
        <x:v>5</x:v>
      </x:c>
      <x:c r="I15" s="33" t="s"/>
      <x:c r="J15" s="131" t="n">
        <x:v>5</x:v>
      </x:c>
      <x:c r="K15" s="131" t="n">
        <x:v>5</x:v>
      </x:c>
      <x:c r="M15" s="131" t="n">
        <x:v>5</x:v>
      </x:c>
      <x:c r="N15" s="130" t="n">
        <x:v>5000000</x:v>
      </x:c>
      <x:c r="O15" s="33" t="s"/>
    </x:row>
    <x:row r="16" spans="1:22" x14ac:dyDescent="0.25">
      <x:c r="A16" s="131" t="n">
        <x:v>0.6</x:v>
      </x:c>
      <x:c r="B16" s="130" t="n">
        <x:v>500</x:v>
      </x:c>
      <x:c r="C16" s="33" t="s"/>
      <x:c r="D16" s="28" t="s"/>
      <x:c r="E16" s="28" t="s"/>
      <x:c r="F16" s="33" t="s"/>
      <x:c r="G16" s="29" t="n">
        <x:v>600</x:v>
      </x:c>
      <x:c r="H16" s="28" t="n">
        <x:v>6</x:v>
      </x:c>
      <x:c r="I16" s="33" t="s"/>
      <x:c r="J16" s="29" t="n">
        <x:v>6</x:v>
      </x:c>
      <x:c r="K16" s="29" t="n">
        <x:v>6</x:v>
      </x:c>
      <x:c r="M16" s="29" t="n">
        <x:v>6</x:v>
      </x:c>
      <x:c r="N16" s="28" t="n">
        <x:v>6000000</x:v>
      </x:c>
      <x:c r="O16" s="33" t="s"/>
    </x:row>
    <x:row r="17" spans="1:22" x14ac:dyDescent="0.25">
      <x:c r="A17" s="29" t="n">
        <x:v>0.7</x:v>
      </x:c>
      <x:c r="B17" s="28" t="n">
        <x:v>600</x:v>
      </x:c>
      <x:c r="C17" s="33" t="s"/>
      <x:c r="D17" s="28" t="s"/>
      <x:c r="E17" s="28" t="s"/>
      <x:c r="F17" s="33" t="s"/>
      <x:c r="G17" s="29" t="n">
        <x:v>700</x:v>
      </x:c>
      <x:c r="H17" s="28" t="n">
        <x:v>7</x:v>
      </x:c>
      <x:c r="I17" s="33" t="s"/>
      <x:c r="J17" s="29" t="n">
        <x:v>7</x:v>
      </x:c>
      <x:c r="K17" s="29" t="n">
        <x:v>7</x:v>
      </x:c>
      <x:c r="M17" s="29" t="n">
        <x:v>7</x:v>
      </x:c>
      <x:c r="N17" s="28" t="n">
        <x:v>7000000</x:v>
      </x:c>
      <x:c r="O17" s="33" t="s"/>
    </x:row>
    <x:row r="18" spans="1:22" x14ac:dyDescent="0.25">
      <x:c r="A18" s="29" t="n">
        <x:v>0.8</x:v>
      </x:c>
      <x:c r="B18" s="28" t="n">
        <x:v>700</x:v>
      </x:c>
      <x:c r="C18" s="33" t="s"/>
      <x:c r="D18" s="28" t="s"/>
      <x:c r="E18" s="28" t="s"/>
      <x:c r="F18" s="33" t="s"/>
      <x:c r="G18" s="29" t="n">
        <x:v>800</x:v>
      </x:c>
      <x:c r="H18" s="28" t="n">
        <x:v>8</x:v>
      </x:c>
      <x:c r="I18" s="33" t="s"/>
      <x:c r="J18" s="29" t="n">
        <x:v>8</x:v>
      </x:c>
      <x:c r="K18" s="29" t="n">
        <x:v>8</x:v>
      </x:c>
      <x:c r="M18" s="29" t="n">
        <x:v>8</x:v>
      </x:c>
      <x:c r="N18" s="28" t="n">
        <x:v>8000000</x:v>
      </x:c>
      <x:c r="O18" s="33" t="s"/>
    </x:row>
    <x:row r="19" spans="1:22" x14ac:dyDescent="0.25">
      <x:c r="A19" s="29" t="n">
        <x:v>0.9</x:v>
      </x:c>
      <x:c r="B19" s="28" t="n">
        <x:v>800</x:v>
      </x:c>
      <x:c r="C19" s="33" t="s"/>
      <x:c r="D19" s="28" t="s"/>
      <x:c r="E19" s="28" t="s"/>
      <x:c r="F19" s="33" t="s"/>
      <x:c r="G19" s="29" t="s"/>
      <x:c r="H19" s="28" t="s"/>
      <x:c r="I19" s="33" t="s"/>
      <x:c r="J19" s="29" t="s"/>
      <x:c r="K19" s="28" t="s"/>
      <x:c r="M19" s="29" t="s"/>
      <x:c r="N19" s="28" t="s"/>
      <x:c r="O19" s="33" t="s"/>
    </x:row>
    <x:row r="20" spans="1:22" customFormat="1" ht="15.75" customHeight="1" thickBot="1" x14ac:dyDescent="0.3">
      <x:c r="A20" s="25" t="n">
        <x:v>1</x:v>
      </x:c>
      <x:c r="B20" s="35" t="n">
        <x:v>900</x:v>
      </x:c>
      <x:c r="C20" s="36" t="s"/>
      <x:c r="D20" s="35" t="s"/>
      <x:c r="E20" s="35" t="s"/>
      <x:c r="F20" s="36" t="s"/>
      <x:c r="G20" s="25" t="s"/>
      <x:c r="H20" s="35" t="s"/>
      <x:c r="I20" s="36" t="s"/>
      <x:c r="J20" s="25" t="s"/>
      <x:c r="K20" s="35" t="s"/>
      <x:c r="L20" s="37" t="s"/>
      <x:c r="M20" s="25" t="s"/>
      <x:c r="N20" s="35" t="s"/>
      <x:c r="O20" s="36" t="s"/>
      <x:c r="S20" s="16" t="s"/>
    </x:row>
    <x:row r="22" spans="1:22" customFormat="1" ht="15.75" customHeight="1" thickBot="1" x14ac:dyDescent="0.3">
      <x:c r="A22" s="23" t="s">
        <x:v>38</x:v>
      </x:c>
      <x:c r="S22" s="16" t="s"/>
    </x:row>
    <x:row r="23" spans="1:22" customFormat="1" ht="16.5" customHeight="1" x14ac:dyDescent="0.25">
      <x:c r="A23" s="123" t="s">
        <x:v>10</x:v>
      </x:c>
      <x:c r="B23" s="124" t="s"/>
      <x:c r="C23" s="125" t="s"/>
      <x:c r="D23" s="123" t="s">
        <x:v>11</x:v>
      </x:c>
      <x:c r="E23" s="124" t="s"/>
      <x:c r="F23" s="125" t="s"/>
      <x:c r="G23" s="123" t="s">
        <x:v>12</x:v>
      </x:c>
      <x:c r="H23" s="124" t="s"/>
      <x:c r="I23" s="125" t="s"/>
      <x:c r="J23" s="123" t="s">
        <x:v>13</x:v>
      </x:c>
      <x:c r="K23" s="124" t="s"/>
      <x:c r="L23" s="125" t="s"/>
      <x:c r="M23" s="123" t="s">
        <x:v>14</x:v>
      </x:c>
      <x:c r="N23" s="124" t="s"/>
      <x:c r="O23" s="125" t="s"/>
      <x:c r="P23" s="127" t="s">
        <x:v>15</x:v>
      </x:c>
      <x:c r="Q23" s="128" t="s">
        <x:v>16</x:v>
      </x:c>
      <x:c r="R23" s="19" t="s">
        <x:v>17</x:v>
      </x:c>
      <x:c r="S23" s="15" t="s">
        <x:v>18</x:v>
      </x:c>
      <x:c r="T23" s="70" t="s">
        <x:v>19</x:v>
      </x:c>
      <x:c r="U23" s="70" t="s">
        <x:v>20</x:v>
      </x:c>
    </x:row>
    <x:row r="24" spans="1:22" customFormat="1" ht="15.75" customHeight="1" x14ac:dyDescent="0.25">
      <x:c r="A24" s="26" t="s">
        <x:v>21</x:v>
      </x:c>
      <x:c r="B24" s="27" t="s">
        <x:v>22</x:v>
      </x:c>
      <x:c r="C24" s="24" t="s">
        <x:v>23</x:v>
      </x:c>
      <x:c r="D24" s="26" t="s">
        <x:v>24</x:v>
      </x:c>
      <x:c r="E24" s="27" t="s">
        <x:v>25</x:v>
      </x:c>
      <x:c r="F24" s="24" t="s">
        <x:v>23</x:v>
      </x:c>
      <x:c r="G24" s="26" t="s">
        <x:v>25</x:v>
      </x:c>
      <x:c r="H24" s="27" t="s">
        <x:v>26</x:v>
      </x:c>
      <x:c r="I24" s="24" t="s">
        <x:v>23</x:v>
      </x:c>
      <x:c r="J24" s="26" t="s">
        <x:v>27</x:v>
      </x:c>
      <x:c r="K24" s="27" t="s">
        <x:v>28</x:v>
      </x:c>
      <x:c r="L24" s="24" t="s">
        <x:v>23</x:v>
      </x:c>
      <x:c r="M24" s="26" t="s">
        <x:v>28</x:v>
      </x:c>
      <x:c r="N24" s="27" t="s">
        <x:v>29</x:v>
      </x:c>
      <x:c r="O24" s="24" t="s">
        <x:v>23</x:v>
      </x:c>
      <x:c r="S24" s="16" t="s"/>
    </x:row>
    <x:row r="25" spans="1:22" x14ac:dyDescent="0.25">
      <x:c r="A25" s="26" t="s">
        <x:v>30</x:v>
      </x:c>
      <x:c r="B25" s="27" t="s">
        <x:v>31</x:v>
      </x:c>
      <x:c r="D25" s="26" t="s">
        <x:v>30</x:v>
      </x:c>
      <x:c r="E25" s="27" t="s">
        <x:v>31</x:v>
      </x:c>
      <x:c r="F25" s="33" t="s"/>
      <x:c r="G25" s="26" t="s">
        <x:v>30</x:v>
      </x:c>
      <x:c r="H25" s="27" t="s">
        <x:v>31</x:v>
      </x:c>
      <x:c r="J25" s="26" t="s">
        <x:v>30</x:v>
      </x:c>
      <x:c r="K25" s="27" t="s">
        <x:v>31</x:v>
      </x:c>
      <x:c r="L25" s="33" t="s"/>
      <x:c r="M25" s="26" t="s">
        <x:v>30</x:v>
      </x:c>
      <x:c r="N25" s="27" t="s">
        <x:v>31</x:v>
      </x:c>
      <x:c r="O25" s="33" t="s"/>
      <x:c r="S25" s="14" t="s">
        <x:v>18</x:v>
      </x:c>
      <x:c r="T25" s="132" t="s">
        <x:v>39</x:v>
      </x:c>
      <x:c r="U25" s="71">
        <x:v>44028.4166666667</x:v>
      </x:c>
    </x:row>
    <x:row r="26" spans="1:22" customFormat="1" ht="45" customHeight="1" x14ac:dyDescent="0.25">
      <x:c r="A26" s="29" t="n">
        <x:v>0.1</x:v>
      </x:c>
      <x:c r="B26" s="28" t="n">
        <x:v>0</x:v>
      </x:c>
      <x:c r="C26" s="33" t="s">
        <x:v>33</x:v>
      </x:c>
      <x:c r="D26" s="29" t="s"/>
      <x:c r="E26" s="28" t="s"/>
      <x:c r="F26" s="33" t="s"/>
      <x:c r="G26" s="29" t="n">
        <x:v>0</x:v>
      </x:c>
      <x:c r="H26" s="28" t="n">
        <x:v>1</x:v>
      </x:c>
      <x:c r="I26" s="33" t="s">
        <x:v>33</x:v>
      </x:c>
      <x:c r="J26" s="29" t="s"/>
      <x:c r="K26" s="28" t="s"/>
      <x:c r="L26" s="33" t="s"/>
      <x:c r="M26" s="29" t="n">
        <x:v>1</x:v>
      </x:c>
      <x:c r="N26" s="28" t="n">
        <x:v>1000000</x:v>
      </x:c>
      <x:c r="O26" s="33" t="s">
        <x:v>33</x:v>
      </x:c>
      <x:c r="P26" s="69" t="s">
        <x:v>34</x:v>
      </x:c>
      <x:c r="Q26" s="28" t="n">
        <x:v>8000000</x:v>
      </x:c>
      <x:c r="R26" s="40" t="n">
        <x:v>0.6</x:v>
      </x:c>
      <x:c r="S26" s="14" t="s">
        <x:v>40</x:v>
      </x:c>
    </x:row>
    <x:row r="27" spans="1:22" customFormat="1" ht="45" customHeight="1" x14ac:dyDescent="0.25">
      <x:c r="A27" s="29" t="n">
        <x:v>0.2</x:v>
      </x:c>
      <x:c r="B27" s="28" t="n">
        <x:v>100</x:v>
      </x:c>
      <x:c r="C27" s="33" t="s"/>
      <x:c r="D27" s="29" t="s"/>
      <x:c r="E27" s="28" t="s"/>
      <x:c r="F27" s="33" t="s"/>
      <x:c r="G27" s="29" t="n">
        <x:v>200</x:v>
      </x:c>
      <x:c r="H27" s="28" t="n">
        <x:v>2</x:v>
      </x:c>
      <x:c r="I27" s="33" t="s"/>
      <x:c r="J27" s="29" t="s"/>
      <x:c r="K27" s="28" t="s"/>
      <x:c r="L27" s="33" t="s"/>
      <x:c r="M27" s="29" t="n">
        <x:v>2</x:v>
      </x:c>
      <x:c r="N27" s="28" t="n">
        <x:v>2000000</x:v>
      </x:c>
      <x:c r="O27" s="33" t="s"/>
      <x:c r="P27" s="69" t="s">
        <x:v>28</x:v>
      </x:c>
      <x:c r="Q27" s="28" t="n">
        <x:v>6</x:v>
      </x:c>
      <x:c r="R27" s="40" t="n">
        <x:v>0.7</x:v>
      </x:c>
      <x:c r="S27" s="14" t="s">
        <x:v>41</x:v>
      </x:c>
    </x:row>
    <x:row r="28" spans="1:22" x14ac:dyDescent="0.25">
      <x:c r="A28" s="29" t="n">
        <x:v>0.3</x:v>
      </x:c>
      <x:c r="B28" s="28" t="n">
        <x:v>200</x:v>
      </x:c>
      <x:c r="C28" s="33" t="s"/>
      <x:c r="D28" s="29" t="s"/>
      <x:c r="E28" s="28" t="s"/>
      <x:c r="F28" s="33" t="s"/>
      <x:c r="G28" s="29" t="n">
        <x:v>300</x:v>
      </x:c>
      <x:c r="H28" s="28" t="n">
        <x:v>3</x:v>
      </x:c>
      <x:c r="I28" s="33" t="s"/>
      <x:c r="J28" s="29" t="s"/>
      <x:c r="K28" s="28" t="s"/>
      <x:c r="L28" s="33" t="s"/>
      <x:c r="M28" s="29" t="n">
        <x:v>3</x:v>
      </x:c>
      <x:c r="N28" s="28" t="n">
        <x:v>3000000</x:v>
      </x:c>
      <x:c r="O28" s="33" t="s"/>
      <x:c r="P28" s="69" t="s">
        <x:v>27</x:v>
      </x:c>
      <x:c r="Q28" s="28" t="n">
        <x:v>4</x:v>
      </x:c>
      <x:c r="R28" s="40" t="n">
        <x:v>0.5</x:v>
      </x:c>
      <x:c r="S28" s="14" t="s">
        <x:v>42</x:v>
      </x:c>
    </x:row>
    <x:row r="29" spans="1:22" x14ac:dyDescent="0.25">
      <x:c r="A29" s="29" t="n">
        <x:v>0.4</x:v>
      </x:c>
      <x:c r="B29" s="28" t="n">
        <x:v>300</x:v>
      </x:c>
      <x:c r="C29" s="33" t="s"/>
      <x:c r="D29" s="29" t="s"/>
      <x:c r="E29" s="28" t="s"/>
      <x:c r="F29" s="33" t="s"/>
      <x:c r="G29" s="29" t="n">
        <x:v>400</x:v>
      </x:c>
      <x:c r="H29" s="28" t="n">
        <x:v>4</x:v>
      </x:c>
      <x:c r="I29" s="33" t="s"/>
      <x:c r="J29" s="29" t="s"/>
      <x:c r="K29" s="28" t="s"/>
      <x:c r="L29" s="33" t="s"/>
      <x:c r="M29" s="29" t="n">
        <x:v>4</x:v>
      </x:c>
      <x:c r="N29" s="28" t="n">
        <x:v>4000000</x:v>
      </x:c>
      <x:c r="O29" s="33" t="s"/>
    </x:row>
    <x:row r="30" spans="1:22" x14ac:dyDescent="0.25">
      <x:c r="A30" s="29" t="n">
        <x:v>0.5</x:v>
      </x:c>
      <x:c r="B30" s="28" t="n">
        <x:v>400</x:v>
      </x:c>
      <x:c r="C30" s="33" t="s"/>
      <x:c r="D30" s="29" t="s"/>
      <x:c r="E30" s="28" t="s"/>
      <x:c r="F30" s="33" t="s"/>
      <x:c r="G30" s="29" t="n">
        <x:v>500</x:v>
      </x:c>
      <x:c r="H30" s="28" t="n">
        <x:v>5</x:v>
      </x:c>
      <x:c r="I30" s="33" t="s"/>
      <x:c r="J30" s="29" t="s"/>
      <x:c r="K30" s="28" t="s"/>
      <x:c r="L30" s="33" t="s"/>
      <x:c r="M30" s="29" t="n">
        <x:v>5</x:v>
      </x:c>
      <x:c r="N30" s="28" t="n">
        <x:v>5000000</x:v>
      </x:c>
      <x:c r="O30" s="33" t="s"/>
    </x:row>
    <x:row r="31" spans="1:22" x14ac:dyDescent="0.25">
      <x:c r="A31" s="29" t="n">
        <x:v>0.6</x:v>
      </x:c>
      <x:c r="B31" s="28" t="n">
        <x:v>500</x:v>
      </x:c>
      <x:c r="C31" s="33" t="s"/>
      <x:c r="D31" s="29" t="s"/>
      <x:c r="E31" s="28" t="s"/>
      <x:c r="F31" s="33" t="s"/>
      <x:c r="G31" s="29" t="n">
        <x:v>600</x:v>
      </x:c>
      <x:c r="H31" s="28" t="n">
        <x:v>6</x:v>
      </x:c>
      <x:c r="I31" s="33" t="s"/>
      <x:c r="J31" s="29" t="s"/>
      <x:c r="K31" s="28" t="s"/>
      <x:c r="L31" s="33" t="s"/>
      <x:c r="M31" s="29" t="n">
        <x:v>6</x:v>
      </x:c>
      <x:c r="N31" s="28" t="n">
        <x:v>6000000</x:v>
      </x:c>
      <x:c r="O31" s="33" t="s"/>
    </x:row>
    <x:row r="32" spans="1:22" x14ac:dyDescent="0.25">
      <x:c r="A32" s="29" t="n">
        <x:v>0.7</x:v>
      </x:c>
      <x:c r="B32" s="28" t="n">
        <x:v>600</x:v>
      </x:c>
      <x:c r="C32" s="33" t="s"/>
      <x:c r="D32" s="29" t="s"/>
      <x:c r="E32" s="28" t="s"/>
      <x:c r="F32" s="33" t="s"/>
      <x:c r="G32" s="29" t="n">
        <x:v>700</x:v>
      </x:c>
      <x:c r="H32" s="28" t="n">
        <x:v>7</x:v>
      </x:c>
      <x:c r="I32" s="33" t="s"/>
      <x:c r="J32" s="29" t="s"/>
      <x:c r="K32" s="28" t="s"/>
      <x:c r="L32" s="33" t="s"/>
      <x:c r="M32" s="29" t="n">
        <x:v>7</x:v>
      </x:c>
      <x:c r="N32" s="28" t="n">
        <x:v>7000000</x:v>
      </x:c>
      <x:c r="O32" s="33" t="s"/>
    </x:row>
    <x:row r="33" spans="1:22" x14ac:dyDescent="0.25">
      <x:c r="A33" s="29" t="n">
        <x:v>0.8</x:v>
      </x:c>
      <x:c r="B33" s="28" t="n">
        <x:v>700</x:v>
      </x:c>
      <x:c r="C33" s="33" t="s"/>
      <x:c r="D33" s="29" t="s"/>
      <x:c r="E33" s="28" t="s"/>
      <x:c r="F33" s="33" t="s"/>
      <x:c r="G33" s="29" t="n">
        <x:v>800</x:v>
      </x:c>
      <x:c r="H33" s="28" t="n">
        <x:v>8</x:v>
      </x:c>
      <x:c r="I33" s="33" t="s"/>
      <x:c r="J33" s="29" t="s"/>
      <x:c r="K33" s="28" t="s"/>
      <x:c r="L33" s="33" t="s"/>
      <x:c r="M33" s="29" t="n">
        <x:v>8</x:v>
      </x:c>
      <x:c r="N33" s="28" t="n">
        <x:v>8000000</x:v>
      </x:c>
      <x:c r="O33" s="33" t="s"/>
    </x:row>
    <x:row r="34" spans="1:22" x14ac:dyDescent="0.25">
      <x:c r="A34" s="29" t="n">
        <x:v>0.9</x:v>
      </x:c>
      <x:c r="B34" s="28" t="n">
        <x:v>800</x:v>
      </x:c>
      <x:c r="C34" s="33" t="s"/>
      <x:c r="D34" s="29" t="s"/>
      <x:c r="E34" s="28" t="s"/>
      <x:c r="F34" s="33" t="s"/>
      <x:c r="G34" s="29" t="s"/>
      <x:c r="H34" s="28" t="s"/>
      <x:c r="I34" s="33" t="s"/>
      <x:c r="J34" s="29" t="s"/>
      <x:c r="K34" s="28" t="s"/>
      <x:c r="L34" s="33" t="s"/>
      <x:c r="M34" s="29" t="s"/>
      <x:c r="N34" s="28" t="s"/>
      <x:c r="O34" s="33" t="s"/>
    </x:row>
    <x:row r="35" spans="1:22" customFormat="1" ht="15.75" customHeight="1" thickBot="1" x14ac:dyDescent="0.3">
      <x:c r="A35" s="25" t="n">
        <x:v>1</x:v>
      </x:c>
      <x:c r="B35" s="35" t="n">
        <x:v>900</x:v>
      </x:c>
      <x:c r="C35" s="36" t="s"/>
      <x:c r="D35" s="25" t="s"/>
      <x:c r="E35" s="35" t="s"/>
      <x:c r="F35" s="36" t="s"/>
      <x:c r="G35" s="25" t="s"/>
      <x:c r="H35" s="35" t="s"/>
      <x:c r="I35" s="36" t="s"/>
      <x:c r="J35" s="25" t="s"/>
      <x:c r="K35" s="35" t="s"/>
      <x:c r="L35" s="36" t="s"/>
      <x:c r="M35" s="25" t="s"/>
      <x:c r="N35" s="35" t="s"/>
      <x:c r="O35" s="36" t="s"/>
      <x:c r="S35" s="16" t="s"/>
    </x:row>
    <x:row r="37" spans="1:22" customFormat="1" ht="15.75" customHeight="1" thickBot="1" x14ac:dyDescent="0.3">
      <x:c r="A37" s="23" t="s">
        <x:v>43</x:v>
      </x:c>
      <x:c r="S37" s="16" t="s"/>
    </x:row>
    <x:row r="38" spans="1:22" customFormat="1" ht="16.5" customHeight="1" x14ac:dyDescent="0.25">
      <x:c r="A38" s="123" t="s">
        <x:v>10</x:v>
      </x:c>
      <x:c r="B38" s="124" t="s"/>
      <x:c r="C38" s="125" t="s"/>
      <x:c r="D38" s="123" t="s">
        <x:v>11</x:v>
      </x:c>
      <x:c r="E38" s="124" t="s"/>
      <x:c r="F38" s="125" t="s"/>
      <x:c r="G38" s="123" t="s">
        <x:v>12</x:v>
      </x:c>
      <x:c r="H38" s="124" t="s"/>
      <x:c r="I38" s="125" t="s"/>
      <x:c r="J38" s="123" t="s">
        <x:v>13</x:v>
      </x:c>
      <x:c r="K38" s="124" t="s"/>
      <x:c r="L38" s="125" t="s"/>
      <x:c r="M38" s="123" t="s">
        <x:v>14</x:v>
      </x:c>
      <x:c r="N38" s="124" t="s"/>
      <x:c r="O38" s="125" t="s"/>
      <x:c r="P38" s="127" t="s">
        <x:v>15</x:v>
      </x:c>
      <x:c r="Q38" s="128" t="s">
        <x:v>16</x:v>
      </x:c>
      <x:c r="R38" s="19" t="s">
        <x:v>17</x:v>
      </x:c>
      <x:c r="S38" s="15" t="s">
        <x:v>18</x:v>
      </x:c>
      <x:c r="T38" s="70" t="s">
        <x:v>19</x:v>
      </x:c>
      <x:c r="U38" s="70" t="s">
        <x:v>20</x:v>
      </x:c>
    </x:row>
    <x:row r="39" spans="1:22" customFormat="1" ht="15.75" customHeight="1" x14ac:dyDescent="0.25">
      <x:c r="A39" s="26" t="s">
        <x:v>21</x:v>
      </x:c>
      <x:c r="B39" s="27" t="s">
        <x:v>22</x:v>
      </x:c>
      <x:c r="C39" s="24" t="s">
        <x:v>23</x:v>
      </x:c>
      <x:c r="D39" s="26" t="s">
        <x:v>24</x:v>
      </x:c>
      <x:c r="E39" s="27" t="s">
        <x:v>25</x:v>
      </x:c>
      <x:c r="F39" s="24" t="s">
        <x:v>23</x:v>
      </x:c>
      <x:c r="G39" s="26" t="s">
        <x:v>25</x:v>
      </x:c>
      <x:c r="H39" s="27" t="s">
        <x:v>26</x:v>
      </x:c>
      <x:c r="I39" s="24" t="s">
        <x:v>23</x:v>
      </x:c>
      <x:c r="J39" s="26" t="s">
        <x:v>27</x:v>
      </x:c>
      <x:c r="K39" s="27" t="s">
        <x:v>28</x:v>
      </x:c>
      <x:c r="L39" s="24" t="s">
        <x:v>23</x:v>
      </x:c>
      <x:c r="M39" s="26" t="s">
        <x:v>28</x:v>
      </x:c>
      <x:c r="N39" s="27" t="s">
        <x:v>29</x:v>
      </x:c>
      <x:c r="O39" s="24" t="s">
        <x:v>23</x:v>
      </x:c>
      <x:c r="S39" s="16" t="s"/>
    </x:row>
    <x:row r="40" spans="1:22" x14ac:dyDescent="0.25">
      <x:c r="A40" s="26" t="s">
        <x:v>30</x:v>
      </x:c>
      <x:c r="B40" s="27" t="s">
        <x:v>31</x:v>
      </x:c>
      <x:c r="D40" s="26" t="s">
        <x:v>30</x:v>
      </x:c>
      <x:c r="E40" s="27" t="s">
        <x:v>31</x:v>
      </x:c>
      <x:c r="F40" s="33" t="s"/>
      <x:c r="G40" s="26" t="s">
        <x:v>30</x:v>
      </x:c>
      <x:c r="H40" s="27" t="s">
        <x:v>31</x:v>
      </x:c>
      <x:c r="J40" s="26" t="s">
        <x:v>30</x:v>
      </x:c>
      <x:c r="K40" s="27" t="s">
        <x:v>31</x:v>
      </x:c>
      <x:c r="L40" s="33" t="s"/>
      <x:c r="M40" s="26" t="s">
        <x:v>30</x:v>
      </x:c>
      <x:c r="N40" s="27" t="s">
        <x:v>31</x:v>
      </x:c>
      <x:c r="O40" s="33" t="s"/>
      <x:c r="S40" s="14" t="s">
        <x:v>18</x:v>
      </x:c>
      <x:c r="T40" s="132" t="s">
        <x:v>39</x:v>
      </x:c>
      <x:c r="U40" s="71">
        <x:v>44028.4173611111</x:v>
      </x:c>
    </x:row>
    <x:row r="41" spans="1:22" customFormat="1" ht="45" customHeight="1" x14ac:dyDescent="0.25">
      <x:c r="A41" s="29" t="n">
        <x:v>0.1</x:v>
      </x:c>
      <x:c r="B41" s="28" t="n">
        <x:v>0</x:v>
      </x:c>
      <x:c r="C41" s="33" t="s">
        <x:v>33</x:v>
      </x:c>
      <x:c r="D41" s="29" t="s"/>
      <x:c r="E41" s="28" t="s"/>
      <x:c r="F41" s="33" t="s"/>
      <x:c r="G41" s="29" t="n">
        <x:v>0</x:v>
      </x:c>
      <x:c r="H41" s="28" t="n">
        <x:v>1</x:v>
      </x:c>
      <x:c r="I41" s="33" t="s">
        <x:v>33</x:v>
      </x:c>
      <x:c r="J41" s="29" t="s"/>
      <x:c r="K41" s="28" t="s"/>
      <x:c r="L41" s="33" t="s"/>
      <x:c r="M41" s="29" t="n">
        <x:v>1</x:v>
      </x:c>
      <x:c r="N41" s="28" t="n">
        <x:v>1000000</x:v>
      </x:c>
      <x:c r="O41" s="33" t="s">
        <x:v>33</x:v>
      </x:c>
      <x:c r="P41" s="69" t="s">
        <x:v>34</x:v>
      </x:c>
      <x:c r="Q41" s="28" t="n">
        <x:v>5000000</x:v>
      </x:c>
      <x:c r="R41" s="40" t="n">
        <x:v>0.6</x:v>
      </x:c>
      <x:c r="S41" s="14" t="s">
        <x:v>40</x:v>
      </x:c>
    </x:row>
    <x:row r="42" spans="1:22" customFormat="1" ht="45" customHeight="1" x14ac:dyDescent="0.25">
      <x:c r="A42" s="29" t="n">
        <x:v>0.2</x:v>
      </x:c>
      <x:c r="B42" s="28" t="n">
        <x:v>100</x:v>
      </x:c>
      <x:c r="C42" s="33" t="s"/>
      <x:c r="D42" s="29" t="s"/>
      <x:c r="E42" s="28" t="s"/>
      <x:c r="F42" s="33" t="s"/>
      <x:c r="G42" s="29" t="n">
        <x:v>200</x:v>
      </x:c>
      <x:c r="H42" s="28" t="n">
        <x:v>2</x:v>
      </x:c>
      <x:c r="I42" s="33" t="s"/>
      <x:c r="J42" s="29" t="s"/>
      <x:c r="K42" s="28" t="s"/>
      <x:c r="L42" s="33" t="s"/>
      <x:c r="M42" s="29" t="n">
        <x:v>2</x:v>
      </x:c>
      <x:c r="N42" s="28" t="n">
        <x:v>2000000</x:v>
      </x:c>
      <x:c r="O42" s="33" t="s"/>
      <x:c r="P42" s="69" t="s">
        <x:v>28</x:v>
      </x:c>
      <x:c r="Q42" s="28" t="n">
        <x:v>3</x:v>
      </x:c>
      <x:c r="R42" s="40" t="n">
        <x:v>0.4</x:v>
      </x:c>
      <x:c r="S42" s="14" t="s">
        <x:v>41</x:v>
      </x:c>
    </x:row>
    <x:row r="43" spans="1:22" x14ac:dyDescent="0.25">
      <x:c r="A43" s="29" t="n">
        <x:v>0.3</x:v>
      </x:c>
      <x:c r="B43" s="28" t="n">
        <x:v>200</x:v>
      </x:c>
      <x:c r="C43" s="33" t="s"/>
      <x:c r="D43" s="29" t="s"/>
      <x:c r="E43" s="28" t="s"/>
      <x:c r="F43" s="33" t="s"/>
      <x:c r="G43" s="29" t="n">
        <x:v>300</x:v>
      </x:c>
      <x:c r="H43" s="28" t="n">
        <x:v>3</x:v>
      </x:c>
      <x:c r="I43" s="33" t="s"/>
      <x:c r="J43" s="29" t="s"/>
      <x:c r="K43" s="28" t="s"/>
      <x:c r="L43" s="33" t="s"/>
      <x:c r="M43" s="29" t="n">
        <x:v>3</x:v>
      </x:c>
      <x:c r="N43" s="28" t="n">
        <x:v>3000000</x:v>
      </x:c>
      <x:c r="O43" s="33" t="s"/>
      <x:c r="P43" s="69" t="s">
        <x:v>27</x:v>
      </x:c>
      <x:c r="Q43" s="28" t="n">
        <x:v>7</x:v>
      </x:c>
      <x:c r="R43" s="40" t="n">
        <x:v>0.8</x:v>
      </x:c>
      <x:c r="S43" s="14" t="s">
        <x:v>37</x:v>
      </x:c>
    </x:row>
    <x:row r="44" spans="1:22" x14ac:dyDescent="0.25">
      <x:c r="A44" s="29" t="n">
        <x:v>0.4</x:v>
      </x:c>
      <x:c r="B44" s="28" t="n">
        <x:v>300</x:v>
      </x:c>
      <x:c r="C44" s="33" t="s"/>
      <x:c r="D44" s="29" t="s"/>
      <x:c r="E44" s="28" t="s"/>
      <x:c r="F44" s="33" t="s"/>
      <x:c r="G44" s="29" t="n">
        <x:v>400</x:v>
      </x:c>
      <x:c r="H44" s="28" t="n">
        <x:v>4</x:v>
      </x:c>
      <x:c r="I44" s="33" t="s"/>
      <x:c r="J44" s="29" t="s"/>
      <x:c r="K44" s="28" t="s"/>
      <x:c r="L44" s="33" t="s"/>
      <x:c r="M44" s="29" t="n">
        <x:v>4</x:v>
      </x:c>
      <x:c r="N44" s="28" t="n">
        <x:v>4000000</x:v>
      </x:c>
      <x:c r="O44" s="33" t="s"/>
    </x:row>
    <x:row r="45" spans="1:22" x14ac:dyDescent="0.25">
      <x:c r="A45" s="29" t="n">
        <x:v>0.5</x:v>
      </x:c>
      <x:c r="B45" s="28" t="n">
        <x:v>400</x:v>
      </x:c>
      <x:c r="C45" s="33" t="s"/>
      <x:c r="D45" s="29" t="s"/>
      <x:c r="E45" s="28" t="s"/>
      <x:c r="F45" s="33" t="s"/>
      <x:c r="G45" s="29" t="n">
        <x:v>500</x:v>
      </x:c>
      <x:c r="H45" s="28" t="n">
        <x:v>5</x:v>
      </x:c>
      <x:c r="I45" s="33" t="s"/>
      <x:c r="J45" s="29" t="s"/>
      <x:c r="K45" s="28" t="s"/>
      <x:c r="L45" s="33" t="s"/>
      <x:c r="M45" s="29" t="n">
        <x:v>5</x:v>
      </x:c>
      <x:c r="N45" s="28" t="n">
        <x:v>5000000</x:v>
      </x:c>
      <x:c r="O45" s="33" t="s"/>
    </x:row>
    <x:row r="46" spans="1:22" x14ac:dyDescent="0.25">
      <x:c r="A46" s="29" t="n">
        <x:v>0.6</x:v>
      </x:c>
      <x:c r="B46" s="28" t="n">
        <x:v>500</x:v>
      </x:c>
      <x:c r="C46" s="33" t="s"/>
      <x:c r="D46" s="29" t="s"/>
      <x:c r="E46" s="28" t="s"/>
      <x:c r="F46" s="33" t="s"/>
      <x:c r="G46" s="29" t="n">
        <x:v>600</x:v>
      </x:c>
      <x:c r="H46" s="28" t="n">
        <x:v>6</x:v>
      </x:c>
      <x:c r="I46" s="33" t="s"/>
      <x:c r="J46" s="29" t="s"/>
      <x:c r="K46" s="28" t="s"/>
      <x:c r="L46" s="33" t="s"/>
      <x:c r="M46" s="29" t="n">
        <x:v>6</x:v>
      </x:c>
      <x:c r="N46" s="28" t="n">
        <x:v>6000000</x:v>
      </x:c>
      <x:c r="O46" s="33" t="s"/>
    </x:row>
    <x:row r="47" spans="1:22" x14ac:dyDescent="0.25">
      <x:c r="A47" s="29" t="n">
        <x:v>0.7</x:v>
      </x:c>
      <x:c r="B47" s="28" t="n">
        <x:v>600</x:v>
      </x:c>
      <x:c r="C47" s="33" t="s"/>
      <x:c r="D47" s="29" t="s"/>
      <x:c r="E47" s="28" t="s"/>
      <x:c r="F47" s="33" t="s"/>
      <x:c r="G47" s="29" t="n">
        <x:v>700</x:v>
      </x:c>
      <x:c r="H47" s="28" t="n">
        <x:v>7</x:v>
      </x:c>
      <x:c r="I47" s="33" t="s"/>
      <x:c r="J47" s="29" t="s"/>
      <x:c r="K47" s="28" t="s"/>
      <x:c r="L47" s="33" t="s"/>
      <x:c r="M47" s="29" t="n">
        <x:v>7</x:v>
      </x:c>
      <x:c r="N47" s="28" t="n">
        <x:v>7000000</x:v>
      </x:c>
      <x:c r="O47" s="33" t="s"/>
    </x:row>
    <x:row r="48" spans="1:22" x14ac:dyDescent="0.25">
      <x:c r="A48" s="29" t="n">
        <x:v>0.8</x:v>
      </x:c>
      <x:c r="B48" s="28" t="n">
        <x:v>700</x:v>
      </x:c>
      <x:c r="C48" s="33" t="s"/>
      <x:c r="D48" s="29" t="s"/>
      <x:c r="E48" s="28" t="s"/>
      <x:c r="F48" s="33" t="s"/>
      <x:c r="G48" s="29" t="n">
        <x:v>800</x:v>
      </x:c>
      <x:c r="H48" s="28" t="n">
        <x:v>8</x:v>
      </x:c>
      <x:c r="I48" s="33" t="s"/>
      <x:c r="J48" s="29" t="s"/>
      <x:c r="K48" s="28" t="s"/>
      <x:c r="L48" s="33" t="s"/>
      <x:c r="M48" s="29" t="n">
        <x:v>8</x:v>
      </x:c>
      <x:c r="N48" s="28" t="n">
        <x:v>8000000</x:v>
      </x:c>
      <x:c r="O48" s="33" t="s"/>
    </x:row>
    <x:row r="49" spans="1:22" x14ac:dyDescent="0.25">
      <x:c r="A49" s="29" t="n">
        <x:v>0.9</x:v>
      </x:c>
      <x:c r="B49" s="28" t="n">
        <x:v>800</x:v>
      </x:c>
      <x:c r="C49" s="33" t="s"/>
      <x:c r="D49" s="29" t="s"/>
      <x:c r="E49" s="28" t="s"/>
      <x:c r="F49" s="33" t="s"/>
      <x:c r="G49" s="29" t="s"/>
      <x:c r="H49" s="28" t="s"/>
      <x:c r="I49" s="33" t="s"/>
      <x:c r="J49" s="29" t="s"/>
      <x:c r="K49" s="28" t="s"/>
      <x:c r="L49" s="33" t="s"/>
      <x:c r="M49" s="29" t="s"/>
      <x:c r="N49" s="28" t="s"/>
      <x:c r="O49" s="33" t="s"/>
    </x:row>
    <x:row r="50" spans="1:22" customFormat="1" ht="15.75" customHeight="1" thickBot="1" x14ac:dyDescent="0.3">
      <x:c r="A50" s="25" t="n">
        <x:v>1</x:v>
      </x:c>
      <x:c r="B50" s="35" t="n">
        <x:v>900</x:v>
      </x:c>
      <x:c r="C50" s="36" t="s"/>
      <x:c r="D50" s="25" t="s"/>
      <x:c r="E50" s="35" t="s"/>
      <x:c r="F50" s="36" t="s"/>
      <x:c r="G50" s="25" t="s"/>
      <x:c r="H50" s="35" t="s"/>
      <x:c r="I50" s="36" t="s"/>
      <x:c r="J50" s="25" t="s"/>
      <x:c r="K50" s="35" t="s"/>
      <x:c r="L50" s="36" t="s"/>
      <x:c r="M50" s="25" t="s"/>
      <x:c r="N50" s="35" t="s"/>
      <x:c r="O50" s="36" t="s"/>
      <x:c r="S50" s="16" t="s"/>
    </x:row>
    <x:row r="52" spans="1:22" customFormat="1" ht="15.75" customHeight="1" thickBot="1" x14ac:dyDescent="0.3">
      <x:c r="A52" s="23" t="s">
        <x:v>44</x:v>
      </x:c>
      <x:c r="S52" s="16" t="s"/>
    </x:row>
    <x:row r="53" spans="1:22" customFormat="1" ht="16.5" customHeight="1" x14ac:dyDescent="0.25">
      <x:c r="A53" s="123" t="s">
        <x:v>10</x:v>
      </x:c>
      <x:c r="B53" s="124" t="s"/>
      <x:c r="C53" s="125" t="s"/>
      <x:c r="D53" s="123" t="s">
        <x:v>11</x:v>
      </x:c>
      <x:c r="E53" s="124" t="s"/>
      <x:c r="F53" s="125" t="s"/>
      <x:c r="G53" s="123" t="s">
        <x:v>12</x:v>
      </x:c>
      <x:c r="H53" s="124" t="s"/>
      <x:c r="I53" s="125" t="s"/>
      <x:c r="J53" s="123" t="s">
        <x:v>13</x:v>
      </x:c>
      <x:c r="K53" s="124" t="s"/>
      <x:c r="L53" s="125" t="s"/>
      <x:c r="M53" s="123" t="s">
        <x:v>14</x:v>
      </x:c>
      <x:c r="N53" s="124" t="s"/>
      <x:c r="O53" s="125" t="s"/>
      <x:c r="P53" s="127" t="s">
        <x:v>15</x:v>
      </x:c>
      <x:c r="Q53" s="128" t="s">
        <x:v>16</x:v>
      </x:c>
      <x:c r="R53" s="19" t="s">
        <x:v>17</x:v>
      </x:c>
      <x:c r="S53" s="15" t="s">
        <x:v>18</x:v>
      </x:c>
      <x:c r="T53" s="70" t="s">
        <x:v>19</x:v>
      </x:c>
      <x:c r="U53" s="70" t="s">
        <x:v>20</x:v>
      </x:c>
    </x:row>
    <x:row r="54" spans="1:22" customFormat="1" ht="15.75" customHeight="1" x14ac:dyDescent="0.25">
      <x:c r="A54" s="26" t="s">
        <x:v>21</x:v>
      </x:c>
      <x:c r="B54" s="27" t="s">
        <x:v>22</x:v>
      </x:c>
      <x:c r="C54" s="24" t="s">
        <x:v>23</x:v>
      </x:c>
      <x:c r="D54" s="26" t="s">
        <x:v>24</x:v>
      </x:c>
      <x:c r="E54" s="27" t="s">
        <x:v>25</x:v>
      </x:c>
      <x:c r="F54" s="24" t="s">
        <x:v>23</x:v>
      </x:c>
      <x:c r="G54" s="26" t="s">
        <x:v>25</x:v>
      </x:c>
      <x:c r="H54" s="27" t="s">
        <x:v>26</x:v>
      </x:c>
      <x:c r="I54" s="24" t="s">
        <x:v>23</x:v>
      </x:c>
      <x:c r="J54" s="26" t="s">
        <x:v>27</x:v>
      </x:c>
      <x:c r="K54" s="27" t="s">
        <x:v>28</x:v>
      </x:c>
      <x:c r="L54" s="24" t="s">
        <x:v>23</x:v>
      </x:c>
      <x:c r="M54" s="26" t="s">
        <x:v>28</x:v>
      </x:c>
      <x:c r="N54" s="27" t="s">
        <x:v>29</x:v>
      </x:c>
      <x:c r="O54" s="24" t="s">
        <x:v>23</x:v>
      </x:c>
      <x:c r="S54" s="16" t="s"/>
    </x:row>
    <x:row r="55" spans="1:22" x14ac:dyDescent="0.25">
      <x:c r="A55" s="26" t="s">
        <x:v>30</x:v>
      </x:c>
      <x:c r="B55" s="27" t="s">
        <x:v>31</x:v>
      </x:c>
      <x:c r="D55" s="26" t="s">
        <x:v>30</x:v>
      </x:c>
      <x:c r="E55" s="27" t="s">
        <x:v>31</x:v>
      </x:c>
      <x:c r="F55" s="33" t="s"/>
      <x:c r="G55" s="26" t="s">
        <x:v>30</x:v>
      </x:c>
      <x:c r="H55" s="27" t="s">
        <x:v>31</x:v>
      </x:c>
      <x:c r="J55" s="26" t="s">
        <x:v>30</x:v>
      </x:c>
      <x:c r="K55" s="27" t="s">
        <x:v>31</x:v>
      </x:c>
      <x:c r="L55" s="33" t="s"/>
      <x:c r="M55" s="26" t="s">
        <x:v>30</x:v>
      </x:c>
      <x:c r="N55" s="27" t="s">
        <x:v>31</x:v>
      </x:c>
      <x:c r="O55" s="33" t="s"/>
      <x:c r="S55" s="14" t="s">
        <x:v>18</x:v>
      </x:c>
      <x:c r="T55" s="132" t="s">
        <x:v>39</x:v>
      </x:c>
      <x:c r="U55" s="71">
        <x:v>44028.3993055556</x:v>
      </x:c>
    </x:row>
    <x:row r="56" spans="1:22" customFormat="1" ht="45" customHeight="1" x14ac:dyDescent="0.25">
      <x:c r="A56" s="29" t="n">
        <x:v>0</x:v>
      </x:c>
      <x:c r="B56" s="28" t="n">
        <x:v>0</x:v>
      </x:c>
      <x:c r="C56" s="33" t="s">
        <x:v>33</x:v>
      </x:c>
      <x:c r="D56" s="29" t="s"/>
      <x:c r="E56" s="28" t="s"/>
      <x:c r="F56" s="33" t="s"/>
      <x:c r="G56" s="29" t="n">
        <x:v>0</x:v>
      </x:c>
      <x:c r="H56" s="28" t="n">
        <x:v>0</x:v>
      </x:c>
      <x:c r="I56" s="33" t="s">
        <x:v>33</x:v>
      </x:c>
      <x:c r="J56" s="29" t="s"/>
      <x:c r="K56" s="28" t="s"/>
      <x:c r="L56" s="33" t="s"/>
      <x:c r="M56" s="29" t="n">
        <x:v>0</x:v>
      </x:c>
      <x:c r="N56" s="28" t="n">
        <x:v>0</x:v>
      </x:c>
      <x:c r="O56" s="33" t="s">
        <x:v>33</x:v>
      </x:c>
      <x:c r="P56" s="69" t="s">
        <x:v>34</x:v>
      </x:c>
      <x:c r="Q56" s="28" t="n">
        <x:v>200000000</x:v>
      </x:c>
      <x:c r="R56" s="40" t="n">
        <x:v>0.5</x:v>
      </x:c>
      <x:c r="S56" s="14" t="s">
        <x:v>40</x:v>
      </x:c>
    </x:row>
    <x:row r="57" spans="1:22" customFormat="1" ht="45" customHeight="1" x14ac:dyDescent="0.25">
      <x:c r="A57" s="29" t="n">
        <x:v>0.5</x:v>
      </x:c>
      <x:c r="B57" s="28" t="n">
        <x:v>10000</x:v>
      </x:c>
      <x:c r="C57" s="33" t="s"/>
      <x:c r="D57" s="29" t="s"/>
      <x:c r="E57" s="28" t="s"/>
      <x:c r="F57" s="33" t="s"/>
      <x:c r="G57" s="29" t="n">
        <x:v>100</x:v>
      </x:c>
      <x:c r="H57" s="28" t="n">
        <x:v>1</x:v>
      </x:c>
      <x:c r="I57" s="33" t="s"/>
      <x:c r="J57" s="29" t="s"/>
      <x:c r="K57" s="28" t="s"/>
      <x:c r="L57" s="33" t="s"/>
      <x:c r="M57" s="29" t="n">
        <x:v>1</x:v>
      </x:c>
      <x:c r="N57" s="28" t="n">
        <x:v>2000000</x:v>
      </x:c>
      <x:c r="O57" s="33" t="s"/>
      <x:c r="P57" s="69" t="s">
        <x:v>28</x:v>
      </x:c>
      <x:c r="Q57" s="28" t="n">
        <x:v>1</x:v>
      </x:c>
      <x:c r="R57" s="40" t="n">
        <x:v>0.005</x:v>
      </x:c>
      <x:c r="S57" s="14" t="s">
        <x:v>41</x:v>
      </x:c>
    </x:row>
    <x:row r="58" spans="1:22" x14ac:dyDescent="0.25">
      <x:c r="A58" s="29" t="n">
        <x:v>1</x:v>
      </x:c>
      <x:c r="B58" s="28" t="n">
        <x:v>100000</x:v>
      </x:c>
      <x:c r="C58" s="33" t="s"/>
      <x:c r="D58" s="29" t="s"/>
      <x:c r="E58" s="28" t="s"/>
      <x:c r="F58" s="33" t="s"/>
      <x:c r="G58" s="29" t="n">
        <x:v>10000</x:v>
      </x:c>
      <x:c r="H58" s="28" t="n">
        <x:v>10</x:v>
      </x:c>
      <x:c r="I58" s="33" t="s"/>
      <x:c r="J58" s="29" t="s"/>
      <x:c r="K58" s="28" t="s"/>
      <x:c r="L58" s="33" t="s"/>
      <x:c r="M58" s="29" t="n">
        <x:v>10</x:v>
      </x:c>
      <x:c r="N58" s="28" t="n">
        <x:v>200000000</x:v>
      </x:c>
      <x:c r="O58" s="33" t="s"/>
      <x:c r="P58" s="69" t="s">
        <x:v>27</x:v>
      </x:c>
      <x:c r="Q58" s="28" t="n">
        <x:v>100</x:v>
      </x:c>
      <x:c r="R58" s="40" t="n">
        <x:v>1</x:v>
      </x:c>
      <x:c r="S58" s="14" t="s">
        <x:v>45</x:v>
      </x:c>
    </x:row>
    <x:row r="59" spans="1:22" x14ac:dyDescent="0.25">
      <x:c r="A59" s="29" t="s"/>
      <x:c r="B59" s="28" t="s"/>
      <x:c r="C59" s="33" t="s"/>
      <x:c r="D59" s="29" t="s"/>
      <x:c r="E59" s="28" t="s"/>
      <x:c r="F59" s="33" t="s"/>
      <x:c r="G59" s="29" t="n">
        <x:v>100000</x:v>
      </x:c>
      <x:c r="H59" s="28" t="n">
        <x:v>100</x:v>
      </x:c>
      <x:c r="I59" s="33" t="s"/>
      <x:c r="J59" s="29" t="s"/>
      <x:c r="K59" s="28" t="s"/>
      <x:c r="L59" s="33" t="s"/>
      <x:c r="M59" s="29" t="n">
        <x:v>100</x:v>
      </x:c>
      <x:c r="N59" s="28" t="n">
        <x:v>2000000000</x:v>
      </x:c>
      <x:c r="O59" s="33" t="s"/>
    </x:row>
    <x:row r="60" spans="1:22" x14ac:dyDescent="0.25">
      <x:c r="A60" s="29" t="s"/>
      <x:c r="B60" s="28" t="s"/>
      <x:c r="C60" s="33" t="s"/>
      <x:c r="D60" s="29" t="s"/>
      <x:c r="E60" s="28" t="s"/>
      <x:c r="F60" s="33" t="s"/>
      <x:c r="G60" s="29" t="s"/>
      <x:c r="H60" s="28" t="s"/>
      <x:c r="I60" s="33" t="s"/>
      <x:c r="J60" s="29" t="s"/>
      <x:c r="K60" s="28" t="s"/>
      <x:c r="L60" s="33" t="s"/>
      <x:c r="M60" s="29" t="s"/>
      <x:c r="N60" s="28" t="s"/>
      <x:c r="O60" s="33" t="s"/>
    </x:row>
    <x:row r="61" spans="1:22" x14ac:dyDescent="0.25">
      <x:c r="A61" s="29" t="s"/>
      <x:c r="B61" s="28" t="s"/>
      <x:c r="C61" s="33" t="s"/>
      <x:c r="D61" s="29" t="s"/>
      <x:c r="E61" s="28" t="s"/>
      <x:c r="F61" s="33" t="s"/>
      <x:c r="G61" s="29" t="s"/>
      <x:c r="H61" s="28" t="s"/>
      <x:c r="I61" s="33" t="s"/>
      <x:c r="J61" s="29" t="s"/>
      <x:c r="K61" s="28" t="s"/>
      <x:c r="L61" s="33" t="s"/>
      <x:c r="M61" s="29" t="s"/>
      <x:c r="N61" s="28" t="s"/>
      <x:c r="O61" s="33" t="s"/>
    </x:row>
    <x:row r="62" spans="1:22" x14ac:dyDescent="0.25">
      <x:c r="A62" s="29" t="s"/>
      <x:c r="B62" s="28" t="s"/>
      <x:c r="C62" s="33" t="s"/>
      <x:c r="D62" s="29" t="s"/>
      <x:c r="E62" s="28" t="s"/>
      <x:c r="F62" s="33" t="s"/>
      <x:c r="G62" s="29" t="s"/>
      <x:c r="H62" s="28" t="s"/>
      <x:c r="I62" s="33" t="s"/>
      <x:c r="J62" s="29" t="s"/>
      <x:c r="K62" s="28" t="s"/>
      <x:c r="L62" s="33" t="s"/>
      <x:c r="M62" s="29" t="s"/>
      <x:c r="N62" s="28" t="s"/>
      <x:c r="O62" s="33" t="s"/>
    </x:row>
    <x:row r="63" spans="1:22" customFormat="1" ht="15.75" customHeight="1" x14ac:dyDescent="0.25">
      <x:c r="A63" s="29" t="s"/>
      <x:c r="B63" s="28" t="s"/>
      <x:c r="C63" s="33" t="s"/>
      <x:c r="D63" s="29" t="s"/>
      <x:c r="E63" s="28" t="s"/>
      <x:c r="F63" s="33" t="s"/>
      <x:c r="G63" s="29" t="s"/>
      <x:c r="H63" s="28" t="s"/>
      <x:c r="I63" s="33" t="s"/>
      <x:c r="J63" s="29" t="s"/>
      <x:c r="K63" s="28" t="s"/>
      <x:c r="L63" s="33" t="s"/>
      <x:c r="M63" s="29" t="s"/>
      <x:c r="N63" s="28" t="s"/>
      <x:c r="O63" s="33" t="s"/>
      <x:c r="S63" s="16" t="s"/>
    </x:row>
    <x:row r="64" spans="1:22" customFormat="1" ht="16.5" customHeight="1" x14ac:dyDescent="0.25">
      <x:c r="A64" s="29" t="s"/>
      <x:c r="B64" s="28" t="s"/>
      <x:c r="C64" s="33" t="s"/>
      <x:c r="D64" s="29" t="s"/>
      <x:c r="E64" s="28" t="s"/>
      <x:c r="F64" s="33" t="s"/>
      <x:c r="G64" s="29" t="s"/>
      <x:c r="H64" s="28" t="s"/>
      <x:c r="I64" s="33" t="s"/>
      <x:c r="J64" s="29" t="s"/>
      <x:c r="K64" s="28" t="s"/>
      <x:c r="L64" s="33" t="s"/>
      <x:c r="M64" s="29" t="s"/>
      <x:c r="N64" s="28" t="s"/>
      <x:c r="O64" s="33" t="s"/>
      <x:c r="S64" s="16" t="s"/>
    </x:row>
    <x:row r="65" spans="1:22" customFormat="1" ht="15.75" customHeight="1" thickBot="1" x14ac:dyDescent="0.3">
      <x:c r="A65" s="25" t="s"/>
      <x:c r="B65" s="35" t="s"/>
      <x:c r="C65" s="36" t="s"/>
      <x:c r="D65" s="25" t="s"/>
      <x:c r="E65" s="35" t="s"/>
      <x:c r="F65" s="36" t="s"/>
      <x:c r="G65" s="25" t="s"/>
      <x:c r="H65" s="35" t="s"/>
      <x:c r="I65" s="36" t="s"/>
      <x:c r="J65" s="25" t="s"/>
      <x:c r="K65" s="35" t="s"/>
      <x:c r="L65" s="36" t="s"/>
      <x:c r="M65" s="25" t="s"/>
      <x:c r="N65" s="35" t="s"/>
      <x:c r="O65" s="36" t="s"/>
      <x:c r="S65" s="16" t="s"/>
    </x:row>
    <x:row r="67" spans="1:22" customFormat="1" ht="15.75" customHeight="1" thickBot="1" x14ac:dyDescent="0.3">
      <x:c r="A67" s="23" t="s">
        <x:v>46</x:v>
      </x:c>
      <x:c r="S67" s="16" t="s"/>
    </x:row>
    <x:row r="68" spans="1:22" x14ac:dyDescent="0.25">
      <x:c r="A68" s="123" t="s">
        <x:v>10</x:v>
      </x:c>
      <x:c r="B68" s="124" t="s"/>
      <x:c r="C68" s="125" t="s"/>
      <x:c r="D68" s="123" t="s">
        <x:v>11</x:v>
      </x:c>
      <x:c r="E68" s="124" t="s"/>
      <x:c r="F68" s="125" t="s"/>
      <x:c r="G68" s="123" t="s">
        <x:v>12</x:v>
      </x:c>
      <x:c r="H68" s="124" t="s"/>
      <x:c r="I68" s="125" t="s"/>
      <x:c r="J68" s="123" t="s">
        <x:v>13</x:v>
      </x:c>
      <x:c r="K68" s="124" t="s"/>
      <x:c r="L68" s="125" t="s"/>
      <x:c r="M68" s="123" t="s">
        <x:v>14</x:v>
      </x:c>
      <x:c r="N68" s="124" t="s"/>
      <x:c r="O68" s="125" t="s"/>
      <x:c r="P68" s="127" t="s">
        <x:v>15</x:v>
      </x:c>
      <x:c r="Q68" s="128" t="s">
        <x:v>16</x:v>
      </x:c>
      <x:c r="R68" s="19" t="s">
        <x:v>17</x:v>
      </x:c>
      <x:c r="S68" s="15" t="s">
        <x:v>18</x:v>
      </x:c>
      <x:c r="T68" s="70" t="s">
        <x:v>19</x:v>
      </x:c>
      <x:c r="U68" s="70" t="s">
        <x:v>20</x:v>
      </x:c>
    </x:row>
    <x:row r="69" spans="1:22" x14ac:dyDescent="0.25">
      <x:c r="A69" s="26" t="s">
        <x:v>21</x:v>
      </x:c>
      <x:c r="B69" s="27" t="s">
        <x:v>22</x:v>
      </x:c>
      <x:c r="C69" s="24" t="s">
        <x:v>23</x:v>
      </x:c>
      <x:c r="D69" s="26" t="s">
        <x:v>24</x:v>
      </x:c>
      <x:c r="E69" s="27" t="s">
        <x:v>25</x:v>
      </x:c>
      <x:c r="F69" s="24" t="s">
        <x:v>23</x:v>
      </x:c>
      <x:c r="G69" s="26" t="s">
        <x:v>25</x:v>
      </x:c>
      <x:c r="H69" s="27" t="s">
        <x:v>26</x:v>
      </x:c>
      <x:c r="I69" s="24" t="s">
        <x:v>23</x:v>
      </x:c>
      <x:c r="J69" s="26" t="s">
        <x:v>27</x:v>
      </x:c>
      <x:c r="K69" s="27" t="s">
        <x:v>28</x:v>
      </x:c>
      <x:c r="L69" s="24" t="s">
        <x:v>23</x:v>
      </x:c>
      <x:c r="M69" s="26" t="s">
        <x:v>28</x:v>
      </x:c>
      <x:c r="N69" s="27" t="s">
        <x:v>29</x:v>
      </x:c>
      <x:c r="O69" s="24" t="s">
        <x:v>23</x:v>
      </x:c>
    </x:row>
    <x:row r="70" spans="1:22" x14ac:dyDescent="0.25">
      <x:c r="A70" s="26" t="s">
        <x:v>30</x:v>
      </x:c>
      <x:c r="B70" s="27" t="s">
        <x:v>31</x:v>
      </x:c>
      <x:c r="D70" s="26" t="s">
        <x:v>30</x:v>
      </x:c>
      <x:c r="E70" s="27" t="s">
        <x:v>31</x:v>
      </x:c>
      <x:c r="G70" s="26" t="s">
        <x:v>30</x:v>
      </x:c>
      <x:c r="H70" s="27" t="s">
        <x:v>31</x:v>
      </x:c>
      <x:c r="J70" s="26" t="s">
        <x:v>30</x:v>
      </x:c>
      <x:c r="K70" s="27" t="s">
        <x:v>31</x:v>
      </x:c>
      <x:c r="M70" s="26" t="s">
        <x:v>30</x:v>
      </x:c>
      <x:c r="N70" s="27" t="s">
        <x:v>31</x:v>
      </x:c>
      <x:c r="O70" s="33" t="s"/>
      <x:c r="S70" s="14" t="s">
        <x:v>18</x:v>
      </x:c>
      <x:c r="T70" s="129" t="s">
        <x:v>32</x:v>
      </x:c>
      <x:c r="U70" s="71">
        <x:v>44028.3993055556</x:v>
      </x:c>
    </x:row>
    <x:row r="71" spans="1:22" x14ac:dyDescent="0.25">
      <x:c r="A71" s="29" t="n">
        <x:v>0.1</x:v>
      </x:c>
      <x:c r="B71" s="28" t="n">
        <x:v>0</x:v>
      </x:c>
      <x:c r="C71" s="33" t="s">
        <x:v>33</x:v>
      </x:c>
      <x:c r="D71" s="29" t="n">
        <x:v>0</x:v>
      </x:c>
      <x:c r="E71" s="28" t="n">
        <x:v>300</x:v>
      </x:c>
      <x:c r="F71" s="33" t="s">
        <x:v>33</x:v>
      </x:c>
      <x:c r="G71" s="29" t="n">
        <x:v>0</x:v>
      </x:c>
      <x:c r="H71" s="28" t="n">
        <x:v>1</x:v>
      </x:c>
      <x:c r="I71" s="33" t="s">
        <x:v>33</x:v>
      </x:c>
      <x:c r="J71" s="29" t="n">
        <x:v>3</x:v>
      </x:c>
      <x:c r="K71" s="28" t="n">
        <x:v>1</x:v>
      </x:c>
      <x:c r="L71" s="33" t="s">
        <x:v>33</x:v>
      </x:c>
      <x:c r="M71" s="29" t="n">
        <x:v>1</x:v>
      </x:c>
      <x:c r="N71" s="28" t="n">
        <x:v>1000000</x:v>
      </x:c>
      <x:c r="O71" s="33" t="s">
        <x:v>33</x:v>
      </x:c>
      <x:c r="P71" s="69" t="s">
        <x:v>34</x:v>
      </x:c>
      <x:c r="Q71" s="28" t="n">
        <x:v>5000000</x:v>
      </x:c>
      <x:c r="R71" s="40" t="n">
        <x:v>0.5</x:v>
      </x:c>
      <x:c r="S71" s="14" t="s">
        <x:v>47</x:v>
      </x:c>
    </x:row>
    <x:row r="72" spans="1:22" x14ac:dyDescent="0.25">
      <x:c r="A72" s="29" t="n">
        <x:v>0.2</x:v>
      </x:c>
      <x:c r="B72" s="28" t="n">
        <x:v>100</x:v>
      </x:c>
      <x:c r="C72" s="33" t="s"/>
      <x:c r="D72" s="29" t="n">
        <x:v>100</x:v>
      </x:c>
      <x:c r="E72" s="28" t="n">
        <x:v>400</x:v>
      </x:c>
      <x:c r="F72" s="33" t="s"/>
      <x:c r="G72" s="29" t="n">
        <x:v>200</x:v>
      </x:c>
      <x:c r="H72" s="28" t="n">
        <x:v>2</x:v>
      </x:c>
      <x:c r="I72" s="33" t="s"/>
      <x:c r="J72" s="29" t="n">
        <x:v>4</x:v>
      </x:c>
      <x:c r="K72" s="28" t="n">
        <x:v>2</x:v>
      </x:c>
      <x:c r="L72" s="33" t="s"/>
      <x:c r="M72" s="29" t="n">
        <x:v>2</x:v>
      </x:c>
      <x:c r="N72" s="28" t="n">
        <x:v>2000000</x:v>
      </x:c>
      <x:c r="O72" s="33" t="s"/>
      <x:c r="P72" s="69" t="s">
        <x:v>28</x:v>
      </x:c>
      <x:c r="Q72" s="28" t="n">
        <x:v>7</x:v>
      </x:c>
      <x:c r="R72" s="40" t="n">
        <x:v>0.7</x:v>
      </x:c>
      <x:c r="S72" s="14" t="s">
        <x:v>48</x:v>
      </x:c>
    </x:row>
    <x:row r="73" spans="1:22" x14ac:dyDescent="0.25">
      <x:c r="A73" s="29" t="n">
        <x:v>0.3</x:v>
      </x:c>
      <x:c r="B73" s="28" t="n">
        <x:v>200</x:v>
      </x:c>
      <x:c r="C73" s="33" t="s"/>
      <x:c r="D73" s="29" t="n">
        <x:v>200</x:v>
      </x:c>
      <x:c r="E73" s="28" t="n">
        <x:v>500</x:v>
      </x:c>
      <x:c r="F73" s="33" t="s"/>
      <x:c r="G73" s="29" t="n">
        <x:v>300</x:v>
      </x:c>
      <x:c r="H73" s="28" t="n">
        <x:v>3</x:v>
      </x:c>
      <x:c r="I73" s="33" t="s"/>
      <x:c r="J73" s="29" t="n">
        <x:v>5</x:v>
      </x:c>
      <x:c r="K73" s="28" t="n">
        <x:v>3</x:v>
      </x:c>
      <x:c r="L73" s="33" t="s"/>
      <x:c r="M73" s="29" t="n">
        <x:v>3</x:v>
      </x:c>
      <x:c r="N73" s="28" t="n">
        <x:v>3000000</x:v>
      </x:c>
      <x:c r="O73" s="33" t="s"/>
      <x:c r="P73" s="69" t="s">
        <x:v>27</x:v>
      </x:c>
      <x:c r="Q73" s="28" t="n">
        <x:v>8</x:v>
      </x:c>
      <x:c r="R73" s="40" t="n">
        <x:v>0.6</x:v>
      </x:c>
      <x:c r="S73" s="14" t="s">
        <x:v>49</x:v>
      </x:c>
    </x:row>
    <x:row r="74" spans="1:22" x14ac:dyDescent="0.25">
      <x:c r="A74" s="29" t="n">
        <x:v>0.4</x:v>
      </x:c>
      <x:c r="B74" s="28" t="n">
        <x:v>300</x:v>
      </x:c>
      <x:c r="C74" s="33" t="s"/>
      <x:c r="D74" s="29" t="n">
        <x:v>300</x:v>
      </x:c>
      <x:c r="E74" s="28" t="n">
        <x:v>600</x:v>
      </x:c>
      <x:c r="F74" s="33" t="s"/>
      <x:c r="G74" s="29" t="n">
        <x:v>400</x:v>
      </x:c>
      <x:c r="H74" s="28" t="n">
        <x:v>4</x:v>
      </x:c>
      <x:c r="I74" s="33" t="s"/>
      <x:c r="J74" s="29" t="n">
        <x:v>6</x:v>
      </x:c>
      <x:c r="K74" s="28" t="n">
        <x:v>4</x:v>
      </x:c>
      <x:c r="L74" s="33" t="s"/>
      <x:c r="M74" s="29" t="n">
        <x:v>4</x:v>
      </x:c>
      <x:c r="N74" s="28" t="n">
        <x:v>4000000</x:v>
      </x:c>
      <x:c r="O74" s="33" t="s"/>
    </x:row>
    <x:row r="75" spans="1:22" x14ac:dyDescent="0.25">
      <x:c r="A75" s="29" t="n">
        <x:v>0.5</x:v>
      </x:c>
      <x:c r="B75" s="28" t="n">
        <x:v>400</x:v>
      </x:c>
      <x:c r="C75" s="33" t="s"/>
      <x:c r="D75" s="29" t="n">
        <x:v>400</x:v>
      </x:c>
      <x:c r="E75" s="28" t="n">
        <x:v>700</x:v>
      </x:c>
      <x:c r="F75" s="33" t="s"/>
      <x:c r="G75" s="29" t="n">
        <x:v>500</x:v>
      </x:c>
      <x:c r="H75" s="28" t="n">
        <x:v>5</x:v>
      </x:c>
      <x:c r="I75" s="33" t="s"/>
      <x:c r="J75" s="29" t="n">
        <x:v>7</x:v>
      </x:c>
      <x:c r="K75" s="28" t="n">
        <x:v>5</x:v>
      </x:c>
      <x:c r="L75" s="33" t="s"/>
      <x:c r="M75" s="29" t="n">
        <x:v>5</x:v>
      </x:c>
      <x:c r="N75" s="28" t="n">
        <x:v>5000000</x:v>
      </x:c>
      <x:c r="O75" s="33" t="s"/>
    </x:row>
    <x:row r="76" spans="1:22" x14ac:dyDescent="0.25">
      <x:c r="A76" s="29" t="n">
        <x:v>0.6</x:v>
      </x:c>
      <x:c r="B76" s="28" t="n">
        <x:v>500</x:v>
      </x:c>
      <x:c r="C76" s="33" t="s"/>
      <x:c r="D76" s="29" t="n">
        <x:v>500</x:v>
      </x:c>
      <x:c r="E76" s="28" t="n">
        <x:v>800</x:v>
      </x:c>
      <x:c r="F76" s="33" t="s"/>
      <x:c r="G76" s="29" t="n">
        <x:v>600</x:v>
      </x:c>
      <x:c r="H76" s="28" t="n">
        <x:v>6</x:v>
      </x:c>
      <x:c r="I76" s="33" t="s"/>
      <x:c r="J76" s="29" t="n">
        <x:v>8</x:v>
      </x:c>
      <x:c r="K76" s="28" t="n">
        <x:v>6</x:v>
      </x:c>
      <x:c r="L76" s="33" t="s"/>
      <x:c r="M76" s="29" t="n">
        <x:v>6</x:v>
      </x:c>
      <x:c r="N76" s="28" t="n">
        <x:v>6000000</x:v>
      </x:c>
      <x:c r="O76" s="33" t="s"/>
    </x:row>
    <x:row r="77" spans="1:22" x14ac:dyDescent="0.25">
      <x:c r="A77" s="29" t="n">
        <x:v>0.7</x:v>
      </x:c>
      <x:c r="B77" s="28" t="n">
        <x:v>600</x:v>
      </x:c>
      <x:c r="C77" s="33" t="s"/>
      <x:c r="D77" s="29" t="n">
        <x:v>600</x:v>
      </x:c>
      <x:c r="E77" s="28" t="n">
        <x:v>900</x:v>
      </x:c>
      <x:c r="F77" s="33" t="s"/>
      <x:c r="G77" s="29" t="n">
        <x:v>700</x:v>
      </x:c>
      <x:c r="H77" s="28" t="n">
        <x:v>7</x:v>
      </x:c>
      <x:c r="I77" s="33" t="s"/>
      <x:c r="J77" s="29" t="n">
        <x:v>9</x:v>
      </x:c>
      <x:c r="K77" s="28" t="n">
        <x:v>7</x:v>
      </x:c>
      <x:c r="L77" s="33" t="s"/>
      <x:c r="M77" s="29" t="n">
        <x:v>7</x:v>
      </x:c>
      <x:c r="N77" s="28" t="n">
        <x:v>7000000</x:v>
      </x:c>
      <x:c r="O77" s="33" t="s"/>
    </x:row>
    <x:row r="78" spans="1:22" x14ac:dyDescent="0.25">
      <x:c r="A78" s="29" t="n">
        <x:v>0.8</x:v>
      </x:c>
      <x:c r="B78" s="28" t="n">
        <x:v>700</x:v>
      </x:c>
      <x:c r="C78" s="33" t="s"/>
      <x:c r="D78" s="29" t="n">
        <x:v>700</x:v>
      </x:c>
      <x:c r="E78" s="28" t="n">
        <x:v>1000</x:v>
      </x:c>
      <x:c r="F78" s="33" t="s"/>
      <x:c r="G78" s="29" t="n">
        <x:v>800</x:v>
      </x:c>
      <x:c r="H78" s="28" t="n">
        <x:v>8</x:v>
      </x:c>
      <x:c r="I78" s="33" t="s"/>
      <x:c r="J78" s="29" t="n">
        <x:v>10</x:v>
      </x:c>
      <x:c r="K78" s="28" t="n">
        <x:v>8</x:v>
      </x:c>
      <x:c r="L78" s="33" t="s"/>
      <x:c r="M78" s="29" t="n">
        <x:v>8</x:v>
      </x:c>
      <x:c r="N78" s="28" t="n">
        <x:v>8000000</x:v>
      </x:c>
      <x:c r="O78" s="33" t="s"/>
    </x:row>
    <x:row r="79" spans="1:22" x14ac:dyDescent="0.25">
      <x:c r="A79" s="29" t="n">
        <x:v>0.9</x:v>
      </x:c>
      <x:c r="B79" s="28" t="n">
        <x:v>800</x:v>
      </x:c>
      <x:c r="C79" s="33" t="s"/>
      <x:c r="D79" s="29" t="n">
        <x:v>800</x:v>
      </x:c>
      <x:c r="E79" s="28" t="n">
        <x:v>1100</x:v>
      </x:c>
      <x:c r="F79" s="33" t="s"/>
      <x:c r="G79" s="29" t="n">
        <x:v>900</x:v>
      </x:c>
      <x:c r="H79" s="28" t="n">
        <x:v>9</x:v>
      </x:c>
      <x:c r="I79" s="33" t="s"/>
      <x:c r="J79" s="29" t="s"/>
      <x:c r="K79" s="28" t="s"/>
      <x:c r="L79" s="33" t="s"/>
      <x:c r="M79" s="29" t="s"/>
      <x:c r="N79" s="28" t="s"/>
      <x:c r="O79" s="33" t="s"/>
    </x:row>
    <x:row r="80" spans="1:22" customFormat="1" ht="15.75" customHeight="1" thickBot="1" x14ac:dyDescent="0.3">
      <x:c r="A80" s="25" t="n">
        <x:v>1</x:v>
      </x:c>
      <x:c r="B80" s="35" t="n">
        <x:v>900</x:v>
      </x:c>
      <x:c r="C80" s="36" t="s"/>
      <x:c r="D80" s="25" t="n">
        <x:v>900</x:v>
      </x:c>
      <x:c r="E80" s="35" t="n">
        <x:v>1200</x:v>
      </x:c>
      <x:c r="F80" s="36" t="s"/>
      <x:c r="G80" s="25" t="s"/>
      <x:c r="H80" s="35" t="s"/>
      <x:c r="I80" s="36" t="s"/>
      <x:c r="J80" s="25" t="s"/>
      <x:c r="K80" s="35" t="s"/>
      <x:c r="L80" s="36" t="s"/>
      <x:c r="M80" s="25" t="s"/>
      <x:c r="N80" s="35" t="s"/>
      <x:c r="O80" s="36" t="s"/>
      <x:c r="S80" s="16" t="s"/>
    </x:row>
    <x:row r="82" spans="1:22" customFormat="1" ht="15.75" customHeight="1" thickBot="1" x14ac:dyDescent="0.3">
      <x:c r="A82" s="23" t="s">
        <x:v>50</x:v>
      </x:c>
      <x:c r="S82" s="16" t="s"/>
    </x:row>
    <x:row r="83" spans="1:22" x14ac:dyDescent="0.25">
      <x:c r="A83" s="123" t="s">
        <x:v>10</x:v>
      </x:c>
      <x:c r="B83" s="124" t="s"/>
      <x:c r="C83" s="125" t="s"/>
      <x:c r="D83" s="123" t="s">
        <x:v>11</x:v>
      </x:c>
      <x:c r="E83" s="124" t="s"/>
      <x:c r="F83" s="125" t="s"/>
      <x:c r="G83" s="123" t="s">
        <x:v>12</x:v>
      </x:c>
      <x:c r="H83" s="124" t="s"/>
      <x:c r="I83" s="125" t="s"/>
      <x:c r="J83" s="123" t="s">
        <x:v>13</x:v>
      </x:c>
      <x:c r="K83" s="124" t="s"/>
      <x:c r="L83" s="126" t="s"/>
      <x:c r="M83" s="123" t="s">
        <x:v>14</x:v>
      </x:c>
      <x:c r="N83" s="124" t="s"/>
      <x:c r="O83" s="125" t="s"/>
      <x:c r="P83" s="127" t="s">
        <x:v>15</x:v>
      </x:c>
      <x:c r="Q83" s="128" t="s">
        <x:v>16</x:v>
      </x:c>
      <x:c r="R83" s="19" t="s">
        <x:v>17</x:v>
      </x:c>
      <x:c r="S83" s="15" t="s">
        <x:v>18</x:v>
      </x:c>
      <x:c r="T83" s="70" t="s">
        <x:v>19</x:v>
      </x:c>
      <x:c r="U83" s="70" t="s">
        <x:v>20</x:v>
      </x:c>
    </x:row>
    <x:row r="84" spans="1:22" x14ac:dyDescent="0.25">
      <x:c r="A84" s="26" t="s">
        <x:v>21</x:v>
      </x:c>
      <x:c r="B84" s="27" t="s">
        <x:v>22</x:v>
      </x:c>
      <x:c r="C84" s="24" t="s">
        <x:v>23</x:v>
      </x:c>
      <x:c r="D84" s="26" t="s">
        <x:v>24</x:v>
      </x:c>
      <x:c r="E84" s="27" t="s">
        <x:v>25</x:v>
      </x:c>
      <x:c r="F84" s="24" t="s">
        <x:v>23</x:v>
      </x:c>
      <x:c r="G84" s="26" t="s">
        <x:v>25</x:v>
      </x:c>
      <x:c r="H84" s="27" t="s">
        <x:v>26</x:v>
      </x:c>
      <x:c r="I84" s="24" t="s">
        <x:v>23</x:v>
      </x:c>
      <x:c r="J84" s="26" t="s">
        <x:v>27</x:v>
      </x:c>
      <x:c r="K84" s="27" t="s">
        <x:v>28</x:v>
      </x:c>
      <x:c r="L84" s="70" t="s">
        <x:v>23</x:v>
      </x:c>
      <x:c r="M84" s="26" t="s">
        <x:v>28</x:v>
      </x:c>
      <x:c r="N84" s="27" t="s">
        <x:v>29</x:v>
      </x:c>
      <x:c r="O84" s="24" t="s">
        <x:v>23</x:v>
      </x:c>
    </x:row>
    <x:row r="85" spans="1:22" x14ac:dyDescent="0.25">
      <x:c r="A85" s="26" t="s">
        <x:v>30</x:v>
      </x:c>
      <x:c r="B85" s="27" t="s">
        <x:v>31</x:v>
      </x:c>
      <x:c r="D85" s="26" t="s">
        <x:v>30</x:v>
      </x:c>
      <x:c r="E85" s="27" t="s">
        <x:v>31</x:v>
      </x:c>
      <x:c r="G85" s="26" t="s">
        <x:v>30</x:v>
      </x:c>
      <x:c r="H85" s="27" t="s">
        <x:v>31</x:v>
      </x:c>
      <x:c r="J85" s="26" t="s">
        <x:v>30</x:v>
      </x:c>
      <x:c r="K85" s="27" t="s">
        <x:v>31</x:v>
      </x:c>
      <x:c r="M85" s="26" t="s">
        <x:v>30</x:v>
      </x:c>
      <x:c r="N85" s="27" t="s">
        <x:v>31</x:v>
      </x:c>
      <x:c r="O85" s="33" t="s"/>
      <x:c r="S85" s="14" t="s">
        <x:v>18</x:v>
      </x:c>
      <x:c r="T85" s="129" t="s">
        <x:v>32</x:v>
      </x:c>
      <x:c r="U85" s="71">
        <x:v>44028.3993055556</x:v>
      </x:c>
    </x:row>
    <x:row r="86" spans="1:22" x14ac:dyDescent="0.25">
      <x:c r="A86" s="29" t="n">
        <x:v>0.1</x:v>
      </x:c>
      <x:c r="B86" s="28" t="n">
        <x:v>0</x:v>
      </x:c>
      <x:c r="C86" s="33" t="s">
        <x:v>33</x:v>
      </x:c>
      <x:c r="D86" s="29" t="s"/>
      <x:c r="E86" s="28" t="s"/>
      <x:c r="F86" s="33" t="s">
        <x:v>33</x:v>
      </x:c>
      <x:c r="G86" s="29" t="n">
        <x:v>0</x:v>
      </x:c>
      <x:c r="H86" s="28" t="n">
        <x:v>10</x:v>
      </x:c>
      <x:c r="I86" s="33" t="s">
        <x:v>33</x:v>
      </x:c>
      <x:c r="J86" s="29" t="n">
        <x:v>14</x:v>
      </x:c>
      <x:c r="K86" s="28" t="n">
        <x:v>10</x:v>
      </x:c>
      <x:c r="L86" s="32" t="s">
        <x:v>33</x:v>
      </x:c>
      <x:c r="M86" s="29" t="n">
        <x:v>10</x:v>
      </x:c>
      <x:c r="N86" s="28" t="n">
        <x:v>1000000</x:v>
      </x:c>
      <x:c r="O86" s="33" t="s">
        <x:v>33</x:v>
      </x:c>
      <x:c r="P86" s="69" t="s">
        <x:v>34</x:v>
      </x:c>
      <x:c r="Q86" s="28" t="n">
        <x:v>7000000</x:v>
      </x:c>
      <x:c r="R86" s="40" t="n">
        <x:v>0.9</x:v>
      </x:c>
      <x:c r="S86" s="14" t="s">
        <x:v>51</x:v>
      </x:c>
    </x:row>
    <x:row r="87" spans="1:22" x14ac:dyDescent="0.25">
      <x:c r="A87" s="29" t="n">
        <x:v>0.2</x:v>
      </x:c>
      <x:c r="B87" s="28" t="n">
        <x:v>200</x:v>
      </x:c>
      <x:c r="C87" s="33" t="s"/>
      <x:c r="D87" s="29" t="s"/>
      <x:c r="E87" s="28" t="s"/>
      <x:c r="F87" s="33" t="s"/>
      <x:c r="G87" s="29" t="n">
        <x:v>200</x:v>
      </x:c>
      <x:c r="H87" s="28" t="n">
        <x:v>12</x:v>
      </x:c>
      <x:c r="I87" s="33" t="s"/>
      <x:c r="J87" s="29" t="n">
        <x:v>16</x:v>
      </x:c>
      <x:c r="K87" s="28" t="n">
        <x:v>12</x:v>
      </x:c>
      <x:c r="M87" s="29" t="n">
        <x:v>12</x:v>
      </x:c>
      <x:c r="N87" s="28" t="n">
        <x:v>2000000</x:v>
      </x:c>
      <x:c r="O87" s="33" t="s"/>
      <x:c r="P87" s="69" t="s">
        <x:v>28</x:v>
      </x:c>
      <x:c r="Q87" s="28" t="n">
        <x:v>10</x:v>
      </x:c>
      <x:c r="R87" s="40" t="n">
        <x:v>0.3</x:v>
      </x:c>
      <x:c r="S87" s="14" t="s">
        <x:v>36</x:v>
      </x:c>
    </x:row>
    <x:row r="88" spans="1:22" x14ac:dyDescent="0.25">
      <x:c r="A88" s="29" t="n">
        <x:v>0.3</x:v>
      </x:c>
      <x:c r="B88" s="28" t="n">
        <x:v>400</x:v>
      </x:c>
      <x:c r="C88" s="33" t="s"/>
      <x:c r="D88" s="29" t="s"/>
      <x:c r="E88" s="28" t="s"/>
      <x:c r="F88" s="33" t="s"/>
      <x:c r="G88" s="29" t="n">
        <x:v>400</x:v>
      </x:c>
      <x:c r="H88" s="28" t="n">
        <x:v>14</x:v>
      </x:c>
      <x:c r="I88" s="33" t="s"/>
      <x:c r="J88" s="29" t="n">
        <x:v>18</x:v>
      </x:c>
      <x:c r="K88" s="28" t="n">
        <x:v>14</x:v>
      </x:c>
      <x:c r="M88" s="29" t="n">
        <x:v>14</x:v>
      </x:c>
      <x:c r="N88" s="28" t="n">
        <x:v>3000000</x:v>
      </x:c>
      <x:c r="O88" s="33" t="s"/>
      <x:c r="P88" s="69" t="s">
        <x:v>27</x:v>
      </x:c>
      <x:c r="Q88" s="28" t="n">
        <x:v>26</x:v>
      </x:c>
      <x:c r="R88" s="40" t="n">
        <x:v>0.9</x:v>
      </x:c>
      <x:c r="S88" s="14" t="s">
        <x:v>52</x:v>
      </x:c>
    </x:row>
    <x:row r="89" spans="1:22" x14ac:dyDescent="0.25">
      <x:c r="A89" s="29" t="n">
        <x:v>0.4</x:v>
      </x:c>
      <x:c r="B89" s="28" t="n">
        <x:v>600</x:v>
      </x:c>
      <x:c r="C89" s="33" t="s"/>
      <x:c r="D89" s="29" t="s"/>
      <x:c r="E89" s="28" t="s"/>
      <x:c r="F89" s="33" t="s"/>
      <x:c r="G89" s="29" t="n">
        <x:v>600</x:v>
      </x:c>
      <x:c r="H89" s="28" t="n">
        <x:v>16</x:v>
      </x:c>
      <x:c r="I89" s="33" t="s"/>
      <x:c r="J89" s="29" t="n">
        <x:v>20</x:v>
      </x:c>
      <x:c r="K89" s="28" t="n">
        <x:v>16</x:v>
      </x:c>
      <x:c r="M89" s="29" t="n">
        <x:v>16</x:v>
      </x:c>
      <x:c r="N89" s="28" t="n">
        <x:v>4000000</x:v>
      </x:c>
      <x:c r="O89" s="33" t="s"/>
    </x:row>
    <x:row r="90" spans="1:22" x14ac:dyDescent="0.25">
      <x:c r="A90" s="29" t="n">
        <x:v>0.5</x:v>
      </x:c>
      <x:c r="B90" s="28" t="n">
        <x:v>800</x:v>
      </x:c>
      <x:c r="C90" s="33" t="s"/>
      <x:c r="D90" s="29" t="s"/>
      <x:c r="E90" s="28" t="s"/>
      <x:c r="F90" s="33" t="s"/>
      <x:c r="G90" s="29" t="n">
        <x:v>800</x:v>
      </x:c>
      <x:c r="H90" s="28" t="n">
        <x:v>18</x:v>
      </x:c>
      <x:c r="I90" s="33" t="s"/>
      <x:c r="J90" s="29" t="n">
        <x:v>22</x:v>
      </x:c>
      <x:c r="K90" s="28" t="n">
        <x:v>18</x:v>
      </x:c>
      <x:c r="M90" s="29" t="n">
        <x:v>18</x:v>
      </x:c>
      <x:c r="N90" s="28" t="n">
        <x:v>5000000</x:v>
      </x:c>
      <x:c r="O90" s="33" t="s"/>
    </x:row>
    <x:row r="91" spans="1:22" x14ac:dyDescent="0.25">
      <x:c r="A91" s="29" t="n">
        <x:v>0.6</x:v>
      </x:c>
      <x:c r="B91" s="28" t="n">
        <x:v>1000</x:v>
      </x:c>
      <x:c r="C91" s="33" t="s"/>
      <x:c r="D91" s="29" t="s"/>
      <x:c r="E91" s="28" t="s"/>
      <x:c r="F91" s="33" t="s"/>
      <x:c r="G91" s="29" t="n">
        <x:v>1000</x:v>
      </x:c>
      <x:c r="H91" s="28" t="n">
        <x:v>20</x:v>
      </x:c>
      <x:c r="I91" s="33" t="s"/>
      <x:c r="J91" s="29" t="n">
        <x:v>24</x:v>
      </x:c>
      <x:c r="K91" s="28" t="n">
        <x:v>20</x:v>
      </x:c>
      <x:c r="M91" s="29" t="n">
        <x:v>20</x:v>
      </x:c>
      <x:c r="N91" s="28" t="n">
        <x:v>6000000</x:v>
      </x:c>
      <x:c r="O91" s="33" t="s"/>
    </x:row>
    <x:row r="92" spans="1:22" x14ac:dyDescent="0.25">
      <x:c r="A92" s="29" t="n">
        <x:v>0.7</x:v>
      </x:c>
      <x:c r="B92" s="28" t="n">
        <x:v>1200</x:v>
      </x:c>
      <x:c r="C92" s="33" t="s"/>
      <x:c r="D92" s="29" t="s"/>
      <x:c r="E92" s="28" t="s"/>
      <x:c r="F92" s="33" t="s"/>
      <x:c r="G92" s="29" t="n">
        <x:v>1200</x:v>
      </x:c>
      <x:c r="H92" s="28" t="n">
        <x:v>22</x:v>
      </x:c>
      <x:c r="I92" s="33" t="s"/>
      <x:c r="J92" s="29" t="n">
        <x:v>26</x:v>
      </x:c>
      <x:c r="K92" s="28" t="n">
        <x:v>22</x:v>
      </x:c>
      <x:c r="M92" s="29" t="n">
        <x:v>22</x:v>
      </x:c>
      <x:c r="N92" s="28" t="n">
        <x:v>7000000</x:v>
      </x:c>
      <x:c r="O92" s="33" t="s"/>
    </x:row>
    <x:row r="93" spans="1:22" x14ac:dyDescent="0.25">
      <x:c r="A93" s="29" t="n">
        <x:v>0.8</x:v>
      </x:c>
      <x:c r="B93" s="28" t="n">
        <x:v>1400</x:v>
      </x:c>
      <x:c r="C93" s="33" t="s"/>
      <x:c r="D93" s="29" t="s"/>
      <x:c r="E93" s="28" t="s"/>
      <x:c r="F93" s="33" t="s"/>
      <x:c r="G93" s="29" t="n">
        <x:v>1400</x:v>
      </x:c>
      <x:c r="H93" s="28" t="n">
        <x:v>24</x:v>
      </x:c>
      <x:c r="I93" s="33" t="s"/>
      <x:c r="J93" s="29" t="n">
        <x:v>28</x:v>
      </x:c>
      <x:c r="K93" s="28" t="n">
        <x:v>24</x:v>
      </x:c>
      <x:c r="M93" s="29" t="n">
        <x:v>24</x:v>
      </x:c>
      <x:c r="N93" s="28" t="n">
        <x:v>8000000</x:v>
      </x:c>
      <x:c r="O93" s="33" t="s"/>
    </x:row>
    <x:row r="94" spans="1:22" x14ac:dyDescent="0.25">
      <x:c r="A94" s="29" t="n">
        <x:v>0.9</x:v>
      </x:c>
      <x:c r="B94" s="28" t="n">
        <x:v>1600</x:v>
      </x:c>
      <x:c r="C94" s="33" t="s"/>
      <x:c r="D94" s="29" t="s"/>
      <x:c r="E94" s="28" t="s"/>
      <x:c r="F94" s="33" t="s"/>
      <x:c r="G94" s="29" t="n">
        <x:v>1600</x:v>
      </x:c>
      <x:c r="H94" s="28" t="n">
        <x:v>26</x:v>
      </x:c>
      <x:c r="I94" s="33" t="s"/>
      <x:c r="J94" s="29" t="s"/>
      <x:c r="K94" s="28" t="s"/>
      <x:c r="M94" s="29" t="n">
        <x:v>26</x:v>
      </x:c>
      <x:c r="N94" s="28" t="n">
        <x:v>9000000</x:v>
      </x:c>
      <x:c r="O94" s="33" t="s"/>
    </x:row>
    <x:row r="95" spans="1:22" customFormat="1" ht="15.75" customHeight="1" thickBot="1" x14ac:dyDescent="0.3">
      <x:c r="A95" s="25" t="n">
        <x:v>1</x:v>
      </x:c>
      <x:c r="B95" s="35" t="n">
        <x:v>1800</x:v>
      </x:c>
      <x:c r="C95" s="36" t="s"/>
      <x:c r="D95" s="25" t="s"/>
      <x:c r="E95" s="35" t="s"/>
      <x:c r="F95" s="36" t="s"/>
      <x:c r="G95" s="25" t="n">
        <x:v>1800</x:v>
      </x:c>
      <x:c r="H95" s="35" t="n">
        <x:v>28</x:v>
      </x:c>
      <x:c r="I95" s="36" t="s"/>
      <x:c r="J95" s="25" t="s"/>
      <x:c r="K95" s="35" t="s"/>
      <x:c r="L95" s="37" t="s"/>
      <x:c r="M95" s="25" t="n">
        <x:v>28</x:v>
      </x:c>
      <x:c r="N95" s="35" t="n">
        <x:v>10000000</x:v>
      </x:c>
      <x:c r="O95" s="36" t="s"/>
      <x:c r="S95" s="16" t="s"/>
    </x:row>
    <x:row r="97" spans="1:22" customFormat="1" ht="15.75" customHeight="1" thickBot="1" x14ac:dyDescent="0.3">
      <x:c r="A97" s="23" t="s">
        <x:v>53</x:v>
      </x:c>
      <x:c r="S97" s="16" t="s"/>
    </x:row>
    <x:row r="98" spans="1:22" x14ac:dyDescent="0.25">
      <x:c r="A98" s="123" t="s">
        <x:v>10</x:v>
      </x:c>
      <x:c r="B98" s="124" t="s"/>
      <x:c r="C98" s="126" t="s"/>
      <x:c r="D98" s="123" t="s">
        <x:v>11</x:v>
      </x:c>
      <x:c r="E98" s="124" t="s"/>
      <x:c r="F98" s="125" t="s"/>
      <x:c r="G98" s="123" t="s">
        <x:v>12</x:v>
      </x:c>
      <x:c r="H98" s="124" t="s"/>
      <x:c r="I98" s="125" t="s"/>
      <x:c r="J98" s="123" t="s">
        <x:v>13</x:v>
      </x:c>
      <x:c r="K98" s="124" t="s"/>
      <x:c r="L98" s="125" t="s"/>
      <x:c r="M98" s="123" t="s">
        <x:v>14</x:v>
      </x:c>
      <x:c r="N98" s="124" t="s"/>
      <x:c r="O98" s="125" t="s"/>
      <x:c r="P98" s="127" t="s">
        <x:v>15</x:v>
      </x:c>
      <x:c r="Q98" s="128" t="s">
        <x:v>16</x:v>
      </x:c>
      <x:c r="R98" s="19" t="s">
        <x:v>17</x:v>
      </x:c>
      <x:c r="S98" s="15" t="s">
        <x:v>18</x:v>
      </x:c>
      <x:c r="T98" s="70" t="s">
        <x:v>19</x:v>
      </x:c>
      <x:c r="U98" s="70" t="s">
        <x:v>20</x:v>
      </x:c>
    </x:row>
    <x:row r="99" spans="1:22" x14ac:dyDescent="0.25">
      <x:c r="A99" s="26" t="s">
        <x:v>21</x:v>
      </x:c>
      <x:c r="B99" s="27" t="s">
        <x:v>22</x:v>
      </x:c>
      <x:c r="C99" s="70" t="s">
        <x:v>23</x:v>
      </x:c>
      <x:c r="D99" s="26" t="s">
        <x:v>24</x:v>
      </x:c>
      <x:c r="E99" s="27" t="s">
        <x:v>25</x:v>
      </x:c>
      <x:c r="F99" s="24" t="s">
        <x:v>23</x:v>
      </x:c>
      <x:c r="G99" s="26" t="s">
        <x:v>25</x:v>
      </x:c>
      <x:c r="H99" s="27" t="s">
        <x:v>26</x:v>
      </x:c>
      <x:c r="I99" s="24" t="s">
        <x:v>23</x:v>
      </x:c>
      <x:c r="J99" s="26" t="s">
        <x:v>27</x:v>
      </x:c>
      <x:c r="K99" s="27" t="s">
        <x:v>28</x:v>
      </x:c>
      <x:c r="L99" s="24" t="s">
        <x:v>23</x:v>
      </x:c>
      <x:c r="M99" s="26" t="s">
        <x:v>28</x:v>
      </x:c>
      <x:c r="N99" s="27" t="s">
        <x:v>29</x:v>
      </x:c>
      <x:c r="O99" s="24" t="s">
        <x:v>23</x:v>
      </x:c>
    </x:row>
    <x:row r="100" spans="1:22" x14ac:dyDescent="0.25">
      <x:c r="A100" s="26" t="s">
        <x:v>30</x:v>
      </x:c>
      <x:c r="B100" s="27" t="s">
        <x:v>31</x:v>
      </x:c>
      <x:c r="D100" s="26" t="s">
        <x:v>30</x:v>
      </x:c>
      <x:c r="E100" s="27" t="s">
        <x:v>31</x:v>
      </x:c>
      <x:c r="G100" s="26" t="s">
        <x:v>30</x:v>
      </x:c>
      <x:c r="H100" s="27" t="s">
        <x:v>31</x:v>
      </x:c>
      <x:c r="J100" s="26" t="s">
        <x:v>30</x:v>
      </x:c>
      <x:c r="K100" s="27" t="s">
        <x:v>31</x:v>
      </x:c>
      <x:c r="M100" s="26" t="s">
        <x:v>30</x:v>
      </x:c>
      <x:c r="N100" s="27" t="s">
        <x:v>31</x:v>
      </x:c>
      <x:c r="O100" s="33" t="s"/>
      <x:c r="S100" s="14" t="s">
        <x:v>18</x:v>
      </x:c>
      <x:c r="T100" s="129" t="s">
        <x:v>32</x:v>
      </x:c>
      <x:c r="U100" s="71">
        <x:v>44028.3993055556</x:v>
      </x:c>
    </x:row>
    <x:row r="101" spans="1:22" x14ac:dyDescent="0.25">
      <x:c r="A101" s="29" t="n">
        <x:v>0.1</x:v>
      </x:c>
      <x:c r="B101" s="28" t="n">
        <x:v>100</x:v>
      </x:c>
      <x:c r="C101" s="32" t="s">
        <x:v>33</x:v>
      </x:c>
      <x:c r="D101" s="29" t="n">
        <x:v>100</x:v>
      </x:c>
      <x:c r="E101" s="28" t="n">
        <x:v>80</x:v>
      </x:c>
      <x:c r="F101" s="33" t="s">
        <x:v>33</x:v>
      </x:c>
      <x:c r="G101" s="29" t="n">
        <x:v>0</x:v>
      </x:c>
      <x:c r="H101" s="28" t="n">
        <x:v>0</x:v>
      </x:c>
      <x:c r="I101" s="33" t="s">
        <x:v>33</x:v>
      </x:c>
      <x:c r="J101" s="29" t="n">
        <x:v>1</x:v>
      </x:c>
      <x:c r="K101" s="28" t="n">
        <x:v>0</x:v>
      </x:c>
      <x:c r="L101" s="33" t="s">
        <x:v>33</x:v>
      </x:c>
      <x:c r="M101" s="29" t="n">
        <x:v>1</x:v>
      </x:c>
      <x:c r="N101" s="28" t="n">
        <x:v>1000</x:v>
      </x:c>
      <x:c r="O101" s="33" t="s">
        <x:v>33</x:v>
      </x:c>
      <x:c r="P101" s="69" t="s">
        <x:v>34</x:v>
      </x:c>
      <x:c r="Q101" s="130" t="n">
        <x:v>35000000</x:v>
      </x:c>
      <x:c r="R101" s="40" t="n">
        <x:v>0.875</x:v>
      </x:c>
      <x:c r="S101" s="14" t="s">
        <x:v>54</x:v>
      </x:c>
    </x:row>
    <x:row r="102" spans="1:22" customFormat="1" ht="30" customHeight="1" x14ac:dyDescent="0.25">
      <x:c r="A102" s="29" t="n">
        <x:v>0.2</x:v>
      </x:c>
      <x:c r="B102" s="28" t="n">
        <x:v>200</x:v>
      </x:c>
      <x:c r="D102" s="29" t="n">
        <x:v>200</x:v>
      </x:c>
      <x:c r="E102" s="28" t="n">
        <x:v>160</x:v>
      </x:c>
      <x:c r="F102" s="33" t="s"/>
      <x:c r="G102" s="29" t="n">
        <x:v>100</x:v>
      </x:c>
      <x:c r="H102" s="28" t="n">
        <x:v>1</x:v>
      </x:c>
      <x:c r="I102" s="33" t="s"/>
      <x:c r="J102" s="29" t="n">
        <x:v>2</x:v>
      </x:c>
      <x:c r="K102" s="28" t="n">
        <x:v>1</x:v>
      </x:c>
      <x:c r="L102" s="33" t="s"/>
      <x:c r="M102" s="29" t="n">
        <x:v>2</x:v>
      </x:c>
      <x:c r="N102" s="28" t="n">
        <x:v>50000</x:v>
      </x:c>
      <x:c r="O102" s="33" t="s"/>
      <x:c r="P102" s="69" t="s">
        <x:v>28</x:v>
      </x:c>
      <x:c r="Q102" s="133" t="n">
        <x:v>6</x:v>
      </x:c>
      <x:c r="R102" s="40" t="n">
        <x:v>0.65</x:v>
      </x:c>
      <x:c r="S102" s="14" t="s">
        <x:v>55</x:v>
      </x:c>
    </x:row>
    <x:row r="103" spans="1:22" customFormat="1" ht="30" customHeight="1" x14ac:dyDescent="0.25">
      <x:c r="A103" s="29" t="n">
        <x:v>0.3</x:v>
      </x:c>
      <x:c r="B103" s="28" t="n">
        <x:v>500</x:v>
      </x:c>
      <x:c r="D103" s="29" t="n">
        <x:v>400</x:v>
      </x:c>
      <x:c r="E103" s="28" t="n">
        <x:v>320</x:v>
      </x:c>
      <x:c r="F103" s="33" t="s"/>
      <x:c r="G103" s="29" t="n">
        <x:v>250</x:v>
      </x:c>
      <x:c r="H103" s="28" t="n">
        <x:v>2</x:v>
      </x:c>
      <x:c r="I103" s="33" t="s"/>
      <x:c r="J103" s="29" t="n">
        <x:v>3</x:v>
      </x:c>
      <x:c r="K103" s="28" t="n">
        <x:v>2</x:v>
      </x:c>
      <x:c r="L103" s="33" t="s"/>
      <x:c r="M103" s="29" t="n">
        <x:v>3</x:v>
      </x:c>
      <x:c r="N103" s="28" t="n">
        <x:v>200000</x:v>
      </x:c>
      <x:c r="O103" s="33" t="s"/>
      <x:c r="P103" s="69" t="s">
        <x:v>27</x:v>
      </x:c>
      <x:c r="Q103" s="28" t="n">
        <x:v>8</x:v>
      </x:c>
      <x:c r="R103" s="40" t="n">
        <x:v>0.81875</x:v>
      </x:c>
      <x:c r="S103" s="14" t="s">
        <x:v>56</x:v>
      </x:c>
    </x:row>
    <x:row r="104" spans="1:22" x14ac:dyDescent="0.25">
      <x:c r="A104" s="29" t="n">
        <x:v>0.4</x:v>
      </x:c>
      <x:c r="B104" s="28" t="n">
        <x:v>800</x:v>
      </x:c>
      <x:c r="D104" s="29" t="n">
        <x:v>600</x:v>
      </x:c>
      <x:c r="E104" s="28" t="n">
        <x:v>480</x:v>
      </x:c>
      <x:c r="F104" s="33" t="s"/>
      <x:c r="G104" s="29" t="n">
        <x:v>500</x:v>
      </x:c>
      <x:c r="H104" s="28" t="n">
        <x:v>3</x:v>
      </x:c>
      <x:c r="I104" s="33" t="s"/>
      <x:c r="J104" s="29" t="n">
        <x:v>4</x:v>
      </x:c>
      <x:c r="K104" s="28" t="n">
        <x:v>3</x:v>
      </x:c>
      <x:c r="L104" s="33" t="s"/>
      <x:c r="M104" s="29" t="n">
        <x:v>5</x:v>
      </x:c>
      <x:c r="N104" s="28" t="n">
        <x:v>1000000</x:v>
      </x:c>
      <x:c r="O104" s="33" t="s"/>
    </x:row>
    <x:row r="105" spans="1:22" x14ac:dyDescent="0.25">
      <x:c r="A105" s="29" t="n">
        <x:v>0.5</x:v>
      </x:c>
      <x:c r="B105" s="28" t="n">
        <x:v>1000</x:v>
      </x:c>
      <x:c r="D105" s="29" t="n">
        <x:v>800</x:v>
      </x:c>
      <x:c r="E105" s="28" t="n">
        <x:v>640</x:v>
      </x:c>
      <x:c r="F105" s="33" t="s"/>
      <x:c r="G105" s="29" t="n">
        <x:v>750</x:v>
      </x:c>
      <x:c r="H105" s="28" t="n">
        <x:v>5</x:v>
      </x:c>
      <x:c r="I105" s="33" t="s"/>
      <x:c r="J105" s="29" t="n">
        <x:v>5</x:v>
      </x:c>
      <x:c r="K105" s="28" t="n">
        <x:v>5</x:v>
      </x:c>
      <x:c r="L105" s="33" t="s"/>
      <x:c r="M105" s="134" t="n">
        <x:v>6</x:v>
      </x:c>
      <x:c r="N105" s="28" t="n">
        <x:v>5000000</x:v>
      </x:c>
      <x:c r="O105" s="33" t="s"/>
    </x:row>
    <x:row r="106" spans="1:22" x14ac:dyDescent="0.25">
      <x:c r="A106" s="134" t="n">
        <x:v>0.6</x:v>
      </x:c>
      <x:c r="B106" s="133" t="n">
        <x:v>1200</x:v>
      </x:c>
      <x:c r="D106" s="29" t="n">
        <x:v>1000</x:v>
      </x:c>
      <x:c r="E106" s="28" t="n">
        <x:v>800</x:v>
      </x:c>
      <x:c r="F106" s="33" t="s"/>
      <x:c r="G106" s="134" t="n">
        <x:v>1000</x:v>
      </x:c>
      <x:c r="H106" s="133" t="n">
        <x:v>6</x:v>
      </x:c>
      <x:c r="I106" s="33" t="s"/>
      <x:c r="J106" s="134" t="n">
        <x:v>6</x:v>
      </x:c>
      <x:c r="K106" s="133" t="n">
        <x:v>6</x:v>
      </x:c>
      <x:c r="L106" s="33" t="s"/>
      <x:c r="M106" s="29" t="n">
        <x:v>8</x:v>
      </x:c>
      <x:c r="N106" s="28" t="n">
        <x:v>15000000</x:v>
      </x:c>
      <x:c r="O106" s="33" t="s"/>
    </x:row>
    <x:row r="107" spans="1:22" x14ac:dyDescent="0.25">
      <x:c r="A107" s="29" t="n">
        <x:v>0.7</x:v>
      </x:c>
      <x:c r="B107" s="28" t="n">
        <x:v>1300</x:v>
      </x:c>
      <x:c r="D107" s="134" t="n">
        <x:v>1250</x:v>
      </x:c>
      <x:c r="E107" s="133" t="n">
        <x:v>1000</x:v>
      </x:c>
      <x:c r="F107" s="33" t="s"/>
      <x:c r="G107" s="29" t="n">
        <x:v>1250</x:v>
      </x:c>
      <x:c r="H107" s="28" t="n">
        <x:v>7</x:v>
      </x:c>
      <x:c r="I107" s="33" t="s"/>
      <x:c r="J107" s="29" t="n">
        <x:v>7</x:v>
      </x:c>
      <x:c r="K107" s="28" t="n">
        <x:v>7</x:v>
      </x:c>
      <x:c r="L107" s="33" t="s"/>
      <x:c r="M107" s="131" t="n">
        <x:v>10</x:v>
      </x:c>
      <x:c r="N107" s="130" t="n">
        <x:v>30000000</x:v>
      </x:c>
      <x:c r="O107" s="33" t="s"/>
    </x:row>
    <x:row r="108" spans="1:22" customFormat="1" ht="15.75" customHeight="1" x14ac:dyDescent="0.25">
      <x:c r="A108" s="29" t="n">
        <x:v>0.8</x:v>
      </x:c>
      <x:c r="B108" s="28" t="n">
        <x:v>1500</x:v>
      </x:c>
      <x:c r="D108" s="29" t="n">
        <x:v>1500</x:v>
      </x:c>
      <x:c r="E108" s="28" t="n">
        <x:v>1200</x:v>
      </x:c>
      <x:c r="F108" s="33" t="s"/>
      <x:c r="G108" s="29" t="n">
        <x:v>1300</x:v>
      </x:c>
      <x:c r="H108" s="28" t="n">
        <x:v>9</x:v>
      </x:c>
      <x:c r="I108" s="33" t="s"/>
      <x:c r="J108" s="29" t="n">
        <x:v>8</x:v>
      </x:c>
      <x:c r="K108" s="28" t="n">
        <x:v>8</x:v>
      </x:c>
      <x:c r="L108" s="33" t="s"/>
      <x:c r="M108" s="29" t="n">
        <x:v>12</x:v>
      </x:c>
      <x:c r="N108" s="28" t="n">
        <x:v>40000000</x:v>
      </x:c>
      <x:c r="O108" s="33" t="s"/>
    </x:row>
    <x:row r="109" spans="1:22" x14ac:dyDescent="0.25">
      <x:c r="A109" s="135" t="n">
        <x:v>0.9</x:v>
      </x:c>
      <x:c r="B109" s="136" t="n">
        <x:v>2000</x:v>
      </x:c>
      <x:c r="D109" s="131" t="n">
        <x:v>1750</x:v>
      </x:c>
      <x:c r="E109" s="130" t="n">
        <x:v>1400</x:v>
      </x:c>
      <x:c r="F109" s="33" t="s"/>
      <x:c r="G109" s="29" t="n">
        <x:v>1400</x:v>
      </x:c>
      <x:c r="H109" s="28" t="n">
        <x:v>10</x:v>
      </x:c>
      <x:c r="I109" s="33" t="s"/>
      <x:c r="J109" s="29" t="n">
        <x:v>9</x:v>
      </x:c>
      <x:c r="K109" s="28" t="n">
        <x:v>9</x:v>
      </x:c>
      <x:c r="L109" s="33" t="s"/>
      <x:c r="M109" s="29" t="n">
        <x:v>18</x:v>
      </x:c>
      <x:c r="N109" s="28" t="n">
        <x:v>1000000000</x:v>
      </x:c>
      <x:c r="O109" s="33" t="s"/>
    </x:row>
    <x:row r="110" spans="1:22" x14ac:dyDescent="0.25">
      <x:c r="A110" s="66" t="n">
        <x:v>1</x:v>
      </x:c>
      <x:c r="B110" s="67" t="n">
        <x:v>2500</x:v>
      </x:c>
      <x:c r="D110" s="66" t="n">
        <x:v>2000</x:v>
      </x:c>
      <x:c r="E110" s="67" t="n">
        <x:v>1600</x:v>
      </x:c>
      <x:c r="F110" s="33" t="s"/>
      <x:c r="G110" s="131" t="n">
        <x:v>1500</x:v>
      </x:c>
      <x:c r="H110" s="130" t="n">
        <x:v>11</x:v>
      </x:c>
      <x:c r="I110" s="33" t="s"/>
      <x:c r="J110" s="131" t="n">
        <x:v>11</x:v>
      </x:c>
      <x:c r="K110" s="130" t="n">
        <x:v>11</x:v>
      </x:c>
      <x:c r="L110" s="33" t="s"/>
      <x:c r="M110" s="29" t="s"/>
      <x:c r="N110" s="28" t="s"/>
      <x:c r="O110" s="33" t="s"/>
    </x:row>
    <x:row r="111" spans="1:22" x14ac:dyDescent="0.25">
      <x:c r="A111" s="66" t="s"/>
      <x:c r="B111" s="67" t="s"/>
      <x:c r="D111" s="66" t="s"/>
      <x:c r="E111" s="67" t="s"/>
      <x:c r="F111" s="33" t="s"/>
      <x:c r="G111" s="29" t="s"/>
      <x:c r="H111" s="28" t="s"/>
      <x:c r="I111" s="33" t="s"/>
      <x:c r="J111" s="29" t="s"/>
      <x:c r="K111" s="28" t="s"/>
      <x:c r="L111" s="33" t="s"/>
      <x:c r="M111" s="29" t="s"/>
      <x:c r="N111" s="28" t="s"/>
      <x:c r="O111" s="33" t="s"/>
    </x:row>
    <x:row r="112" spans="1:22" x14ac:dyDescent="0.25">
      <x:c r="A112" s="66" t="s"/>
      <x:c r="B112" s="67" t="s"/>
      <x:c r="D112" s="66" t="s"/>
      <x:c r="E112" s="67" t="s"/>
      <x:c r="G112" s="29" t="s"/>
      <x:c r="H112" s="28" t="s"/>
      <x:c r="I112" s="33" t="s"/>
      <x:c r="J112" s="29" t="s"/>
      <x:c r="K112" s="28" t="s"/>
      <x:c r="L112" s="33" t="s"/>
      <x:c r="M112" s="29" t="s"/>
      <x:c r="N112" s="28" t="s"/>
      <x:c r="O112" s="33" t="s"/>
    </x:row>
    <x:row r="113" spans="1:22" x14ac:dyDescent="0.25">
      <x:c r="A113" s="66" t="s"/>
      <x:c r="B113" s="67" t="s"/>
      <x:c r="D113" s="66" t="s"/>
      <x:c r="E113" s="67" t="s"/>
      <x:c r="G113" s="29" t="s"/>
      <x:c r="H113" s="28" t="s"/>
      <x:c r="I113" s="33" t="s"/>
      <x:c r="J113" s="29" t="s"/>
      <x:c r="K113" s="28" t="s"/>
      <x:c r="L113" s="33" t="s"/>
      <x:c r="M113" s="29" t="s"/>
      <x:c r="N113" s="28" t="s"/>
      <x:c r="O113" s="33" t="s"/>
    </x:row>
    <x:row r="114" spans="1:22" customFormat="1" ht="15.75" customHeight="1" thickBot="1" x14ac:dyDescent="0.3">
      <x:c r="A114" s="25" t="s"/>
      <x:c r="B114" s="35" t="s"/>
      <x:c r="C114" s="37" t="s"/>
      <x:c r="D114" s="25" t="s"/>
      <x:c r="E114" s="35" t="s"/>
      <x:c r="F114" s="37" t="s"/>
      <x:c r="G114" s="25" t="s"/>
      <x:c r="H114" s="35" t="s"/>
      <x:c r="I114" s="36" t="s"/>
      <x:c r="J114" s="25" t="s"/>
      <x:c r="K114" s="35" t="s"/>
      <x:c r="L114" s="36" t="s"/>
      <x:c r="M114" s="25" t="s"/>
      <x:c r="N114" s="35" t="s"/>
      <x:c r="O114" s="36" t="s"/>
      <x:c r="S114" s="16" t="s"/>
    </x:row>
    <x:row r="116" spans="1:22" customFormat="1" ht="15.75" customHeight="1" thickBot="1" x14ac:dyDescent="0.3">
      <x:c r="A116" s="23" t="s">
        <x:v>57</x:v>
      </x:c>
      <x:c r="S116" s="16" t="s"/>
    </x:row>
    <x:row r="117" spans="1:22" x14ac:dyDescent="0.25">
      <x:c r="A117" s="123" t="s">
        <x:v>10</x:v>
      </x:c>
      <x:c r="B117" s="124" t="s"/>
      <x:c r="C117" s="125" t="s"/>
      <x:c r="D117" s="123" t="s">
        <x:v>11</x:v>
      </x:c>
      <x:c r="E117" s="124" t="s"/>
      <x:c r="F117" s="125" t="s"/>
      <x:c r="G117" s="123" t="s">
        <x:v>12</x:v>
      </x:c>
      <x:c r="H117" s="124" t="s"/>
      <x:c r="I117" s="125" t="s"/>
      <x:c r="J117" s="123" t="s">
        <x:v>13</x:v>
      </x:c>
      <x:c r="K117" s="124" t="s"/>
      <x:c r="L117" s="125" t="s"/>
      <x:c r="M117" s="123" t="s">
        <x:v>14</x:v>
      </x:c>
      <x:c r="N117" s="124" t="s"/>
      <x:c r="O117" s="125" t="s"/>
      <x:c r="P117" s="127" t="s">
        <x:v>15</x:v>
      </x:c>
      <x:c r="Q117" s="128" t="s">
        <x:v>16</x:v>
      </x:c>
      <x:c r="R117" s="19" t="s">
        <x:v>17</x:v>
      </x:c>
      <x:c r="S117" s="15" t="s">
        <x:v>18</x:v>
      </x:c>
      <x:c r="T117" s="70" t="s">
        <x:v>19</x:v>
      </x:c>
      <x:c r="U117" s="70" t="s">
        <x:v>20</x:v>
      </x:c>
    </x:row>
    <x:row r="118" spans="1:22" x14ac:dyDescent="0.25">
      <x:c r="A118" s="26" t="s">
        <x:v>21</x:v>
      </x:c>
      <x:c r="B118" s="27" t="s">
        <x:v>22</x:v>
      </x:c>
      <x:c r="C118" s="24" t="s">
        <x:v>23</x:v>
      </x:c>
      <x:c r="D118" s="26" t="s">
        <x:v>24</x:v>
      </x:c>
      <x:c r="E118" s="27" t="s">
        <x:v>25</x:v>
      </x:c>
      <x:c r="F118" s="24" t="s">
        <x:v>23</x:v>
      </x:c>
      <x:c r="G118" s="26" t="s">
        <x:v>25</x:v>
      </x:c>
      <x:c r="H118" s="27" t="s">
        <x:v>26</x:v>
      </x:c>
      <x:c r="I118" s="24" t="s">
        <x:v>23</x:v>
      </x:c>
      <x:c r="J118" s="26" t="s">
        <x:v>27</x:v>
      </x:c>
      <x:c r="K118" s="27" t="s">
        <x:v>28</x:v>
      </x:c>
      <x:c r="L118" s="24" t="s">
        <x:v>23</x:v>
      </x:c>
      <x:c r="M118" s="26" t="s">
        <x:v>28</x:v>
      </x:c>
      <x:c r="N118" s="27" t="s">
        <x:v>29</x:v>
      </x:c>
      <x:c r="O118" s="24" t="s">
        <x:v>23</x:v>
      </x:c>
    </x:row>
    <x:row r="119" spans="1:22" x14ac:dyDescent="0.25">
      <x:c r="A119" s="26" t="s">
        <x:v>30</x:v>
      </x:c>
      <x:c r="B119" s="27" t="s">
        <x:v>31</x:v>
      </x:c>
      <x:c r="D119" s="26" t="s">
        <x:v>30</x:v>
      </x:c>
      <x:c r="E119" s="27" t="s">
        <x:v>31</x:v>
      </x:c>
      <x:c r="G119" s="26" t="s">
        <x:v>30</x:v>
      </x:c>
      <x:c r="H119" s="27" t="s">
        <x:v>31</x:v>
      </x:c>
      <x:c r="J119" s="26" t="s">
        <x:v>30</x:v>
      </x:c>
      <x:c r="K119" s="27" t="s">
        <x:v>31</x:v>
      </x:c>
      <x:c r="M119" s="26" t="s">
        <x:v>30</x:v>
      </x:c>
      <x:c r="N119" s="27" t="s">
        <x:v>31</x:v>
      </x:c>
      <x:c r="O119" s="33" t="s"/>
    </x:row>
    <x:row r="120" spans="1:22" customFormat="1" ht="15.75" customHeight="1" x14ac:dyDescent="0.25">
      <x:c r="A120" s="29" t="n">
        <x:v>0.1</x:v>
      </x:c>
      <x:c r="B120" s="28" t="n">
        <x:v>100</x:v>
      </x:c>
      <x:c r="C120" s="33" t="s">
        <x:v>58</x:v>
      </x:c>
      <x:c r="D120" s="29" t="n">
        <x:v>100</x:v>
      </x:c>
      <x:c r="E120" s="28" t="n">
        <x:v>80</x:v>
      </x:c>
      <x:c r="F120" s="33" t="s">
        <x:v>58</x:v>
      </x:c>
      <x:c r="G120" s="29" t="n">
        <x:v>0</x:v>
      </x:c>
      <x:c r="H120" s="28" t="n">
        <x:v>0</x:v>
      </x:c>
      <x:c r="I120" s="33" t="s">
        <x:v>58</x:v>
      </x:c>
      <x:c r="J120" s="29" t="n">
        <x:v>1</x:v>
      </x:c>
      <x:c r="K120" s="28" t="n">
        <x:v>0</x:v>
      </x:c>
      <x:c r="L120" s="33" t="s">
        <x:v>58</x:v>
      </x:c>
      <x:c r="M120" s="29" t="n">
        <x:v>1</x:v>
      </x:c>
      <x:c r="N120" s="28" t="n">
        <x:v>1000</x:v>
      </x:c>
      <x:c r="O120" s="33" t="s">
        <x:v>58</x:v>
      </x:c>
      <x:c r="P120" s="69" t="s">
        <x:v>34</x:v>
      </x:c>
      <x:c r="Q120" s="28" t="n">
        <x:v>35000000</x:v>
      </x:c>
      <x:c r="R120" s="40" t="n">
        <x:v>0.87584</x:v>
      </x:c>
    </x:row>
    <x:row r="121" spans="1:22" x14ac:dyDescent="0.25">
      <x:c r="A121" s="29" t="n">
        <x:v>0.2</x:v>
      </x:c>
      <x:c r="B121" s="28" t="n">
        <x:v>200</x:v>
      </x:c>
      <x:c r="C121" s="33" t="s"/>
      <x:c r="D121" s="29" t="n">
        <x:v>200</x:v>
      </x:c>
      <x:c r="E121" s="28" t="n">
        <x:v>160</x:v>
      </x:c>
      <x:c r="F121" s="33" t="s"/>
      <x:c r="G121" s="29" t="n">
        <x:v>100</x:v>
      </x:c>
      <x:c r="H121" s="28" t="n">
        <x:v>1</x:v>
      </x:c>
      <x:c r="I121" s="33" t="s"/>
      <x:c r="J121" s="29" t="n">
        <x:v>2</x:v>
      </x:c>
      <x:c r="K121" s="28" t="n">
        <x:v>1</x:v>
      </x:c>
      <x:c r="L121" s="33" t="s"/>
      <x:c r="M121" s="29" t="n">
        <x:v>2</x:v>
      </x:c>
      <x:c r="N121" s="28" t="n">
        <x:v>50000</x:v>
      </x:c>
      <x:c r="O121" s="33" t="s"/>
      <x:c r="P121" s="69" t="s">
        <x:v>28</x:v>
      </x:c>
      <x:c r="Q121" s="28" t="n">
        <x:v>6</x:v>
      </x:c>
      <x:c r="R121" s="40" t="n">
        <x:v>0.6398</x:v>
      </x:c>
    </x:row>
    <x:row r="122" spans="1:22" x14ac:dyDescent="0.25">
      <x:c r="A122" s="29" t="n">
        <x:v>0.3</x:v>
      </x:c>
      <x:c r="B122" s="28" t="n">
        <x:v>500</x:v>
      </x:c>
      <x:c r="C122" s="33" t="s"/>
      <x:c r="D122" s="29" t="n">
        <x:v>400</x:v>
      </x:c>
      <x:c r="E122" s="28" t="n">
        <x:v>320</x:v>
      </x:c>
      <x:c r="F122" s="33" t="s"/>
      <x:c r="G122" s="29" t="n">
        <x:v>250</x:v>
      </x:c>
      <x:c r="H122" s="28" t="n">
        <x:v>2</x:v>
      </x:c>
      <x:c r="I122" s="33" t="s"/>
      <x:c r="J122" s="29" t="n">
        <x:v>3</x:v>
      </x:c>
      <x:c r="K122" s="28" t="n">
        <x:v>2</x:v>
      </x:c>
      <x:c r="L122" s="33" t="s"/>
      <x:c r="M122" s="29" t="n">
        <x:v>3</x:v>
      </x:c>
      <x:c r="N122" s="28" t="n">
        <x:v>200000</x:v>
      </x:c>
      <x:c r="O122" s="33" t="s"/>
      <x:c r="P122" s="69" t="s">
        <x:v>27</x:v>
      </x:c>
      <x:c r="Q122" s="28" t="n">
        <x:v>8</x:v>
      </x:c>
      <x:c r="R122" s="40" t="n">
        <x:v>0.82389</x:v>
      </x:c>
    </x:row>
    <x:row r="123" spans="1:22" x14ac:dyDescent="0.25">
      <x:c r="A123" s="29" t="n">
        <x:v>0.4</x:v>
      </x:c>
      <x:c r="B123" s="28" t="n">
        <x:v>800</x:v>
      </x:c>
      <x:c r="C123" s="33" t="s"/>
      <x:c r="D123" s="29" t="n">
        <x:v>600</x:v>
      </x:c>
      <x:c r="E123" s="28" t="n">
        <x:v>480</x:v>
      </x:c>
      <x:c r="F123" s="33" t="s"/>
      <x:c r="G123" s="29" t="n">
        <x:v>500</x:v>
      </x:c>
      <x:c r="H123" s="28" t="n">
        <x:v>3</x:v>
      </x:c>
      <x:c r="I123" s="33" t="s"/>
      <x:c r="J123" s="29" t="n">
        <x:v>4</x:v>
      </x:c>
      <x:c r="K123" s="28" t="n">
        <x:v>3</x:v>
      </x:c>
      <x:c r="L123" s="33" t="s"/>
      <x:c r="M123" s="29" t="n">
        <x:v>5</x:v>
      </x:c>
      <x:c r="N123" s="28" t="n">
        <x:v>1000000</x:v>
      </x:c>
      <x:c r="O123" s="33" t="s"/>
    </x:row>
    <x:row r="124" spans="1:22" x14ac:dyDescent="0.25">
      <x:c r="A124" s="29" t="n">
        <x:v>0.5</x:v>
      </x:c>
      <x:c r="B124" s="28" t="n">
        <x:v>1000</x:v>
      </x:c>
      <x:c r="C124" s="33" t="s"/>
      <x:c r="D124" s="29" t="n">
        <x:v>800</x:v>
      </x:c>
      <x:c r="E124" s="28" t="n">
        <x:v>640</x:v>
      </x:c>
      <x:c r="F124" s="33" t="s"/>
      <x:c r="G124" s="29" t="n">
        <x:v>750</x:v>
      </x:c>
      <x:c r="H124" s="28" t="n">
        <x:v>5</x:v>
      </x:c>
      <x:c r="I124" s="33" t="s"/>
      <x:c r="J124" s="29" t="n">
        <x:v>5</x:v>
      </x:c>
      <x:c r="K124" s="28" t="n">
        <x:v>5</x:v>
      </x:c>
      <x:c r="L124" s="33" t="s"/>
      <x:c r="M124" s="29" t="n">
        <x:v>6</x:v>
      </x:c>
      <x:c r="N124" s="28" t="n">
        <x:v>5000000</x:v>
      </x:c>
      <x:c r="O124" s="33" t="s"/>
    </x:row>
    <x:row r="125" spans="1:22" x14ac:dyDescent="0.25">
      <x:c r="A125" s="29" t="n">
        <x:v>0.6</x:v>
      </x:c>
      <x:c r="B125" s="28" t="n">
        <x:v>1200</x:v>
      </x:c>
      <x:c r="C125" s="33" t="s"/>
      <x:c r="D125" s="29" t="n">
        <x:v>1000</x:v>
      </x:c>
      <x:c r="E125" s="28" t="n">
        <x:v>800</x:v>
      </x:c>
      <x:c r="F125" s="33" t="s"/>
      <x:c r="G125" s="29" t="n">
        <x:v>1000</x:v>
      </x:c>
      <x:c r="H125" s="28" t="n">
        <x:v>6</x:v>
      </x:c>
      <x:c r="I125" s="33" t="s"/>
      <x:c r="J125" s="29" t="n">
        <x:v>6</x:v>
      </x:c>
      <x:c r="K125" s="28" t="n">
        <x:v>6</x:v>
      </x:c>
      <x:c r="L125" s="33" t="s"/>
      <x:c r="M125" s="29" t="n">
        <x:v>8</x:v>
      </x:c>
      <x:c r="N125" s="28" t="n">
        <x:v>15000000</x:v>
      </x:c>
      <x:c r="O125" s="33" t="s"/>
    </x:row>
    <x:row r="126" spans="1:22" x14ac:dyDescent="0.25">
      <x:c r="A126" s="29" t="n">
        <x:v>0.7</x:v>
      </x:c>
      <x:c r="B126" s="28" t="n">
        <x:v>1300</x:v>
      </x:c>
      <x:c r="C126" s="33" t="s"/>
      <x:c r="D126" s="29" t="n">
        <x:v>1250</x:v>
      </x:c>
      <x:c r="E126" s="28" t="n">
        <x:v>1000</x:v>
      </x:c>
      <x:c r="F126" s="33" t="s"/>
      <x:c r="G126" s="29" t="n">
        <x:v>1250</x:v>
      </x:c>
      <x:c r="H126" s="28" t="n">
        <x:v>7</x:v>
      </x:c>
      <x:c r="I126" s="33" t="s"/>
      <x:c r="J126" s="29" t="n">
        <x:v>7</x:v>
      </x:c>
      <x:c r="K126" s="28" t="n">
        <x:v>7</x:v>
      </x:c>
      <x:c r="L126" s="33" t="s"/>
      <x:c r="M126" s="29" t="n">
        <x:v>10</x:v>
      </x:c>
      <x:c r="N126" s="28" t="n">
        <x:v>30000000</x:v>
      </x:c>
      <x:c r="O126" s="33" t="s"/>
    </x:row>
    <x:row r="127" spans="1:22" x14ac:dyDescent="0.25">
      <x:c r="A127" s="29" t="n">
        <x:v>0.8</x:v>
      </x:c>
      <x:c r="B127" s="28" t="n">
        <x:v>1500</x:v>
      </x:c>
      <x:c r="C127" s="33" t="s"/>
      <x:c r="D127" s="29" t="n">
        <x:v>1500</x:v>
      </x:c>
      <x:c r="E127" s="28" t="n">
        <x:v>1200</x:v>
      </x:c>
      <x:c r="F127" s="33" t="s"/>
      <x:c r="G127" s="29" t="n">
        <x:v>1300</x:v>
      </x:c>
      <x:c r="H127" s="28" t="n">
        <x:v>9</x:v>
      </x:c>
      <x:c r="I127" s="33" t="s"/>
      <x:c r="J127" s="29" t="n">
        <x:v>8</x:v>
      </x:c>
      <x:c r="K127" s="28" t="n">
        <x:v>8</x:v>
      </x:c>
      <x:c r="L127" s="33" t="s"/>
      <x:c r="M127" s="29" t="n">
        <x:v>12</x:v>
      </x:c>
      <x:c r="N127" s="28" t="n">
        <x:v>40000000</x:v>
      </x:c>
      <x:c r="O127" s="33" t="s"/>
    </x:row>
    <x:row r="128" spans="1:22" x14ac:dyDescent="0.25">
      <x:c r="A128" s="29" t="n">
        <x:v>0.9</x:v>
      </x:c>
      <x:c r="B128" s="28" t="n">
        <x:v>2000</x:v>
      </x:c>
      <x:c r="C128" s="33" t="s"/>
      <x:c r="D128" s="29" t="n">
        <x:v>1750</x:v>
      </x:c>
      <x:c r="E128" s="28" t="n">
        <x:v>1400</x:v>
      </x:c>
      <x:c r="F128" s="33" t="s"/>
      <x:c r="G128" s="29" t="n">
        <x:v>1400</x:v>
      </x:c>
      <x:c r="H128" s="28" t="n">
        <x:v>10</x:v>
      </x:c>
      <x:c r="I128" s="33" t="s"/>
      <x:c r="J128" s="29" t="n">
        <x:v>9</x:v>
      </x:c>
      <x:c r="K128" s="28" t="n">
        <x:v>9</x:v>
      </x:c>
      <x:c r="L128" s="33" t="s"/>
      <x:c r="M128" s="29" t="n">
        <x:v>18</x:v>
      </x:c>
      <x:c r="N128" s="28" t="n">
        <x:v>1000000000</x:v>
      </x:c>
      <x:c r="O128" s="33" t="s"/>
    </x:row>
    <x:row r="129" spans="1:22" x14ac:dyDescent="0.25">
      <x:c r="A129" s="29" t="n">
        <x:v>1</x:v>
      </x:c>
      <x:c r="B129" s="28" t="n">
        <x:v>2500</x:v>
      </x:c>
      <x:c r="C129" s="33" t="s"/>
      <x:c r="D129" s="29" t="n">
        <x:v>2000</x:v>
      </x:c>
      <x:c r="E129" s="28" t="n">
        <x:v>1600</x:v>
      </x:c>
      <x:c r="F129" s="33" t="s"/>
      <x:c r="G129" s="29" t="n">
        <x:v>1500</x:v>
      </x:c>
      <x:c r="H129" s="28" t="n">
        <x:v>11</x:v>
      </x:c>
      <x:c r="I129" s="33" t="s"/>
      <x:c r="J129" s="29" t="n">
        <x:v>11</x:v>
      </x:c>
      <x:c r="K129" s="28" t="n">
        <x:v>11</x:v>
      </x:c>
      <x:c r="L129" s="33" t="s"/>
      <x:c r="M129" s="29" t="s"/>
      <x:c r="N129" s="28" t="s"/>
      <x:c r="O129" s="33" t="s"/>
    </x:row>
    <x:row r="130" spans="1:22" x14ac:dyDescent="0.25">
      <x:c r="A130" s="29" t="s"/>
      <x:c r="B130" s="28" t="s"/>
      <x:c r="C130" s="33" t="s"/>
      <x:c r="D130" s="29" t="s"/>
      <x:c r="E130" s="28" t="s"/>
      <x:c r="F130" s="33" t="s"/>
      <x:c r="G130" s="29" t="s"/>
      <x:c r="H130" s="28" t="s"/>
      <x:c r="I130" s="33" t="s"/>
      <x:c r="J130" s="29" t="s"/>
      <x:c r="K130" s="28" t="s"/>
      <x:c r="L130" s="33" t="s"/>
      <x:c r="M130" s="29" t="s"/>
      <x:c r="N130" s="28" t="s"/>
      <x:c r="O130" s="33" t="s"/>
    </x:row>
    <x:row r="131" spans="1:22" x14ac:dyDescent="0.25">
      <x:c r="A131" s="29" t="s"/>
      <x:c r="B131" s="28" t="s"/>
      <x:c r="C131" s="33" t="s"/>
      <x:c r="D131" s="29" t="s"/>
      <x:c r="E131" s="28" t="s"/>
      <x:c r="F131" s="33" t="s"/>
      <x:c r="G131" s="29" t="s"/>
      <x:c r="H131" s="28" t="s"/>
      <x:c r="I131" s="33" t="s"/>
      <x:c r="J131" s="29" t="s"/>
      <x:c r="K131" s="28" t="s"/>
      <x:c r="M131" s="29" t="s"/>
      <x:c r="N131" s="28" t="s"/>
      <x:c r="O131" s="33" t="s"/>
    </x:row>
    <x:row r="132" spans="1:22" customFormat="1" ht="15.75" customHeight="1" thickBot="1" x14ac:dyDescent="0.3">
      <x:c r="A132" s="25" t="s"/>
      <x:c r="B132" s="35" t="s"/>
      <x:c r="C132" s="36" t="s"/>
      <x:c r="D132" s="25" t="s"/>
      <x:c r="E132" s="35" t="s"/>
      <x:c r="F132" s="36" t="s"/>
      <x:c r="G132" s="25" t="s"/>
      <x:c r="H132" s="35" t="s"/>
      <x:c r="I132" s="36" t="s"/>
      <x:c r="J132" s="25" t="s"/>
      <x:c r="K132" s="35" t="s"/>
      <x:c r="L132" s="36" t="s"/>
      <x:c r="M132" s="25" t="s"/>
      <x:c r="N132" s="35" t="s"/>
      <x:c r="O132" s="36" t="s"/>
      <x:c r="S132" s="16" t="s"/>
    </x:row>
    <x:row r="134" spans="1:22" customFormat="1" ht="15.75" customHeight="1" thickBot="1" x14ac:dyDescent="0.3">
      <x:c r="A134" s="23" t="s">
        <x:v>59</x:v>
      </x:c>
      <x:c r="F134" s="25" t="s"/>
      <x:c r="G134" s="35" t="s"/>
      <x:c r="S134" s="16" t="s"/>
    </x:row>
    <x:row r="135" spans="1:22" x14ac:dyDescent="0.25">
      <x:c r="A135" s="123" t="s">
        <x:v>10</x:v>
      </x:c>
      <x:c r="B135" s="124" t="s"/>
      <x:c r="C135" s="125" t="s"/>
      <x:c r="D135" s="123" t="s">
        <x:v>11</x:v>
      </x:c>
      <x:c r="E135" s="124" t="s"/>
      <x:c r="F135" s="125" t="s"/>
      <x:c r="G135" s="123" t="s">
        <x:v>12</x:v>
      </x:c>
      <x:c r="H135" s="124" t="s"/>
      <x:c r="I135" s="125" t="s"/>
      <x:c r="J135" s="123" t="s">
        <x:v>13</x:v>
      </x:c>
      <x:c r="K135" s="124" t="s"/>
      <x:c r="L135" s="125" t="s"/>
      <x:c r="M135" s="123" t="s">
        <x:v>14</x:v>
      </x:c>
      <x:c r="N135" s="124" t="s"/>
      <x:c r="O135" s="125" t="s"/>
      <x:c r="P135" s="127" t="s">
        <x:v>15</x:v>
      </x:c>
      <x:c r="Q135" s="128" t="s">
        <x:v>16</x:v>
      </x:c>
      <x:c r="R135" s="19" t="s">
        <x:v>17</x:v>
      </x:c>
      <x:c r="S135" s="15" t="s">
        <x:v>18</x:v>
      </x:c>
      <x:c r="T135" s="70" t="s">
        <x:v>19</x:v>
      </x:c>
      <x:c r="U135" s="70" t="s">
        <x:v>20</x:v>
      </x:c>
    </x:row>
    <x:row r="136" spans="1:22" x14ac:dyDescent="0.25">
      <x:c r="A136" s="26" t="s">
        <x:v>21</x:v>
      </x:c>
      <x:c r="B136" s="27" t="s">
        <x:v>22</x:v>
      </x:c>
      <x:c r="C136" s="24" t="s">
        <x:v>23</x:v>
      </x:c>
      <x:c r="D136" s="26" t="s">
        <x:v>24</x:v>
      </x:c>
      <x:c r="E136" s="27" t="s">
        <x:v>25</x:v>
      </x:c>
      <x:c r="F136" s="24" t="s">
        <x:v>23</x:v>
      </x:c>
      <x:c r="G136" s="26" t="s">
        <x:v>25</x:v>
      </x:c>
      <x:c r="H136" s="27" t="s">
        <x:v>26</x:v>
      </x:c>
      <x:c r="I136" s="24" t="s">
        <x:v>23</x:v>
      </x:c>
      <x:c r="J136" s="26" t="s">
        <x:v>27</x:v>
      </x:c>
      <x:c r="K136" s="27" t="s">
        <x:v>28</x:v>
      </x:c>
      <x:c r="L136" s="24" t="s">
        <x:v>23</x:v>
      </x:c>
      <x:c r="M136" s="26" t="s">
        <x:v>28</x:v>
      </x:c>
      <x:c r="N136" s="27" t="s">
        <x:v>29</x:v>
      </x:c>
      <x:c r="O136" s="24" t="s">
        <x:v>23</x:v>
      </x:c>
    </x:row>
    <x:row r="137" spans="1:22" x14ac:dyDescent="0.25">
      <x:c r="A137" s="26" t="s">
        <x:v>30</x:v>
      </x:c>
      <x:c r="B137" s="27" t="s">
        <x:v>31</x:v>
      </x:c>
      <x:c r="D137" s="26" t="s">
        <x:v>30</x:v>
      </x:c>
      <x:c r="E137" s="27" t="s">
        <x:v>31</x:v>
      </x:c>
      <x:c r="G137" s="26" t="s">
        <x:v>30</x:v>
      </x:c>
      <x:c r="H137" s="27" t="s">
        <x:v>31</x:v>
      </x:c>
      <x:c r="J137" s="26" t="s">
        <x:v>30</x:v>
      </x:c>
      <x:c r="K137" s="27" t="s">
        <x:v>31</x:v>
      </x:c>
      <x:c r="M137" s="26" t="s">
        <x:v>30</x:v>
      </x:c>
      <x:c r="N137" s="27" t="s">
        <x:v>31</x:v>
      </x:c>
      <x:c r="O137" s="33" t="s"/>
      <x:c r="S137" s="14" t="s">
        <x:v>18</x:v>
      </x:c>
      <x:c r="T137" s="132" t="s">
        <x:v>39</x:v>
      </x:c>
      <x:c r="U137" s="71">
        <x:v>44028.3993055556</x:v>
      </x:c>
    </x:row>
    <x:row r="138" spans="1:22" customFormat="1" ht="30" customHeight="1" x14ac:dyDescent="0.25">
      <x:c r="A138" s="29" t="n">
        <x:v>0.1</x:v>
      </x:c>
      <x:c r="B138" s="28" t="n">
        <x:v>100</x:v>
      </x:c>
      <x:c r="C138" s="33" t="s">
        <x:v>33</x:v>
      </x:c>
      <x:c r="D138" s="29" t="n">
        <x:v>100</x:v>
      </x:c>
      <x:c r="E138" s="28" t="n">
        <x:v>100</x:v>
      </x:c>
      <x:c r="F138" s="33" t="s">
        <x:v>33</x:v>
      </x:c>
      <x:c r="G138" s="29" t="n">
        <x:v>100</x:v>
      </x:c>
      <x:c r="H138" s="28" t="n">
        <x:v>0</x:v>
      </x:c>
      <x:c r="I138" s="33" t="s">
        <x:v>33</x:v>
      </x:c>
      <x:c r="J138" s="29" t="n">
        <x:v>1</x:v>
      </x:c>
      <x:c r="K138" s="28" t="n">
        <x:v>0</x:v>
      </x:c>
      <x:c r="L138" s="33" t="s">
        <x:v>33</x:v>
      </x:c>
      <x:c r="M138" s="29" t="n">
        <x:v>1</x:v>
      </x:c>
      <x:c r="N138" s="28" t="n">
        <x:v>100000</x:v>
      </x:c>
      <x:c r="O138" s="33" t="s">
        <x:v>33</x:v>
      </x:c>
      <x:c r="P138" s="69" t="s">
        <x:v>34</x:v>
      </x:c>
      <x:c r="Q138" s="28" t="n">
        <x:v>125000000</x:v>
      </x:c>
      <x:c r="R138" s="40" t="n">
        <x:v>0.87554</x:v>
      </x:c>
      <x:c r="S138" s="14" t="s">
        <x:v>60</x:v>
      </x:c>
    </x:row>
    <x:row r="139" spans="1:22" customFormat="1" ht="30" customHeight="1" x14ac:dyDescent="0.25">
      <x:c r="A139" s="29" t="n">
        <x:v>0.5</x:v>
      </x:c>
      <x:c r="B139" s="28" t="n">
        <x:v>3000</x:v>
      </x:c>
      <x:c r="C139" s="33" t="s"/>
      <x:c r="D139" s="29" t="n">
        <x:v>1000</x:v>
      </x:c>
      <x:c r="E139" s="28" t="n">
        <x:v>750</x:v>
      </x:c>
      <x:c r="F139" s="33" t="s"/>
      <x:c r="G139" s="29" t="n">
        <x:v>1000</x:v>
      </x:c>
      <x:c r="H139" s="28" t="n">
        <x:v>5</x:v>
      </x:c>
      <x:c r="I139" s="33" t="s"/>
      <x:c r="J139" s="29" t="n">
        <x:v>5</x:v>
      </x:c>
      <x:c r="K139" s="28" t="n">
        <x:v>3</x:v>
      </x:c>
      <x:c r="L139" s="33" t="s"/>
      <x:c r="M139" s="29" t="n">
        <x:v>5</x:v>
      </x:c>
      <x:c r="N139" s="28" t="n">
        <x:v>2000000</x:v>
      </x:c>
      <x:c r="O139" s="33" t="s"/>
      <x:c r="P139" s="69" t="s">
        <x:v>28</x:v>
      </x:c>
      <x:c r="Q139" s="28" t="n">
        <x:v>7</x:v>
      </x:c>
      <x:c r="R139" s="40" t="n">
        <x:v>0.47426</x:v>
      </x:c>
      <x:c r="S139" s="14" t="s">
        <x:v>61</x:v>
      </x:c>
    </x:row>
    <x:row r="140" spans="1:22" customFormat="1" ht="30" customHeight="1" x14ac:dyDescent="0.25">
      <x:c r="A140" s="29" t="n">
        <x:v>1</x:v>
      </x:c>
      <x:c r="B140" s="28" t="n">
        <x:v>6000</x:v>
      </x:c>
      <x:c r="C140" s="33" t="s"/>
      <x:c r="D140" s="29" t="n">
        <x:v>2000</x:v>
      </x:c>
      <x:c r="E140" s="28" t="n">
        <x:v>1500</x:v>
      </x:c>
      <x:c r="F140" s="33" t="s"/>
      <x:c r="G140" s="29" t="n">
        <x:v>2000</x:v>
      </x:c>
      <x:c r="H140" s="28" t="n">
        <x:v>8</x:v>
      </x:c>
      <x:c r="I140" s="33" t="s"/>
      <x:c r="J140" s="29" t="n">
        <x:v>10</x:v>
      </x:c>
      <x:c r="K140" s="28" t="n">
        <x:v>8</x:v>
      </x:c>
      <x:c r="L140" s="33" t="s"/>
      <x:c r="M140" s="29" t="n">
        <x:v>10</x:v>
      </x:c>
      <x:c r="N140" s="28" t="n">
        <x:v>6000000</x:v>
      </x:c>
      <x:c r="O140" s="33" t="s"/>
      <x:c r="P140" s="69" t="s">
        <x:v>27</x:v>
      </x:c>
      <x:c r="Q140" s="28" t="n">
        <x:v>3</x:v>
      </x:c>
      <x:c r="R140" s="40" t="n">
        <x:v>0.20313</x:v>
      </x:c>
      <x:c r="S140" s="14" t="s">
        <x:v>62</x:v>
      </x:c>
    </x:row>
    <x:row r="141" spans="1:22" x14ac:dyDescent="0.25">
      <x:c r="A141" s="29" t="s"/>
      <x:c r="B141" s="28" t="s"/>
      <x:c r="C141" s="33" t="s"/>
      <x:c r="D141" s="29" t="n">
        <x:v>6000</x:v>
      </x:c>
      <x:c r="E141" s="28" t="n">
        <x:v>5000</x:v>
      </x:c>
      <x:c r="F141" s="33" t="s"/>
      <x:c r="G141" s="29" t="n">
        <x:v>6000</x:v>
      </x:c>
      <x:c r="H141" s="28" t="n">
        <x:v>20</x:v>
      </x:c>
      <x:c r="I141" s="33" t="s"/>
      <x:c r="J141" s="29" t="n">
        <x:v>20</x:v>
      </x:c>
      <x:c r="K141" s="28" t="n">
        <x:v>20</x:v>
      </x:c>
      <x:c r="L141" s="33" t="s"/>
      <x:c r="M141" s="29" t="n">
        <x:v>20</x:v>
      </x:c>
      <x:c r="N141" s="28" t="n">
        <x:v>300000000</x:v>
      </x:c>
      <x:c r="O141" s="33" t="s"/>
    </x:row>
    <x:row r="142" spans="1:22" x14ac:dyDescent="0.25">
      <x:c r="A142" s="29" t="s"/>
      <x:c r="B142" s="28" t="s"/>
      <x:c r="C142" s="33" t="s"/>
      <x:c r="D142" s="29" t="s"/>
      <x:c r="E142" s="28" t="s"/>
      <x:c r="F142" s="33" t="s"/>
      <x:c r="G142" s="29" t="s"/>
      <x:c r="H142" s="28" t="s"/>
      <x:c r="I142" s="33" t="s"/>
      <x:c r="J142" s="29" t="s"/>
      <x:c r="K142" s="28" t="s"/>
      <x:c r="L142" s="33" t="s"/>
      <x:c r="M142" s="29" t="s"/>
      <x:c r="N142" s="28" t="s"/>
      <x:c r="O142" s="33" t="s"/>
    </x:row>
    <x:row r="143" spans="1:22" x14ac:dyDescent="0.25">
      <x:c r="A143" s="29" t="s"/>
      <x:c r="B143" s="28" t="s"/>
      <x:c r="C143" s="33" t="s"/>
      <x:c r="D143" s="29" t="s"/>
      <x:c r="E143" s="28" t="s"/>
      <x:c r="F143" s="33" t="s"/>
      <x:c r="G143" s="29" t="s"/>
      <x:c r="H143" s="28" t="s"/>
      <x:c r="I143" s="33" t="s"/>
      <x:c r="J143" s="29" t="s"/>
      <x:c r="K143" s="28" t="s"/>
      <x:c r="L143" s="33" t="s"/>
      <x:c r="M143" s="29" t="s"/>
      <x:c r="N143" s="28" t="s"/>
      <x:c r="O143" s="33" t="s"/>
    </x:row>
    <x:row r="144" spans="1:22" x14ac:dyDescent="0.25">
      <x:c r="A144" s="29" t="s"/>
      <x:c r="B144" s="28" t="s"/>
      <x:c r="C144" s="33" t="s"/>
      <x:c r="D144" s="29" t="s"/>
      <x:c r="E144" s="28" t="s"/>
      <x:c r="F144" s="33" t="s"/>
      <x:c r="G144" s="29" t="s"/>
      <x:c r="H144" s="28" t="s"/>
      <x:c r="I144" s="33" t="s"/>
      <x:c r="J144" s="29" t="s"/>
      <x:c r="K144" s="28" t="s"/>
      <x:c r="L144" s="33" t="s"/>
      <x:c r="M144" s="29" t="s"/>
      <x:c r="N144" s="28" t="s"/>
      <x:c r="O144" s="33" t="s"/>
    </x:row>
    <x:row r="145" spans="1:22" x14ac:dyDescent="0.25">
      <x:c r="A145" s="29" t="s"/>
      <x:c r="B145" s="28" t="s"/>
      <x:c r="C145" s="33" t="s"/>
      <x:c r="D145" s="29" t="s"/>
      <x:c r="E145" s="28" t="s"/>
      <x:c r="F145" s="33" t="s"/>
      <x:c r="G145" s="29" t="s"/>
      <x:c r="H145" s="28" t="s"/>
      <x:c r="I145" s="33" t="s"/>
      <x:c r="J145" s="29" t="s"/>
      <x:c r="K145" s="28" t="s"/>
      <x:c r="L145" s="33" t="s"/>
      <x:c r="M145" s="29" t="s"/>
      <x:c r="N145" s="28" t="s"/>
      <x:c r="O145" s="33" t="s"/>
    </x:row>
    <x:row r="146" spans="1:22" x14ac:dyDescent="0.25">
      <x:c r="A146" s="29" t="s"/>
      <x:c r="B146" s="28" t="s"/>
      <x:c r="C146" s="33" t="s"/>
      <x:c r="D146" s="29" t="s"/>
      <x:c r="E146" s="28" t="s"/>
      <x:c r="F146" s="33" t="s"/>
      <x:c r="G146" s="29" t="s"/>
      <x:c r="H146" s="28" t="s"/>
      <x:c r="I146" s="33" t="s"/>
      <x:c r="J146" s="29" t="s"/>
      <x:c r="K146" s="28" t="s"/>
      <x:c r="L146" s="33" t="s"/>
      <x:c r="M146" s="29" t="s"/>
      <x:c r="N146" s="28" t="s"/>
      <x:c r="O146" s="33" t="s"/>
    </x:row>
    <x:row r="147" spans="1:22" customFormat="1" ht="15.75" customHeight="1" thickBot="1" x14ac:dyDescent="0.3">
      <x:c r="A147" s="25" t="s"/>
      <x:c r="B147" s="35" t="s"/>
      <x:c r="C147" s="36" t="s"/>
      <x:c r="D147" s="25" t="s"/>
      <x:c r="E147" s="35" t="s"/>
      <x:c r="F147" s="36" t="s"/>
      <x:c r="G147" s="25" t="s"/>
      <x:c r="H147" s="35" t="s"/>
      <x:c r="I147" s="36" t="s"/>
      <x:c r="J147" s="25" t="s"/>
      <x:c r="K147" s="35" t="s"/>
      <x:c r="L147" s="36" t="s"/>
      <x:c r="M147" s="25" t="s"/>
      <x:c r="N147" s="35" t="s"/>
      <x:c r="O147" s="36" t="s"/>
      <x:c r="S147" s="16" t="s"/>
    </x:row>
    <x:row r="149" spans="1:22" customFormat="1" ht="15.75" customHeight="1" thickBot="1" x14ac:dyDescent="0.3">
      <x:c r="A149" s="23" t="s">
        <x:v>63</x:v>
      </x:c>
      <x:c r="S149" s="16" t="s"/>
    </x:row>
    <x:row r="150" spans="1:22" x14ac:dyDescent="0.25">
      <x:c r="A150" s="123" t="s">
        <x:v>10</x:v>
      </x:c>
      <x:c r="B150" s="124" t="s"/>
      <x:c r="C150" s="125" t="s"/>
      <x:c r="D150" s="123" t="s">
        <x:v>11</x:v>
      </x:c>
      <x:c r="E150" s="124" t="s"/>
      <x:c r="F150" s="125" t="s"/>
      <x:c r="G150" s="123" t="s">
        <x:v>12</x:v>
      </x:c>
      <x:c r="H150" s="124" t="s"/>
      <x:c r="I150" s="125" t="s"/>
      <x:c r="J150" s="123" t="s">
        <x:v>13</x:v>
      </x:c>
      <x:c r="K150" s="124" t="s"/>
      <x:c r="L150" s="126" t="s"/>
      <x:c r="M150" s="123" t="s">
        <x:v>14</x:v>
      </x:c>
      <x:c r="N150" s="124" t="s"/>
      <x:c r="O150" s="125" t="s"/>
      <x:c r="P150" s="127" t="s">
        <x:v>15</x:v>
      </x:c>
      <x:c r="Q150" s="128" t="s">
        <x:v>16</x:v>
      </x:c>
      <x:c r="R150" s="19" t="s">
        <x:v>17</x:v>
      </x:c>
      <x:c r="S150" s="15" t="s">
        <x:v>18</x:v>
      </x:c>
      <x:c r="T150" s="70" t="s">
        <x:v>19</x:v>
      </x:c>
      <x:c r="U150" s="70" t="s">
        <x:v>20</x:v>
      </x:c>
    </x:row>
    <x:row r="151" spans="1:22" x14ac:dyDescent="0.25">
      <x:c r="A151" s="26" t="s">
        <x:v>21</x:v>
      </x:c>
      <x:c r="B151" s="27" t="s">
        <x:v>22</x:v>
      </x:c>
      <x:c r="C151" s="24" t="s">
        <x:v>23</x:v>
      </x:c>
      <x:c r="D151" s="26" t="s">
        <x:v>24</x:v>
      </x:c>
      <x:c r="E151" s="27" t="s">
        <x:v>25</x:v>
      </x:c>
      <x:c r="F151" s="24" t="s">
        <x:v>23</x:v>
      </x:c>
      <x:c r="G151" s="26" t="s">
        <x:v>25</x:v>
      </x:c>
      <x:c r="H151" s="27" t="s">
        <x:v>26</x:v>
      </x:c>
      <x:c r="I151" s="24" t="s">
        <x:v>23</x:v>
      </x:c>
      <x:c r="J151" s="26" t="s">
        <x:v>27</x:v>
      </x:c>
      <x:c r="K151" s="27" t="s">
        <x:v>28</x:v>
      </x:c>
      <x:c r="L151" s="70" t="s">
        <x:v>23</x:v>
      </x:c>
      <x:c r="M151" s="26" t="s">
        <x:v>28</x:v>
      </x:c>
      <x:c r="N151" s="27" t="s">
        <x:v>29</x:v>
      </x:c>
      <x:c r="O151" s="24" t="s">
        <x:v>23</x:v>
      </x:c>
    </x:row>
    <x:row r="152" spans="1:22" x14ac:dyDescent="0.25">
      <x:c r="A152" s="26" t="s">
        <x:v>30</x:v>
      </x:c>
      <x:c r="B152" s="27" t="s">
        <x:v>31</x:v>
      </x:c>
      <x:c r="D152" s="26" t="s">
        <x:v>30</x:v>
      </x:c>
      <x:c r="E152" s="27" t="s">
        <x:v>31</x:v>
      </x:c>
      <x:c r="G152" s="26" t="s">
        <x:v>30</x:v>
      </x:c>
      <x:c r="H152" s="27" t="s">
        <x:v>31</x:v>
      </x:c>
      <x:c r="J152" s="26" t="s">
        <x:v>30</x:v>
      </x:c>
      <x:c r="K152" s="27" t="s">
        <x:v>31</x:v>
      </x:c>
      <x:c r="M152" s="26" t="s">
        <x:v>30</x:v>
      </x:c>
      <x:c r="N152" s="27" t="s">
        <x:v>31</x:v>
      </x:c>
      <x:c r="O152" s="33" t="s"/>
    </x:row>
    <x:row r="153" spans="1:22" s="0" customFormat="1" x14ac:dyDescent="0.25">
      <x:c r="A153" s="131" t="n">
        <x:v>0.1</x:v>
      </x:c>
      <x:c r="B153" s="130" t="n">
        <x:v>100</x:v>
      </x:c>
      <x:c r="C153" s="33" t="s">
        <x:v>64</x:v>
      </x:c>
      <x:c r="D153" s="29" t="n">
        <x:v>100</x:v>
      </x:c>
      <x:c r="E153" s="28" t="n">
        <x:v>100</x:v>
      </x:c>
      <x:c r="F153" s="33" t="s">
        <x:v>64</x:v>
      </x:c>
      <x:c r="G153" s="29" t="n">
        <x:v>100</x:v>
      </x:c>
      <x:c r="H153" s="28" t="n">
        <x:v>0</x:v>
      </x:c>
      <x:c r="I153" s="33" t="s">
        <x:v>64</x:v>
      </x:c>
      <x:c r="J153" s="29" t="n">
        <x:v>1</x:v>
      </x:c>
      <x:c r="K153" s="28" t="n">
        <x:v>0</x:v>
      </x:c>
      <x:c r="L153" s="32" t="s">
        <x:v>64</x:v>
      </x:c>
      <x:c r="M153" s="29" t="n">
        <x:v>1</x:v>
      </x:c>
      <x:c r="N153" s="28" t="n">
        <x:v>100000</x:v>
      </x:c>
      <x:c r="O153" s="33" t="s">
        <x:v>64</x:v>
      </x:c>
      <x:c r="P153" s="69" t="s">
        <x:v>34</x:v>
      </x:c>
      <x:c r="Q153" s="130" t="n">
        <x:v>6000000</x:v>
      </x:c>
      <x:c r="R153" s="40" t="n">
        <x:v>0.1</x:v>
      </x:c>
      <x:c r="S153" s="0" t="s"/>
      <x:c r="T153" s="0" t="s"/>
      <x:c r="U153" s="0" t="s"/>
      <x:c r="V153" s="0" t="s"/>
    </x:row>
    <x:row r="154" spans="1:22" x14ac:dyDescent="0.25">
      <x:c r="A154" s="29" t="n">
        <x:v>0.5</x:v>
      </x:c>
      <x:c r="B154" s="28" t="n">
        <x:v>3000</x:v>
      </x:c>
      <x:c r="C154" s="33" t="s"/>
      <x:c r="D154" s="29" t="n">
        <x:v>1000</x:v>
      </x:c>
      <x:c r="E154" s="28" t="n">
        <x:v>750</x:v>
      </x:c>
      <x:c r="F154" s="33" t="s"/>
      <x:c r="G154" s="29" t="n">
        <x:v>640</x:v>
      </x:c>
      <x:c r="H154" s="28" t="n">
        <x:v>3</x:v>
      </x:c>
      <x:c r="I154" s="33" t="s"/>
      <x:c r="J154" s="29" t="n">
        <x:v>3</x:v>
      </x:c>
      <x:c r="K154" s="28" t="n">
        <x:v>1.5</x:v>
      </x:c>
      <x:c r="M154" s="29" t="n">
        <x:v>5</x:v>
      </x:c>
      <x:c r="N154" s="28" t="n">
        <x:v>2000000</x:v>
      </x:c>
      <x:c r="O154" s="33" t="s"/>
      <x:c r="P154" s="69" t="s">
        <x:v>28</x:v>
      </x:c>
      <x:c r="Q154" s="28" t="n">
        <x:v>7</x:v>
      </x:c>
      <x:c r="R154" s="40" t="n">
        <x:v>0.1</x:v>
      </x:c>
    </x:row>
    <x:row r="155" spans="1:22" x14ac:dyDescent="0.25">
      <x:c r="A155" s="29" t="n">
        <x:v>1</x:v>
      </x:c>
      <x:c r="B155" s="28" t="n">
        <x:v>8000</x:v>
      </x:c>
      <x:c r="C155" s="33" t="s"/>
      <x:c r="D155" s="131" t="n">
        <x:v>2000</x:v>
      </x:c>
      <x:c r="E155" s="130" t="n">
        <x:v>1500</x:v>
      </x:c>
      <x:c r="F155" s="33" t="s"/>
      <x:c r="G155" s="29" t="n">
        <x:v>1000</x:v>
      </x:c>
      <x:c r="H155" s="28" t="n">
        <x:v>5</x:v>
      </x:c>
      <x:c r="I155" s="33" t="s"/>
      <x:c r="J155" s="29" t="n">
        <x:v>5</x:v>
      </x:c>
      <x:c r="K155" s="28" t="n">
        <x:v>3</x:v>
      </x:c>
      <x:c r="M155" s="131" t="n">
        <x:v>10</x:v>
      </x:c>
      <x:c r="N155" s="130" t="n">
        <x:v>6000000</x:v>
      </x:c>
      <x:c r="O155" s="33" t="s"/>
      <x:c r="P155" s="69" t="s">
        <x:v>27</x:v>
      </x:c>
      <x:c r="Q155" s="28" t="n">
        <x:v>15</x:v>
      </x:c>
      <x:c r="R155" s="40" t="n">
        <x:v>0.5</x:v>
      </x:c>
    </x:row>
    <x:row r="156" spans="1:22" x14ac:dyDescent="0.25">
      <x:c r="A156" s="29" t="s"/>
      <x:c r="B156" s="28" t="s"/>
      <x:c r="C156" s="33" t="s"/>
      <x:c r="D156" s="29" t="n">
        <x:v>6000</x:v>
      </x:c>
      <x:c r="E156" s="28" t="n">
        <x:v>5000</x:v>
      </x:c>
      <x:c r="F156" s="33" t="s"/>
      <x:c r="G156" s="131" t="n">
        <x:v>2000</x:v>
      </x:c>
      <x:c r="H156" s="130" t="n">
        <x:v>8</x:v>
      </x:c>
      <x:c r="I156" s="33" t="s"/>
      <x:c r="J156" s="131" t="n">
        <x:v>10</x:v>
      </x:c>
      <x:c r="K156" s="130" t="n">
        <x:v>8</x:v>
      </x:c>
      <x:c r="M156" s="29" t="n">
        <x:v>20</x:v>
      </x:c>
      <x:c r="N156" s="28" t="n">
        <x:v>300000000</x:v>
      </x:c>
      <x:c r="O156" s="33" t="s"/>
    </x:row>
    <x:row r="157" spans="1:22" x14ac:dyDescent="0.25">
      <x:c r="A157" s="29" t="s"/>
      <x:c r="B157" s="28" t="s"/>
      <x:c r="C157" s="33" t="s"/>
      <x:c r="D157" s="29" t="n">
        <x:v>8000</x:v>
      </x:c>
      <x:c r="E157" s="28" t="n">
        <x:v>6500</x:v>
      </x:c>
      <x:c r="F157" s="33" t="s"/>
      <x:c r="G157" s="29" t="n">
        <x:v>6000</x:v>
      </x:c>
      <x:c r="H157" s="28" t="n">
        <x:v>12</x:v>
      </x:c>
      <x:c r="I157" s="33" t="s"/>
      <x:c r="J157" s="29" t="n">
        <x:v>20</x:v>
      </x:c>
      <x:c r="K157" s="28" t="n">
        <x:v>20</x:v>
      </x:c>
      <x:c r="M157" s="29" t="s"/>
      <x:c r="N157" s="28" t="s"/>
      <x:c r="O157" s="33" t="s"/>
    </x:row>
    <x:row r="158" spans="1:22" x14ac:dyDescent="0.25">
      <x:c r="A158" s="29" t="s"/>
      <x:c r="B158" s="28" t="s"/>
      <x:c r="C158" s="33" t="s"/>
      <x:c r="D158" s="29" t="s"/>
      <x:c r="E158" s="28" t="s"/>
      <x:c r="F158" s="33" t="s"/>
      <x:c r="G158" s="29" t="n">
        <x:v>7000</x:v>
      </x:c>
      <x:c r="H158" s="28" t="n">
        <x:v>16</x:v>
      </x:c>
      <x:c r="I158" s="33" t="s"/>
      <x:c r="J158" s="29" t="s"/>
      <x:c r="K158" s="28" t="s"/>
      <x:c r="M158" s="29" t="s"/>
      <x:c r="N158" s="28" t="s"/>
      <x:c r="O158" s="33" t="s"/>
    </x:row>
    <x:row r="159" spans="1:22" x14ac:dyDescent="0.25">
      <x:c r="A159" s="29" t="s"/>
      <x:c r="B159" s="28" t="s"/>
      <x:c r="C159" s="33" t="s"/>
      <x:c r="D159" s="29" t="s"/>
      <x:c r="E159" s="28" t="s"/>
      <x:c r="F159" s="33" t="s"/>
      <x:c r="G159" s="29" t="s"/>
      <x:c r="H159" s="28" t="s"/>
      <x:c r="I159" s="33" t="s"/>
      <x:c r="J159" s="29" t="s"/>
      <x:c r="K159" s="28" t="s"/>
      <x:c r="M159" s="29" t="s"/>
      <x:c r="N159" s="28" t="s"/>
      <x:c r="O159" s="33" t="s"/>
    </x:row>
    <x:row r="160" spans="1:22" x14ac:dyDescent="0.25">
      <x:c r="A160" s="29" t="s"/>
      <x:c r="B160" s="28" t="s"/>
      <x:c r="C160" s="33" t="s"/>
      <x:c r="D160" s="29" t="s"/>
      <x:c r="E160" s="28" t="s"/>
      <x:c r="F160" s="33" t="s"/>
      <x:c r="G160" s="29" t="s"/>
      <x:c r="H160" s="28" t="s"/>
      <x:c r="I160" s="33" t="s"/>
      <x:c r="J160" s="29" t="s"/>
      <x:c r="K160" s="28" t="s"/>
      <x:c r="M160" s="29" t="s"/>
      <x:c r="N160" s="28" t="s"/>
      <x:c r="O160" s="33" t="s"/>
    </x:row>
    <x:row r="161" spans="1:22" x14ac:dyDescent="0.25">
      <x:c r="A161" s="29" t="s"/>
      <x:c r="B161" s="28" t="s"/>
      <x:c r="C161" s="33" t="s"/>
      <x:c r="D161" s="29" t="s"/>
      <x:c r="E161" s="28" t="s"/>
      <x:c r="F161" s="33" t="s"/>
      <x:c r="G161" s="29" t="s"/>
      <x:c r="H161" s="28" t="s"/>
      <x:c r="I161" s="33" t="s"/>
      <x:c r="J161" s="29" t="s"/>
      <x:c r="K161" s="28" t="s"/>
      <x:c r="M161" s="29" t="s"/>
      <x:c r="N161" s="28" t="s"/>
      <x:c r="O161" s="33" t="s"/>
    </x:row>
    <x:row r="162" spans="1:22" customFormat="1" ht="15.75" customHeight="1" thickBot="1" x14ac:dyDescent="0.3">
      <x:c r="A162" s="25" t="s"/>
      <x:c r="B162" s="35" t="s"/>
      <x:c r="C162" s="36" t="s"/>
      <x:c r="D162" s="25" t="s"/>
      <x:c r="E162" s="35" t="s"/>
      <x:c r="F162" s="36" t="s"/>
      <x:c r="G162" s="25" t="s"/>
      <x:c r="H162" s="35" t="s"/>
      <x:c r="I162" s="36" t="s"/>
      <x:c r="J162" s="25" t="s"/>
      <x:c r="K162" s="35" t="s"/>
      <x:c r="L162" s="37" t="s"/>
      <x:c r="M162" s="25" t="s"/>
      <x:c r="N162" s="35" t="s"/>
      <x:c r="O162" s="36" t="s"/>
      <x:c r="S162" s="16" t="s"/>
    </x:row>
    <x:row r="164" spans="1:22" customFormat="1" ht="15.75" customHeight="1" thickBot="1" x14ac:dyDescent="0.3">
      <x:c r="A164" s="23" t="s">
        <x:v>65</x:v>
      </x:c>
      <x:c r="S164" s="16" t="s"/>
    </x:row>
    <x:row r="165" spans="1:22" x14ac:dyDescent="0.25">
      <x:c r="A165" s="123" t="s">
        <x:v>10</x:v>
      </x:c>
      <x:c r="B165" s="124" t="s"/>
      <x:c r="C165" s="125" t="s"/>
      <x:c r="D165" s="123" t="s">
        <x:v>11</x:v>
      </x:c>
      <x:c r="E165" s="124" t="s"/>
      <x:c r="F165" s="125" t="s"/>
      <x:c r="G165" s="123" t="s">
        <x:v>12</x:v>
      </x:c>
      <x:c r="H165" s="124" t="s"/>
      <x:c r="I165" s="125" t="s"/>
      <x:c r="J165" s="123" t="s">
        <x:v>13</x:v>
      </x:c>
      <x:c r="K165" s="124" t="s"/>
      <x:c r="L165" s="125" t="s"/>
      <x:c r="M165" s="123" t="s">
        <x:v>14</x:v>
      </x:c>
      <x:c r="N165" s="124" t="s"/>
      <x:c r="O165" s="125" t="s"/>
      <x:c r="P165" s="127" t="s">
        <x:v>15</x:v>
      </x:c>
      <x:c r="Q165" s="128" t="s">
        <x:v>16</x:v>
      </x:c>
      <x:c r="R165" s="19" t="s">
        <x:v>17</x:v>
      </x:c>
      <x:c r="S165" s="15" t="s">
        <x:v>18</x:v>
      </x:c>
      <x:c r="T165" s="70" t="s">
        <x:v>19</x:v>
      </x:c>
      <x:c r="U165" s="70" t="s">
        <x:v>20</x:v>
      </x:c>
    </x:row>
    <x:row r="166" spans="1:22" x14ac:dyDescent="0.25">
      <x:c r="A166" s="26" t="s">
        <x:v>21</x:v>
      </x:c>
      <x:c r="B166" s="27" t="s">
        <x:v>22</x:v>
      </x:c>
      <x:c r="C166" s="24" t="s">
        <x:v>23</x:v>
      </x:c>
      <x:c r="D166" s="26" t="s">
        <x:v>24</x:v>
      </x:c>
      <x:c r="E166" s="27" t="s">
        <x:v>25</x:v>
      </x:c>
      <x:c r="F166" s="24" t="s">
        <x:v>23</x:v>
      </x:c>
      <x:c r="G166" s="26" t="s">
        <x:v>25</x:v>
      </x:c>
      <x:c r="H166" s="27" t="s">
        <x:v>26</x:v>
      </x:c>
      <x:c r="I166" s="24" t="s">
        <x:v>23</x:v>
      </x:c>
      <x:c r="J166" s="26" t="s">
        <x:v>27</x:v>
      </x:c>
      <x:c r="K166" s="27" t="s">
        <x:v>28</x:v>
      </x:c>
      <x:c r="L166" s="24" t="s">
        <x:v>23</x:v>
      </x:c>
      <x:c r="M166" s="26" t="s">
        <x:v>28</x:v>
      </x:c>
      <x:c r="N166" s="27" t="s">
        <x:v>29</x:v>
      </x:c>
      <x:c r="O166" s="24" t="s">
        <x:v>23</x:v>
      </x:c>
    </x:row>
    <x:row r="167" spans="1:22" x14ac:dyDescent="0.25">
      <x:c r="A167" s="26" t="s">
        <x:v>30</x:v>
      </x:c>
      <x:c r="B167" s="27" t="s">
        <x:v>31</x:v>
      </x:c>
      <x:c r="D167" s="26" t="s">
        <x:v>30</x:v>
      </x:c>
      <x:c r="E167" s="27" t="s">
        <x:v>31</x:v>
      </x:c>
      <x:c r="G167" s="26" t="s">
        <x:v>30</x:v>
      </x:c>
      <x:c r="H167" s="27" t="s">
        <x:v>31</x:v>
      </x:c>
      <x:c r="J167" s="26" t="s">
        <x:v>30</x:v>
      </x:c>
      <x:c r="K167" s="27" t="s">
        <x:v>31</x:v>
      </x:c>
      <x:c r="M167" s="26" t="s">
        <x:v>30</x:v>
      </x:c>
      <x:c r="N167" s="27" t="s">
        <x:v>31</x:v>
      </x:c>
      <x:c r="O167" s="33" t="s"/>
      <x:c r="S167" s="14" t="s">
        <x:v>18</x:v>
      </x:c>
      <x:c r="T167" s="132" t="s">
        <x:v>39</x:v>
      </x:c>
      <x:c r="U167" s="71">
        <x:v>44028.3604166667</x:v>
      </x:c>
    </x:row>
    <x:row r="168" spans="1:22" customFormat="1" ht="30" customHeight="1" x14ac:dyDescent="0.25">
      <x:c r="A168" s="29" t="n">
        <x:v>0.1</x:v>
      </x:c>
      <x:c r="B168" s="28" t="n">
        <x:v>0</x:v>
      </x:c>
      <x:c r="C168" s="33" t="s">
        <x:v>33</x:v>
      </x:c>
      <x:c r="D168" s="29" t="s"/>
      <x:c r="E168" s="28" t="s"/>
      <x:c r="F168" s="33" t="s">
        <x:v>33</x:v>
      </x:c>
      <x:c r="G168" s="29" t="n">
        <x:v>0</x:v>
      </x:c>
      <x:c r="H168" s="28" t="n">
        <x:v>0</x:v>
      </x:c>
      <x:c r="I168" s="33" t="s">
        <x:v>33</x:v>
      </x:c>
      <x:c r="J168" s="29" t="n">
        <x:v>2</x:v>
      </x:c>
      <x:c r="K168" s="28" t="n">
        <x:v>0</x:v>
      </x:c>
      <x:c r="L168" s="33" t="s">
        <x:v>33</x:v>
      </x:c>
      <x:c r="M168" s="29" t="n">
        <x:v>1</x:v>
      </x:c>
      <x:c r="N168" s="28" t="n">
        <x:v>200000</x:v>
      </x:c>
      <x:c r="O168" s="33" t="s">
        <x:v>33</x:v>
      </x:c>
      <x:c r="P168" s="69" t="s">
        <x:v>34</x:v>
      </x:c>
      <x:c r="Q168" s="28" t="n">
        <x:v>8000000</x:v>
      </x:c>
      <x:c r="R168" s="40" t="n">
        <x:v>0.51818</x:v>
      </x:c>
      <x:c r="S168" s="14" t="s">
        <x:v>66</x:v>
      </x:c>
    </x:row>
    <x:row r="169" spans="1:22" customFormat="1" ht="30" customHeight="1" x14ac:dyDescent="0.25">
      <x:c r="A169" s="29" t="n">
        <x:v>0.2</x:v>
      </x:c>
      <x:c r="B169" s="28" t="n">
        <x:v>100</x:v>
      </x:c>
      <x:c r="C169" s="33" t="s"/>
      <x:c r="D169" s="29" t="s"/>
      <x:c r="E169" s="28" t="s"/>
      <x:c r="F169" s="33" t="s"/>
      <x:c r="G169" s="29" t="n">
        <x:v>250</x:v>
      </x:c>
      <x:c r="H169" s="28" t="n">
        <x:v>2</x:v>
      </x:c>
      <x:c r="I169" s="33" t="s"/>
      <x:c r="J169" s="29" t="n">
        <x:v>7</x:v>
      </x:c>
      <x:c r="K169" s="28" t="n">
        <x:v>5</x:v>
      </x:c>
      <x:c r="L169" s="33" t="s"/>
      <x:c r="M169" s="29" t="n">
        <x:v>2</x:v>
      </x:c>
      <x:c r="N169" s="28" t="n">
        <x:v>500000</x:v>
      </x:c>
      <x:c r="O169" s="33" t="s"/>
      <x:c r="P169" s="69" t="s">
        <x:v>28</x:v>
      </x:c>
      <x:c r="Q169" s="28" t="n">
        <x:v>18</x:v>
      </x:c>
      <x:c r="R169" s="40" t="n">
        <x:v>0.73333</x:v>
      </x:c>
      <x:c r="S169" s="14" t="s">
        <x:v>67</x:v>
      </x:c>
    </x:row>
    <x:row r="170" spans="1:22" customFormat="1" ht="30" customHeight="1" x14ac:dyDescent="0.25">
      <x:c r="A170" s="29" t="n">
        <x:v>0.3</x:v>
      </x:c>
      <x:c r="B170" s="28" t="n">
        <x:v>500</x:v>
      </x:c>
      <x:c r="C170" s="33" t="s"/>
      <x:c r="D170" s="29" t="s"/>
      <x:c r="E170" s="28" t="s"/>
      <x:c r="F170" s="33" t="s"/>
      <x:c r="G170" s="29" t="n">
        <x:v>500</x:v>
      </x:c>
      <x:c r="H170" s="28" t="n">
        <x:v>4</x:v>
      </x:c>
      <x:c r="I170" s="33" t="s"/>
      <x:c r="J170" s="29" t="n">
        <x:v>12</x:v>
      </x:c>
      <x:c r="K170" s="28" t="n">
        <x:v>10</x:v>
      </x:c>
      <x:c r="L170" s="33" t="s"/>
      <x:c r="M170" s="29" t="n">
        <x:v>5</x:v>
      </x:c>
      <x:c r="N170" s="28" t="n">
        <x:v>2000000</x:v>
      </x:c>
      <x:c r="O170" s="33" t="s"/>
      <x:c r="P170" s="69" t="s">
        <x:v>27</x:v>
      </x:c>
      <x:c r="Q170" s="28" t="n">
        <x:v>6</x:v>
      </x:c>
      <x:c r="R170" s="40" t="n">
        <x:v>0.36667</x:v>
      </x:c>
      <x:c r="S170" s="14" t="s">
        <x:v>68</x:v>
      </x:c>
    </x:row>
    <x:row r="171" spans="1:22" x14ac:dyDescent="0.25">
      <x:c r="A171" s="29" t="n">
        <x:v>0.4</x:v>
      </x:c>
      <x:c r="B171" s="28" t="n">
        <x:v>1000</x:v>
      </x:c>
      <x:c r="C171" s="33" t="s"/>
      <x:c r="D171" s="29" t="s"/>
      <x:c r="E171" s="28" t="s"/>
      <x:c r="F171" s="33" t="s"/>
      <x:c r="G171" s="29" t="n">
        <x:v>1000</x:v>
      </x:c>
      <x:c r="H171" s="28" t="n">
        <x:v>7</x:v>
      </x:c>
      <x:c r="I171" s="33" t="s"/>
      <x:c r="J171" s="29" t="n">
        <x:v>15</x:v>
      </x:c>
      <x:c r="K171" s="28" t="n">
        <x:v>15</x:v>
      </x:c>
      <x:c r="L171" s="33" t="s"/>
      <x:c r="M171" s="29" t="n">
        <x:v>7</x:v>
      </x:c>
      <x:c r="N171" s="28" t="n">
        <x:v>6000000</x:v>
      </x:c>
      <x:c r="O171" s="33" t="s"/>
    </x:row>
    <x:row r="172" spans="1:22" x14ac:dyDescent="0.25">
      <x:c r="A172" s="29" t="n">
        <x:v>0.5</x:v>
      </x:c>
      <x:c r="B172" s="28" t="n">
        <x:v>2000</x:v>
      </x:c>
      <x:c r="C172" s="33" t="s"/>
      <x:c r="D172" s="29" t="s"/>
      <x:c r="E172" s="28" t="s"/>
      <x:c r="F172" s="33" t="s"/>
      <x:c r="G172" s="29" t="n">
        <x:v>2500</x:v>
      </x:c>
      <x:c r="H172" s="28" t="n">
        <x:v>10</x:v>
      </x:c>
      <x:c r="I172" s="33" t="s"/>
      <x:c r="J172" s="29" t="n">
        <x:v>20</x:v>
      </x:c>
      <x:c r="K172" s="28" t="n">
        <x:v>20</x:v>
      </x:c>
      <x:c r="L172" s="33" t="s"/>
      <x:c r="M172" s="29" t="n">
        <x:v>10</x:v>
      </x:c>
      <x:c r="N172" s="28" t="n">
        <x:v>12000000</x:v>
      </x:c>
      <x:c r="O172" s="33" t="s"/>
    </x:row>
    <x:row r="173" spans="1:22" x14ac:dyDescent="0.25">
      <x:c r="A173" s="29" t="n">
        <x:v>0.6</x:v>
      </x:c>
      <x:c r="B173" s="28" t="n">
        <x:v>5000</x:v>
      </x:c>
      <x:c r="C173" s="33" t="s"/>
      <x:c r="D173" s="29" t="s"/>
      <x:c r="E173" s="28" t="s"/>
      <x:c r="F173" s="33" t="s"/>
      <x:c r="G173" s="29" t="n">
        <x:v>5000</x:v>
      </x:c>
      <x:c r="H173" s="28" t="n">
        <x:v>14</x:v>
      </x:c>
      <x:c r="I173" s="33" t="s"/>
      <x:c r="J173" s="29" t="n">
        <x:v>25</x:v>
      </x:c>
      <x:c r="K173" s="28" t="n">
        <x:v>25</x:v>
      </x:c>
      <x:c r="L173" s="33" t="s"/>
      <x:c r="M173" s="29" t="n">
        <x:v>15</x:v>
      </x:c>
      <x:c r="N173" s="28" t="n">
        <x:v>150000000</x:v>
      </x:c>
      <x:c r="O173" s="33" t="s"/>
    </x:row>
    <x:row r="174" spans="1:22" x14ac:dyDescent="0.25">
      <x:c r="A174" s="29" t="n">
        <x:v>0.7</x:v>
      </x:c>
      <x:c r="B174" s="28" t="n">
        <x:v>7500</x:v>
      </x:c>
      <x:c r="C174" s="33" t="s"/>
      <x:c r="D174" s="29" t="s"/>
      <x:c r="E174" s="28" t="s"/>
      <x:c r="F174" s="33" t="s"/>
      <x:c r="G174" s="29" t="n">
        <x:v>10000</x:v>
      </x:c>
      <x:c r="H174" s="28" t="n">
        <x:v>20</x:v>
      </x:c>
      <x:c r="I174" s="33" t="s"/>
      <x:c r="J174" s="29" t="n">
        <x:v>30</x:v>
      </x:c>
      <x:c r="K174" s="28" t="n">
        <x:v>30</x:v>
      </x:c>
      <x:c r="L174" s="33" t="s"/>
      <x:c r="M174" s="29" t="n">
        <x:v>20</x:v>
      </x:c>
      <x:c r="N174" s="28" t="n">
        <x:v>500000000</x:v>
      </x:c>
      <x:c r="O174" s="33" t="s"/>
    </x:row>
    <x:row r="175" spans="1:22" x14ac:dyDescent="0.25">
      <x:c r="A175" s="29" t="n">
        <x:v>0.8</x:v>
      </x:c>
      <x:c r="B175" s="28" t="n">
        <x:v>10000</x:v>
      </x:c>
      <x:c r="C175" s="33" t="s"/>
      <x:c r="D175" s="29" t="s"/>
      <x:c r="E175" s="28" t="s"/>
      <x:c r="F175" s="33" t="s"/>
      <x:c r="G175" s="29" t="n">
        <x:v>15000</x:v>
      </x:c>
      <x:c r="H175" s="28" t="n">
        <x:v>26</x:v>
      </x:c>
      <x:c r="I175" s="33" t="s"/>
      <x:c r="J175" s="29" t="s"/>
      <x:c r="K175" s="28" t="s"/>
      <x:c r="L175" s="33" t="s"/>
      <x:c r="M175" s="29" t="n">
        <x:v>25</x:v>
      </x:c>
      <x:c r="N175" s="28" t="n">
        <x:v>2000000000</x:v>
      </x:c>
      <x:c r="O175" s="33" t="s"/>
    </x:row>
    <x:row r="176" spans="1:22" x14ac:dyDescent="0.25">
      <x:c r="A176" s="29" t="n">
        <x:v>0.9</x:v>
      </x:c>
      <x:c r="B176" s="28" t="n">
        <x:v>15000</x:v>
      </x:c>
      <x:c r="C176" s="33" t="s"/>
      <x:c r="D176" s="29" t="s"/>
      <x:c r="E176" s="28" t="s"/>
      <x:c r="F176" s="33" t="s"/>
      <x:c r="G176" s="29" t="n">
        <x:v>20000</x:v>
      </x:c>
      <x:c r="H176" s="28" t="n">
        <x:v>30</x:v>
      </x:c>
      <x:c r="I176" s="33" t="s"/>
      <x:c r="J176" s="29" t="s"/>
      <x:c r="K176" s="28" t="s"/>
      <x:c r="L176" s="33" t="s"/>
      <x:c r="M176" s="29" t="n">
        <x:v>30</x:v>
      </x:c>
      <x:c r="N176" s="28" t="n">
        <x:v>6000000000</x:v>
      </x:c>
      <x:c r="O176" s="33" t="s"/>
    </x:row>
    <x:row r="177" spans="1:22" x14ac:dyDescent="0.25">
      <x:c r="A177" s="29" t="n">
        <x:v>1</x:v>
      </x:c>
      <x:c r="B177" s="28" t="n">
        <x:v>20000</x:v>
      </x:c>
      <x:c r="C177" s="33" t="s"/>
      <x:c r="D177" s="29" t="s"/>
      <x:c r="E177" s="28" t="s"/>
      <x:c r="F177" s="33" t="s"/>
      <x:c r="G177" s="29" t="s"/>
      <x:c r="H177" s="28" t="s"/>
      <x:c r="I177" s="33" t="s"/>
      <x:c r="J177" s="29" t="s"/>
      <x:c r="K177" s="28" t="s"/>
      <x:c r="L177" s="33" t="s"/>
      <x:c r="M177" s="29" t="s"/>
      <x:c r="N177" s="28" t="s"/>
      <x:c r="O177" s="33" t="s"/>
    </x:row>
    <x:row r="178" spans="1:22" x14ac:dyDescent="0.25">
      <x:c r="A178" s="29" t="s"/>
      <x:c r="B178" s="28" t="s"/>
      <x:c r="C178" s="33" t="s"/>
      <x:c r="D178" s="29" t="s"/>
      <x:c r="E178" s="28" t="s"/>
      <x:c r="F178" s="33" t="s"/>
      <x:c r="G178" s="29" t="s"/>
      <x:c r="H178" s="28" t="s"/>
      <x:c r="I178" s="33" t="s"/>
      <x:c r="J178" s="29" t="s"/>
      <x:c r="K178" s="28" t="s"/>
      <x:c r="L178" s="33" t="s"/>
      <x:c r="M178" s="29" t="s"/>
      <x:c r="N178" s="28" t="s"/>
      <x:c r="O178" s="33" t="s"/>
    </x:row>
    <x:row r="179" spans="1:22" x14ac:dyDescent="0.25">
      <x:c r="A179" s="29" t="s"/>
      <x:c r="B179" s="28" t="s"/>
      <x:c r="C179" s="33" t="s"/>
      <x:c r="D179" s="29" t="s"/>
      <x:c r="E179" s="28" t="s"/>
      <x:c r="F179" s="33" t="s"/>
      <x:c r="G179" s="29" t="s"/>
      <x:c r="H179" s="28" t="s"/>
      <x:c r="I179" s="33" t="s"/>
      <x:c r="J179" s="29" t="s"/>
      <x:c r="K179" s="28" t="s"/>
      <x:c r="L179" s="33" t="s"/>
      <x:c r="M179" s="29" t="s"/>
      <x:c r="N179" s="28" t="s"/>
      <x:c r="O179" s="33" t="s"/>
    </x:row>
    <x:row r="180" spans="1:22" customFormat="1" ht="15.75" customHeight="1" thickBot="1" x14ac:dyDescent="0.3">
      <x:c r="A180" s="25" t="s"/>
      <x:c r="B180" s="35" t="s"/>
      <x:c r="C180" s="36" t="s"/>
      <x:c r="D180" s="25" t="s"/>
      <x:c r="E180" s="35" t="s"/>
      <x:c r="F180" s="36" t="s"/>
      <x:c r="G180" s="25" t="s"/>
      <x:c r="H180" s="35" t="s"/>
      <x:c r="I180" s="36" t="s"/>
      <x:c r="J180" s="25" t="s"/>
      <x:c r="K180" s="35" t="s"/>
      <x:c r="L180" s="36" t="s"/>
      <x:c r="M180" s="25" t="s"/>
      <x:c r="N180" s="35" t="s"/>
      <x:c r="O180" s="36" t="s"/>
      <x:c r="S180" s="16" t="s"/>
    </x:row>
    <x:row r="182" spans="1:22" customFormat="1" ht="15.75" customHeight="1" thickBot="1" x14ac:dyDescent="0.3">
      <x:c r="A182" s="23" t="s">
        <x:v>69</x:v>
      </x:c>
      <x:c r="S182" s="16" t="s"/>
    </x:row>
    <x:row r="183" spans="1:22" x14ac:dyDescent="0.25">
      <x:c r="A183" s="123" t="s">
        <x:v>10</x:v>
      </x:c>
      <x:c r="B183" s="124" t="s"/>
      <x:c r="C183" s="125" t="s"/>
      <x:c r="D183" s="123" t="s">
        <x:v>11</x:v>
      </x:c>
      <x:c r="E183" s="124" t="s"/>
      <x:c r="F183" s="125" t="s"/>
      <x:c r="G183" s="123" t="s">
        <x:v>12</x:v>
      </x:c>
      <x:c r="H183" s="124" t="s"/>
      <x:c r="I183" s="125" t="s"/>
      <x:c r="J183" s="123" t="s">
        <x:v>13</x:v>
      </x:c>
      <x:c r="K183" s="124" t="s"/>
      <x:c r="L183" s="125" t="s"/>
      <x:c r="M183" s="123" t="s">
        <x:v>14</x:v>
      </x:c>
      <x:c r="N183" s="124" t="s"/>
      <x:c r="O183" s="125" t="s"/>
      <x:c r="P183" s="127" t="s">
        <x:v>15</x:v>
      </x:c>
      <x:c r="Q183" s="128" t="s">
        <x:v>16</x:v>
      </x:c>
      <x:c r="R183" s="19" t="s">
        <x:v>17</x:v>
      </x:c>
      <x:c r="S183" s="15" t="s">
        <x:v>18</x:v>
      </x:c>
      <x:c r="T183" s="70" t="s">
        <x:v>19</x:v>
      </x:c>
      <x:c r="U183" s="70" t="s">
        <x:v>20</x:v>
      </x:c>
    </x:row>
    <x:row r="184" spans="1:22" x14ac:dyDescent="0.25">
      <x:c r="A184" s="26" t="s">
        <x:v>21</x:v>
      </x:c>
      <x:c r="B184" s="27" t="s">
        <x:v>22</x:v>
      </x:c>
      <x:c r="C184" s="24" t="s">
        <x:v>23</x:v>
      </x:c>
      <x:c r="D184" s="26" t="s">
        <x:v>24</x:v>
      </x:c>
      <x:c r="E184" s="27" t="s">
        <x:v>25</x:v>
      </x:c>
      <x:c r="F184" s="24" t="s">
        <x:v>23</x:v>
      </x:c>
      <x:c r="G184" s="26" t="s">
        <x:v>25</x:v>
      </x:c>
      <x:c r="H184" s="27" t="s">
        <x:v>26</x:v>
      </x:c>
      <x:c r="I184" s="24" t="s">
        <x:v>23</x:v>
      </x:c>
      <x:c r="J184" s="26" t="s">
        <x:v>27</x:v>
      </x:c>
      <x:c r="K184" s="27" t="s">
        <x:v>28</x:v>
      </x:c>
      <x:c r="L184" s="24" t="s">
        <x:v>23</x:v>
      </x:c>
      <x:c r="M184" s="26" t="s">
        <x:v>28</x:v>
      </x:c>
      <x:c r="N184" s="27" t="s">
        <x:v>29</x:v>
      </x:c>
      <x:c r="O184" s="24" t="s">
        <x:v>23</x:v>
      </x:c>
    </x:row>
    <x:row r="185" spans="1:22" x14ac:dyDescent="0.25">
      <x:c r="A185" s="26" t="s">
        <x:v>30</x:v>
      </x:c>
      <x:c r="B185" s="27" t="s">
        <x:v>31</x:v>
      </x:c>
      <x:c r="D185" s="26" t="s">
        <x:v>30</x:v>
      </x:c>
      <x:c r="E185" s="27" t="s">
        <x:v>31</x:v>
      </x:c>
      <x:c r="G185" s="26" t="s">
        <x:v>30</x:v>
      </x:c>
      <x:c r="H185" s="27" t="s">
        <x:v>31</x:v>
      </x:c>
      <x:c r="J185" s="26" t="s">
        <x:v>30</x:v>
      </x:c>
      <x:c r="K185" s="27" t="s">
        <x:v>31</x:v>
      </x:c>
      <x:c r="M185" s="26" t="s">
        <x:v>30</x:v>
      </x:c>
      <x:c r="N185" s="27" t="s">
        <x:v>31</x:v>
      </x:c>
      <x:c r="O185" s="33" t="s"/>
    </x:row>
    <x:row r="186" spans="1:22" x14ac:dyDescent="0.25">
      <x:c r="A186" s="29" t="n">
        <x:v>0.1</x:v>
      </x:c>
      <x:c r="B186" s="28" t="n">
        <x:v>100</x:v>
      </x:c>
      <x:c r="C186" s="33" t="s">
        <x:v>33</x:v>
      </x:c>
      <x:c r="D186" s="29" t="n">
        <x:v>10</x:v>
      </x:c>
      <x:c r="E186" s="28" t="n">
        <x:v>5</x:v>
      </x:c>
      <x:c r="F186" s="33" t="s">
        <x:v>33</x:v>
      </x:c>
      <x:c r="G186" s="29" t="n">
        <x:v>0</x:v>
      </x:c>
      <x:c r="H186" s="28" t="n">
        <x:v>0</x:v>
      </x:c>
      <x:c r="I186" s="33" t="s">
        <x:v>33</x:v>
      </x:c>
      <x:c r="J186" s="29" t="s"/>
      <x:c r="K186" s="28" t="s"/>
      <x:c r="L186" s="33" t="s">
        <x:v>33</x:v>
      </x:c>
      <x:c r="M186" s="29" t="n">
        <x:v>1</x:v>
      </x:c>
      <x:c r="N186" s="28" t="n">
        <x:v>300</x:v>
      </x:c>
      <x:c r="O186" s="33" t="s">
        <x:v>33</x:v>
      </x:c>
      <x:c r="P186" s="69" t="s">
        <x:v>34</x:v>
      </x:c>
      <x:c r="Q186" s="28" t="n">
        <x:v>1000000</x:v>
      </x:c>
      <x:c r="R186" s="40" t="n">
        <x:v>0.14444</x:v>
      </x:c>
    </x:row>
    <x:row r="187" spans="1:22" x14ac:dyDescent="0.25">
      <x:c r="A187" s="29" t="n">
        <x:v>0.2</x:v>
      </x:c>
      <x:c r="B187" s="28" t="n">
        <x:v>90</x:v>
      </x:c>
      <x:c r="C187" s="33" t="s"/>
      <x:c r="D187" s="29" t="n">
        <x:v>20</x:v>
      </x:c>
      <x:c r="E187" s="28" t="n">
        <x:v>10</x:v>
      </x:c>
      <x:c r="F187" s="33" t="s"/>
      <x:c r="G187" s="29" t="n">
        <x:v>10</x:v>
      </x:c>
      <x:c r="H187" s="28" t="n">
        <x:v>3</x:v>
      </x:c>
      <x:c r="I187" s="33" t="s"/>
      <x:c r="J187" s="29" t="s"/>
      <x:c r="K187" s="28" t="s"/>
      <x:c r="L187" s="33" t="s"/>
      <x:c r="M187" s="29" t="n">
        <x:v>2</x:v>
      </x:c>
      <x:c r="N187" s="28" t="n">
        <x:v>1000</x:v>
      </x:c>
      <x:c r="O187" s="33" t="s"/>
      <x:c r="P187" s="69" t="s">
        <x:v>28</x:v>
      </x:c>
      <x:c r="Q187" s="28" t="n">
        <x:v>13</x:v>
      </x:c>
      <x:c r="R187" s="40" t="n">
        <x:v>0.26667</x:v>
      </x:c>
    </x:row>
    <x:row r="188" spans="1:22" x14ac:dyDescent="0.25">
      <x:c r="A188" s="29" t="n">
        <x:v>0.3</x:v>
      </x:c>
      <x:c r="B188" s="28" t="n">
        <x:v>80</x:v>
      </x:c>
      <x:c r="C188" s="33" t="s"/>
      <x:c r="D188" s="29" t="n">
        <x:v>30</x:v>
      </x:c>
      <x:c r="E188" s="28" t="n">
        <x:v>15</x:v>
      </x:c>
      <x:c r="F188" s="33" t="s"/>
      <x:c r="G188" s="29" t="n">
        <x:v>20</x:v>
      </x:c>
      <x:c r="H188" s="28" t="n">
        <x:v>6</x:v>
      </x:c>
      <x:c r="I188" s="33" t="s"/>
      <x:c r="J188" s="29" t="s"/>
      <x:c r="K188" s="28" t="s"/>
      <x:c r="L188" s="33" t="s"/>
      <x:c r="M188" s="29" t="n">
        <x:v>4</x:v>
      </x:c>
      <x:c r="N188" s="28" t="n">
        <x:v>25000</x:v>
      </x:c>
      <x:c r="O188" s="33" t="s"/>
      <x:c r="P188" s="69" t="s">
        <x:v>27</x:v>
      </x:c>
      <x:c r="Q188" s="28" t="n">
        <x:v>8</x:v>
      </x:c>
      <x:c r="R188" s="40" t="n">
        <x:v>0.5</x:v>
      </x:c>
    </x:row>
    <x:row r="189" spans="1:22" x14ac:dyDescent="0.25">
      <x:c r="A189" s="29" t="n">
        <x:v>0.4</x:v>
      </x:c>
      <x:c r="B189" s="28" t="n">
        <x:v>70</x:v>
      </x:c>
      <x:c r="C189" s="33" t="s"/>
      <x:c r="D189" s="29" t="n">
        <x:v>40</x:v>
      </x:c>
      <x:c r="E189" s="28" t="n">
        <x:v>20</x:v>
      </x:c>
      <x:c r="F189" s="33" t="s"/>
      <x:c r="G189" s="29" t="n">
        <x:v>30</x:v>
      </x:c>
      <x:c r="H189" s="28" t="n">
        <x:v>8</x:v>
      </x:c>
      <x:c r="I189" s="33" t="s"/>
      <x:c r="J189" s="29" t="s"/>
      <x:c r="K189" s="28" t="s"/>
      <x:c r="L189" s="33" t="s"/>
      <x:c r="M189" s="29" t="n">
        <x:v>6</x:v>
      </x:c>
      <x:c r="N189" s="28" t="n">
        <x:v>100000</x:v>
      </x:c>
      <x:c r="O189" s="33" t="s"/>
    </x:row>
    <x:row r="190" spans="1:22" x14ac:dyDescent="0.25">
      <x:c r="A190" s="29" t="n">
        <x:v>0.5</x:v>
      </x:c>
      <x:c r="B190" s="28" t="n">
        <x:v>60</x:v>
      </x:c>
      <x:c r="C190" s="33" t="s"/>
      <x:c r="D190" s="29" t="n">
        <x:v>50</x:v>
      </x:c>
      <x:c r="E190" s="28" t="n">
        <x:v>25</x:v>
      </x:c>
      <x:c r="F190" s="33" t="s"/>
      <x:c r="G190" s="29" t="n">
        <x:v>40</x:v>
      </x:c>
      <x:c r="H190" s="28" t="n">
        <x:v>12</x:v>
      </x:c>
      <x:c r="I190" s="33" t="s"/>
      <x:c r="J190" s="29" t="s"/>
      <x:c r="K190" s="28" t="s"/>
      <x:c r="L190" s="33" t="s"/>
      <x:c r="M190" s="29" t="n">
        <x:v>8</x:v>
      </x:c>
      <x:c r="N190" s="28" t="n">
        <x:v>175000</x:v>
      </x:c>
      <x:c r="O190" s="33" t="s"/>
    </x:row>
    <x:row r="191" spans="1:22" x14ac:dyDescent="0.25">
      <x:c r="A191" s="29" t="n">
        <x:v>0.6</x:v>
      </x:c>
      <x:c r="B191" s="28" t="n">
        <x:v>50</x:v>
      </x:c>
      <x:c r="C191" s="33" t="s"/>
      <x:c r="D191" s="29" t="n">
        <x:v>60</x:v>
      </x:c>
      <x:c r="E191" s="28" t="n">
        <x:v>30</x:v>
      </x:c>
      <x:c r="F191" s="33" t="s"/>
      <x:c r="G191" s="29" t="n">
        <x:v>50</x:v>
      </x:c>
      <x:c r="H191" s="28" t="n">
        <x:v>18</x:v>
      </x:c>
      <x:c r="I191" s="33" t="s"/>
      <x:c r="J191" s="29" t="s"/>
      <x:c r="K191" s="28" t="s"/>
      <x:c r="L191" s="33" t="s"/>
      <x:c r="M191" s="29" t="n">
        <x:v>10</x:v>
      </x:c>
      <x:c r="N191" s="28" t="n">
        <x:v>400000</x:v>
      </x:c>
      <x:c r="O191" s="33" t="s"/>
    </x:row>
    <x:row r="192" spans="1:22" x14ac:dyDescent="0.25">
      <x:c r="A192" s="29" t="n">
        <x:v>0.7</x:v>
      </x:c>
      <x:c r="B192" s="28" t="n">
        <x:v>40</x:v>
      </x:c>
      <x:c r="C192" s="33" t="s"/>
      <x:c r="D192" s="29" t="n">
        <x:v>70</x:v>
      </x:c>
      <x:c r="E192" s="28" t="n">
        <x:v>35</x:v>
      </x:c>
      <x:c r="F192" s="33" t="s"/>
      <x:c r="G192" s="29" t="s"/>
      <x:c r="H192" s="28" t="s"/>
      <x:c r="I192" s="33" t="s"/>
      <x:c r="J192" s="29" t="s"/>
      <x:c r="K192" s="28" t="s"/>
      <x:c r="L192" s="33" t="s"/>
      <x:c r="M192" s="29" t="n">
        <x:v>15</x:v>
      </x:c>
      <x:c r="N192" s="28" t="n">
        <x:v>800000</x:v>
      </x:c>
      <x:c r="O192" s="33" t="s"/>
    </x:row>
    <x:row r="193" spans="1:22" x14ac:dyDescent="0.25">
      <x:c r="A193" s="29" t="n">
        <x:v>0.8</x:v>
      </x:c>
      <x:c r="B193" s="28" t="n">
        <x:v>30</x:v>
      </x:c>
      <x:c r="C193" s="33" t="s"/>
      <x:c r="D193" s="29" t="n">
        <x:v>80</x:v>
      </x:c>
      <x:c r="E193" s="28" t="n">
        <x:v>40</x:v>
      </x:c>
      <x:c r="F193" s="33" t="s"/>
      <x:c r="G193" s="29" t="s"/>
      <x:c r="H193" s="28" t="s"/>
      <x:c r="I193" s="33" t="s"/>
      <x:c r="J193" s="29" t="s"/>
      <x:c r="K193" s="28" t="s"/>
      <x:c r="L193" s="33" t="s"/>
      <x:c r="M193" s="29" t="n">
        <x:v>20</x:v>
      </x:c>
      <x:c r="N193" s="28" t="n">
        <x:v>1400000</x:v>
      </x:c>
      <x:c r="O193" s="33" t="s"/>
    </x:row>
    <x:row r="194" spans="1:22" x14ac:dyDescent="0.25">
      <x:c r="A194" s="29" t="n">
        <x:v>0.9</x:v>
      </x:c>
      <x:c r="B194" s="28" t="n">
        <x:v>20</x:v>
      </x:c>
      <x:c r="C194" s="33" t="s"/>
      <x:c r="D194" s="29" t="n">
        <x:v>90</x:v>
      </x:c>
      <x:c r="E194" s="28" t="n">
        <x:v>45</x:v>
      </x:c>
      <x:c r="F194" s="33" t="s"/>
      <x:c r="G194" s="29" t="s"/>
      <x:c r="H194" s="28" t="s"/>
      <x:c r="I194" s="33" t="s"/>
      <x:c r="J194" s="29" t="s"/>
      <x:c r="K194" s="28" t="s"/>
      <x:c r="L194" s="33" t="s"/>
      <x:c r="M194" s="29" t="s"/>
      <x:c r="N194" s="28" t="s"/>
      <x:c r="O194" s="33" t="s"/>
    </x:row>
    <x:row r="195" spans="1:22" x14ac:dyDescent="0.25">
      <x:c r="A195" s="29" t="n">
        <x:v>1</x:v>
      </x:c>
      <x:c r="B195" s="28" t="n">
        <x:v>10</x:v>
      </x:c>
      <x:c r="C195" s="33" t="s"/>
      <x:c r="D195" s="29" t="n">
        <x:v>100</x:v>
      </x:c>
      <x:c r="E195" s="28" t="n">
        <x:v>50</x:v>
      </x:c>
      <x:c r="F195" s="33" t="s"/>
      <x:c r="G195" s="29" t="s"/>
      <x:c r="H195" s="28" t="s"/>
      <x:c r="I195" s="33" t="s"/>
      <x:c r="J195" s="29" t="s"/>
      <x:c r="K195" s="28" t="s"/>
      <x:c r="L195" s="33" t="s"/>
      <x:c r="M195" s="29" t="s"/>
      <x:c r="N195" s="28" t="s"/>
      <x:c r="O195" s="33" t="s"/>
    </x:row>
    <x:row r="196" spans="1:22" x14ac:dyDescent="0.25">
      <x:c r="A196" s="29" t="s"/>
      <x:c r="B196" s="28" t="s"/>
      <x:c r="C196" s="33" t="s"/>
      <x:c r="D196" s="29" t="s"/>
      <x:c r="E196" s="28" t="s"/>
      <x:c r="F196" s="33" t="s"/>
      <x:c r="G196" s="29" t="s"/>
      <x:c r="H196" s="28" t="s"/>
      <x:c r="I196" s="33" t="s"/>
      <x:c r="J196" s="29" t="s"/>
      <x:c r="K196" s="28" t="s"/>
      <x:c r="L196" s="33" t="s"/>
      <x:c r="M196" s="29" t="s"/>
      <x:c r="N196" s="28" t="s"/>
      <x:c r="O196" s="33" t="s"/>
    </x:row>
    <x:row r="197" spans="1:22" customFormat="1" ht="15.75" customHeight="1" thickBot="1" x14ac:dyDescent="0.3">
      <x:c r="A197" s="25" t="s"/>
      <x:c r="B197" s="35" t="s"/>
      <x:c r="C197" s="36" t="s"/>
      <x:c r="D197" s="25" t="s"/>
      <x:c r="E197" s="35" t="s"/>
      <x:c r="F197" s="36" t="s"/>
      <x:c r="G197" s="25" t="s"/>
      <x:c r="H197" s="35" t="s"/>
      <x:c r="I197" s="36" t="s"/>
      <x:c r="J197" s="25" t="s"/>
      <x:c r="K197" s="35" t="s"/>
      <x:c r="L197" s="36" t="s"/>
      <x:c r="M197" s="25" t="s"/>
      <x:c r="N197" s="35" t="s"/>
      <x:c r="O197" s="36" t="s"/>
      <x:c r="S197" s="16" t="s"/>
    </x:row>
    <x:row r="199" spans="1:22" customFormat="1" ht="15.75" customHeight="1" thickBot="1" x14ac:dyDescent="0.3">
      <x:c r="A199" s="23" t="s">
        <x:v>70</x:v>
      </x:c>
      <x:c r="S199" s="16" t="s"/>
    </x:row>
    <x:row r="200" spans="1:22" x14ac:dyDescent="0.25">
      <x:c r="A200" s="123" t="s">
        <x:v>10</x:v>
      </x:c>
      <x:c r="B200" s="124" t="s"/>
      <x:c r="C200" s="125" t="s"/>
      <x:c r="D200" s="123" t="s">
        <x:v>11</x:v>
      </x:c>
      <x:c r="E200" s="124" t="s"/>
      <x:c r="F200" s="125" t="s"/>
      <x:c r="G200" s="123" t="s">
        <x:v>12</x:v>
      </x:c>
      <x:c r="H200" s="124" t="s"/>
      <x:c r="I200" s="125" t="s"/>
      <x:c r="J200" s="123" t="s">
        <x:v>13</x:v>
      </x:c>
      <x:c r="K200" s="124" t="s"/>
      <x:c r="L200" s="126" t="s"/>
      <x:c r="M200" s="123" t="s">
        <x:v>14</x:v>
      </x:c>
      <x:c r="N200" s="124" t="s"/>
      <x:c r="O200" s="125" t="s"/>
      <x:c r="P200" s="127" t="s">
        <x:v>15</x:v>
      </x:c>
      <x:c r="Q200" s="128" t="s">
        <x:v>16</x:v>
      </x:c>
      <x:c r="R200" s="19" t="s">
        <x:v>17</x:v>
      </x:c>
      <x:c r="S200" s="15" t="s">
        <x:v>18</x:v>
      </x:c>
      <x:c r="T200" s="70" t="s">
        <x:v>19</x:v>
      </x:c>
      <x:c r="U200" s="70" t="s">
        <x:v>20</x:v>
      </x:c>
    </x:row>
    <x:row r="201" spans="1:22" x14ac:dyDescent="0.25">
      <x:c r="A201" s="26" t="s">
        <x:v>21</x:v>
      </x:c>
      <x:c r="B201" s="27" t="s">
        <x:v>22</x:v>
      </x:c>
      <x:c r="C201" s="24" t="s">
        <x:v>23</x:v>
      </x:c>
      <x:c r="D201" s="26" t="s">
        <x:v>24</x:v>
      </x:c>
      <x:c r="E201" s="27" t="s">
        <x:v>25</x:v>
      </x:c>
      <x:c r="F201" s="24" t="s">
        <x:v>23</x:v>
      </x:c>
      <x:c r="G201" s="26" t="s">
        <x:v>25</x:v>
      </x:c>
      <x:c r="H201" s="27" t="s">
        <x:v>26</x:v>
      </x:c>
      <x:c r="I201" s="24" t="s">
        <x:v>23</x:v>
      </x:c>
      <x:c r="J201" s="26" t="s">
        <x:v>27</x:v>
      </x:c>
      <x:c r="K201" s="27" t="s">
        <x:v>28</x:v>
      </x:c>
      <x:c r="L201" s="70" t="s">
        <x:v>23</x:v>
      </x:c>
      <x:c r="M201" s="26" t="s">
        <x:v>28</x:v>
      </x:c>
      <x:c r="N201" s="27" t="s">
        <x:v>29</x:v>
      </x:c>
      <x:c r="O201" s="24" t="s">
        <x:v>23</x:v>
      </x:c>
    </x:row>
    <x:row r="202" spans="1:22" x14ac:dyDescent="0.25">
      <x:c r="A202" s="26" t="s">
        <x:v>30</x:v>
      </x:c>
      <x:c r="B202" s="27" t="s">
        <x:v>31</x:v>
      </x:c>
      <x:c r="D202" s="26" t="s">
        <x:v>30</x:v>
      </x:c>
      <x:c r="E202" s="27" t="s">
        <x:v>31</x:v>
      </x:c>
      <x:c r="G202" s="26" t="s">
        <x:v>30</x:v>
      </x:c>
      <x:c r="H202" s="27" t="s">
        <x:v>31</x:v>
      </x:c>
      <x:c r="J202" s="26" t="s">
        <x:v>30</x:v>
      </x:c>
      <x:c r="K202" s="27" t="s">
        <x:v>31</x:v>
      </x:c>
      <x:c r="M202" s="26" t="s">
        <x:v>30</x:v>
      </x:c>
      <x:c r="N202" s="27" t="s">
        <x:v>31</x:v>
      </x:c>
      <x:c r="O202" s="33" t="s"/>
    </x:row>
    <x:row r="203" spans="1:22" x14ac:dyDescent="0.25">
      <x:c r="A203" s="29" t="n">
        <x:v>0.1</x:v>
      </x:c>
      <x:c r="B203" s="28" t="n">
        <x:v>4000</x:v>
      </x:c>
      <x:c r="C203" s="33" t="s">
        <x:v>33</x:v>
      </x:c>
      <x:c r="D203" s="29" t="n">
        <x:v>100</x:v>
      </x:c>
      <x:c r="E203" s="28" t="n">
        <x:v>100</x:v>
      </x:c>
      <x:c r="F203" s="33" t="s">
        <x:v>33</x:v>
      </x:c>
      <x:c r="G203" s="29" t="n">
        <x:v>0</x:v>
      </x:c>
      <x:c r="H203" s="28" t="n">
        <x:v>0</x:v>
      </x:c>
      <x:c r="I203" s="33" t="s">
        <x:v>33</x:v>
      </x:c>
      <x:c r="J203" s="29" t="n">
        <x:v>1</x:v>
      </x:c>
      <x:c r="K203" s="28" t="n">
        <x:v>0</x:v>
      </x:c>
      <x:c r="L203" s="32" t="s">
        <x:v>33</x:v>
      </x:c>
      <x:c r="M203" s="29" t="n">
        <x:v>1</x:v>
      </x:c>
      <x:c r="N203" s="28" t="n">
        <x:v>1000</x:v>
      </x:c>
      <x:c r="O203" s="33" t="s">
        <x:v>33</x:v>
      </x:c>
      <x:c r="P203" s="69" t="s">
        <x:v>34</x:v>
      </x:c>
      <x:c r="Q203" s="28" t="n">
        <x:v>20000000</x:v>
      </x:c>
      <x:c r="R203" s="40" t="n">
        <x:v>0.575</x:v>
      </x:c>
    </x:row>
    <x:row r="204" spans="1:22" x14ac:dyDescent="0.25">
      <x:c r="A204" s="29" t="n">
        <x:v>0.2</x:v>
      </x:c>
      <x:c r="B204" s="28" t="n">
        <x:v>3500</x:v>
      </x:c>
      <x:c r="C204" s="33" t="s"/>
      <x:c r="D204" s="29" t="n">
        <x:v>200</x:v>
      </x:c>
      <x:c r="E204" s="28" t="n">
        <x:v>200</x:v>
      </x:c>
      <x:c r="F204" s="33" t="s"/>
      <x:c r="G204" s="29" t="n">
        <x:v>100</x:v>
      </x:c>
      <x:c r="H204" s="28" t="n">
        <x:v>1</x:v>
      </x:c>
      <x:c r="I204" s="33" t="s"/>
      <x:c r="J204" s="29" t="n">
        <x:v>2</x:v>
      </x:c>
      <x:c r="K204" s="28" t="n">
        <x:v>1</x:v>
      </x:c>
      <x:c r="M204" s="29" t="n">
        <x:v>2</x:v>
      </x:c>
      <x:c r="N204" s="28" t="n">
        <x:v>50000</x:v>
      </x:c>
      <x:c r="O204" s="33" t="s"/>
      <x:c r="P204" s="69" t="s">
        <x:v>28</x:v>
      </x:c>
      <x:c r="Q204" s="28" t="n">
        <x:v>7</x:v>
      </x:c>
      <x:c r="R204" s="40" t="n">
        <x:v>0.5875</x:v>
      </x:c>
    </x:row>
    <x:row r="205" spans="1:22" x14ac:dyDescent="0.25">
      <x:c r="A205" s="29" t="n">
        <x:v>0.3</x:v>
      </x:c>
      <x:c r="B205" s="28" t="n">
        <x:v>3000</x:v>
      </x:c>
      <x:c r="C205" s="33" t="s"/>
      <x:c r="D205" s="29" t="n">
        <x:v>400</x:v>
      </x:c>
      <x:c r="E205" s="28" t="n">
        <x:v>400</x:v>
      </x:c>
      <x:c r="F205" s="33" t="s"/>
      <x:c r="G205" s="29" t="n">
        <x:v>250</x:v>
      </x:c>
      <x:c r="H205" s="28" t="n">
        <x:v>2</x:v>
      </x:c>
      <x:c r="I205" s="33" t="s"/>
      <x:c r="J205" s="29" t="n">
        <x:v>3</x:v>
      </x:c>
      <x:c r="K205" s="28" t="n">
        <x:v>2</x:v>
      </x:c>
      <x:c r="M205" s="29" t="n">
        <x:v>3</x:v>
      </x:c>
      <x:c r="N205" s="28" t="n">
        <x:v>200000</x:v>
      </x:c>
      <x:c r="O205" s="33" t="s"/>
      <x:c r="P205" s="69" t="s">
        <x:v>27</x:v>
      </x:c>
      <x:c r="Q205" s="28" t="n">
        <x:v>13</x:v>
      </x:c>
      <x:c r="R205" s="40" t="n">
        <x:v>0.425</x:v>
      </x:c>
    </x:row>
    <x:row r="206" spans="1:22" x14ac:dyDescent="0.25">
      <x:c r="A206" s="29" t="n">
        <x:v>0.4</x:v>
      </x:c>
      <x:c r="B206" s="28" t="n">
        <x:v>2500</x:v>
      </x:c>
      <x:c r="C206" s="33" t="s"/>
      <x:c r="D206" s="29" t="n">
        <x:v>600</x:v>
      </x:c>
      <x:c r="E206" s="28" t="n">
        <x:v>600</x:v>
      </x:c>
      <x:c r="F206" s="33" t="s"/>
      <x:c r="G206" s="29" t="n">
        <x:v>500</x:v>
      </x:c>
      <x:c r="H206" s="28" t="n">
        <x:v>3</x:v>
      </x:c>
      <x:c r="I206" s="33" t="s"/>
      <x:c r="J206" s="29" t="n">
        <x:v>4</x:v>
      </x:c>
      <x:c r="K206" s="28" t="n">
        <x:v>3</x:v>
      </x:c>
      <x:c r="M206" s="29" t="n">
        <x:v>5</x:v>
      </x:c>
      <x:c r="N206" s="28" t="n">
        <x:v>1000000</x:v>
      </x:c>
      <x:c r="O206" s="33" t="s"/>
    </x:row>
    <x:row r="207" spans="1:22" x14ac:dyDescent="0.25">
      <x:c r="A207" s="29" t="n">
        <x:v>0.5</x:v>
      </x:c>
      <x:c r="B207" s="28" t="n">
        <x:v>2000</x:v>
      </x:c>
      <x:c r="C207" s="33" t="s"/>
      <x:c r="D207" s="29" t="n">
        <x:v>800</x:v>
      </x:c>
      <x:c r="E207" s="28" t="n">
        <x:v>750</x:v>
      </x:c>
      <x:c r="F207" s="33" t="s"/>
      <x:c r="G207" s="29" t="n">
        <x:v>750</x:v>
      </x:c>
      <x:c r="H207" s="28" t="n">
        <x:v>5</x:v>
      </x:c>
      <x:c r="I207" s="33" t="s"/>
      <x:c r="J207" s="29" t="n">
        <x:v>5</x:v>
      </x:c>
      <x:c r="K207" s="28" t="n">
        <x:v>5</x:v>
      </x:c>
      <x:c r="M207" s="29" t="n">
        <x:v>6</x:v>
      </x:c>
      <x:c r="N207" s="28" t="n">
        <x:v>5000000</x:v>
      </x:c>
      <x:c r="O207" s="33" t="s"/>
    </x:row>
    <x:row r="208" spans="1:22" x14ac:dyDescent="0.25">
      <x:c r="A208" s="29" t="n">
        <x:v>0.6</x:v>
      </x:c>
      <x:c r="B208" s="28" t="n">
        <x:v>1500</x:v>
      </x:c>
      <x:c r="C208" s="33" t="s"/>
      <x:c r="D208" s="29" t="n">
        <x:v>1000</x:v>
      </x:c>
      <x:c r="E208" s="28" t="n">
        <x:v>900</x:v>
      </x:c>
      <x:c r="F208" s="33" t="s"/>
      <x:c r="G208" s="29" t="n">
        <x:v>1000</x:v>
      </x:c>
      <x:c r="H208" s="28" t="n">
        <x:v>6</x:v>
      </x:c>
      <x:c r="I208" s="33" t="s"/>
      <x:c r="J208" s="29" t="n">
        <x:v>6</x:v>
      </x:c>
      <x:c r="K208" s="28" t="n">
        <x:v>6</x:v>
      </x:c>
      <x:c r="M208" s="29" t="n">
        <x:v>8</x:v>
      </x:c>
      <x:c r="N208" s="28" t="n">
        <x:v>15000000</x:v>
      </x:c>
      <x:c r="O208" s="33" t="s"/>
    </x:row>
    <x:row r="209" spans="1:22" x14ac:dyDescent="0.25">
      <x:c r="A209" s="29" t="n">
        <x:v>0.7</x:v>
      </x:c>
      <x:c r="B209" s="28" t="n">
        <x:v>1250</x:v>
      </x:c>
      <x:c r="C209" s="33" t="s"/>
      <x:c r="D209" s="29" t="n">
        <x:v>1250</x:v>
      </x:c>
      <x:c r="E209" s="28" t="n">
        <x:v>1100</x:v>
      </x:c>
      <x:c r="F209" s="33" t="s"/>
      <x:c r="G209" s="29" t="n">
        <x:v>1250</x:v>
      </x:c>
      <x:c r="H209" s="28" t="n">
        <x:v>7</x:v>
      </x:c>
      <x:c r="I209" s="33" t="s"/>
      <x:c r="J209" s="29" t="n">
        <x:v>8</x:v>
      </x:c>
      <x:c r="K209" s="28" t="n">
        <x:v>8</x:v>
      </x:c>
      <x:c r="M209" s="29" t="n">
        <x:v>10</x:v>
      </x:c>
      <x:c r="N209" s="28" t="n">
        <x:v>30000000</x:v>
      </x:c>
      <x:c r="O209" s="33" t="s"/>
    </x:row>
    <x:row r="210" spans="1:22" x14ac:dyDescent="0.25">
      <x:c r="A210" s="29" t="n">
        <x:v>0.8</x:v>
      </x:c>
      <x:c r="B210" s="28" t="n">
        <x:v>1000</x:v>
      </x:c>
      <x:c r="C210" s="33" t="s"/>
      <x:c r="D210" s="29" t="n">
        <x:v>1500</x:v>
      </x:c>
      <x:c r="E210" s="28" t="n">
        <x:v>1200</x:v>
      </x:c>
      <x:c r="F210" s="33" t="s"/>
      <x:c r="G210" s="29" t="n">
        <x:v>1300</x:v>
      </x:c>
      <x:c r="H210" s="28" t="n">
        <x:v>9</x:v>
      </x:c>
      <x:c r="I210" s="33" t="s"/>
      <x:c r="J210" s="29" t="n">
        <x:v>9</x:v>
      </x:c>
      <x:c r="K210" s="28" t="n">
        <x:v>9</x:v>
      </x:c>
      <x:c r="M210" s="29" t="n">
        <x:v>12</x:v>
      </x:c>
      <x:c r="N210" s="28" t="n">
        <x:v>40000000</x:v>
      </x:c>
      <x:c r="O210" s="33" t="s"/>
    </x:row>
    <x:row r="211" spans="1:22" x14ac:dyDescent="0.25">
      <x:c r="A211" s="29" t="n">
        <x:v>0.9</x:v>
      </x:c>
      <x:c r="B211" s="28" t="n">
        <x:v>800</x:v>
      </x:c>
      <x:c r="C211" s="33" t="s"/>
      <x:c r="D211" s="29" t="n">
        <x:v>1750</x:v>
      </x:c>
      <x:c r="E211" s="28" t="n">
        <x:v>1400</x:v>
      </x:c>
      <x:c r="F211" s="33" t="s"/>
      <x:c r="G211" s="29" t="n">
        <x:v>1400</x:v>
      </x:c>
      <x:c r="H211" s="28" t="n">
        <x:v>10</x:v>
      </x:c>
      <x:c r="I211" s="33" t="s"/>
      <x:c r="J211" s="29" t="n">
        <x:v>11</x:v>
      </x:c>
      <x:c r="K211" s="28" t="n">
        <x:v>11</x:v>
      </x:c>
      <x:c r="M211" s="29" t="n">
        <x:v>18</x:v>
      </x:c>
      <x:c r="N211" s="28" t="n">
        <x:v>1000000000</x:v>
      </x:c>
      <x:c r="O211" s="33" t="s"/>
    </x:row>
    <x:row r="212" spans="1:22" x14ac:dyDescent="0.25">
      <x:c r="A212" s="29" t="n">
        <x:v>1</x:v>
      </x:c>
      <x:c r="B212" s="28" t="n">
        <x:v>750</x:v>
      </x:c>
      <x:c r="C212" s="33" t="s"/>
      <x:c r="D212" s="29" t="n">
        <x:v>2000</x:v>
      </x:c>
      <x:c r="E212" s="28" t="n">
        <x:v>1600</x:v>
      </x:c>
      <x:c r="F212" s="33" t="s"/>
      <x:c r="G212" s="29" t="n">
        <x:v>1500</x:v>
      </x:c>
      <x:c r="H212" s="28" t="n">
        <x:v>11</x:v>
      </x:c>
      <x:c r="I212" s="33" t="s"/>
      <x:c r="J212" s="29" t="s"/>
      <x:c r="K212" s="28" t="s"/>
      <x:c r="M212" s="29" t="s"/>
      <x:c r="N212" s="28" t="s"/>
      <x:c r="O212" s="33" t="s"/>
    </x:row>
    <x:row r="213" spans="1:22" x14ac:dyDescent="0.25">
      <x:c r="A213" s="29" t="s"/>
      <x:c r="B213" s="28" t="s"/>
      <x:c r="C213" s="33" t="s"/>
      <x:c r="D213" s="29" t="n">
        <x:v>3000</x:v>
      </x:c>
      <x:c r="E213" s="28" t="n">
        <x:v>2000</x:v>
      </x:c>
      <x:c r="F213" s="33" t="s"/>
      <x:c r="G213" s="29" t="n">
        <x:v>2000</x:v>
      </x:c>
      <x:c r="H213" s="28" t="n">
        <x:v>15</x:v>
      </x:c>
      <x:c r="I213" s="33" t="s"/>
      <x:c r="J213" s="29" t="s"/>
      <x:c r="K213" s="28" t="s"/>
      <x:c r="M213" s="29" t="s"/>
      <x:c r="N213" s="28" t="s"/>
      <x:c r="O213" s="33" t="s"/>
    </x:row>
    <x:row r="214" spans="1:22" x14ac:dyDescent="0.25">
      <x:c r="A214" s="29" t="s"/>
      <x:c r="B214" s="28" t="s"/>
      <x:c r="C214" s="33" t="s"/>
      <x:c r="D214" s="29" t="s"/>
      <x:c r="E214" s="28" t="s"/>
      <x:c r="F214" s="33" t="s"/>
      <x:c r="G214" s="29" t="s"/>
      <x:c r="H214" s="28" t="s"/>
      <x:c r="I214" s="33" t="s"/>
      <x:c r="J214" s="29" t="s"/>
      <x:c r="K214" s="28" t="s"/>
      <x:c r="M214" s="29" t="s"/>
      <x:c r="N214" s="28" t="s"/>
      <x:c r="O214" s="33" t="s"/>
    </x:row>
    <x:row r="215" spans="1:22" x14ac:dyDescent="0.25">
      <x:c r="A215" s="29" t="s"/>
      <x:c r="B215" s="28" t="s"/>
      <x:c r="C215" s="33" t="s"/>
      <x:c r="D215" s="29" t="s"/>
      <x:c r="E215" s="28" t="s"/>
      <x:c r="F215" s="33" t="s"/>
      <x:c r="G215" s="29" t="s"/>
      <x:c r="H215" s="28" t="s"/>
      <x:c r="I215" s="33" t="s"/>
      <x:c r="J215" s="29" t="s"/>
      <x:c r="K215" s="28" t="s"/>
      <x:c r="M215" s="29" t="s"/>
      <x:c r="N215" s="28" t="s"/>
      <x:c r="O215" s="33" t="s"/>
    </x:row>
    <x:row r="216" spans="1:22" customFormat="1" ht="15.75" customHeight="1" thickBot="1" x14ac:dyDescent="0.3">
      <x:c r="A216" s="25" t="s"/>
      <x:c r="B216" s="35" t="s"/>
      <x:c r="C216" s="36" t="s"/>
      <x:c r="D216" s="25" t="s"/>
      <x:c r="E216" s="35" t="s"/>
      <x:c r="F216" s="36" t="s"/>
      <x:c r="G216" s="25" t="s"/>
      <x:c r="H216" s="35" t="s"/>
      <x:c r="I216" s="36" t="s"/>
      <x:c r="J216" s="25" t="s"/>
      <x:c r="K216" s="35" t="s"/>
      <x:c r="L216" s="37" t="s"/>
      <x:c r="M216" s="25" t="s"/>
      <x:c r="N216" s="35" t="s"/>
      <x:c r="O216" s="36" t="s"/>
      <x:c r="S216" s="16" t="s"/>
    </x:row>
    <x:row r="218" spans="1:22" customFormat="1" ht="15.75" customHeight="1" thickBot="1" x14ac:dyDescent="0.3">
      <x:c r="A218" s="23" t="s">
        <x:v>71</x:v>
      </x:c>
      <x:c r="S218" s="16" t="s"/>
    </x:row>
    <x:row r="219" spans="1:22" x14ac:dyDescent="0.25">
      <x:c r="A219" s="123" t="s">
        <x:v>10</x:v>
      </x:c>
      <x:c r="B219" s="124" t="s"/>
      <x:c r="C219" s="125" t="s"/>
      <x:c r="D219" s="123" t="s">
        <x:v>11</x:v>
      </x:c>
      <x:c r="E219" s="124" t="s"/>
      <x:c r="F219" s="125" t="s"/>
      <x:c r="G219" s="123" t="s">
        <x:v>12</x:v>
      </x:c>
      <x:c r="H219" s="124" t="s"/>
      <x:c r="I219" s="125" t="s"/>
      <x:c r="J219" s="123" t="s">
        <x:v>13</x:v>
      </x:c>
      <x:c r="K219" s="124" t="s"/>
      <x:c r="L219" s="126" t="s"/>
      <x:c r="M219" s="123" t="s">
        <x:v>14</x:v>
      </x:c>
      <x:c r="N219" s="124" t="s"/>
      <x:c r="O219" s="125" t="s"/>
      <x:c r="P219" s="127" t="s">
        <x:v>15</x:v>
      </x:c>
      <x:c r="Q219" s="128" t="s">
        <x:v>16</x:v>
      </x:c>
      <x:c r="R219" s="19" t="s">
        <x:v>17</x:v>
      </x:c>
      <x:c r="S219" s="15" t="s">
        <x:v>18</x:v>
      </x:c>
      <x:c r="T219" s="70" t="s">
        <x:v>19</x:v>
      </x:c>
      <x:c r="U219" s="70" t="s">
        <x:v>20</x:v>
      </x:c>
    </x:row>
    <x:row r="220" spans="1:22" x14ac:dyDescent="0.25">
      <x:c r="A220" s="26" t="s">
        <x:v>21</x:v>
      </x:c>
      <x:c r="B220" s="27" t="s">
        <x:v>22</x:v>
      </x:c>
      <x:c r="C220" s="24" t="s">
        <x:v>23</x:v>
      </x:c>
      <x:c r="D220" s="26" t="s">
        <x:v>24</x:v>
      </x:c>
      <x:c r="E220" s="27" t="s">
        <x:v>25</x:v>
      </x:c>
      <x:c r="F220" s="24" t="s">
        <x:v>23</x:v>
      </x:c>
      <x:c r="G220" s="26" t="s">
        <x:v>25</x:v>
      </x:c>
      <x:c r="H220" s="27" t="s">
        <x:v>26</x:v>
      </x:c>
      <x:c r="I220" s="24" t="s">
        <x:v>23</x:v>
      </x:c>
      <x:c r="J220" s="26" t="s">
        <x:v>27</x:v>
      </x:c>
      <x:c r="K220" s="27" t="s">
        <x:v>28</x:v>
      </x:c>
      <x:c r="L220" s="70" t="s">
        <x:v>23</x:v>
      </x:c>
      <x:c r="M220" s="26" t="s">
        <x:v>28</x:v>
      </x:c>
      <x:c r="N220" s="27" t="s">
        <x:v>29</x:v>
      </x:c>
      <x:c r="O220" s="24" t="s">
        <x:v>23</x:v>
      </x:c>
    </x:row>
    <x:row r="221" spans="1:22" x14ac:dyDescent="0.25">
      <x:c r="A221" s="26" t="s">
        <x:v>30</x:v>
      </x:c>
      <x:c r="B221" s="27" t="s">
        <x:v>31</x:v>
      </x:c>
      <x:c r="D221" s="26" t="s">
        <x:v>30</x:v>
      </x:c>
      <x:c r="E221" s="27" t="s">
        <x:v>31</x:v>
      </x:c>
      <x:c r="G221" s="26" t="s">
        <x:v>30</x:v>
      </x:c>
      <x:c r="H221" s="27" t="s">
        <x:v>31</x:v>
      </x:c>
      <x:c r="J221" s="26" t="s">
        <x:v>30</x:v>
      </x:c>
      <x:c r="K221" s="27" t="s">
        <x:v>31</x:v>
      </x:c>
      <x:c r="M221" s="26" t="s">
        <x:v>30</x:v>
      </x:c>
      <x:c r="N221" s="27" t="s">
        <x:v>31</x:v>
      </x:c>
      <x:c r="O221" s="33" t="s"/>
    </x:row>
    <x:row r="222" spans="1:22" x14ac:dyDescent="0.25">
      <x:c r="A222" s="29" t="n">
        <x:v>0.1</x:v>
      </x:c>
      <x:c r="B222" s="28" t="n">
        <x:v>4000</x:v>
      </x:c>
      <x:c r="C222" s="33" t="s">
        <x:v>33</x:v>
      </x:c>
      <x:c r="D222" s="29" t="n">
        <x:v>100</x:v>
      </x:c>
      <x:c r="E222" s="28" t="n">
        <x:v>100</x:v>
      </x:c>
      <x:c r="F222" s="33" t="s">
        <x:v>33</x:v>
      </x:c>
      <x:c r="G222" s="29" t="n">
        <x:v>0</x:v>
      </x:c>
      <x:c r="H222" s="28" t="n">
        <x:v>0</x:v>
      </x:c>
      <x:c r="I222" s="33" t="s">
        <x:v>33</x:v>
      </x:c>
      <x:c r="J222" s="29" t="n">
        <x:v>1</x:v>
      </x:c>
      <x:c r="K222" s="28" t="n">
        <x:v>0</x:v>
      </x:c>
      <x:c r="L222" s="32" t="s">
        <x:v>33</x:v>
      </x:c>
      <x:c r="M222" s="29" t="n">
        <x:v>1</x:v>
      </x:c>
      <x:c r="N222" s="28" t="n">
        <x:v>1000</x:v>
      </x:c>
      <x:c r="O222" s="33" t="s">
        <x:v>33</x:v>
      </x:c>
      <x:c r="P222" s="69" t="s">
        <x:v>34</x:v>
      </x:c>
      <x:c r="Q222" s="28" t="n">
        <x:v>4000000</x:v>
      </x:c>
      <x:c r="R222" s="40" t="n">
        <x:v>0.78125</x:v>
      </x:c>
    </x:row>
    <x:row r="223" spans="1:22" x14ac:dyDescent="0.25">
      <x:c r="A223" s="29" t="n">
        <x:v>0.2</x:v>
      </x:c>
      <x:c r="B223" s="28" t="n">
        <x:v>3500</x:v>
      </x:c>
      <x:c r="C223" s="33" t="s"/>
      <x:c r="D223" s="29" t="n">
        <x:v>200</x:v>
      </x:c>
      <x:c r="E223" s="28" t="n">
        <x:v>200</x:v>
      </x:c>
      <x:c r="F223" s="33" t="s"/>
      <x:c r="G223" s="29" t="n">
        <x:v>100</x:v>
      </x:c>
      <x:c r="H223" s="28" t="n">
        <x:v>1</x:v>
      </x:c>
      <x:c r="I223" s="33" t="s"/>
      <x:c r="J223" s="29" t="n">
        <x:v>2</x:v>
      </x:c>
      <x:c r="K223" s="28" t="n">
        <x:v>1</x:v>
      </x:c>
      <x:c r="M223" s="29" t="n">
        <x:v>2</x:v>
      </x:c>
      <x:c r="N223" s="28" t="n">
        <x:v>50000</x:v>
      </x:c>
      <x:c r="O223" s="33" t="s"/>
      <x:c r="P223" s="69" t="s">
        <x:v>28</x:v>
      </x:c>
      <x:c r="Q223" s="28" t="n">
        <x:v>14</x:v>
      </x:c>
      <x:c r="R223" s="40" t="n">
        <x:v>0.3625</x:v>
      </x:c>
    </x:row>
    <x:row r="224" spans="1:22" x14ac:dyDescent="0.25">
      <x:c r="A224" s="29" t="n">
        <x:v>0.3</x:v>
      </x:c>
      <x:c r="B224" s="28" t="n">
        <x:v>3000</x:v>
      </x:c>
      <x:c r="C224" s="33" t="s"/>
      <x:c r="D224" s="29" t="n">
        <x:v>400</x:v>
      </x:c>
      <x:c r="E224" s="28" t="n">
        <x:v>400</x:v>
      </x:c>
      <x:c r="F224" s="33" t="s"/>
      <x:c r="G224" s="29" t="n">
        <x:v>250</x:v>
      </x:c>
      <x:c r="H224" s="28" t="n">
        <x:v>2</x:v>
      </x:c>
      <x:c r="I224" s="33" t="s"/>
      <x:c r="J224" s="29" t="n">
        <x:v>3</x:v>
      </x:c>
      <x:c r="K224" s="28" t="n">
        <x:v>2</x:v>
      </x:c>
      <x:c r="M224" s="29" t="n">
        <x:v>3</x:v>
      </x:c>
      <x:c r="N224" s="28" t="n">
        <x:v>200000</x:v>
      </x:c>
      <x:c r="O224" s="33" t="s"/>
      <x:c r="P224" s="69" t="s">
        <x:v>27</x:v>
      </x:c>
      <x:c r="Q224" s="28" t="n">
        <x:v>6</x:v>
      </x:c>
      <x:c r="R224" s="40" t="n">
        <x:v>0.75</x:v>
      </x:c>
    </x:row>
    <x:row r="225" spans="1:22" x14ac:dyDescent="0.25">
      <x:c r="A225" s="29" t="n">
        <x:v>0.4</x:v>
      </x:c>
      <x:c r="B225" s="28" t="n">
        <x:v>2500</x:v>
      </x:c>
      <x:c r="C225" s="33" t="s"/>
      <x:c r="D225" s="29" t="n">
        <x:v>600</x:v>
      </x:c>
      <x:c r="E225" s="28" t="n">
        <x:v>600</x:v>
      </x:c>
      <x:c r="F225" s="33" t="s"/>
      <x:c r="G225" s="29" t="n">
        <x:v>500</x:v>
      </x:c>
      <x:c r="H225" s="28" t="n">
        <x:v>3</x:v>
      </x:c>
      <x:c r="I225" s="33" t="s"/>
      <x:c r="J225" s="29" t="n">
        <x:v>4</x:v>
      </x:c>
      <x:c r="K225" s="28" t="n">
        <x:v>3</x:v>
      </x:c>
      <x:c r="M225" s="29" t="n">
        <x:v>5</x:v>
      </x:c>
      <x:c r="N225" s="28" t="n">
        <x:v>1000000</x:v>
      </x:c>
      <x:c r="O225" s="33" t="s"/>
    </x:row>
    <x:row r="226" spans="1:22" x14ac:dyDescent="0.25">
      <x:c r="A226" s="29" t="n">
        <x:v>0.5</x:v>
      </x:c>
      <x:c r="B226" s="28" t="n">
        <x:v>2000</x:v>
      </x:c>
      <x:c r="C226" s="33" t="s"/>
      <x:c r="D226" s="29" t="n">
        <x:v>800</x:v>
      </x:c>
      <x:c r="E226" s="28" t="n">
        <x:v>750</x:v>
      </x:c>
      <x:c r="F226" s="33" t="s"/>
      <x:c r="G226" s="29" t="n">
        <x:v>750</x:v>
      </x:c>
      <x:c r="H226" s="28" t="n">
        <x:v>5</x:v>
      </x:c>
      <x:c r="I226" s="33" t="s"/>
      <x:c r="J226" s="29" t="n">
        <x:v>5</x:v>
      </x:c>
      <x:c r="K226" s="28" t="n">
        <x:v>5</x:v>
      </x:c>
      <x:c r="M226" s="29" t="n">
        <x:v>6</x:v>
      </x:c>
      <x:c r="N226" s="28" t="n">
        <x:v>5000000</x:v>
      </x:c>
      <x:c r="O226" s="33" t="s"/>
    </x:row>
    <x:row r="227" spans="1:22" x14ac:dyDescent="0.25">
      <x:c r="A227" s="29" t="n">
        <x:v>0.6</x:v>
      </x:c>
      <x:c r="B227" s="28" t="n">
        <x:v>1500</x:v>
      </x:c>
      <x:c r="C227" s="33" t="s"/>
      <x:c r="D227" s="29" t="n">
        <x:v>1000</x:v>
      </x:c>
      <x:c r="E227" s="28" t="n">
        <x:v>900</x:v>
      </x:c>
      <x:c r="F227" s="33" t="s"/>
      <x:c r="G227" s="29" t="n">
        <x:v>1000</x:v>
      </x:c>
      <x:c r="H227" s="28" t="n">
        <x:v>6</x:v>
      </x:c>
      <x:c r="I227" s="33" t="s"/>
      <x:c r="J227" s="29" t="n">
        <x:v>6</x:v>
      </x:c>
      <x:c r="K227" s="28" t="n">
        <x:v>6</x:v>
      </x:c>
      <x:c r="M227" s="29" t="n">
        <x:v>8</x:v>
      </x:c>
      <x:c r="N227" s="28" t="n">
        <x:v>15000000</x:v>
      </x:c>
      <x:c r="O227" s="33" t="s"/>
    </x:row>
    <x:row r="228" spans="1:22" x14ac:dyDescent="0.25">
      <x:c r="A228" s="29" t="n">
        <x:v>0.7</x:v>
      </x:c>
      <x:c r="B228" s="28" t="n">
        <x:v>1250</x:v>
      </x:c>
      <x:c r="C228" s="33" t="s"/>
      <x:c r="D228" s="29" t="n">
        <x:v>1250</x:v>
      </x:c>
      <x:c r="E228" s="28" t="n">
        <x:v>1100</x:v>
      </x:c>
      <x:c r="F228" s="33" t="s"/>
      <x:c r="G228" s="29" t="n">
        <x:v>1250</x:v>
      </x:c>
      <x:c r="H228" s="28" t="n">
        <x:v>7</x:v>
      </x:c>
      <x:c r="I228" s="33" t="s"/>
      <x:c r="J228" s="29" t="n">
        <x:v>8</x:v>
      </x:c>
      <x:c r="K228" s="28" t="n">
        <x:v>8</x:v>
      </x:c>
      <x:c r="M228" s="29" t="n">
        <x:v>10</x:v>
      </x:c>
      <x:c r="N228" s="28" t="n">
        <x:v>30000000</x:v>
      </x:c>
      <x:c r="O228" s="33" t="s"/>
    </x:row>
    <x:row r="229" spans="1:22" x14ac:dyDescent="0.25">
      <x:c r="A229" s="29" t="n">
        <x:v>0.8</x:v>
      </x:c>
      <x:c r="B229" s="28" t="n">
        <x:v>1000</x:v>
      </x:c>
      <x:c r="C229" s="33" t="s"/>
      <x:c r="D229" s="29" t="n">
        <x:v>1500</x:v>
      </x:c>
      <x:c r="E229" s="28" t="n">
        <x:v>1200</x:v>
      </x:c>
      <x:c r="F229" s="33" t="s"/>
      <x:c r="G229" s="29" t="n">
        <x:v>1300</x:v>
      </x:c>
      <x:c r="H229" s="28" t="n">
        <x:v>9</x:v>
      </x:c>
      <x:c r="I229" s="33" t="s"/>
      <x:c r="J229" s="29" t="n">
        <x:v>9</x:v>
      </x:c>
      <x:c r="K229" s="28" t="n">
        <x:v>9</x:v>
      </x:c>
      <x:c r="M229" s="29" t="n">
        <x:v>12</x:v>
      </x:c>
      <x:c r="N229" s="28" t="n">
        <x:v>40000000</x:v>
      </x:c>
      <x:c r="O229" s="33" t="s"/>
    </x:row>
    <x:row r="230" spans="1:22" x14ac:dyDescent="0.25">
      <x:c r="A230" s="29" t="n">
        <x:v>0.9</x:v>
      </x:c>
      <x:c r="B230" s="28" t="n">
        <x:v>800</x:v>
      </x:c>
      <x:c r="C230" s="33" t="s"/>
      <x:c r="D230" s="29" t="n">
        <x:v>1750</x:v>
      </x:c>
      <x:c r="E230" s="28" t="n">
        <x:v>1400</x:v>
      </x:c>
      <x:c r="F230" s="33" t="s"/>
      <x:c r="G230" s="29" t="n">
        <x:v>1400</x:v>
      </x:c>
      <x:c r="H230" s="28" t="n">
        <x:v>10</x:v>
      </x:c>
      <x:c r="I230" s="33" t="s"/>
      <x:c r="J230" s="29" t="n">
        <x:v>11</x:v>
      </x:c>
      <x:c r="K230" s="28" t="n">
        <x:v>11</x:v>
      </x:c>
      <x:c r="M230" s="29" t="n">
        <x:v>18</x:v>
      </x:c>
      <x:c r="N230" s="28" t="n">
        <x:v>1000000000</x:v>
      </x:c>
      <x:c r="O230" s="33" t="s"/>
    </x:row>
    <x:row r="231" spans="1:22" x14ac:dyDescent="0.25">
      <x:c r="A231" s="29" t="n">
        <x:v>1</x:v>
      </x:c>
      <x:c r="B231" s="28" t="n">
        <x:v>750</x:v>
      </x:c>
      <x:c r="C231" s="33" t="s"/>
      <x:c r="D231" s="29" t="n">
        <x:v>2000</x:v>
      </x:c>
      <x:c r="E231" s="28" t="n">
        <x:v>1600</x:v>
      </x:c>
      <x:c r="F231" s="33" t="s"/>
      <x:c r="G231" s="29" t="n">
        <x:v>1500</x:v>
      </x:c>
      <x:c r="H231" s="28" t="n">
        <x:v>11</x:v>
      </x:c>
      <x:c r="I231" s="33" t="s"/>
      <x:c r="J231" s="29" t="s"/>
      <x:c r="K231" s="28" t="s"/>
      <x:c r="M231" s="29" t="s"/>
      <x:c r="N231" s="28" t="s"/>
      <x:c r="O231" s="33" t="s"/>
    </x:row>
    <x:row r="232" spans="1:22" x14ac:dyDescent="0.25">
      <x:c r="A232" s="29" t="s"/>
      <x:c r="B232" s="28" t="s"/>
      <x:c r="C232" s="33" t="s"/>
      <x:c r="D232" s="29" t="n">
        <x:v>3000</x:v>
      </x:c>
      <x:c r="E232" s="28" t="n">
        <x:v>2000</x:v>
      </x:c>
      <x:c r="F232" s="33" t="s"/>
      <x:c r="G232" s="29" t="n">
        <x:v>2000</x:v>
      </x:c>
      <x:c r="H232" s="28" t="n">
        <x:v>15</x:v>
      </x:c>
      <x:c r="I232" s="33" t="s"/>
      <x:c r="J232" s="29" t="s"/>
      <x:c r="K232" s="28" t="s"/>
      <x:c r="M232" s="29" t="s"/>
      <x:c r="N232" s="28" t="s"/>
      <x:c r="O232" s="33" t="s"/>
    </x:row>
    <x:row r="233" spans="1:22" x14ac:dyDescent="0.25">
      <x:c r="A233" s="29" t="s"/>
      <x:c r="B233" s="28" t="s"/>
      <x:c r="D233" s="29" t="s"/>
      <x:c r="E233" s="28" t="s"/>
      <x:c r="F233" s="33" t="s"/>
      <x:c r="G233" s="29" t="s"/>
      <x:c r="H233" s="28" t="s"/>
      <x:c r="I233" s="33" t="s"/>
      <x:c r="J233" s="29" t="s"/>
      <x:c r="K233" s="28" t="s"/>
      <x:c r="M233" s="29" t="s"/>
      <x:c r="N233" s="28" t="s"/>
      <x:c r="O233" s="33" t="s"/>
    </x:row>
    <x:row r="234" spans="1:22" x14ac:dyDescent="0.25">
      <x:c r="A234" s="29" t="s"/>
      <x:c r="B234" s="28" t="s"/>
      <x:c r="D234" s="29" t="s"/>
      <x:c r="E234" s="28" t="s"/>
      <x:c r="F234" s="33" t="s"/>
      <x:c r="G234" s="29" t="s"/>
      <x:c r="H234" s="28" t="s"/>
      <x:c r="I234" s="33" t="s"/>
      <x:c r="J234" s="29" t="s"/>
      <x:c r="K234" s="28" t="s"/>
      <x:c r="M234" s="29" t="s"/>
      <x:c r="N234" s="28" t="s"/>
      <x:c r="O234" s="33" t="s"/>
    </x:row>
    <x:row r="235" spans="1:22" customFormat="1" ht="15.75" customHeight="1" thickBot="1" x14ac:dyDescent="0.3">
      <x:c r="A235" s="25" t="s"/>
      <x:c r="B235" s="35" t="s"/>
      <x:c r="C235" s="36" t="s"/>
      <x:c r="D235" s="25" t="s"/>
      <x:c r="E235" s="35" t="s"/>
      <x:c r="F235" s="36" t="s"/>
      <x:c r="G235" s="25" t="s"/>
      <x:c r="H235" s="35" t="s"/>
      <x:c r="I235" s="36" t="s"/>
      <x:c r="J235" s="25" t="s"/>
      <x:c r="K235" s="35" t="s"/>
      <x:c r="L235" s="37" t="s"/>
      <x:c r="M235" s="25" t="s"/>
      <x:c r="N235" s="35" t="s"/>
      <x:c r="O235" s="36" t="s"/>
      <x:c r="S235" s="16" t="s"/>
    </x:row>
    <x:row r="237" spans="1:22" customFormat="1" ht="15.75" customHeight="1" thickBot="1" x14ac:dyDescent="0.3">
      <x:c r="A237" s="23" t="s">
        <x:v>72</x:v>
      </x:c>
      <x:c r="S237" s="16" t="s"/>
    </x:row>
    <x:row r="238" spans="1:22" x14ac:dyDescent="0.25">
      <x:c r="A238" s="123" t="s">
        <x:v>10</x:v>
      </x:c>
      <x:c r="B238" s="124" t="s"/>
      <x:c r="C238" s="125" t="s"/>
      <x:c r="D238" s="123" t="s">
        <x:v>11</x:v>
      </x:c>
      <x:c r="E238" s="124" t="s"/>
      <x:c r="F238" s="125" t="s"/>
      <x:c r="G238" s="123" t="s">
        <x:v>12</x:v>
      </x:c>
      <x:c r="H238" s="124" t="s"/>
      <x:c r="I238" s="125" t="s"/>
      <x:c r="J238" s="123" t="s">
        <x:v>13</x:v>
      </x:c>
      <x:c r="K238" s="124" t="s"/>
      <x:c r="L238" s="126" t="s"/>
      <x:c r="M238" s="123" t="s">
        <x:v>14</x:v>
      </x:c>
      <x:c r="N238" s="124" t="s"/>
      <x:c r="O238" s="125" t="s"/>
      <x:c r="P238" s="127" t="s">
        <x:v>15</x:v>
      </x:c>
      <x:c r="Q238" s="128" t="s">
        <x:v>16</x:v>
      </x:c>
      <x:c r="R238" s="19" t="s">
        <x:v>17</x:v>
      </x:c>
      <x:c r="S238" s="15" t="s">
        <x:v>18</x:v>
      </x:c>
      <x:c r="T238" s="70" t="s">
        <x:v>19</x:v>
      </x:c>
      <x:c r="U238" s="70" t="s">
        <x:v>20</x:v>
      </x:c>
    </x:row>
    <x:row r="239" spans="1:22" x14ac:dyDescent="0.25">
      <x:c r="A239" s="26" t="s">
        <x:v>21</x:v>
      </x:c>
      <x:c r="B239" s="27" t="s">
        <x:v>22</x:v>
      </x:c>
      <x:c r="C239" s="24" t="s">
        <x:v>23</x:v>
      </x:c>
      <x:c r="D239" s="26" t="s">
        <x:v>24</x:v>
      </x:c>
      <x:c r="E239" s="27" t="s">
        <x:v>25</x:v>
      </x:c>
      <x:c r="F239" s="24" t="s">
        <x:v>23</x:v>
      </x:c>
      <x:c r="G239" s="26" t="s">
        <x:v>25</x:v>
      </x:c>
      <x:c r="H239" s="27" t="s">
        <x:v>26</x:v>
      </x:c>
      <x:c r="I239" s="24" t="s">
        <x:v>23</x:v>
      </x:c>
      <x:c r="J239" s="26" t="s">
        <x:v>27</x:v>
      </x:c>
      <x:c r="K239" s="27" t="s">
        <x:v>28</x:v>
      </x:c>
      <x:c r="L239" s="70" t="s">
        <x:v>23</x:v>
      </x:c>
      <x:c r="M239" s="26" t="s">
        <x:v>28</x:v>
      </x:c>
      <x:c r="N239" s="27" t="s">
        <x:v>29</x:v>
      </x:c>
      <x:c r="O239" s="24" t="s">
        <x:v>23</x:v>
      </x:c>
    </x:row>
    <x:row r="240" spans="1:22" x14ac:dyDescent="0.25">
      <x:c r="A240" s="26" t="s">
        <x:v>30</x:v>
      </x:c>
      <x:c r="B240" s="27" t="s">
        <x:v>31</x:v>
      </x:c>
      <x:c r="D240" s="26" t="s">
        <x:v>30</x:v>
      </x:c>
      <x:c r="E240" s="27" t="s">
        <x:v>31</x:v>
      </x:c>
      <x:c r="G240" s="26" t="s">
        <x:v>30</x:v>
      </x:c>
      <x:c r="H240" s="27" t="s">
        <x:v>31</x:v>
      </x:c>
      <x:c r="J240" s="26" t="s">
        <x:v>30</x:v>
      </x:c>
      <x:c r="K240" s="27" t="s">
        <x:v>31</x:v>
      </x:c>
      <x:c r="M240" s="26" t="s">
        <x:v>30</x:v>
      </x:c>
      <x:c r="N240" s="27" t="s">
        <x:v>31</x:v>
      </x:c>
      <x:c r="O240" s="33" t="s"/>
    </x:row>
    <x:row r="241" spans="1:22" x14ac:dyDescent="0.25">
      <x:c r="A241" s="29" t="n">
        <x:v>0.1</x:v>
      </x:c>
      <x:c r="B241" s="28" t="n">
        <x:v>4000</x:v>
      </x:c>
      <x:c r="C241" s="33" t="s">
        <x:v>64</x:v>
      </x:c>
      <x:c r="D241" s="29" t="n">
        <x:v>100</x:v>
      </x:c>
      <x:c r="E241" s="28" t="n">
        <x:v>100</x:v>
      </x:c>
      <x:c r="F241" s="33" t="s">
        <x:v>33</x:v>
      </x:c>
      <x:c r="G241" s="29" t="n">
        <x:v>0</x:v>
      </x:c>
      <x:c r="H241" s="28" t="n">
        <x:v>0</x:v>
      </x:c>
      <x:c r="I241" s="33" t="s">
        <x:v>64</x:v>
      </x:c>
      <x:c r="J241" s="29" t="n">
        <x:v>1</x:v>
      </x:c>
      <x:c r="K241" s="28" t="n">
        <x:v>0</x:v>
      </x:c>
      <x:c r="L241" s="32" t="s">
        <x:v>33</x:v>
      </x:c>
      <x:c r="M241" s="29" t="n">
        <x:v>1</x:v>
      </x:c>
      <x:c r="N241" s="28" t="n">
        <x:v>1000</x:v>
      </x:c>
      <x:c r="O241" s="33" t="s">
        <x:v>64</x:v>
      </x:c>
      <x:c r="P241" s="69" t="s">
        <x:v>34</x:v>
      </x:c>
      <x:c r="Q241" s="28" t="n">
        <x:v>4000000</x:v>
      </x:c>
      <x:c r="R241" s="40" t="n">
        <x:v>0.9</x:v>
      </x:c>
    </x:row>
    <x:row r="242" spans="1:22" x14ac:dyDescent="0.25">
      <x:c r="A242" s="29" t="n">
        <x:v>0.2</x:v>
      </x:c>
      <x:c r="B242" s="28" t="n">
        <x:v>3500</x:v>
      </x:c>
      <x:c r="C242" s="33" t="s"/>
      <x:c r="D242" s="29" t="n">
        <x:v>200</x:v>
      </x:c>
      <x:c r="E242" s="28" t="n">
        <x:v>200</x:v>
      </x:c>
      <x:c r="F242" s="33" t="s"/>
      <x:c r="G242" s="29" t="n">
        <x:v>100</x:v>
      </x:c>
      <x:c r="H242" s="28" t="n">
        <x:v>1</x:v>
      </x:c>
      <x:c r="I242" s="33" t="s"/>
      <x:c r="J242" s="29" t="n">
        <x:v>2</x:v>
      </x:c>
      <x:c r="K242" s="28" t="n">
        <x:v>1</x:v>
      </x:c>
      <x:c r="M242" s="29" t="n">
        <x:v>2</x:v>
      </x:c>
      <x:c r="N242" s="28" t="n">
        <x:v>50000</x:v>
      </x:c>
      <x:c r="O242" s="33" t="s"/>
      <x:c r="P242" s="69" t="s">
        <x:v>28</x:v>
      </x:c>
      <x:c r="Q242" s="28" t="n">
        <x:v>14</x:v>
      </x:c>
      <x:c r="R242" s="40" t="n">
        <x:v>0.5</x:v>
      </x:c>
    </x:row>
    <x:row r="243" spans="1:22" x14ac:dyDescent="0.25">
      <x:c r="A243" s="29" t="n">
        <x:v>0.3</x:v>
      </x:c>
      <x:c r="B243" s="28" t="n">
        <x:v>3000</x:v>
      </x:c>
      <x:c r="C243" s="33" t="s"/>
      <x:c r="D243" s="29" t="n">
        <x:v>400</x:v>
      </x:c>
      <x:c r="E243" s="28" t="n">
        <x:v>400</x:v>
      </x:c>
      <x:c r="F243" s="33" t="s"/>
      <x:c r="G243" s="29" t="n">
        <x:v>250</x:v>
      </x:c>
      <x:c r="H243" s="28" t="n">
        <x:v>2</x:v>
      </x:c>
      <x:c r="I243" s="33" t="s"/>
      <x:c r="J243" s="29" t="n">
        <x:v>3</x:v>
      </x:c>
      <x:c r="K243" s="28" t="n">
        <x:v>2</x:v>
      </x:c>
      <x:c r="M243" s="29" t="n">
        <x:v>3</x:v>
      </x:c>
      <x:c r="N243" s="28" t="n">
        <x:v>200000</x:v>
      </x:c>
      <x:c r="O243" s="33" t="s"/>
      <x:c r="P243" s="69" t="s">
        <x:v>27</x:v>
      </x:c>
      <x:c r="Q243" s="28" t="n">
        <x:v>6</x:v>
      </x:c>
      <x:c r="R243" s="40" t="n">
        <x:v>0.9</x:v>
      </x:c>
    </x:row>
    <x:row r="244" spans="1:22" x14ac:dyDescent="0.25">
      <x:c r="A244" s="29" t="n">
        <x:v>0.4</x:v>
      </x:c>
      <x:c r="B244" s="28" t="n">
        <x:v>2500</x:v>
      </x:c>
      <x:c r="C244" s="33" t="s"/>
      <x:c r="D244" s="29" t="n">
        <x:v>600</x:v>
      </x:c>
      <x:c r="E244" s="28" t="n">
        <x:v>600</x:v>
      </x:c>
      <x:c r="F244" s="33" t="s"/>
      <x:c r="G244" s="29" t="n">
        <x:v>500</x:v>
      </x:c>
      <x:c r="H244" s="28" t="n">
        <x:v>3</x:v>
      </x:c>
      <x:c r="I244" s="33" t="s"/>
      <x:c r="J244" s="29" t="n">
        <x:v>4</x:v>
      </x:c>
      <x:c r="K244" s="28" t="n">
        <x:v>3</x:v>
      </x:c>
      <x:c r="M244" s="29" t="n">
        <x:v>5</x:v>
      </x:c>
      <x:c r="N244" s="28" t="n">
        <x:v>1000000</x:v>
      </x:c>
      <x:c r="O244" s="33" t="s"/>
    </x:row>
    <x:row r="245" spans="1:22" x14ac:dyDescent="0.25">
      <x:c r="A245" s="29" t="n">
        <x:v>0.5</x:v>
      </x:c>
      <x:c r="B245" s="28" t="n">
        <x:v>2000</x:v>
      </x:c>
      <x:c r="C245" s="33" t="s"/>
      <x:c r="D245" s="29" t="n">
        <x:v>800</x:v>
      </x:c>
      <x:c r="E245" s="28" t="n">
        <x:v>750</x:v>
      </x:c>
      <x:c r="F245" s="33" t="s"/>
      <x:c r="G245" s="29" t="n">
        <x:v>750</x:v>
      </x:c>
      <x:c r="H245" s="28" t="n">
        <x:v>5</x:v>
      </x:c>
      <x:c r="I245" s="33" t="s"/>
      <x:c r="J245" s="29" t="n">
        <x:v>5</x:v>
      </x:c>
      <x:c r="K245" s="28" t="n">
        <x:v>5</x:v>
      </x:c>
      <x:c r="M245" s="29" t="n">
        <x:v>8</x:v>
      </x:c>
      <x:c r="N245" s="28" t="n">
        <x:v>15000000</x:v>
      </x:c>
      <x:c r="O245" s="33" t="s"/>
    </x:row>
    <x:row r="246" spans="1:22" x14ac:dyDescent="0.25">
      <x:c r="A246" s="29" t="n">
        <x:v>0.6</x:v>
      </x:c>
      <x:c r="B246" s="28" t="n">
        <x:v>1500</x:v>
      </x:c>
      <x:c r="C246" s="33" t="s"/>
      <x:c r="D246" s="29" t="n">
        <x:v>1000</x:v>
      </x:c>
      <x:c r="E246" s="28" t="n">
        <x:v>900</x:v>
      </x:c>
      <x:c r="F246" s="33" t="s"/>
      <x:c r="G246" s="29" t="n">
        <x:v>1250</x:v>
      </x:c>
      <x:c r="H246" s="28" t="n">
        <x:v>7</x:v>
      </x:c>
      <x:c r="I246" s="33" t="s"/>
      <x:c r="J246" s="29" t="n">
        <x:v>6</x:v>
      </x:c>
      <x:c r="K246" s="28" t="n">
        <x:v>6</x:v>
      </x:c>
      <x:c r="M246" s="29" t="n">
        <x:v>10</x:v>
      </x:c>
      <x:c r="N246" s="28" t="n">
        <x:v>30000000</x:v>
      </x:c>
      <x:c r="O246" s="33" t="s"/>
    </x:row>
    <x:row r="247" spans="1:22" x14ac:dyDescent="0.25">
      <x:c r="A247" s="29" t="n">
        <x:v>0.7</x:v>
      </x:c>
      <x:c r="B247" s="28" t="n">
        <x:v>1250</x:v>
      </x:c>
      <x:c r="C247" s="33" t="s"/>
      <x:c r="D247" s="29" t="n">
        <x:v>1250</x:v>
      </x:c>
      <x:c r="E247" s="28" t="n">
        <x:v>1100</x:v>
      </x:c>
      <x:c r="F247" s="33" t="s"/>
      <x:c r="G247" s="29" t="n">
        <x:v>1300</x:v>
      </x:c>
      <x:c r="H247" s="28" t="n">
        <x:v>9</x:v>
      </x:c>
      <x:c r="I247" s="33" t="s"/>
      <x:c r="J247" s="29" t="n">
        <x:v>8</x:v>
      </x:c>
      <x:c r="K247" s="28" t="n">
        <x:v>8</x:v>
      </x:c>
      <x:c r="M247" s="29" t="n">
        <x:v>12</x:v>
      </x:c>
      <x:c r="N247" s="28" t="n">
        <x:v>40000000</x:v>
      </x:c>
      <x:c r="O247" s="33" t="s"/>
    </x:row>
    <x:row r="248" spans="1:22" x14ac:dyDescent="0.25">
      <x:c r="A248" s="29" t="n">
        <x:v>0.8</x:v>
      </x:c>
      <x:c r="B248" s="28" t="n">
        <x:v>1000</x:v>
      </x:c>
      <x:c r="C248" s="33" t="s"/>
      <x:c r="D248" s="29" t="n">
        <x:v>1500</x:v>
      </x:c>
      <x:c r="E248" s="28" t="n">
        <x:v>1200</x:v>
      </x:c>
      <x:c r="F248" s="33" t="s"/>
      <x:c r="G248" s="29" t="n">
        <x:v>1400</x:v>
      </x:c>
      <x:c r="H248" s="28" t="n">
        <x:v>10</x:v>
      </x:c>
      <x:c r="I248" s="33" t="s"/>
      <x:c r="J248" s="29" t="n">
        <x:v>9</x:v>
      </x:c>
      <x:c r="K248" s="28" t="n">
        <x:v>9</x:v>
      </x:c>
      <x:c r="M248" s="29" t="n">
        <x:v>18</x:v>
      </x:c>
      <x:c r="N248" s="28" t="n">
        <x:v>1000000000</x:v>
      </x:c>
      <x:c r="O248" s="33" t="s"/>
    </x:row>
    <x:row r="249" spans="1:22" x14ac:dyDescent="0.25">
      <x:c r="A249" s="29" t="n">
        <x:v>0.9</x:v>
      </x:c>
      <x:c r="B249" s="28" t="n">
        <x:v>800</x:v>
      </x:c>
      <x:c r="C249" s="33" t="s"/>
      <x:c r="D249" s="29" t="n">
        <x:v>1750</x:v>
      </x:c>
      <x:c r="E249" s="28" t="n">
        <x:v>1400</x:v>
      </x:c>
      <x:c r="F249" s="33" t="s"/>
      <x:c r="G249" s="29" t="n">
        <x:v>1500</x:v>
      </x:c>
      <x:c r="H249" s="28" t="n">
        <x:v>11</x:v>
      </x:c>
      <x:c r="I249" s="33" t="s"/>
      <x:c r="J249" s="29" t="n">
        <x:v>11</x:v>
      </x:c>
      <x:c r="K249" s="28" t="n">
        <x:v>11</x:v>
      </x:c>
      <x:c r="M249" s="29" t="s"/>
      <x:c r="N249" s="28" t="s"/>
      <x:c r="O249" s="33" t="s"/>
    </x:row>
    <x:row r="250" spans="1:22" customFormat="1" ht="15.75" customHeight="1" thickBot="1" x14ac:dyDescent="0.3">
      <x:c r="A250" s="25" t="n">
        <x:v>1</x:v>
      </x:c>
      <x:c r="B250" s="35" t="n">
        <x:v>750</x:v>
      </x:c>
      <x:c r="C250" s="36" t="s"/>
      <x:c r="D250" s="25" t="n">
        <x:v>2000</x:v>
      </x:c>
      <x:c r="E250" s="35" t="n">
        <x:v>1600</x:v>
      </x:c>
      <x:c r="F250" s="36" t="s"/>
      <x:c r="G250" s="25" t="n">
        <x:v>2000</x:v>
      </x:c>
      <x:c r="H250" s="35" t="n">
        <x:v>15</x:v>
      </x:c>
      <x:c r="I250" s="36" t="s"/>
      <x:c r="J250" s="25" t="s"/>
      <x:c r="K250" s="35" t="s"/>
      <x:c r="L250" s="37" t="s"/>
      <x:c r="M250" s="25" t="s"/>
      <x:c r="N250" s="35" t="s"/>
      <x:c r="O250" s="36" t="s"/>
      <x:c r="S250" s="16" t="s"/>
    </x:row>
    <x:row r="252" spans="1:22" customFormat="1" ht="15.75" customHeight="1" thickBot="1" x14ac:dyDescent="0.3">
      <x:c r="A252" s="23" t="s">
        <x:v>73</x:v>
      </x:c>
      <x:c r="S252" s="16" t="s"/>
    </x:row>
    <x:row r="253" spans="1:22" x14ac:dyDescent="0.25">
      <x:c r="A253" s="123" t="s">
        <x:v>10</x:v>
      </x:c>
      <x:c r="B253" s="124" t="s"/>
      <x:c r="C253" s="125" t="s"/>
      <x:c r="D253" s="123" t="s">
        <x:v>11</x:v>
      </x:c>
      <x:c r="E253" s="124" t="s"/>
      <x:c r="F253" s="125" t="s"/>
      <x:c r="G253" s="123" t="s">
        <x:v>12</x:v>
      </x:c>
      <x:c r="H253" s="124" t="s"/>
      <x:c r="I253" s="125" t="s"/>
      <x:c r="J253" s="123" t="s">
        <x:v>13</x:v>
      </x:c>
      <x:c r="K253" s="124" t="s"/>
      <x:c r="L253" s="125" t="s"/>
      <x:c r="M253" s="123" t="s">
        <x:v>14</x:v>
      </x:c>
      <x:c r="N253" s="124" t="s"/>
      <x:c r="O253" s="125" t="s"/>
      <x:c r="P253" s="127" t="s">
        <x:v>15</x:v>
      </x:c>
      <x:c r="Q253" s="128" t="s">
        <x:v>16</x:v>
      </x:c>
      <x:c r="R253" s="19" t="s">
        <x:v>17</x:v>
      </x:c>
      <x:c r="S253" s="15" t="s">
        <x:v>18</x:v>
      </x:c>
      <x:c r="T253" s="70" t="s">
        <x:v>19</x:v>
      </x:c>
      <x:c r="U253" s="70" t="s">
        <x:v>20</x:v>
      </x:c>
    </x:row>
    <x:row r="254" spans="1:22" x14ac:dyDescent="0.25">
      <x:c r="A254" s="26" t="s">
        <x:v>21</x:v>
      </x:c>
      <x:c r="B254" s="27" t="s">
        <x:v>22</x:v>
      </x:c>
      <x:c r="C254" s="24" t="s">
        <x:v>23</x:v>
      </x:c>
      <x:c r="D254" s="26" t="s">
        <x:v>24</x:v>
      </x:c>
      <x:c r="E254" s="27" t="s">
        <x:v>25</x:v>
      </x:c>
      <x:c r="F254" s="24" t="s">
        <x:v>23</x:v>
      </x:c>
      <x:c r="G254" s="26" t="s">
        <x:v>25</x:v>
      </x:c>
      <x:c r="H254" s="27" t="s">
        <x:v>26</x:v>
      </x:c>
      <x:c r="I254" s="24" t="s">
        <x:v>23</x:v>
      </x:c>
      <x:c r="J254" s="26" t="s">
        <x:v>27</x:v>
      </x:c>
      <x:c r="K254" s="27" t="s">
        <x:v>28</x:v>
      </x:c>
      <x:c r="L254" s="24" t="s">
        <x:v>23</x:v>
      </x:c>
      <x:c r="M254" s="26" t="s">
        <x:v>28</x:v>
      </x:c>
      <x:c r="N254" s="27" t="s">
        <x:v>29</x:v>
      </x:c>
      <x:c r="O254" s="24" t="s">
        <x:v>23</x:v>
      </x:c>
    </x:row>
    <x:row r="255" spans="1:22" x14ac:dyDescent="0.25">
      <x:c r="A255" s="26" t="s">
        <x:v>30</x:v>
      </x:c>
      <x:c r="B255" s="27" t="s">
        <x:v>31</x:v>
      </x:c>
      <x:c r="D255" s="26" t="s">
        <x:v>30</x:v>
      </x:c>
      <x:c r="E255" s="27" t="s">
        <x:v>31</x:v>
      </x:c>
      <x:c r="G255" s="26" t="s">
        <x:v>30</x:v>
      </x:c>
      <x:c r="H255" s="27" t="s">
        <x:v>31</x:v>
      </x:c>
      <x:c r="J255" s="26" t="s">
        <x:v>30</x:v>
      </x:c>
      <x:c r="K255" s="27" t="s">
        <x:v>31</x:v>
      </x:c>
      <x:c r="M255" s="26" t="s">
        <x:v>30</x:v>
      </x:c>
      <x:c r="N255" s="27" t="s">
        <x:v>31</x:v>
      </x:c>
      <x:c r="O255" s="33" t="s"/>
      <x:c r="S255" s="14" t="s">
        <x:v>18</x:v>
      </x:c>
      <x:c r="T255" s="132" t="s">
        <x:v>39</x:v>
      </x:c>
      <x:c r="U255" s="71">
        <x:v>44028.3527777778</x:v>
      </x:c>
    </x:row>
    <x:row r="256" spans="1:22" customFormat="1" ht="45" customHeight="1" x14ac:dyDescent="0.25">
      <x:c r="A256" s="29" t="n">
        <x:v>0.1</x:v>
      </x:c>
      <x:c r="B256" s="28" t="n">
        <x:v>100</x:v>
      </x:c>
      <x:c r="C256" s="33" t="s">
        <x:v>33</x:v>
      </x:c>
      <x:c r="D256" s="29" t="s"/>
      <x:c r="E256" s="28" t="s"/>
      <x:c r="F256" s="33" t="s">
        <x:v>33</x:v>
      </x:c>
      <x:c r="G256" s="29" t="n">
        <x:v>700</x:v>
      </x:c>
      <x:c r="H256" s="28" t="n">
        <x:v>7</x:v>
      </x:c>
      <x:c r="I256" s="33" t="s">
        <x:v>33</x:v>
      </x:c>
      <x:c r="J256" s="29" t="s"/>
      <x:c r="K256" s="28" t="s"/>
      <x:c r="L256" s="33" t="s">
        <x:v>33</x:v>
      </x:c>
      <x:c r="M256" s="29" t="n">
        <x:v>9</x:v>
      </x:c>
      <x:c r="N256" s="28" t="n">
        <x:v>9000000</x:v>
      </x:c>
      <x:c r="O256" s="33" t="s">
        <x:v>33</x:v>
      </x:c>
      <x:c r="P256" s="69" t="s">
        <x:v>34</x:v>
      </x:c>
      <x:c r="Q256" s="28" t="n">
        <x:v>6000000</x:v>
      </x:c>
      <x:c r="R256" s="40" t="n">
        <x:v>0.6</x:v>
      </x:c>
      <x:c r="S256" s="14" t="s">
        <x:v>40</x:v>
      </x:c>
    </x:row>
    <x:row r="257" spans="1:22" customFormat="1" ht="45" customHeight="1" x14ac:dyDescent="0.25">
      <x:c r="A257" s="29" t="n">
        <x:v>0.6</x:v>
      </x:c>
      <x:c r="B257" s="28" t="n">
        <x:v>600</x:v>
      </x:c>
      <x:c r="C257" s="33" t="s"/>
      <x:c r="D257" s="29" t="s"/>
      <x:c r="E257" s="28" t="s"/>
      <x:c r="F257" s="33" t="s"/>
      <x:c r="G257" s="29" t="n">
        <x:v>300</x:v>
      </x:c>
      <x:c r="H257" s="28" t="n">
        <x:v>3</x:v>
      </x:c>
      <x:c r="I257" s="33" t="s"/>
      <x:c r="J257" s="29" t="s"/>
      <x:c r="K257" s="28" t="s"/>
      <x:c r="L257" s="33" t="s"/>
      <x:c r="M257" s="29" t="n">
        <x:v>3</x:v>
      </x:c>
      <x:c r="N257" s="28" t="n">
        <x:v>3000000</x:v>
      </x:c>
      <x:c r="O257" s="33" t="s"/>
      <x:c r="P257" s="69" t="s">
        <x:v>28</x:v>
      </x:c>
      <x:c r="Q257" s="28" t="n">
        <x:v>8</x:v>
      </x:c>
      <x:c r="R257" s="40" t="n">
        <x:v>0.8</x:v>
      </x:c>
      <x:c r="S257" s="14" t="s">
        <x:v>41</x:v>
      </x:c>
    </x:row>
    <x:row r="258" spans="1:22" x14ac:dyDescent="0.25">
      <x:c r="A258" s="29" t="n">
        <x:v>0.3</x:v>
      </x:c>
      <x:c r="B258" s="28" t="n">
        <x:v>300</x:v>
      </x:c>
      <x:c r="C258" s="33" t="s"/>
      <x:c r="D258" s="29" t="s"/>
      <x:c r="E258" s="28" t="s"/>
      <x:c r="F258" s="33" t="s"/>
      <x:c r="G258" s="29" t="n">
        <x:v>500</x:v>
      </x:c>
      <x:c r="H258" s="28" t="n">
        <x:v>5</x:v>
      </x:c>
      <x:c r="I258" s="33" t="s"/>
      <x:c r="J258" s="29" t="s"/>
      <x:c r="K258" s="28" t="s"/>
      <x:c r="L258" s="33" t="s"/>
      <x:c r="M258" s="29" t="n">
        <x:v>5</x:v>
      </x:c>
      <x:c r="N258" s="28" t="n">
        <x:v>5000000</x:v>
      </x:c>
      <x:c r="O258" s="33" t="s"/>
      <x:c r="P258" s="69" t="s">
        <x:v>27</x:v>
      </x:c>
      <x:c r="Q258" s="28" t="n">
        <x:v>4</x:v>
      </x:c>
      <x:c r="R258" s="40" t="n">
        <x:v>0.4</x:v>
      </x:c>
      <x:c r="S258" s="14" t="s">
        <x:v>74</x:v>
      </x:c>
    </x:row>
    <x:row r="259" spans="1:22" x14ac:dyDescent="0.25">
      <x:c r="A259" s="29" t="n">
        <x:v>0.8</x:v>
      </x:c>
      <x:c r="B259" s="28" t="n">
        <x:v>800</x:v>
      </x:c>
      <x:c r="C259" s="33" t="s"/>
      <x:c r="D259" s="29" t="s"/>
      <x:c r="E259" s="28" t="s"/>
      <x:c r="F259" s="33" t="s"/>
      <x:c r="G259" s="29" t="n">
        <x:v>900</x:v>
      </x:c>
      <x:c r="H259" s="28" t="n">
        <x:v>9</x:v>
      </x:c>
      <x:c r="I259" s="33" t="s"/>
      <x:c r="J259" s="29" t="s"/>
      <x:c r="K259" s="28" t="s"/>
      <x:c r="L259" s="33" t="s"/>
      <x:c r="M259" s="29" t="n">
        <x:v>2</x:v>
      </x:c>
      <x:c r="N259" s="28" t="n">
        <x:v>2000000</x:v>
      </x:c>
      <x:c r="O259" s="33" t="s"/>
    </x:row>
    <x:row r="260" spans="1:22" x14ac:dyDescent="0.25">
      <x:c r="A260" s="29" t="n">
        <x:v>1</x:v>
      </x:c>
      <x:c r="B260" s="28" t="n">
        <x:v>1000</x:v>
      </x:c>
      <x:c r="C260" s="33" t="s"/>
      <x:c r="D260" s="29" t="s"/>
      <x:c r="E260" s="28" t="s"/>
      <x:c r="F260" s="33" t="s"/>
      <x:c r="G260" s="29" t="n">
        <x:v>200</x:v>
      </x:c>
      <x:c r="H260" s="28" t="n">
        <x:v>2</x:v>
      </x:c>
      <x:c r="I260" s="33" t="s"/>
      <x:c r="J260" s="29" t="s"/>
      <x:c r="K260" s="28" t="s"/>
      <x:c r="L260" s="33" t="s"/>
      <x:c r="M260" s="29" t="n">
        <x:v>1</x:v>
      </x:c>
      <x:c r="N260" s="28" t="n">
        <x:v>1000000</x:v>
      </x:c>
      <x:c r="O260" s="33" t="s"/>
    </x:row>
    <x:row r="261" spans="1:22" x14ac:dyDescent="0.25">
      <x:c r="A261" s="29" t="n">
        <x:v>0.2</x:v>
      </x:c>
      <x:c r="B261" s="28" t="n">
        <x:v>200</x:v>
      </x:c>
      <x:c r="C261" s="33" t="s"/>
      <x:c r="D261" s="29" t="s"/>
      <x:c r="E261" s="28" t="s"/>
      <x:c r="F261" s="33" t="s"/>
      <x:c r="G261" s="29" t="n">
        <x:v>400</x:v>
      </x:c>
      <x:c r="H261" s="28" t="n">
        <x:v>4</x:v>
      </x:c>
      <x:c r="I261" s="33" t="s"/>
      <x:c r="J261" s="29" t="s"/>
      <x:c r="K261" s="28" t="s"/>
      <x:c r="L261" s="33" t="s"/>
      <x:c r="M261" s="29" t="n">
        <x:v>8</x:v>
      </x:c>
      <x:c r="N261" s="28" t="n">
        <x:v>8000000</x:v>
      </x:c>
      <x:c r="O261" s="33" t="s"/>
    </x:row>
    <x:row r="262" spans="1:22" x14ac:dyDescent="0.25">
      <x:c r="A262" s="29" t="n">
        <x:v>0.5</x:v>
      </x:c>
      <x:c r="B262" s="28" t="n">
        <x:v>500</x:v>
      </x:c>
      <x:c r="C262" s="33" t="s"/>
      <x:c r="D262" s="29" t="s"/>
      <x:c r="E262" s="28" t="s"/>
      <x:c r="F262" s="33" t="s"/>
      <x:c r="G262" s="29" t="n">
        <x:v>100</x:v>
      </x:c>
      <x:c r="H262" s="28" t="n">
        <x:v>1</x:v>
      </x:c>
      <x:c r="I262" s="33" t="s"/>
      <x:c r="J262" s="29" t="s"/>
      <x:c r="K262" s="28" t="s"/>
      <x:c r="L262" s="33" t="s"/>
      <x:c r="M262" s="29" t="n">
        <x:v>4</x:v>
      </x:c>
      <x:c r="N262" s="28" t="n">
        <x:v>4000000</x:v>
      </x:c>
      <x:c r="O262" s="33" t="s"/>
    </x:row>
    <x:row r="263" spans="1:22" x14ac:dyDescent="0.25">
      <x:c r="A263" s="29" t="n">
        <x:v>0.7</x:v>
      </x:c>
      <x:c r="B263" s="28" t="n">
        <x:v>700</x:v>
      </x:c>
      <x:c r="C263" s="33" t="s"/>
      <x:c r="D263" s="29" t="s"/>
      <x:c r="E263" s="28" t="s"/>
      <x:c r="F263" s="33" t="s"/>
      <x:c r="G263" s="29" t="n">
        <x:v>800</x:v>
      </x:c>
      <x:c r="H263" s="28" t="n">
        <x:v>8</x:v>
      </x:c>
      <x:c r="I263" s="33" t="s"/>
      <x:c r="J263" s="29" t="s"/>
      <x:c r="K263" s="28" t="s"/>
      <x:c r="L263" s="33" t="s"/>
      <x:c r="M263" s="29" t="n">
        <x:v>6</x:v>
      </x:c>
      <x:c r="N263" s="28" t="n">
        <x:v>6000000</x:v>
      </x:c>
      <x:c r="O263" s="33" t="s"/>
    </x:row>
    <x:row r="264" spans="1:22" x14ac:dyDescent="0.25">
      <x:c r="A264" s="29" t="n">
        <x:v>0.4</x:v>
      </x:c>
      <x:c r="B264" s="28" t="n">
        <x:v>400</x:v>
      </x:c>
      <x:c r="C264" s="33" t="s"/>
      <x:c r="D264" s="29" t="s"/>
      <x:c r="E264" s="28" t="s"/>
      <x:c r="F264" s="33" t="s"/>
      <x:c r="G264" s="29" t="n">
        <x:v>1000</x:v>
      </x:c>
      <x:c r="H264" s="28" t="n">
        <x:v>10</x:v>
      </x:c>
      <x:c r="I264" s="33" t="s"/>
      <x:c r="J264" s="29" t="s"/>
      <x:c r="K264" s="28" t="s"/>
      <x:c r="L264" s="33" t="s"/>
      <x:c r="M264" s="29" t="n">
        <x:v>10</x:v>
      </x:c>
      <x:c r="N264" s="28" t="n">
        <x:v>10000000</x:v>
      </x:c>
      <x:c r="O264" s="33" t="s"/>
    </x:row>
    <x:row r="265" spans="1:22" customFormat="1" ht="15.75" customHeight="1" thickBot="1" x14ac:dyDescent="0.3">
      <x:c r="A265" s="25" t="n">
        <x:v>0.9</x:v>
      </x:c>
      <x:c r="B265" s="35" t="n">
        <x:v>900</x:v>
      </x:c>
      <x:c r="C265" s="36" t="s"/>
      <x:c r="D265" s="25" t="s"/>
      <x:c r="E265" s="35" t="s"/>
      <x:c r="F265" s="36" t="s"/>
      <x:c r="G265" s="25" t="n">
        <x:v>600</x:v>
      </x:c>
      <x:c r="H265" s="35" t="n">
        <x:v>6</x:v>
      </x:c>
      <x:c r="I265" s="36" t="s"/>
      <x:c r="J265" s="25" t="s"/>
      <x:c r="K265" s="35" t="s"/>
      <x:c r="L265" s="36" t="s"/>
      <x:c r="M265" s="25" t="n">
        <x:v>7</x:v>
      </x:c>
      <x:c r="N265" s="35" t="n">
        <x:v>7000000</x:v>
      </x:c>
      <x:c r="O265" s="36" t="s"/>
      <x:c r="S265" s="16" t="s"/>
    </x:row>
    <x:row r="267" spans="1:22" customFormat="1" ht="15.75" customHeight="1" thickBot="1" x14ac:dyDescent="0.3">
      <x:c r="A267" s="23" t="s">
        <x:v>75</x:v>
      </x:c>
      <x:c r="S267" s="16" t="s"/>
    </x:row>
    <x:row r="268" spans="1:22" x14ac:dyDescent="0.25">
      <x:c r="A268" s="123" t="s">
        <x:v>10</x:v>
      </x:c>
      <x:c r="B268" s="124" t="s"/>
      <x:c r="C268" s="125" t="s"/>
      <x:c r="D268" s="123" t="s">
        <x:v>11</x:v>
      </x:c>
      <x:c r="E268" s="124" t="s"/>
      <x:c r="F268" s="125" t="s"/>
      <x:c r="G268" s="123" t="s">
        <x:v>12</x:v>
      </x:c>
      <x:c r="H268" s="124" t="s"/>
      <x:c r="I268" s="125" t="s"/>
      <x:c r="J268" s="123" t="s">
        <x:v>13</x:v>
      </x:c>
      <x:c r="K268" s="124" t="s"/>
      <x:c r="L268" s="125" t="s"/>
      <x:c r="M268" s="123" t="s">
        <x:v>14</x:v>
      </x:c>
      <x:c r="N268" s="124" t="s"/>
      <x:c r="O268" s="125" t="s"/>
      <x:c r="P268" s="127" t="s">
        <x:v>15</x:v>
      </x:c>
      <x:c r="Q268" s="128" t="s">
        <x:v>16</x:v>
      </x:c>
      <x:c r="R268" s="19" t="s">
        <x:v>17</x:v>
      </x:c>
      <x:c r="S268" s="15" t="s">
        <x:v>18</x:v>
      </x:c>
      <x:c r="T268" s="70" t="s">
        <x:v>19</x:v>
      </x:c>
      <x:c r="U268" s="70" t="s">
        <x:v>20</x:v>
      </x:c>
    </x:row>
    <x:row r="269" spans="1:22" x14ac:dyDescent="0.25">
      <x:c r="A269" s="26" t="s">
        <x:v>21</x:v>
      </x:c>
      <x:c r="B269" s="27" t="s">
        <x:v>22</x:v>
      </x:c>
      <x:c r="C269" s="24" t="s">
        <x:v>23</x:v>
      </x:c>
      <x:c r="D269" s="26" t="s">
        <x:v>24</x:v>
      </x:c>
      <x:c r="E269" s="27" t="s">
        <x:v>25</x:v>
      </x:c>
      <x:c r="F269" s="24" t="s">
        <x:v>23</x:v>
      </x:c>
      <x:c r="G269" s="26" t="s">
        <x:v>25</x:v>
      </x:c>
      <x:c r="H269" s="27" t="s">
        <x:v>26</x:v>
      </x:c>
      <x:c r="I269" s="24" t="s">
        <x:v>23</x:v>
      </x:c>
      <x:c r="J269" s="26" t="s">
        <x:v>27</x:v>
      </x:c>
      <x:c r="K269" s="27" t="s">
        <x:v>28</x:v>
      </x:c>
      <x:c r="L269" s="24" t="s">
        <x:v>23</x:v>
      </x:c>
      <x:c r="M269" s="26" t="s">
        <x:v>28</x:v>
      </x:c>
      <x:c r="N269" s="27" t="s">
        <x:v>29</x:v>
      </x:c>
      <x:c r="O269" s="24" t="s">
        <x:v>23</x:v>
      </x:c>
    </x:row>
    <x:row r="270" spans="1:22" x14ac:dyDescent="0.25">
      <x:c r="A270" s="26" t="s">
        <x:v>30</x:v>
      </x:c>
      <x:c r="B270" s="27" t="s">
        <x:v>31</x:v>
      </x:c>
      <x:c r="D270" s="26" t="s">
        <x:v>30</x:v>
      </x:c>
      <x:c r="E270" s="27" t="s">
        <x:v>31</x:v>
      </x:c>
      <x:c r="G270" s="26" t="s">
        <x:v>30</x:v>
      </x:c>
      <x:c r="H270" s="27" t="s">
        <x:v>31</x:v>
      </x:c>
      <x:c r="J270" s="26" t="s">
        <x:v>30</x:v>
      </x:c>
      <x:c r="K270" s="27" t="s">
        <x:v>31</x:v>
      </x:c>
      <x:c r="M270" s="26" t="s">
        <x:v>30</x:v>
      </x:c>
      <x:c r="N270" s="27" t="s">
        <x:v>31</x:v>
      </x:c>
      <x:c r="O270" s="33" t="s"/>
    </x:row>
    <x:row r="271" spans="1:22" x14ac:dyDescent="0.25">
      <x:c r="A271" s="29" t="n">
        <x:v>0.1</x:v>
      </x:c>
      <x:c r="B271" s="28" t="n">
        <x:v>70000</x:v>
      </x:c>
      <x:c r="C271" s="33" t="s">
        <x:v>33</x:v>
      </x:c>
      <x:c r="D271" s="29" t="n">
        <x:v>5000</x:v>
      </x:c>
      <x:c r="E271" s="28" t="n">
        <x:v>5000</x:v>
      </x:c>
      <x:c r="F271" s="33" t="s">
        <x:v>33</x:v>
      </x:c>
      <x:c r="G271" s="29" t="n">
        <x:v>1000</x:v>
      </x:c>
      <x:c r="H271" s="28" t="n">
        <x:v>0</x:v>
      </x:c>
      <x:c r="I271" s="33" t="s">
        <x:v>33</x:v>
      </x:c>
      <x:c r="J271" s="29" t="n">
        <x:v>-1</x:v>
      </x:c>
      <x:c r="K271" s="28" t="n">
        <x:v>-1</x:v>
      </x:c>
      <x:c r="L271" s="33" t="s">
        <x:v>33</x:v>
      </x:c>
      <x:c r="M271" s="29" t="n">
        <x:v>-1</x:v>
      </x:c>
      <x:c r="N271" s="28" t="n">
        <x:v>100</x:v>
      </x:c>
      <x:c r="O271" s="33" t="s">
        <x:v>33</x:v>
      </x:c>
      <x:c r="P271" s="69" t="s">
        <x:v>34</x:v>
      </x:c>
      <x:c r="Q271" s="28" t="n">
        <x:v>100</x:v>
      </x:c>
      <x:c r="R271" s="40" t="n">
        <x:v>1</x:v>
      </x:c>
    </x:row>
    <x:row r="272" spans="1:22" x14ac:dyDescent="0.25">
      <x:c r="A272" s="29" t="n">
        <x:v>0.25</x:v>
      </x:c>
      <x:c r="B272" s="28" t="n">
        <x:v>40000</x:v>
      </x:c>
      <x:c r="C272" s="33" t="s"/>
      <x:c r="D272" s="29" t="n">
        <x:v>10000</x:v>
      </x:c>
      <x:c r="E272" s="28" t="n">
        <x:v>10000</x:v>
      </x:c>
      <x:c r="G272" s="29" t="n">
        <x:v>5000</x:v>
      </x:c>
      <x:c r="H272" s="28" t="n">
        <x:v>-1</x:v>
      </x:c>
      <x:c r="I272" s="33" t="s"/>
      <x:c r="J272" s="29" t="n">
        <x:v>-2</x:v>
      </x:c>
      <x:c r="K272" s="28" t="n">
        <x:v>-0.5</x:v>
      </x:c>
      <x:c r="L272" s="33" t="s"/>
      <x:c r="M272" s="29" t="n">
        <x:v>-2</x:v>
      </x:c>
      <x:c r="N272" s="28" t="n">
        <x:v>3000000</x:v>
      </x:c>
      <x:c r="O272" s="33" t="s"/>
      <x:c r="P272" s="69" t="s">
        <x:v>28</x:v>
      </x:c>
      <x:c r="Q272" s="28" t="n">
        <x:v>-2</x:v>
      </x:c>
      <x:c r="R272" s="40" t="n">
        <x:v>0.23214</x:v>
      </x:c>
    </x:row>
    <x:row r="273" spans="1:22" x14ac:dyDescent="0.25">
      <x:c r="A273" s="29" t="n">
        <x:v>0.5</x:v>
      </x:c>
      <x:c r="B273" s="28" t="n">
        <x:v>35000</x:v>
      </x:c>
      <x:c r="C273" s="33" t="s"/>
      <x:c r="D273" s="29" t="n">
        <x:v>15000</x:v>
      </x:c>
      <x:c r="E273" s="28" t="n">
        <x:v>15000</x:v>
      </x:c>
      <x:c r="F273" s="33" t="s"/>
      <x:c r="G273" s="29" t="n">
        <x:v>10000</x:v>
      </x:c>
      <x:c r="H273" s="28" t="n">
        <x:v>-2</x:v>
      </x:c>
      <x:c r="I273" s="33" t="s"/>
      <x:c r="J273" s="29" t="n">
        <x:v>-5</x:v>
      </x:c>
      <x:c r="K273" s="28" t="n">
        <x:v>0</x:v>
      </x:c>
      <x:c r="L273" s="33" t="s"/>
      <x:c r="M273" s="29" t="n">
        <x:v>-5</x:v>
      </x:c>
      <x:c r="N273" s="28" t="n">
        <x:v>8000000</x:v>
      </x:c>
      <x:c r="O273" s="33" t="s"/>
      <x:c r="P273" s="69" t="s">
        <x:v>27</x:v>
      </x:c>
      <x:c r="Q273" s="28" t="n">
        <x:v>-10</x:v>
      </x:c>
      <x:c r="R273" s="40" t="n">
        <x:v>0.12333</x:v>
      </x:c>
    </x:row>
    <x:row r="274" spans="1:22" x14ac:dyDescent="0.25">
      <x:c r="A274" s="29" t="n">
        <x:v>1</x:v>
      </x:c>
      <x:c r="B274" s="28" t="n">
        <x:v>5000</x:v>
      </x:c>
      <x:c r="C274" s="33" t="s"/>
      <x:c r="D274" s="29" t="n">
        <x:v>20000</x:v>
      </x:c>
      <x:c r="E274" s="28" t="n">
        <x:v>25000</x:v>
      </x:c>
      <x:c r="F274" s="33" t="s"/>
      <x:c r="G274" s="29" t="n">
        <x:v>20000</x:v>
      </x:c>
      <x:c r="H274" s="28" t="n">
        <x:v>-4</x:v>
      </x:c>
      <x:c r="I274" s="33" t="s"/>
      <x:c r="J274" s="29" t="n">
        <x:v>-10</x:v>
      </x:c>
      <x:c r="K274" s="28" t="n">
        <x:v>-4</x:v>
      </x:c>
      <x:c r="L274" s="33" t="s"/>
      <x:c r="M274" s="29" t="n">
        <x:v>-10</x:v>
      </x:c>
      <x:c r="N274" s="28" t="n">
        <x:v>22000000</x:v>
      </x:c>
      <x:c r="O274" s="33" t="s"/>
    </x:row>
    <x:row r="275" spans="1:22" x14ac:dyDescent="0.25">
      <x:c r="A275" s="29" t="s"/>
      <x:c r="B275" s="28" t="s"/>
      <x:c r="C275" s="33" t="s"/>
      <x:c r="D275" s="29" t="n">
        <x:v>30000</x:v>
      </x:c>
      <x:c r="E275" s="28" t="n">
        <x:v>28000</x:v>
      </x:c>
      <x:c r="F275" s="33" t="s"/>
      <x:c r="G275" s="29" t="n">
        <x:v>40000</x:v>
      </x:c>
      <x:c r="H275" s="28" t="n">
        <x:v>-8</x:v>
      </x:c>
      <x:c r="I275" s="33" t="s"/>
      <x:c r="J275" s="29" t="n">
        <x:v>-15</x:v>
      </x:c>
      <x:c r="K275" s="28" t="n">
        <x:v>-10</x:v>
      </x:c>
      <x:c r="L275" s="33" t="s"/>
      <x:c r="M275" s="29" t="n">
        <x:v>-15</x:v>
      </x:c>
      <x:c r="N275" s="28" t="n">
        <x:v>35000000</x:v>
      </x:c>
      <x:c r="O275" s="33" t="s"/>
    </x:row>
    <x:row r="276" spans="1:22" x14ac:dyDescent="0.25">
      <x:c r="A276" s="29" t="s"/>
      <x:c r="B276" s="28" t="s"/>
      <x:c r="C276" s="33" t="s"/>
      <x:c r="D276" s="29" t="n">
        <x:v>40000</x:v>
      </x:c>
      <x:c r="E276" s="28" t="n">
        <x:v>35000</x:v>
      </x:c>
      <x:c r="F276" s="33" t="s"/>
      <x:c r="G276" s="29" t="n">
        <x:v>60000</x:v>
      </x:c>
      <x:c r="H276" s="28" t="n">
        <x:v>-18</x:v>
      </x:c>
      <x:c r="I276" s="33" t="s"/>
      <x:c r="J276" s="29" t="s"/>
      <x:c r="K276" s="28" t="s"/>
      <x:c r="L276" s="33" t="s"/>
      <x:c r="M276" s="29" t="n">
        <x:v>-20</x:v>
      </x:c>
      <x:c r="N276" s="28" t="n">
        <x:v>50000000</x:v>
      </x:c>
      <x:c r="O276" s="33" t="s"/>
    </x:row>
    <x:row r="277" spans="1:22" x14ac:dyDescent="0.25">
      <x:c r="A277" s="29" t="s"/>
      <x:c r="B277" s="28" t="s"/>
      <x:c r="C277" s="33" t="s"/>
      <x:c r="D277" s="29" t="n">
        <x:v>50000</x:v>
      </x:c>
      <x:c r="E277" s="28" t="n">
        <x:v>42000</x:v>
      </x:c>
      <x:c r="F277" s="33" t="s"/>
      <x:c r="G277" s="29" t="s"/>
      <x:c r="H277" s="28" t="s"/>
      <x:c r="I277" s="33" t="s"/>
      <x:c r="J277" s="29" t="s"/>
      <x:c r="K277" s="28" t="s"/>
      <x:c r="L277" s="33" t="s"/>
      <x:c r="M277" s="29" t="s"/>
      <x:c r="N277" s="28" t="s"/>
      <x:c r="O277" s="33" t="s"/>
    </x:row>
    <x:row r="278" spans="1:22" x14ac:dyDescent="0.25">
      <x:c r="A278" s="29" t="s"/>
      <x:c r="B278" s="28" t="s"/>
      <x:c r="C278" s="33" t="s"/>
      <x:c r="D278" s="29" t="n">
        <x:v>60000</x:v>
      </x:c>
      <x:c r="E278" s="28" t="n">
        <x:v>50000</x:v>
      </x:c>
      <x:c r="F278" s="33" t="s"/>
      <x:c r="G278" s="29" t="s"/>
      <x:c r="H278" s="28" t="s"/>
      <x:c r="I278" s="33" t="s"/>
      <x:c r="J278" s="29" t="s"/>
      <x:c r="K278" s="28" t="s"/>
      <x:c r="L278" s="33" t="s"/>
      <x:c r="M278" s="29" t="s"/>
      <x:c r="N278" s="28" t="s"/>
      <x:c r="O278" s="33" t="s"/>
    </x:row>
    <x:row r="279" spans="1:22" x14ac:dyDescent="0.25">
      <x:c r="A279" s="29" t="s"/>
      <x:c r="B279" s="28" t="s"/>
      <x:c r="C279" s="33" t="s"/>
      <x:c r="D279" s="29" t="n">
        <x:v>100000</x:v>
      </x:c>
      <x:c r="E279" s="28" t="n">
        <x:v>80000</x:v>
      </x:c>
      <x:c r="F279" s="33" t="s"/>
      <x:c r="G279" s="29" t="s"/>
      <x:c r="H279" s="28" t="s"/>
      <x:c r="I279" s="33" t="s"/>
      <x:c r="J279" s="29" t="s"/>
      <x:c r="K279" s="28" t="s"/>
      <x:c r="L279" s="33" t="s"/>
      <x:c r="M279" s="29" t="s"/>
      <x:c r="N279" s="28" t="s"/>
      <x:c r="O279" s="33" t="s"/>
    </x:row>
    <x:row r="280" spans="1:22" x14ac:dyDescent="0.25">
      <x:c r="A280" s="29" t="s"/>
      <x:c r="B280" s="28" t="s"/>
      <x:c r="C280" s="33" t="s"/>
      <x:c r="D280" s="29" t="s"/>
      <x:c r="E280" s="28" t="s"/>
      <x:c r="F280" s="33" t="s"/>
      <x:c r="G280" s="29" t="s"/>
      <x:c r="H280" s="28" t="s"/>
      <x:c r="I280" s="33" t="s"/>
      <x:c r="J280" s="29" t="s"/>
      <x:c r="K280" s="28" t="s"/>
      <x:c r="L280" s="33" t="s"/>
      <x:c r="M280" s="29" t="s"/>
      <x:c r="N280" s="28" t="s"/>
      <x:c r="O280" s="33" t="s"/>
    </x:row>
    <x:row r="281" spans="1:22" customFormat="1" ht="15.75" customHeight="1" thickBot="1" x14ac:dyDescent="0.3">
      <x:c r="A281" s="25" t="s"/>
      <x:c r="B281" s="35" t="s"/>
      <x:c r="C281" s="36" t="s"/>
      <x:c r="D281" s="25" t="s"/>
      <x:c r="E281" s="35" t="s"/>
      <x:c r="F281" s="36" t="s"/>
      <x:c r="G281" s="25" t="s"/>
      <x:c r="H281" s="35" t="s"/>
      <x:c r="I281" s="36" t="s"/>
      <x:c r="J281" s="25" t="s"/>
      <x:c r="K281" s="35" t="s"/>
      <x:c r="L281" s="36" t="s"/>
      <x:c r="M281" s="25" t="s"/>
      <x:c r="N281" s="35" t="s"/>
      <x:c r="O281" s="36" t="s"/>
      <x:c r="S281" s="16" t="s"/>
    </x:row>
    <x:row r="283" spans="1:22" customFormat="1" ht="15.75" customHeight="1" thickBot="1" x14ac:dyDescent="0.3">
      <x:c r="A283" s="23" t="s">
        <x:v>76</x:v>
      </x:c>
      <x:c r="S283" s="16" t="s"/>
    </x:row>
    <x:row r="284" spans="1:22" x14ac:dyDescent="0.25">
      <x:c r="A284" s="123" t="s">
        <x:v>10</x:v>
      </x:c>
      <x:c r="B284" s="124" t="s"/>
      <x:c r="C284" s="125" t="s"/>
      <x:c r="D284" s="123" t="s">
        <x:v>11</x:v>
      </x:c>
      <x:c r="E284" s="124" t="s"/>
      <x:c r="F284" s="125" t="s"/>
      <x:c r="G284" s="123" t="s">
        <x:v>12</x:v>
      </x:c>
      <x:c r="H284" s="124" t="s"/>
      <x:c r="I284" s="125" t="s"/>
      <x:c r="J284" s="123" t="s">
        <x:v>13</x:v>
      </x:c>
      <x:c r="K284" s="124" t="s"/>
      <x:c r="L284" s="125" t="s"/>
      <x:c r="M284" s="123" t="s">
        <x:v>14</x:v>
      </x:c>
      <x:c r="N284" s="124" t="s"/>
      <x:c r="O284" s="125" t="s"/>
      <x:c r="P284" s="127" t="s">
        <x:v>15</x:v>
      </x:c>
      <x:c r="Q284" s="128" t="s">
        <x:v>16</x:v>
      </x:c>
      <x:c r="R284" s="19" t="s">
        <x:v>17</x:v>
      </x:c>
      <x:c r="S284" s="15" t="s">
        <x:v>18</x:v>
      </x:c>
      <x:c r="T284" s="70" t="s">
        <x:v>19</x:v>
      </x:c>
      <x:c r="U284" s="70" t="s">
        <x:v>20</x:v>
      </x:c>
    </x:row>
    <x:row r="285" spans="1:22" x14ac:dyDescent="0.25">
      <x:c r="A285" s="26" t="s">
        <x:v>21</x:v>
      </x:c>
      <x:c r="B285" s="27" t="s">
        <x:v>22</x:v>
      </x:c>
      <x:c r="C285" s="24" t="s">
        <x:v>23</x:v>
      </x:c>
      <x:c r="D285" s="26" t="s">
        <x:v>24</x:v>
      </x:c>
      <x:c r="E285" s="27" t="s">
        <x:v>25</x:v>
      </x:c>
      <x:c r="F285" s="24" t="s">
        <x:v>23</x:v>
      </x:c>
      <x:c r="G285" s="26" t="s">
        <x:v>25</x:v>
      </x:c>
      <x:c r="H285" s="27" t="s">
        <x:v>26</x:v>
      </x:c>
      <x:c r="I285" s="24" t="s">
        <x:v>23</x:v>
      </x:c>
      <x:c r="J285" s="26" t="s">
        <x:v>27</x:v>
      </x:c>
      <x:c r="K285" s="27" t="s">
        <x:v>28</x:v>
      </x:c>
      <x:c r="L285" s="24" t="s">
        <x:v>23</x:v>
      </x:c>
      <x:c r="M285" s="26" t="s">
        <x:v>28</x:v>
      </x:c>
      <x:c r="N285" s="27" t="s">
        <x:v>29</x:v>
      </x:c>
      <x:c r="O285" s="24" t="s">
        <x:v>23</x:v>
      </x:c>
    </x:row>
    <x:row r="286" spans="1:22" x14ac:dyDescent="0.25">
      <x:c r="A286" s="26" t="s">
        <x:v>30</x:v>
      </x:c>
      <x:c r="B286" s="27" t="s">
        <x:v>31</x:v>
      </x:c>
      <x:c r="D286" s="26" t="s">
        <x:v>30</x:v>
      </x:c>
      <x:c r="E286" s="27" t="s">
        <x:v>31</x:v>
      </x:c>
      <x:c r="G286" s="26" t="s">
        <x:v>30</x:v>
      </x:c>
      <x:c r="H286" s="27" t="s">
        <x:v>31</x:v>
      </x:c>
      <x:c r="J286" s="26" t="s">
        <x:v>30</x:v>
      </x:c>
      <x:c r="K286" s="27" t="s">
        <x:v>31</x:v>
      </x:c>
      <x:c r="M286" s="26" t="s">
        <x:v>30</x:v>
      </x:c>
      <x:c r="N286" s="27" t="s">
        <x:v>31</x:v>
      </x:c>
      <x:c r="O286" s="33" t="s"/>
      <x:c r="S286" s="14" t="s">
        <x:v>18</x:v>
      </x:c>
      <x:c r="T286" s="129" t="s">
        <x:v>32</x:v>
      </x:c>
      <x:c r="U286" s="71">
        <x:v>44028.3527777778</x:v>
      </x:c>
    </x:row>
    <x:row r="287" spans="1:22" x14ac:dyDescent="0.25">
      <x:c r="A287" s="29" t="n">
        <x:v>1</x:v>
      </x:c>
      <x:c r="B287" s="28" t="n">
        <x:v>600</x:v>
      </x:c>
      <x:c r="C287" s="33" t="s">
        <x:v>33</x:v>
      </x:c>
      <x:c r="D287" s="29" t="s"/>
      <x:c r="E287" s="28" t="s"/>
      <x:c r="F287" s="33" t="s">
        <x:v>33</x:v>
      </x:c>
      <x:c r="G287" s="29" t="n">
        <x:v>100</x:v>
      </x:c>
      <x:c r="H287" s="28" t="n">
        <x:v>1</x:v>
      </x:c>
      <x:c r="I287" s="33" t="s">
        <x:v>33</x:v>
      </x:c>
      <x:c r="J287" s="29" t="n">
        <x:v>1</x:v>
      </x:c>
      <x:c r="K287" s="28" t="n">
        <x:v>0</x:v>
      </x:c>
      <x:c r="L287" s="33" t="s">
        <x:v>33</x:v>
      </x:c>
      <x:c r="M287" s="29" t="n">
        <x:v>1</x:v>
      </x:c>
      <x:c r="N287" s="28" t="n">
        <x:v>100000</x:v>
      </x:c>
      <x:c r="O287" s="33" t="s">
        <x:v>33</x:v>
      </x:c>
      <x:c r="P287" s="69" t="s">
        <x:v>34</x:v>
      </x:c>
      <x:c r="Q287" s="28" t="n">
        <x:v>100000000</x:v>
      </x:c>
      <x:c r="R287" s="40" t="n">
        <x:v>1.8472</x:v>
      </x:c>
      <x:c r="S287" s="14" t="s">
        <x:v>77</x:v>
      </x:c>
    </x:row>
    <x:row r="288" spans="1:22" customFormat="1" ht="30" customHeight="1" x14ac:dyDescent="0.25">
      <x:c r="A288" s="29" t="n">
        <x:v>1.1</x:v>
      </x:c>
      <x:c r="B288" s="28" t="n">
        <x:v>1200</x:v>
      </x:c>
      <x:c r="C288" s="33" t="s"/>
      <x:c r="D288" s="29" t="s"/>
      <x:c r="E288" s="28" t="s"/>
      <x:c r="F288" s="33" t="s"/>
      <x:c r="G288" s="29" t="n">
        <x:v>1000</x:v>
      </x:c>
      <x:c r="H288" s="28" t="n">
        <x:v>2</x:v>
      </x:c>
      <x:c r="I288" s="33" t="s"/>
      <x:c r="J288" s="29" t="n">
        <x:v>2</x:v>
      </x:c>
      <x:c r="K288" s="28" t="n">
        <x:v>1</x:v>
      </x:c>
      <x:c r="L288" s="33" t="s"/>
      <x:c r="M288" s="29" t="n">
        <x:v>2</x:v>
      </x:c>
      <x:c r="N288" s="28" t="n">
        <x:v>500000</x:v>
      </x:c>
      <x:c r="O288" s="33" t="s"/>
      <x:c r="P288" s="69" t="s">
        <x:v>28</x:v>
      </x:c>
      <x:c r="Q288" s="28" t="n">
        <x:v>15</x:v>
      </x:c>
      <x:c r="R288" s="40" t="n">
        <x:v>1.64444</x:v>
      </x:c>
      <x:c r="S288" s="14" t="s">
        <x:v>78</x:v>
      </x:c>
    </x:row>
    <x:row r="289" spans="1:22" x14ac:dyDescent="0.25">
      <x:c r="A289" s="29" t="n">
        <x:v>1.2</x:v>
      </x:c>
      <x:c r="B289" s="28" t="n">
        <x:v>2000</x:v>
      </x:c>
      <x:c r="C289" s="33" t="s"/>
      <x:c r="D289" s="29" t="s"/>
      <x:c r="E289" s="28" t="s"/>
      <x:c r="F289" s="33" t="s"/>
      <x:c r="G289" s="29" t="n">
        <x:v>2000</x:v>
      </x:c>
      <x:c r="H289" s="28" t="n">
        <x:v>5</x:v>
      </x:c>
      <x:c r="I289" s="33" t="s"/>
      <x:c r="J289" s="29" t="n">
        <x:v>5</x:v>
      </x:c>
      <x:c r="K289" s="28" t="n">
        <x:v>2</x:v>
      </x:c>
      <x:c r="L289" s="33" t="s"/>
      <x:c r="M289" s="29" t="n">
        <x:v>5</x:v>
      </x:c>
      <x:c r="N289" s="28" t="n">
        <x:v>1200000</x:v>
      </x:c>
      <x:c r="O289" s="33" t="s"/>
      <x:c r="P289" s="69" t="s">
        <x:v>27</x:v>
      </x:c>
      <x:c r="Q289" s="28" t="n">
        <x:v>8</x:v>
      </x:c>
      <x:c r="R289" s="40" t="n">
        <x:v>1.25</x:v>
      </x:c>
      <x:c r="S289" s="14" t="s">
        <x:v>79</x:v>
      </x:c>
    </x:row>
    <x:row r="290" spans="1:22" x14ac:dyDescent="0.25">
      <x:c r="A290" s="29" t="n">
        <x:v>1.3</x:v>
      </x:c>
      <x:c r="B290" s="28" t="n">
        <x:v>8000</x:v>
      </x:c>
      <x:c r="C290" s="33" t="s"/>
      <x:c r="D290" s="29" t="s"/>
      <x:c r="E290" s="28" t="s"/>
      <x:c r="F290" s="33" t="s"/>
      <x:c r="G290" s="29" t="n">
        <x:v>5000</x:v>
      </x:c>
      <x:c r="H290" s="28" t="n">
        <x:v>8</x:v>
      </x:c>
      <x:c r="I290" s="33" t="s"/>
      <x:c r="J290" s="29" t="n">
        <x:v>10</x:v>
      </x:c>
      <x:c r="K290" s="28" t="n">
        <x:v>5</x:v>
      </x:c>
      <x:c r="L290" s="33" t="s"/>
      <x:c r="M290" s="29" t="n">
        <x:v>10</x:v>
      </x:c>
      <x:c r="N290" s="28" t="n">
        <x:v>4000000</x:v>
      </x:c>
      <x:c r="O290" s="33" t="s"/>
    </x:row>
    <x:row r="291" spans="1:22" x14ac:dyDescent="0.25">
      <x:c r="A291" s="29" t="n">
        <x:v>1.4</x:v>
      </x:c>
      <x:c r="B291" s="28" t="n">
        <x:v>13000</x:v>
      </x:c>
      <x:c r="C291" s="33" t="s"/>
      <x:c r="D291" s="29" t="s"/>
      <x:c r="E291" s="28" t="s"/>
      <x:c r="F291" s="33" t="s"/>
      <x:c r="G291" s="29" t="n">
        <x:v>10000</x:v>
      </x:c>
      <x:c r="H291" s="28" t="n">
        <x:v>12</x:v>
      </x:c>
      <x:c r="I291" s="33" t="s"/>
      <x:c r="J291" s="29" t="n">
        <x:v>20</x:v>
      </x:c>
      <x:c r="K291" s="28" t="n">
        <x:v>12</x:v>
      </x:c>
      <x:c r="L291" s="33" t="s"/>
      <x:c r="M291" s="29" t="n">
        <x:v>30</x:v>
      </x:c>
      <x:c r="N291" s="28" t="n">
        <x:v>60000000</x:v>
      </x:c>
      <x:c r="O291" s="33" t="s"/>
    </x:row>
    <x:row r="292" spans="1:22" x14ac:dyDescent="0.25">
      <x:c r="A292" s="29" t="n">
        <x:v>1.5</x:v>
      </x:c>
      <x:c r="B292" s="28" t="n">
        <x:v>18000</x:v>
      </x:c>
      <x:c r="C292" s="33" t="s"/>
      <x:c r="D292" s="29" t="s"/>
      <x:c r="E292" s="28" t="s"/>
      <x:c r="F292" s="33" t="s"/>
      <x:c r="G292" s="29" t="n">
        <x:v>15000</x:v>
      </x:c>
      <x:c r="H292" s="28" t="n">
        <x:v>15</x:v>
      </x:c>
      <x:c r="I292" s="33" t="s"/>
      <x:c r="J292" s="29" t="n">
        <x:v>40</x:v>
      </x:c>
      <x:c r="K292" s="28" t="n">
        <x:v>30</x:v>
      </x:c>
      <x:c r="L292" s="33" t="s"/>
      <x:c r="M292" s="29" t="n">
        <x:v>60</x:v>
      </x:c>
      <x:c r="N292" s="28" t="n">
        <x:v>135000000</x:v>
      </x:c>
      <x:c r="O292" s="33" t="s"/>
    </x:row>
    <x:row r="293" spans="1:22" x14ac:dyDescent="0.25">
      <x:c r="A293" s="29" t="n">
        <x:v>1.6</x:v>
      </x:c>
      <x:c r="B293" s="28" t="n">
        <x:v>20000</x:v>
      </x:c>
      <x:c r="C293" s="33" t="s"/>
      <x:c r="D293" s="29" t="s"/>
      <x:c r="E293" s="28" t="s"/>
      <x:c r="F293" s="33" t="s"/>
      <x:c r="G293" s="29" t="n">
        <x:v>20000</x:v>
      </x:c>
      <x:c r="H293" s="28" t="n">
        <x:v>20</x:v>
      </x:c>
      <x:c r="I293" s="33" t="s"/>
      <x:c r="J293" s="29" t="n">
        <x:v>80</x:v>
      </x:c>
      <x:c r="K293" s="28" t="n">
        <x:v>70</x:v>
      </x:c>
      <x:c r="L293" s="33" t="s"/>
      <x:c r="M293" s="29" t="n">
        <x:v>90</x:v>
      </x:c>
      <x:c r="N293" s="28" t="n">
        <x:v>300000000</x:v>
      </x:c>
      <x:c r="O293" s="33" t="s"/>
    </x:row>
    <x:row r="294" spans="1:22" x14ac:dyDescent="0.25">
      <x:c r="A294" s="29" t="n">
        <x:v>1.7</x:v>
      </x:c>
      <x:c r="B294" s="28" t="n">
        <x:v>30000</x:v>
      </x:c>
      <x:c r="C294" s="33" t="s"/>
      <x:c r="D294" s="29" t="s"/>
      <x:c r="E294" s="28" t="s"/>
      <x:c r="F294" s="33" t="s"/>
      <x:c r="G294" s="29" t="n">
        <x:v>40000</x:v>
      </x:c>
      <x:c r="H294" s="28" t="n">
        <x:v>35</x:v>
      </x:c>
      <x:c r="I294" s="33" t="s"/>
      <x:c r="J294" s="29" t="n">
        <x:v>120</x:v>
      </x:c>
      <x:c r="K294" s="28" t="n">
        <x:v>100</x:v>
      </x:c>
      <x:c r="L294" s="33" t="s"/>
      <x:c r="M294" s="29" t="n">
        <x:v>120</x:v>
      </x:c>
      <x:c r="N294" s="28" t="n">
        <x:v>560000000</x:v>
      </x:c>
      <x:c r="O294" s="33" t="s"/>
    </x:row>
    <x:row r="295" spans="1:22" x14ac:dyDescent="0.25">
      <x:c r="A295" s="29" t="n">
        <x:v>1.8</x:v>
      </x:c>
      <x:c r="B295" s="28" t="n">
        <x:v>50000</x:v>
      </x:c>
      <x:c r="C295" s="33" t="s"/>
      <x:c r="D295" s="29" t="s"/>
      <x:c r="E295" s="28" t="s"/>
      <x:c r="F295" s="33" t="s"/>
      <x:c r="G295" s="29" t="n">
        <x:v>80000</x:v>
      </x:c>
      <x:c r="H295" s="28" t="n">
        <x:v>60</x:v>
      </x:c>
      <x:c r="I295" s="33" t="s"/>
      <x:c r="J295" s="29" t="s"/>
      <x:c r="K295" s="28" t="s"/>
      <x:c r="L295" s="33" t="s"/>
      <x:c r="M295" s="29" t="s"/>
      <x:c r="N295" s="28" t="s"/>
      <x:c r="O295" s="33" t="s"/>
    </x:row>
    <x:row r="296" spans="1:22" x14ac:dyDescent="0.25">
      <x:c r="A296" s="29" t="n">
        <x:v>1.9</x:v>
      </x:c>
      <x:c r="B296" s="28" t="n">
        <x:v>100000</x:v>
      </x:c>
      <x:c r="C296" s="33" t="s"/>
      <x:c r="D296" s="29" t="s"/>
      <x:c r="E296" s="28" t="s"/>
      <x:c r="F296" s="33" t="s"/>
      <x:c r="G296" s="29" t="n">
        <x:v>120000</x:v>
      </x:c>
      <x:c r="H296" s="28" t="n">
        <x:v>80</x:v>
      </x:c>
      <x:c r="I296" s="33" t="s"/>
      <x:c r="J296" s="29" t="s"/>
      <x:c r="K296" s="28" t="s"/>
      <x:c r="L296" s="33" t="s"/>
      <x:c r="M296" s="29" t="s"/>
      <x:c r="N296" s="28" t="s"/>
      <x:c r="O296" s="33" t="s"/>
    </x:row>
    <x:row r="297" spans="1:22" x14ac:dyDescent="0.25">
      <x:c r="A297" s="29" t="n">
        <x:v>2</x:v>
      </x:c>
      <x:c r="B297" s="28" t="n">
        <x:v>111000</x:v>
      </x:c>
      <x:c r="C297" s="33" t="s"/>
      <x:c r="D297" s="29" t="s"/>
      <x:c r="E297" s="28" t="s"/>
      <x:c r="F297" s="33" t="s"/>
      <x:c r="G297" s="29" t="n">
        <x:v>130000</x:v>
      </x:c>
      <x:c r="H297" s="28" t="n">
        <x:v>100</x:v>
      </x:c>
      <x:c r="I297" s="33" t="s"/>
      <x:c r="J297" s="29" t="s"/>
      <x:c r="K297" s="28" t="s"/>
      <x:c r="L297" s="33" t="s"/>
      <x:c r="M297" s="29" t="s"/>
      <x:c r="N297" s="28" t="s"/>
      <x:c r="O297" s="33" t="s"/>
    </x:row>
    <x:row r="298" spans="1:22" x14ac:dyDescent="0.25">
      <x:c r="A298" s="29" t="s"/>
      <x:c r="B298" s="28" t="s"/>
      <x:c r="C298" s="33" t="s"/>
      <x:c r="D298" s="29" t="s"/>
      <x:c r="E298" s="28" t="s"/>
      <x:c r="F298" s="33" t="s"/>
      <x:c r="G298" s="29" t="s"/>
      <x:c r="H298" s="28" t="s"/>
      <x:c r="I298" s="33" t="s"/>
      <x:c r="J298" s="29" t="s"/>
      <x:c r="K298" s="28" t="s"/>
      <x:c r="L298" s="33" t="s"/>
      <x:c r="M298" s="29" t="s"/>
      <x:c r="N298" s="28" t="s"/>
      <x:c r="O298" s="33" t="s"/>
    </x:row>
    <x:row r="299" spans="1:22" x14ac:dyDescent="0.25">
      <x:c r="A299" s="29" t="s"/>
      <x:c r="B299" s="28" t="s"/>
      <x:c r="C299" s="33" t="s"/>
      <x:c r="D299" s="29" t="s"/>
      <x:c r="E299" s="28" t="s"/>
      <x:c r="F299" s="33" t="s"/>
      <x:c r="G299" s="29" t="s"/>
      <x:c r="H299" s="28" t="s"/>
      <x:c r="I299" s="33" t="s"/>
      <x:c r="J299" s="29" t="s"/>
      <x:c r="K299" s="28" t="s"/>
      <x:c r="L299" s="33" t="s"/>
      <x:c r="M299" s="29" t="s"/>
      <x:c r="N299" s="28" t="s"/>
      <x:c r="O299" s="33" t="s"/>
    </x:row>
    <x:row r="300" spans="1:22" customFormat="1" ht="15.75" customHeight="1" thickBot="1" x14ac:dyDescent="0.3">
      <x:c r="A300" s="25" t="s"/>
      <x:c r="B300" s="35" t="s"/>
      <x:c r="C300" s="36" t="s"/>
      <x:c r="D300" s="25" t="s"/>
      <x:c r="E300" s="35" t="s"/>
      <x:c r="F300" s="36" t="s"/>
      <x:c r="G300" s="25" t="s"/>
      <x:c r="H300" s="35" t="s"/>
      <x:c r="I300" s="36" t="s"/>
      <x:c r="J300" s="25" t="s"/>
      <x:c r="K300" s="35" t="s"/>
      <x:c r="L300" s="36" t="s"/>
      <x:c r="M300" s="25" t="s"/>
      <x:c r="N300" s="35" t="s"/>
      <x:c r="O300" s="36" t="s"/>
      <x:c r="S300" s="16" t="s"/>
    </x:row>
    <x:row r="302" spans="1:22" customFormat="1" ht="15.75" customHeight="1" thickBot="1" x14ac:dyDescent="0.3">
      <x:c r="A302" s="23" t="s">
        <x:v>80</x:v>
      </x:c>
      <x:c r="S302" s="16" t="s"/>
    </x:row>
    <x:row r="303" spans="1:22" x14ac:dyDescent="0.25">
      <x:c r="A303" s="123" t="s">
        <x:v>10</x:v>
      </x:c>
      <x:c r="B303" s="124" t="s"/>
      <x:c r="C303" s="125" t="s"/>
      <x:c r="D303" s="123" t="s">
        <x:v>11</x:v>
      </x:c>
      <x:c r="E303" s="124" t="s"/>
      <x:c r="F303" s="125" t="s"/>
      <x:c r="G303" s="123" t="s">
        <x:v>12</x:v>
      </x:c>
      <x:c r="H303" s="124" t="s"/>
      <x:c r="I303" s="125" t="s"/>
      <x:c r="J303" s="123" t="s">
        <x:v>13</x:v>
      </x:c>
      <x:c r="K303" s="124" t="s"/>
      <x:c r="L303" s="125" t="s"/>
      <x:c r="M303" s="123" t="s">
        <x:v>14</x:v>
      </x:c>
      <x:c r="N303" s="124" t="s"/>
      <x:c r="O303" s="125" t="s"/>
      <x:c r="P303" s="127" t="s">
        <x:v>15</x:v>
      </x:c>
      <x:c r="Q303" s="128" t="s">
        <x:v>16</x:v>
      </x:c>
      <x:c r="R303" s="19" t="s">
        <x:v>17</x:v>
      </x:c>
      <x:c r="S303" s="15" t="s">
        <x:v>18</x:v>
      </x:c>
      <x:c r="T303" s="70" t="s">
        <x:v>19</x:v>
      </x:c>
      <x:c r="U303" s="70" t="s">
        <x:v>20</x:v>
      </x:c>
    </x:row>
    <x:row r="304" spans="1:22" x14ac:dyDescent="0.25">
      <x:c r="A304" s="26" t="s">
        <x:v>21</x:v>
      </x:c>
      <x:c r="B304" s="27" t="s">
        <x:v>22</x:v>
      </x:c>
      <x:c r="C304" s="24" t="s">
        <x:v>23</x:v>
      </x:c>
      <x:c r="D304" s="26" t="s">
        <x:v>24</x:v>
      </x:c>
      <x:c r="E304" s="27" t="s">
        <x:v>25</x:v>
      </x:c>
      <x:c r="F304" s="24" t="s">
        <x:v>23</x:v>
      </x:c>
      <x:c r="G304" s="26" t="s">
        <x:v>25</x:v>
      </x:c>
      <x:c r="H304" s="27" t="s">
        <x:v>26</x:v>
      </x:c>
      <x:c r="I304" s="24" t="s">
        <x:v>23</x:v>
      </x:c>
      <x:c r="J304" s="26" t="s">
        <x:v>27</x:v>
      </x:c>
      <x:c r="K304" s="27" t="s">
        <x:v>28</x:v>
      </x:c>
      <x:c r="L304" s="24" t="s">
        <x:v>23</x:v>
      </x:c>
      <x:c r="M304" s="26" t="s">
        <x:v>28</x:v>
      </x:c>
      <x:c r="N304" s="27" t="s">
        <x:v>29</x:v>
      </x:c>
      <x:c r="O304" s="24" t="s">
        <x:v>23</x:v>
      </x:c>
    </x:row>
    <x:row r="305" spans="1:22" x14ac:dyDescent="0.25">
      <x:c r="A305" s="26" t="s">
        <x:v>30</x:v>
      </x:c>
      <x:c r="B305" s="27" t="s">
        <x:v>31</x:v>
      </x:c>
      <x:c r="D305" s="26" t="s">
        <x:v>30</x:v>
      </x:c>
      <x:c r="E305" s="27" t="s">
        <x:v>31</x:v>
      </x:c>
      <x:c r="G305" s="26" t="s">
        <x:v>30</x:v>
      </x:c>
      <x:c r="H305" s="27" t="s">
        <x:v>31</x:v>
      </x:c>
      <x:c r="J305" s="26" t="s">
        <x:v>30</x:v>
      </x:c>
      <x:c r="K305" s="27" t="s">
        <x:v>31</x:v>
      </x:c>
      <x:c r="M305" s="26" t="s">
        <x:v>30</x:v>
      </x:c>
      <x:c r="N305" s="27" t="s">
        <x:v>31</x:v>
      </x:c>
      <x:c r="O305" s="33" t="s"/>
    </x:row>
    <x:row r="306" spans="1:22" x14ac:dyDescent="0.25">
      <x:c r="A306" s="29" t="n">
        <x:v>0.1</x:v>
      </x:c>
      <x:c r="B306" s="28" t="n">
        <x:v>100</x:v>
      </x:c>
      <x:c r="C306" s="33" t="s">
        <x:v>33</x:v>
      </x:c>
      <x:c r="D306" s="29" t="n">
        <x:v>100</x:v>
      </x:c>
      <x:c r="E306" s="28" t="n">
        <x:v>100</x:v>
      </x:c>
      <x:c r="F306" s="33" t="s">
        <x:v>33</x:v>
      </x:c>
      <x:c r="G306" s="29" t="n">
        <x:v>0</x:v>
      </x:c>
      <x:c r="H306" s="28" t="n">
        <x:v>0</x:v>
      </x:c>
      <x:c r="I306" s="33" t="s">
        <x:v>64</x:v>
      </x:c>
      <x:c r="J306" s="29" t="n">
        <x:v>1</x:v>
      </x:c>
      <x:c r="K306" s="28" t="n">
        <x:v>0</x:v>
      </x:c>
      <x:c r="L306" s="33" t="s">
        <x:v>33</x:v>
      </x:c>
      <x:c r="M306" s="29" t="n">
        <x:v>1</x:v>
      </x:c>
      <x:c r="N306" s="28" t="n">
        <x:v>1000</x:v>
      </x:c>
      <x:c r="O306" s="33" t="s">
        <x:v>33</x:v>
      </x:c>
      <x:c r="P306" s="69" t="s">
        <x:v>34</x:v>
      </x:c>
      <x:c r="Q306" s="28" t="n">
        <x:v>3500000</x:v>
      </x:c>
      <x:c r="R306" s="40" t="n">
        <x:v>0.4</x:v>
      </x:c>
    </x:row>
    <x:row r="307" spans="1:22" x14ac:dyDescent="0.25">
      <x:c r="A307" s="29" t="n">
        <x:v>0.2</x:v>
      </x:c>
      <x:c r="B307" s="28" t="n">
        <x:v>200</x:v>
      </x:c>
      <x:c r="C307" s="33" t="s"/>
      <x:c r="D307" s="29" t="n">
        <x:v>200</x:v>
      </x:c>
      <x:c r="E307" s="28" t="n">
        <x:v>200</x:v>
      </x:c>
      <x:c r="F307" s="33" t="s"/>
      <x:c r="G307" s="29" t="n">
        <x:v>100</x:v>
      </x:c>
      <x:c r="H307" s="28" t="n">
        <x:v>1</x:v>
      </x:c>
      <x:c r="I307" s="33" t="s"/>
      <x:c r="J307" s="29" t="n">
        <x:v>2</x:v>
      </x:c>
      <x:c r="K307" s="28" t="n">
        <x:v>1</x:v>
      </x:c>
      <x:c r="L307" s="33" t="s"/>
      <x:c r="M307" s="29" t="n">
        <x:v>2</x:v>
      </x:c>
      <x:c r="N307" s="28" t="n">
        <x:v>50000</x:v>
      </x:c>
      <x:c r="O307" s="33" t="s"/>
      <x:c r="P307" s="69" t="s">
        <x:v>28</x:v>
      </x:c>
      <x:c r="Q307" s="28" t="n">
        <x:v>9</x:v>
      </x:c>
      <x:c r="R307" s="40" t="n">
        <x:v>0.825</x:v>
      </x:c>
    </x:row>
    <x:row r="308" spans="1:22" x14ac:dyDescent="0.25">
      <x:c r="A308" s="29" t="n">
        <x:v>0.3</x:v>
      </x:c>
      <x:c r="B308" s="28" t="n">
        <x:v>500</x:v>
      </x:c>
      <x:c r="C308" s="33" t="s"/>
      <x:c r="D308" s="29" t="n">
        <x:v>400</x:v>
      </x:c>
      <x:c r="E308" s="28" t="n">
        <x:v>400</x:v>
      </x:c>
      <x:c r="F308" s="33" t="s"/>
      <x:c r="G308" s="29" t="n">
        <x:v>250</x:v>
      </x:c>
      <x:c r="H308" s="28" t="n">
        <x:v>2</x:v>
      </x:c>
      <x:c r="I308" s="33" t="s"/>
      <x:c r="J308" s="29" t="n">
        <x:v>3</x:v>
      </x:c>
      <x:c r="K308" s="28" t="n">
        <x:v>2</x:v>
      </x:c>
      <x:c r="L308" s="33" t="s"/>
      <x:c r="M308" s="29" t="n">
        <x:v>3</x:v>
      </x:c>
      <x:c r="N308" s="28" t="n">
        <x:v>200000</x:v>
      </x:c>
      <x:c r="O308" s="33" t="s"/>
      <x:c r="P308" s="69" t="s">
        <x:v>27</x:v>
      </x:c>
      <x:c r="Q308" s="28" t="n">
        <x:v>3</x:v>
      </x:c>
      <x:c r="R308" s="40" t="n">
        <x:v>0.3</x:v>
      </x:c>
    </x:row>
    <x:row r="309" spans="1:22" x14ac:dyDescent="0.25">
      <x:c r="A309" s="29" t="n">
        <x:v>0.4</x:v>
      </x:c>
      <x:c r="B309" s="28" t="n">
        <x:v>800</x:v>
      </x:c>
      <x:c r="C309" s="33" t="s"/>
      <x:c r="D309" s="29" t="n">
        <x:v>600</x:v>
      </x:c>
      <x:c r="E309" s="28" t="n">
        <x:v>600</x:v>
      </x:c>
      <x:c r="F309" s="33" t="s"/>
      <x:c r="G309" s="29" t="n">
        <x:v>500</x:v>
      </x:c>
      <x:c r="H309" s="28" t="n">
        <x:v>3</x:v>
      </x:c>
      <x:c r="I309" s="33" t="s"/>
      <x:c r="J309" s="29" t="n">
        <x:v>4</x:v>
      </x:c>
      <x:c r="K309" s="28" t="n">
        <x:v>3</x:v>
      </x:c>
      <x:c r="L309" s="33" t="s"/>
      <x:c r="M309" s="29" t="n">
        <x:v>5</x:v>
      </x:c>
      <x:c r="N309" s="28" t="n">
        <x:v>1000000</x:v>
      </x:c>
      <x:c r="O309" s="33" t="s"/>
    </x:row>
    <x:row r="310" spans="1:22" x14ac:dyDescent="0.25">
      <x:c r="A310" s="29" t="n">
        <x:v>0.5</x:v>
      </x:c>
      <x:c r="B310" s="28" t="n">
        <x:v>1000</x:v>
      </x:c>
      <x:c r="C310" s="33" t="s"/>
      <x:c r="D310" s="29" t="n">
        <x:v>800</x:v>
      </x:c>
      <x:c r="E310" s="28" t="n">
        <x:v>750</x:v>
      </x:c>
      <x:c r="F310" s="33" t="s"/>
      <x:c r="G310" s="29" t="n">
        <x:v>750</x:v>
      </x:c>
      <x:c r="H310" s="28" t="n">
        <x:v>5</x:v>
      </x:c>
      <x:c r="I310" s="33" t="s"/>
      <x:c r="J310" s="29" t="n">
        <x:v>5</x:v>
      </x:c>
      <x:c r="K310" s="28" t="n">
        <x:v>5</x:v>
      </x:c>
      <x:c r="L310" s="33" t="s"/>
      <x:c r="M310" s="29" t="n">
        <x:v>6</x:v>
      </x:c>
      <x:c r="N310" s="28" t="n">
        <x:v>5000000</x:v>
      </x:c>
      <x:c r="O310" s="33" t="s"/>
    </x:row>
    <x:row r="311" spans="1:22" x14ac:dyDescent="0.25">
      <x:c r="A311" s="29" t="n">
        <x:v>0.6</x:v>
      </x:c>
      <x:c r="B311" s="28" t="n">
        <x:v>1200</x:v>
      </x:c>
      <x:c r="C311" s="33" t="s"/>
      <x:c r="D311" s="29" t="n">
        <x:v>1000</x:v>
      </x:c>
      <x:c r="E311" s="28" t="n">
        <x:v>900</x:v>
      </x:c>
      <x:c r="F311" s="33" t="s"/>
      <x:c r="G311" s="29" t="n">
        <x:v>1000</x:v>
      </x:c>
      <x:c r="H311" s="28" t="n">
        <x:v>6</x:v>
      </x:c>
      <x:c r="I311" s="33" t="s"/>
      <x:c r="J311" s="29" t="n">
        <x:v>6</x:v>
      </x:c>
      <x:c r="K311" s="28" t="n">
        <x:v>6</x:v>
      </x:c>
      <x:c r="L311" s="33" t="s"/>
      <x:c r="M311" s="29" t="n">
        <x:v>8</x:v>
      </x:c>
      <x:c r="N311" s="28" t="n">
        <x:v>15000000</x:v>
      </x:c>
      <x:c r="O311" s="33" t="s"/>
    </x:row>
    <x:row r="312" spans="1:22" x14ac:dyDescent="0.25">
      <x:c r="A312" s="29" t="n">
        <x:v>0.7</x:v>
      </x:c>
      <x:c r="B312" s="28" t="n">
        <x:v>1300</x:v>
      </x:c>
      <x:c r="C312" s="33" t="s"/>
      <x:c r="D312" s="29" t="n">
        <x:v>1250</x:v>
      </x:c>
      <x:c r="E312" s="28" t="n">
        <x:v>1100</x:v>
      </x:c>
      <x:c r="F312" s="33" t="s"/>
      <x:c r="G312" s="29" t="n">
        <x:v>1250</x:v>
      </x:c>
      <x:c r="H312" s="28" t="n">
        <x:v>7</x:v>
      </x:c>
      <x:c r="I312" s="33" t="s"/>
      <x:c r="J312" s="29" t="n">
        <x:v>8</x:v>
      </x:c>
      <x:c r="K312" s="28" t="n">
        <x:v>8</x:v>
      </x:c>
      <x:c r="L312" s="33" t="s"/>
      <x:c r="M312" s="29" t="n">
        <x:v>10</x:v>
      </x:c>
      <x:c r="N312" s="28" t="n">
        <x:v>30000000</x:v>
      </x:c>
      <x:c r="O312" s="33" t="s"/>
    </x:row>
    <x:row r="313" spans="1:22" x14ac:dyDescent="0.25">
      <x:c r="A313" s="29" t="n">
        <x:v>0.8</x:v>
      </x:c>
      <x:c r="B313" s="28" t="n">
        <x:v>1500</x:v>
      </x:c>
      <x:c r="C313" s="33" t="s"/>
      <x:c r="D313" s="29" t="n">
        <x:v>1500</x:v>
      </x:c>
      <x:c r="E313" s="28" t="n">
        <x:v>1200</x:v>
      </x:c>
      <x:c r="F313" s="33" t="s"/>
      <x:c r="G313" s="29" t="n">
        <x:v>1300</x:v>
      </x:c>
      <x:c r="H313" s="28" t="n">
        <x:v>9</x:v>
      </x:c>
      <x:c r="I313" s="33" t="s"/>
      <x:c r="J313" s="29" t="n">
        <x:v>9</x:v>
      </x:c>
      <x:c r="K313" s="28" t="n">
        <x:v>9</x:v>
      </x:c>
      <x:c r="L313" s="33" t="s"/>
      <x:c r="M313" s="29" t="n">
        <x:v>12</x:v>
      </x:c>
      <x:c r="N313" s="28" t="n">
        <x:v>40000000</x:v>
      </x:c>
      <x:c r="O313" s="33" t="s"/>
    </x:row>
    <x:row r="314" spans="1:22" x14ac:dyDescent="0.25">
      <x:c r="A314" s="29" t="n">
        <x:v>0.9</x:v>
      </x:c>
      <x:c r="B314" s="28" t="n">
        <x:v>2000</x:v>
      </x:c>
      <x:c r="C314" s="33" t="s"/>
      <x:c r="D314" s="29" t="n">
        <x:v>1750</x:v>
      </x:c>
      <x:c r="E314" s="28" t="n">
        <x:v>1400</x:v>
      </x:c>
      <x:c r="F314" s="33" t="s"/>
      <x:c r="G314" s="29" t="n">
        <x:v>1400</x:v>
      </x:c>
      <x:c r="H314" s="28" t="n">
        <x:v>10</x:v>
      </x:c>
      <x:c r="I314" s="33" t="s"/>
      <x:c r="J314" s="29" t="n">
        <x:v>11</x:v>
      </x:c>
      <x:c r="K314" s="28" t="n">
        <x:v>12</x:v>
      </x:c>
      <x:c r="L314" s="33" t="s"/>
      <x:c r="M314" s="29" t="n">
        <x:v>18</x:v>
      </x:c>
      <x:c r="N314" s="28" t="n">
        <x:v>1000000000</x:v>
      </x:c>
      <x:c r="O314" s="33" t="s"/>
    </x:row>
    <x:row r="315" spans="1:22" x14ac:dyDescent="0.25">
      <x:c r="A315" s="29" t="n">
        <x:v>1</x:v>
      </x:c>
      <x:c r="B315" s="28" t="n">
        <x:v>2500</x:v>
      </x:c>
      <x:c r="C315" s="33" t="s"/>
      <x:c r="D315" s="29" t="n">
        <x:v>2000</x:v>
      </x:c>
      <x:c r="E315" s="28" t="n">
        <x:v>1600</x:v>
      </x:c>
      <x:c r="F315" s="33" t="s"/>
      <x:c r="G315" s="29" t="n">
        <x:v>1500</x:v>
      </x:c>
      <x:c r="H315" s="28" t="n">
        <x:v>11</x:v>
      </x:c>
      <x:c r="I315" s="33" t="s"/>
      <x:c r="J315" s="29" t="n">
        <x:v>15</x:v>
      </x:c>
      <x:c r="K315" s="28" t="n">
        <x:v>17</x:v>
      </x:c>
      <x:c r="L315" s="33" t="s"/>
      <x:c r="M315" s="29" t="n">
        <x:v>20</x:v>
      </x:c>
      <x:c r="N315" s="28" t="n">
        <x:v>4000000000</x:v>
      </x:c>
      <x:c r="O315" s="33" t="s"/>
    </x:row>
    <x:row r="316" spans="1:22" x14ac:dyDescent="0.25">
      <x:c r="A316" s="29" t="s"/>
      <x:c r="B316" s="28" t="s"/>
      <x:c r="C316" s="33" t="s"/>
      <x:c r="D316" s="29" t="n">
        <x:v>3000</x:v>
      </x:c>
      <x:c r="E316" s="28" t="n">
        <x:v>2000</x:v>
      </x:c>
      <x:c r="F316" s="33" t="s"/>
      <x:c r="G316" s="29" t="n">
        <x:v>2000</x:v>
      </x:c>
      <x:c r="H316" s="28" t="n">
        <x:v>15</x:v>
      </x:c>
      <x:c r="I316" s="33" t="s"/>
      <x:c r="J316" s="29" t="s"/>
      <x:c r="K316" s="28" t="s"/>
      <x:c r="L316" s="33" t="s"/>
      <x:c r="M316" s="29" t="s"/>
      <x:c r="N316" s="28" t="s"/>
      <x:c r="O316" s="33" t="s"/>
    </x:row>
    <x:row r="317" spans="1:22" x14ac:dyDescent="0.25">
      <x:c r="A317" s="29" t="s"/>
      <x:c r="B317" s="28" t="s"/>
      <x:c r="C317" s="33" t="s"/>
      <x:c r="D317" s="29" t="s"/>
      <x:c r="E317" s="28" t="s"/>
      <x:c r="F317" s="33" t="s"/>
      <x:c r="G317" s="29" t="s"/>
      <x:c r="H317" s="28" t="s"/>
      <x:c r="I317" s="33" t="s"/>
      <x:c r="J317" s="29" t="s"/>
      <x:c r="K317" s="28" t="s"/>
      <x:c r="L317" s="33" t="s"/>
      <x:c r="M317" s="29" t="s"/>
      <x:c r="N317" s="28" t="s"/>
      <x:c r="O317" s="33" t="s"/>
    </x:row>
    <x:row r="318" spans="1:22" customFormat="1" ht="15.75" customHeight="1" thickBot="1" x14ac:dyDescent="0.3">
      <x:c r="A318" s="25" t="s"/>
      <x:c r="B318" s="35" t="s"/>
      <x:c r="C318" s="36" t="s"/>
      <x:c r="D318" s="25" t="s"/>
      <x:c r="E318" s="35" t="s"/>
      <x:c r="F318" s="36" t="s"/>
      <x:c r="G318" s="25" t="s"/>
      <x:c r="H318" s="35" t="s"/>
      <x:c r="I318" s="36" t="s"/>
      <x:c r="J318" s="25" t="s"/>
      <x:c r="K318" s="35" t="s"/>
      <x:c r="L318" s="36" t="s"/>
      <x:c r="M318" s="25" t="s"/>
      <x:c r="N318" s="35" t="s"/>
      <x:c r="O318" s="36" t="s"/>
      <x:c r="S318" s="16" t="s"/>
    </x:row>
    <x:row r="320" spans="1:22" customFormat="1" ht="15.75" customHeight="1" thickBot="1" x14ac:dyDescent="0.3">
      <x:c r="A320" s="23" t="s">
        <x:v>81</x:v>
      </x:c>
      <x:c r="S320" s="16" t="s"/>
    </x:row>
    <x:row r="321" spans="1:22" x14ac:dyDescent="0.25">
      <x:c r="A321" s="123" t="s">
        <x:v>10</x:v>
      </x:c>
      <x:c r="B321" s="124" t="s"/>
      <x:c r="C321" s="125" t="s"/>
      <x:c r="D321" s="123" t="s">
        <x:v>11</x:v>
      </x:c>
      <x:c r="E321" s="124" t="s"/>
      <x:c r="F321" s="125" t="s"/>
      <x:c r="G321" s="123" t="s">
        <x:v>12</x:v>
      </x:c>
      <x:c r="H321" s="124" t="s"/>
      <x:c r="I321" s="125" t="s"/>
      <x:c r="J321" s="123" t="s">
        <x:v>13</x:v>
      </x:c>
      <x:c r="K321" s="124" t="s"/>
      <x:c r="L321" s="125" t="s"/>
      <x:c r="M321" s="123" t="s">
        <x:v>14</x:v>
      </x:c>
      <x:c r="N321" s="124" t="s"/>
      <x:c r="O321" s="125" t="s"/>
      <x:c r="P321" s="127" t="s">
        <x:v>15</x:v>
      </x:c>
      <x:c r="Q321" s="128" t="s">
        <x:v>16</x:v>
      </x:c>
      <x:c r="R321" s="19" t="s">
        <x:v>17</x:v>
      </x:c>
      <x:c r="S321" s="15" t="s">
        <x:v>18</x:v>
      </x:c>
      <x:c r="T321" s="70" t="s">
        <x:v>19</x:v>
      </x:c>
      <x:c r="U321" s="70" t="s">
        <x:v>20</x:v>
      </x:c>
    </x:row>
    <x:row r="322" spans="1:22" x14ac:dyDescent="0.25">
      <x:c r="A322" s="26" t="s">
        <x:v>21</x:v>
      </x:c>
      <x:c r="B322" s="27" t="s">
        <x:v>22</x:v>
      </x:c>
      <x:c r="C322" s="24" t="s">
        <x:v>23</x:v>
      </x:c>
      <x:c r="D322" s="26" t="s">
        <x:v>24</x:v>
      </x:c>
      <x:c r="E322" s="27" t="s">
        <x:v>25</x:v>
      </x:c>
      <x:c r="F322" s="24" t="s">
        <x:v>23</x:v>
      </x:c>
      <x:c r="G322" s="26" t="s">
        <x:v>25</x:v>
      </x:c>
      <x:c r="H322" s="27" t="s">
        <x:v>26</x:v>
      </x:c>
      <x:c r="I322" s="24" t="s">
        <x:v>23</x:v>
      </x:c>
      <x:c r="J322" s="26" t="s">
        <x:v>27</x:v>
      </x:c>
      <x:c r="K322" s="27" t="s">
        <x:v>28</x:v>
      </x:c>
      <x:c r="L322" s="24" t="s">
        <x:v>23</x:v>
      </x:c>
      <x:c r="M322" s="26" t="s">
        <x:v>28</x:v>
      </x:c>
      <x:c r="N322" s="27" t="s">
        <x:v>29</x:v>
      </x:c>
      <x:c r="O322" s="24" t="s">
        <x:v>23</x:v>
      </x:c>
    </x:row>
    <x:row r="323" spans="1:22" x14ac:dyDescent="0.25">
      <x:c r="A323" s="26" t="s">
        <x:v>30</x:v>
      </x:c>
      <x:c r="B323" s="27" t="s">
        <x:v>31</x:v>
      </x:c>
      <x:c r="D323" s="26" t="s">
        <x:v>30</x:v>
      </x:c>
      <x:c r="E323" s="27" t="s">
        <x:v>31</x:v>
      </x:c>
      <x:c r="G323" s="26" t="s">
        <x:v>30</x:v>
      </x:c>
      <x:c r="H323" s="27" t="s">
        <x:v>31</x:v>
      </x:c>
      <x:c r="J323" s="26" t="s">
        <x:v>30</x:v>
      </x:c>
      <x:c r="K323" s="27" t="s">
        <x:v>31</x:v>
      </x:c>
      <x:c r="M323" s="26" t="s">
        <x:v>30</x:v>
      </x:c>
      <x:c r="N323" s="27" t="s">
        <x:v>31</x:v>
      </x:c>
      <x:c r="O323" s="33" t="s"/>
    </x:row>
    <x:row r="324" spans="1:22" x14ac:dyDescent="0.25">
      <x:c r="A324" s="29" t="n">
        <x:v>0.1</x:v>
      </x:c>
      <x:c r="B324" s="28" t="n">
        <x:v>100</x:v>
      </x:c>
      <x:c r="C324" s="33" t="s">
        <x:v>33</x:v>
      </x:c>
      <x:c r="D324" s="29" t="n">
        <x:v>100</x:v>
      </x:c>
      <x:c r="E324" s="28" t="n">
        <x:v>100</x:v>
      </x:c>
      <x:c r="F324" s="33" t="s">
        <x:v>58</x:v>
      </x:c>
      <x:c r="G324" s="29" t="n">
        <x:v>0</x:v>
      </x:c>
      <x:c r="H324" s="28" t="n">
        <x:v>0</x:v>
      </x:c>
      <x:c r="I324" s="33" t="s">
        <x:v>64</x:v>
      </x:c>
      <x:c r="J324" s="29" t="n">
        <x:v>1</x:v>
      </x:c>
      <x:c r="K324" s="28" t="n">
        <x:v>0</x:v>
      </x:c>
      <x:c r="L324" s="33" t="s">
        <x:v>33</x:v>
      </x:c>
      <x:c r="M324" s="29" t="n">
        <x:v>1</x:v>
      </x:c>
      <x:c r="N324" s="28" t="n">
        <x:v>1000</x:v>
      </x:c>
      <x:c r="O324" s="33" t="s">
        <x:v>58</x:v>
      </x:c>
      <x:c r="P324" s="69" t="s">
        <x:v>34</x:v>
      </x:c>
      <x:c r="Q324" s="28" t="n">
        <x:v>3500000</x:v>
      </x:c>
      <x:c r="R324" s="40" t="n">
        <x:v>0.4</x:v>
      </x:c>
    </x:row>
    <x:row r="325" spans="1:22" x14ac:dyDescent="0.25">
      <x:c r="A325" s="29" t="n">
        <x:v>0.2</x:v>
      </x:c>
      <x:c r="B325" s="28" t="n">
        <x:v>200</x:v>
      </x:c>
      <x:c r="C325" s="33" t="s"/>
      <x:c r="D325" s="29" t="n">
        <x:v>200</x:v>
      </x:c>
      <x:c r="E325" s="28" t="n">
        <x:v>200</x:v>
      </x:c>
      <x:c r="F325" s="33" t="s"/>
      <x:c r="G325" s="29" t="n">
        <x:v>100</x:v>
      </x:c>
      <x:c r="H325" s="28" t="n">
        <x:v>1</x:v>
      </x:c>
      <x:c r="I325" s="33" t="s"/>
      <x:c r="J325" s="29" t="n">
        <x:v>2</x:v>
      </x:c>
      <x:c r="K325" s="28" t="n">
        <x:v>1</x:v>
      </x:c>
      <x:c r="L325" s="33" t="s"/>
      <x:c r="M325" s="29" t="n">
        <x:v>2</x:v>
      </x:c>
      <x:c r="N325" s="28" t="n">
        <x:v>50000</x:v>
      </x:c>
      <x:c r="O325" s="33" t="s"/>
      <x:c r="P325" s="69" t="s">
        <x:v>28</x:v>
      </x:c>
      <x:c r="Q325" s="28" t="n">
        <x:v>9</x:v>
      </x:c>
      <x:c r="R325" s="40" t="n">
        <x:v>0.82796</x:v>
      </x:c>
    </x:row>
    <x:row r="326" spans="1:22" x14ac:dyDescent="0.25">
      <x:c r="A326" s="29" t="n">
        <x:v>0.3</x:v>
      </x:c>
      <x:c r="B326" s="28" t="n">
        <x:v>500</x:v>
      </x:c>
      <x:c r="C326" s="33" t="s"/>
      <x:c r="D326" s="29" t="n">
        <x:v>400</x:v>
      </x:c>
      <x:c r="E326" s="28" t="n">
        <x:v>400</x:v>
      </x:c>
      <x:c r="F326" s="33" t="s"/>
      <x:c r="G326" s="29" t="n">
        <x:v>250</x:v>
      </x:c>
      <x:c r="H326" s="28" t="n">
        <x:v>2</x:v>
      </x:c>
      <x:c r="I326" s="33" t="s"/>
      <x:c r="J326" s="29" t="n">
        <x:v>3</x:v>
      </x:c>
      <x:c r="K326" s="28" t="n">
        <x:v>2</x:v>
      </x:c>
      <x:c r="L326" s="33" t="s"/>
      <x:c r="M326" s="29" t="n">
        <x:v>3</x:v>
      </x:c>
      <x:c r="N326" s="28" t="n">
        <x:v>200000</x:v>
      </x:c>
      <x:c r="O326" s="33" t="s"/>
      <x:c r="P326" s="69" t="s">
        <x:v>27</x:v>
      </x:c>
      <x:c r="Q326" s="28" t="n">
        <x:v>3</x:v>
      </x:c>
      <x:c r="R326" s="40" t="n">
        <x:v>0.3</x:v>
      </x:c>
    </x:row>
    <x:row r="327" spans="1:22" x14ac:dyDescent="0.25">
      <x:c r="A327" s="29" t="n">
        <x:v>0.4</x:v>
      </x:c>
      <x:c r="B327" s="28" t="n">
        <x:v>800</x:v>
      </x:c>
      <x:c r="C327" s="33" t="s"/>
      <x:c r="D327" s="29" t="n">
        <x:v>600</x:v>
      </x:c>
      <x:c r="E327" s="28" t="n">
        <x:v>600</x:v>
      </x:c>
      <x:c r="F327" s="33" t="s"/>
      <x:c r="G327" s="29" t="n">
        <x:v>500</x:v>
      </x:c>
      <x:c r="H327" s="28" t="n">
        <x:v>3</x:v>
      </x:c>
      <x:c r="I327" s="33" t="s"/>
      <x:c r="J327" s="29" t="n">
        <x:v>4</x:v>
      </x:c>
      <x:c r="K327" s="28" t="n">
        <x:v>3</x:v>
      </x:c>
      <x:c r="L327" s="33" t="s"/>
      <x:c r="M327" s="29" t="n">
        <x:v>5</x:v>
      </x:c>
      <x:c r="N327" s="28" t="n">
        <x:v>1000000</x:v>
      </x:c>
      <x:c r="O327" s="33" t="s"/>
    </x:row>
    <x:row r="328" spans="1:22" x14ac:dyDescent="0.25">
      <x:c r="A328" s="29" t="n">
        <x:v>0.5</x:v>
      </x:c>
      <x:c r="B328" s="28" t="n">
        <x:v>1000</x:v>
      </x:c>
      <x:c r="C328" s="33" t="s"/>
      <x:c r="D328" s="29" t="n">
        <x:v>800</x:v>
      </x:c>
      <x:c r="E328" s="28" t="n">
        <x:v>750</x:v>
      </x:c>
      <x:c r="F328" s="33" t="s"/>
      <x:c r="G328" s="29" t="n">
        <x:v>750</x:v>
      </x:c>
      <x:c r="H328" s="28" t="n">
        <x:v>5</x:v>
      </x:c>
      <x:c r="I328" s="33" t="s"/>
      <x:c r="J328" s="29" t="n">
        <x:v>5</x:v>
      </x:c>
      <x:c r="K328" s="28" t="n">
        <x:v>5</x:v>
      </x:c>
      <x:c r="L328" s="33" t="s"/>
      <x:c r="M328" s="29" t="n">
        <x:v>6</x:v>
      </x:c>
      <x:c r="N328" s="28" t="n">
        <x:v>5000000</x:v>
      </x:c>
      <x:c r="O328" s="33" t="s"/>
    </x:row>
    <x:row r="329" spans="1:22" x14ac:dyDescent="0.25">
      <x:c r="A329" s="29" t="n">
        <x:v>0.6</x:v>
      </x:c>
      <x:c r="B329" s="28" t="n">
        <x:v>1200</x:v>
      </x:c>
      <x:c r="C329" s="33" t="s"/>
      <x:c r="D329" s="29" t="n">
        <x:v>1000</x:v>
      </x:c>
      <x:c r="E329" s="28" t="n">
        <x:v>900</x:v>
      </x:c>
      <x:c r="F329" s="33" t="s"/>
      <x:c r="G329" s="29" t="n">
        <x:v>1000</x:v>
      </x:c>
      <x:c r="H329" s="28" t="n">
        <x:v>6</x:v>
      </x:c>
      <x:c r="I329" s="33" t="s"/>
      <x:c r="J329" s="29" t="n">
        <x:v>6</x:v>
      </x:c>
      <x:c r="K329" s="28" t="n">
        <x:v>6</x:v>
      </x:c>
      <x:c r="L329" s="33" t="s"/>
      <x:c r="M329" s="29" t="n">
        <x:v>8</x:v>
      </x:c>
      <x:c r="N329" s="28" t="n">
        <x:v>15000000</x:v>
      </x:c>
      <x:c r="O329" s="33" t="s"/>
    </x:row>
    <x:row r="330" spans="1:22" x14ac:dyDescent="0.25">
      <x:c r="A330" s="29" t="n">
        <x:v>0.7</x:v>
      </x:c>
      <x:c r="B330" s="28" t="n">
        <x:v>1300</x:v>
      </x:c>
      <x:c r="C330" s="33" t="s"/>
      <x:c r="D330" s="29" t="n">
        <x:v>1250</x:v>
      </x:c>
      <x:c r="E330" s="28" t="n">
        <x:v>1100</x:v>
      </x:c>
      <x:c r="F330" s="33" t="s"/>
      <x:c r="G330" s="29" t="n">
        <x:v>1250</x:v>
      </x:c>
      <x:c r="H330" s="28" t="n">
        <x:v>7</x:v>
      </x:c>
      <x:c r="I330" s="33" t="s"/>
      <x:c r="J330" s="29" t="n">
        <x:v>8</x:v>
      </x:c>
      <x:c r="K330" s="28" t="n">
        <x:v>8</x:v>
      </x:c>
      <x:c r="L330" s="33" t="s"/>
      <x:c r="M330" s="29" t="n">
        <x:v>10</x:v>
      </x:c>
      <x:c r="N330" s="28" t="n">
        <x:v>30000000</x:v>
      </x:c>
      <x:c r="O330" s="33" t="s"/>
    </x:row>
    <x:row r="331" spans="1:22" x14ac:dyDescent="0.25">
      <x:c r="A331" s="29" t="n">
        <x:v>0.8</x:v>
      </x:c>
      <x:c r="B331" s="28" t="n">
        <x:v>1500</x:v>
      </x:c>
      <x:c r="C331" s="33" t="s"/>
      <x:c r="D331" s="29" t="n">
        <x:v>1500</x:v>
      </x:c>
      <x:c r="E331" s="28" t="n">
        <x:v>1200</x:v>
      </x:c>
      <x:c r="F331" s="33" t="s"/>
      <x:c r="G331" s="29" t="n">
        <x:v>1300</x:v>
      </x:c>
      <x:c r="H331" s="28" t="n">
        <x:v>9</x:v>
      </x:c>
      <x:c r="I331" s="33" t="s"/>
      <x:c r="J331" s="29" t="n">
        <x:v>9</x:v>
      </x:c>
      <x:c r="K331" s="28" t="n">
        <x:v>9</x:v>
      </x:c>
      <x:c r="L331" s="33" t="s"/>
      <x:c r="M331" s="29" t="n">
        <x:v>12</x:v>
      </x:c>
      <x:c r="N331" s="28" t="n">
        <x:v>40000000</x:v>
      </x:c>
      <x:c r="O331" s="33" t="s"/>
    </x:row>
    <x:row r="332" spans="1:22" x14ac:dyDescent="0.25">
      <x:c r="A332" s="29" t="n">
        <x:v>0.9</x:v>
      </x:c>
      <x:c r="B332" s="28" t="n">
        <x:v>2000</x:v>
      </x:c>
      <x:c r="C332" s="33" t="s"/>
      <x:c r="D332" s="29" t="n">
        <x:v>1750</x:v>
      </x:c>
      <x:c r="E332" s="28" t="n">
        <x:v>1400</x:v>
      </x:c>
      <x:c r="F332" s="33" t="s"/>
      <x:c r="G332" s="29" t="n">
        <x:v>1400</x:v>
      </x:c>
      <x:c r="H332" s="28" t="n">
        <x:v>10</x:v>
      </x:c>
      <x:c r="I332" s="33" t="s"/>
      <x:c r="J332" s="29" t="n">
        <x:v>11</x:v>
      </x:c>
      <x:c r="K332" s="28" t="n">
        <x:v>12</x:v>
      </x:c>
      <x:c r="L332" s="33" t="s"/>
      <x:c r="M332" s="29" t="n">
        <x:v>18</x:v>
      </x:c>
      <x:c r="N332" s="28" t="n">
        <x:v>1000000000</x:v>
      </x:c>
      <x:c r="O332" s="33" t="s"/>
    </x:row>
    <x:row r="333" spans="1:22" x14ac:dyDescent="0.25">
      <x:c r="A333" s="29" t="n">
        <x:v>1</x:v>
      </x:c>
      <x:c r="B333" s="28" t="n">
        <x:v>2500</x:v>
      </x:c>
      <x:c r="C333" s="33" t="s"/>
      <x:c r="D333" s="29" t="n">
        <x:v>2000</x:v>
      </x:c>
      <x:c r="E333" s="28" t="n">
        <x:v>1600</x:v>
      </x:c>
      <x:c r="F333" s="33" t="s"/>
      <x:c r="G333" s="29" t="n">
        <x:v>1500</x:v>
      </x:c>
      <x:c r="H333" s="28" t="n">
        <x:v>11</x:v>
      </x:c>
      <x:c r="I333" s="33" t="s"/>
      <x:c r="J333" s="29" t="n">
        <x:v>15</x:v>
      </x:c>
      <x:c r="K333" s="28" t="n">
        <x:v>17</x:v>
      </x:c>
      <x:c r="L333" s="33" t="s"/>
      <x:c r="M333" s="29" t="n">
        <x:v>20</x:v>
      </x:c>
      <x:c r="N333" s="28" t="n">
        <x:v>4000000000</x:v>
      </x:c>
      <x:c r="O333" s="33" t="s"/>
    </x:row>
    <x:row r="334" spans="1:22" x14ac:dyDescent="0.25">
      <x:c r="A334" s="29" t="s"/>
      <x:c r="B334" s="28" t="s"/>
      <x:c r="C334" s="33" t="s"/>
      <x:c r="D334" s="29" t="n">
        <x:v>3000</x:v>
      </x:c>
      <x:c r="E334" s="28" t="n">
        <x:v>2000</x:v>
      </x:c>
      <x:c r="F334" s="33" t="s"/>
      <x:c r="G334" s="29" t="n">
        <x:v>2000</x:v>
      </x:c>
      <x:c r="H334" s="28" t="n">
        <x:v>15</x:v>
      </x:c>
      <x:c r="I334" s="33" t="s"/>
      <x:c r="J334" s="29" t="s"/>
      <x:c r="K334" s="28" t="s"/>
      <x:c r="L334" s="33" t="s"/>
      <x:c r="M334" s="29" t="s"/>
      <x:c r="N334" s="28" t="s"/>
      <x:c r="O334" s="33" t="s"/>
    </x:row>
    <x:row r="335" spans="1:22" x14ac:dyDescent="0.25">
      <x:c r="A335" s="29" t="s"/>
      <x:c r="B335" s="28" t="s"/>
      <x:c r="C335" s="33" t="s"/>
      <x:c r="D335" s="29" t="s"/>
      <x:c r="E335" s="28" t="s"/>
      <x:c r="F335" s="33" t="s"/>
      <x:c r="G335" s="29" t="s"/>
      <x:c r="H335" s="28" t="s"/>
      <x:c r="I335" s="33" t="s"/>
      <x:c r="J335" s="29" t="s"/>
      <x:c r="K335" s="28" t="s"/>
      <x:c r="L335" s="33" t="s"/>
      <x:c r="M335" s="29" t="s"/>
      <x:c r="N335" s="28" t="s"/>
      <x:c r="O335" s="33" t="s"/>
    </x:row>
    <x:row r="336" spans="1:22" customFormat="1" ht="15.75" customHeight="1" thickBot="1" x14ac:dyDescent="0.3">
      <x:c r="A336" s="25" t="s"/>
      <x:c r="B336" s="35" t="s"/>
      <x:c r="C336" s="36" t="s"/>
      <x:c r="D336" s="25" t="s"/>
      <x:c r="E336" s="35" t="s"/>
      <x:c r="F336" s="36" t="s"/>
      <x:c r="G336" s="25" t="s"/>
      <x:c r="H336" s="35" t="s"/>
      <x:c r="I336" s="36" t="s"/>
      <x:c r="J336" s="25" t="s"/>
      <x:c r="K336" s="35" t="s"/>
      <x:c r="L336" s="36" t="s"/>
      <x:c r="M336" s="25" t="s"/>
      <x:c r="N336" s="35" t="s"/>
      <x:c r="O336" s="36" t="s"/>
      <x:c r="S336" s="16" t="s"/>
    </x:row>
    <x:row r="338" spans="1:22" customFormat="1" ht="15.75" customHeight="1" thickBot="1" x14ac:dyDescent="0.3">
      <x:c r="A338" s="23" t="s">
        <x:v>82</x:v>
      </x:c>
      <x:c r="S338" s="16" t="s"/>
    </x:row>
    <x:row r="339" spans="1:22" x14ac:dyDescent="0.25">
      <x:c r="A339" s="123" t="s">
        <x:v>10</x:v>
      </x:c>
      <x:c r="B339" s="124" t="s"/>
      <x:c r="C339" s="125" t="s"/>
      <x:c r="D339" s="123" t="s">
        <x:v>11</x:v>
      </x:c>
      <x:c r="E339" s="124" t="s"/>
      <x:c r="F339" s="125" t="s"/>
      <x:c r="G339" s="123" t="s">
        <x:v>12</x:v>
      </x:c>
      <x:c r="H339" s="124" t="s"/>
      <x:c r="I339" s="125" t="s"/>
      <x:c r="J339" s="123" t="s">
        <x:v>13</x:v>
      </x:c>
      <x:c r="K339" s="124" t="s"/>
      <x:c r="L339" s="125" t="s"/>
      <x:c r="M339" s="123" t="s">
        <x:v>14</x:v>
      </x:c>
      <x:c r="N339" s="124" t="s"/>
      <x:c r="O339" s="125" t="s"/>
      <x:c r="P339" s="127" t="s">
        <x:v>15</x:v>
      </x:c>
      <x:c r="Q339" s="128" t="s">
        <x:v>16</x:v>
      </x:c>
      <x:c r="R339" s="19" t="s">
        <x:v>17</x:v>
      </x:c>
      <x:c r="S339" s="15" t="s">
        <x:v>18</x:v>
      </x:c>
      <x:c r="T339" s="70" t="s">
        <x:v>19</x:v>
      </x:c>
      <x:c r="U339" s="70" t="s">
        <x:v>20</x:v>
      </x:c>
    </x:row>
    <x:row r="340" spans="1:22" x14ac:dyDescent="0.25">
      <x:c r="A340" s="26" t="s">
        <x:v>21</x:v>
      </x:c>
      <x:c r="B340" s="27" t="s">
        <x:v>22</x:v>
      </x:c>
      <x:c r="C340" s="24" t="s">
        <x:v>23</x:v>
      </x:c>
      <x:c r="D340" s="26" t="s">
        <x:v>24</x:v>
      </x:c>
      <x:c r="E340" s="27" t="s">
        <x:v>25</x:v>
      </x:c>
      <x:c r="F340" s="24" t="s">
        <x:v>23</x:v>
      </x:c>
      <x:c r="G340" s="26" t="s">
        <x:v>25</x:v>
      </x:c>
      <x:c r="H340" s="27" t="s">
        <x:v>26</x:v>
      </x:c>
      <x:c r="I340" s="24" t="s">
        <x:v>23</x:v>
      </x:c>
      <x:c r="J340" s="26" t="s">
        <x:v>27</x:v>
      </x:c>
      <x:c r="K340" s="27" t="s">
        <x:v>28</x:v>
      </x:c>
      <x:c r="L340" s="24" t="s">
        <x:v>23</x:v>
      </x:c>
      <x:c r="M340" s="26" t="s">
        <x:v>28</x:v>
      </x:c>
      <x:c r="N340" s="27" t="s">
        <x:v>29</x:v>
      </x:c>
      <x:c r="O340" s="24" t="s">
        <x:v>23</x:v>
      </x:c>
    </x:row>
    <x:row r="341" spans="1:22" x14ac:dyDescent="0.25">
      <x:c r="A341" s="26" t="s">
        <x:v>30</x:v>
      </x:c>
      <x:c r="B341" s="27" t="s">
        <x:v>31</x:v>
      </x:c>
      <x:c r="D341" s="26" t="s">
        <x:v>30</x:v>
      </x:c>
      <x:c r="E341" s="27" t="s">
        <x:v>31</x:v>
      </x:c>
      <x:c r="G341" s="26" t="s">
        <x:v>30</x:v>
      </x:c>
      <x:c r="H341" s="27" t="s">
        <x:v>31</x:v>
      </x:c>
      <x:c r="J341" s="26" t="s">
        <x:v>30</x:v>
      </x:c>
      <x:c r="K341" s="27" t="s">
        <x:v>31</x:v>
      </x:c>
      <x:c r="M341" s="26" t="s">
        <x:v>30</x:v>
      </x:c>
      <x:c r="N341" s="27" t="s">
        <x:v>31</x:v>
      </x:c>
      <x:c r="O341" s="33" t="s"/>
    </x:row>
    <x:row r="342" spans="1:22" x14ac:dyDescent="0.25">
      <x:c r="A342" s="29" t="n">
        <x:v>0.1</x:v>
      </x:c>
      <x:c r="B342" s="28" t="n">
        <x:v>100</x:v>
      </x:c>
      <x:c r="C342" s="33" t="s">
        <x:v>64</x:v>
      </x:c>
      <x:c r="D342" s="29" t="n">
        <x:v>200</x:v>
      </x:c>
      <x:c r="E342" s="28" t="n">
        <x:v>200</x:v>
      </x:c>
      <x:c r="F342" s="33" t="s">
        <x:v>64</x:v>
      </x:c>
      <x:c r="G342" s="29" t="n">
        <x:v>0</x:v>
      </x:c>
      <x:c r="H342" s="28" t="n">
        <x:v>0</x:v>
      </x:c>
      <x:c r="I342" s="33" t="s">
        <x:v>64</x:v>
      </x:c>
      <x:c r="J342" s="29" t="n">
        <x:v>1</x:v>
      </x:c>
      <x:c r="K342" s="28" t="n">
        <x:v>0</x:v>
      </x:c>
      <x:c r="L342" s="33" t="s">
        <x:v>58</x:v>
      </x:c>
      <x:c r="M342" s="29" t="n">
        <x:v>1</x:v>
      </x:c>
      <x:c r="N342" s="28" t="n">
        <x:v>1000</x:v>
      </x:c>
      <x:c r="O342" s="33" t="s">
        <x:v>58</x:v>
      </x:c>
      <x:c r="P342" s="69" t="s">
        <x:v>34</x:v>
      </x:c>
      <x:c r="Q342" s="28" t="n">
        <x:v>3500000</x:v>
      </x:c>
      <x:c r="R342" s="40" t="n">
        <x:v>0.4</x:v>
      </x:c>
    </x:row>
    <x:row r="343" spans="1:22" x14ac:dyDescent="0.25">
      <x:c r="A343" s="29" t="n">
        <x:v>0.2</x:v>
      </x:c>
      <x:c r="B343" s="28" t="n">
        <x:v>200</x:v>
      </x:c>
      <x:c r="C343" s="33" t="s"/>
      <x:c r="D343" s="29" t="n">
        <x:v>400</x:v>
      </x:c>
      <x:c r="E343" s="28" t="n">
        <x:v>400</x:v>
      </x:c>
      <x:c r="F343" s="33" t="s"/>
      <x:c r="G343" s="29" t="n">
        <x:v>100</x:v>
      </x:c>
      <x:c r="H343" s="28" t="n">
        <x:v>1</x:v>
      </x:c>
      <x:c r="I343" s="33" t="s"/>
      <x:c r="J343" s="29" t="n">
        <x:v>2</x:v>
      </x:c>
      <x:c r="K343" s="28" t="n">
        <x:v>1</x:v>
      </x:c>
      <x:c r="L343" s="33" t="s"/>
      <x:c r="M343" s="29" t="n">
        <x:v>2</x:v>
      </x:c>
      <x:c r="N343" s="28" t="n">
        <x:v>50000</x:v>
      </x:c>
      <x:c r="O343" s="33" t="s"/>
      <x:c r="P343" s="69" t="s">
        <x:v>28</x:v>
      </x:c>
      <x:c r="Q343" s="28" t="n">
        <x:v>9</x:v>
      </x:c>
      <x:c r="R343" s="40" t="n">
        <x:v>0.9</x:v>
      </x:c>
    </x:row>
    <x:row r="344" spans="1:22" x14ac:dyDescent="0.25">
      <x:c r="A344" s="29" t="n">
        <x:v>0.3</x:v>
      </x:c>
      <x:c r="B344" s="28" t="n">
        <x:v>500</x:v>
      </x:c>
      <x:c r="C344" s="33" t="s"/>
      <x:c r="D344" s="29" t="n">
        <x:v>600</x:v>
      </x:c>
      <x:c r="E344" s="28" t="n">
        <x:v>600</x:v>
      </x:c>
      <x:c r="F344" s="33" t="s"/>
      <x:c r="G344" s="29" t="n">
        <x:v>250</x:v>
      </x:c>
      <x:c r="H344" s="28" t="n">
        <x:v>2</x:v>
      </x:c>
      <x:c r="I344" s="33" t="s"/>
      <x:c r="J344" s="29" t="n">
        <x:v>3</x:v>
      </x:c>
      <x:c r="K344" s="28" t="n">
        <x:v>2</x:v>
      </x:c>
      <x:c r="L344" s="33" t="s"/>
      <x:c r="M344" s="29" t="n">
        <x:v>3</x:v>
      </x:c>
      <x:c r="N344" s="28" t="n">
        <x:v>200000</x:v>
      </x:c>
      <x:c r="O344" s="33" t="s"/>
      <x:c r="P344" s="69" t="s">
        <x:v>27</x:v>
      </x:c>
      <x:c r="Q344" s="28" t="n">
        <x:v>3</x:v>
      </x:c>
      <x:c r="R344" s="40" t="n">
        <x:v>0.2</x:v>
      </x:c>
    </x:row>
    <x:row r="345" spans="1:22" x14ac:dyDescent="0.25">
      <x:c r="A345" s="29" t="n">
        <x:v>0.4</x:v>
      </x:c>
      <x:c r="B345" s="28" t="n">
        <x:v>800</x:v>
      </x:c>
      <x:c r="C345" s="33" t="s"/>
      <x:c r="D345" s="29" t="n">
        <x:v>800</x:v>
      </x:c>
      <x:c r="E345" s="28" t="n">
        <x:v>750</x:v>
      </x:c>
      <x:c r="F345" s="33" t="s"/>
      <x:c r="G345" s="29" t="n">
        <x:v>500</x:v>
      </x:c>
      <x:c r="H345" s="28" t="n">
        <x:v>3</x:v>
      </x:c>
      <x:c r="I345" s="33" t="s"/>
      <x:c r="J345" s="29" t="n">
        <x:v>4</x:v>
      </x:c>
      <x:c r="K345" s="28" t="n">
        <x:v>3</x:v>
      </x:c>
      <x:c r="L345" s="33" t="s"/>
      <x:c r="M345" s="29" t="n">
        <x:v>5</x:v>
      </x:c>
      <x:c r="N345" s="28" t="n">
        <x:v>1000000</x:v>
      </x:c>
      <x:c r="O345" s="33" t="s"/>
    </x:row>
    <x:row r="346" spans="1:22" x14ac:dyDescent="0.25">
      <x:c r="A346" s="29" t="n">
        <x:v>0.5</x:v>
      </x:c>
      <x:c r="B346" s="28" t="n">
        <x:v>1000</x:v>
      </x:c>
      <x:c r="C346" s="33" t="s"/>
      <x:c r="D346" s="29" t="n">
        <x:v>1000</x:v>
      </x:c>
      <x:c r="E346" s="28" t="n">
        <x:v>900</x:v>
      </x:c>
      <x:c r="F346" s="33" t="s"/>
      <x:c r="G346" s="29" t="n">
        <x:v>750</x:v>
      </x:c>
      <x:c r="H346" s="28" t="n">
        <x:v>5</x:v>
      </x:c>
      <x:c r="I346" s="33" t="s"/>
      <x:c r="J346" s="29" t="n">
        <x:v>5</x:v>
      </x:c>
      <x:c r="K346" s="28" t="n">
        <x:v>5</x:v>
      </x:c>
      <x:c r="L346" s="33" t="s"/>
      <x:c r="M346" s="29" t="n">
        <x:v>6</x:v>
      </x:c>
      <x:c r="N346" s="28" t="n">
        <x:v>5000000</x:v>
      </x:c>
      <x:c r="O346" s="33" t="s"/>
    </x:row>
    <x:row r="347" spans="1:22" x14ac:dyDescent="0.25">
      <x:c r="A347" s="29" t="n">
        <x:v>0.6</x:v>
      </x:c>
      <x:c r="B347" s="28" t="n">
        <x:v>1200</x:v>
      </x:c>
      <x:c r="C347" s="33" t="s"/>
      <x:c r="D347" s="29" t="n">
        <x:v>1250</x:v>
      </x:c>
      <x:c r="E347" s="28" t="n">
        <x:v>1100</x:v>
      </x:c>
      <x:c r="F347" s="33" t="s"/>
      <x:c r="G347" s="29" t="n">
        <x:v>1000</x:v>
      </x:c>
      <x:c r="H347" s="28" t="n">
        <x:v>6</x:v>
      </x:c>
      <x:c r="I347" s="33" t="s"/>
      <x:c r="J347" s="29" t="n">
        <x:v>6</x:v>
      </x:c>
      <x:c r="K347" s="28" t="n">
        <x:v>6</x:v>
      </x:c>
      <x:c r="L347" s="33" t="s"/>
      <x:c r="M347" s="29" t="n">
        <x:v>8</x:v>
      </x:c>
      <x:c r="N347" s="28" t="n">
        <x:v>15000000</x:v>
      </x:c>
      <x:c r="O347" s="33" t="s"/>
    </x:row>
    <x:row r="348" spans="1:22" x14ac:dyDescent="0.25">
      <x:c r="A348" s="29" t="n">
        <x:v>0.7</x:v>
      </x:c>
      <x:c r="B348" s="28" t="n">
        <x:v>1300</x:v>
      </x:c>
      <x:c r="C348" s="33" t="s"/>
      <x:c r="D348" s="29" t="n">
        <x:v>1500</x:v>
      </x:c>
      <x:c r="E348" s="28" t="n">
        <x:v>1200</x:v>
      </x:c>
      <x:c r="F348" s="33" t="s"/>
      <x:c r="G348" s="29" t="n">
        <x:v>1250</x:v>
      </x:c>
      <x:c r="H348" s="28" t="n">
        <x:v>7</x:v>
      </x:c>
      <x:c r="I348" s="33" t="s"/>
      <x:c r="J348" s="29" t="n">
        <x:v>8</x:v>
      </x:c>
      <x:c r="K348" s="28" t="n">
        <x:v>8</x:v>
      </x:c>
      <x:c r="L348" s="33" t="s"/>
      <x:c r="M348" s="29" t="n">
        <x:v>10</x:v>
      </x:c>
      <x:c r="N348" s="28" t="n">
        <x:v>30000000</x:v>
      </x:c>
      <x:c r="O348" s="33" t="s"/>
    </x:row>
    <x:row r="349" spans="1:22" x14ac:dyDescent="0.25">
      <x:c r="A349" s="29" t="n">
        <x:v>0.8</x:v>
      </x:c>
      <x:c r="B349" s="28" t="n">
        <x:v>1500</x:v>
      </x:c>
      <x:c r="C349" s="33" t="s"/>
      <x:c r="D349" s="29" t="n">
        <x:v>1750</x:v>
      </x:c>
      <x:c r="E349" s="28" t="n">
        <x:v>1400</x:v>
      </x:c>
      <x:c r="F349" s="33" t="s"/>
      <x:c r="G349" s="29" t="n">
        <x:v>1300</x:v>
      </x:c>
      <x:c r="H349" s="28" t="n">
        <x:v>9</x:v>
      </x:c>
      <x:c r="I349" s="33" t="s"/>
      <x:c r="J349" s="29" t="n">
        <x:v>9</x:v>
      </x:c>
      <x:c r="K349" s="28" t="n">
        <x:v>9</x:v>
      </x:c>
      <x:c r="L349" s="33" t="s"/>
      <x:c r="M349" s="29" t="n">
        <x:v>12</x:v>
      </x:c>
      <x:c r="N349" s="28" t="n">
        <x:v>40000000</x:v>
      </x:c>
      <x:c r="O349" s="33" t="s"/>
    </x:row>
    <x:row r="350" spans="1:22" x14ac:dyDescent="0.25">
      <x:c r="A350" s="29" t="n">
        <x:v>0.9</x:v>
      </x:c>
      <x:c r="B350" s="28" t="n">
        <x:v>2000</x:v>
      </x:c>
      <x:c r="C350" s="33" t="s"/>
      <x:c r="D350" s="29" t="n">
        <x:v>2000</x:v>
      </x:c>
      <x:c r="E350" s="28" t="n">
        <x:v>1600</x:v>
      </x:c>
      <x:c r="F350" s="33" t="s"/>
      <x:c r="G350" s="29" t="n">
        <x:v>1400</x:v>
      </x:c>
      <x:c r="H350" s="28" t="n">
        <x:v>10</x:v>
      </x:c>
      <x:c r="I350" s="33" t="s"/>
      <x:c r="J350" s="29" t="n">
        <x:v>11</x:v>
      </x:c>
      <x:c r="K350" s="28" t="n">
        <x:v>12</x:v>
      </x:c>
      <x:c r="L350" s="33" t="s"/>
      <x:c r="M350" s="29" t="n">
        <x:v>18</x:v>
      </x:c>
      <x:c r="N350" s="28" t="n">
        <x:v>1000000000</x:v>
      </x:c>
      <x:c r="O350" s="33" t="s"/>
    </x:row>
    <x:row r="351" spans="1:22" x14ac:dyDescent="0.25">
      <x:c r="A351" s="29" t="n">
        <x:v>1</x:v>
      </x:c>
      <x:c r="B351" s="28" t="n">
        <x:v>2500</x:v>
      </x:c>
      <x:c r="C351" s="33" t="s"/>
      <x:c r="D351" s="29" t="n">
        <x:v>3000</x:v>
      </x:c>
      <x:c r="E351" s="28" t="n">
        <x:v>2000</x:v>
      </x:c>
      <x:c r="F351" s="33" t="s"/>
      <x:c r="G351" s="29" t="n">
        <x:v>1500</x:v>
      </x:c>
      <x:c r="H351" s="28" t="n">
        <x:v>11</x:v>
      </x:c>
      <x:c r="I351" s="33" t="s"/>
      <x:c r="J351" s="29" t="n">
        <x:v>15</x:v>
      </x:c>
      <x:c r="K351" s="28" t="n">
        <x:v>17</x:v>
      </x:c>
      <x:c r="L351" s="33" t="s"/>
      <x:c r="M351" s="29" t="n">
        <x:v>20</x:v>
      </x:c>
      <x:c r="N351" s="28" t="n">
        <x:v>4000000000</x:v>
      </x:c>
      <x:c r="O351" s="33" t="s"/>
    </x:row>
    <x:row r="352" spans="1:22" customFormat="1" ht="15.75" customHeight="1" thickBot="1" x14ac:dyDescent="0.3">
      <x:c r="A352" s="25" t="s"/>
      <x:c r="B352" s="35" t="s"/>
      <x:c r="C352" s="36" t="s"/>
      <x:c r="D352" s="25" t="s"/>
      <x:c r="E352" s="35" t="s"/>
      <x:c r="F352" s="36" t="s"/>
      <x:c r="G352" s="25" t="n">
        <x:v>2000</x:v>
      </x:c>
      <x:c r="H352" s="35" t="n">
        <x:v>15</x:v>
      </x:c>
      <x:c r="I352" s="36" t="s"/>
      <x:c r="J352" s="25" t="s"/>
      <x:c r="K352" s="35" t="s"/>
      <x:c r="L352" s="36" t="s"/>
      <x:c r="M352" s="25" t="s"/>
      <x:c r="N352" s="35" t="s"/>
      <x:c r="O352" s="36" t="s"/>
      <x:c r="S352" s="16" t="s"/>
    </x:row>
    <x:row r="354" spans="1:22" customFormat="1" ht="15.75" customHeight="1" thickBot="1" x14ac:dyDescent="0.3">
      <x:c r="A354" s="23" t="s">
        <x:v>83</x:v>
      </x:c>
      <x:c r="S354" s="16" t="s"/>
    </x:row>
    <x:row r="355" spans="1:22" x14ac:dyDescent="0.25">
      <x:c r="A355" s="123" t="s">
        <x:v>10</x:v>
      </x:c>
      <x:c r="B355" s="124" t="s"/>
      <x:c r="C355" s="125" t="s"/>
      <x:c r="D355" s="123" t="s">
        <x:v>11</x:v>
      </x:c>
      <x:c r="E355" s="124" t="s"/>
      <x:c r="F355" s="125" t="s"/>
      <x:c r="G355" s="123" t="s">
        <x:v>12</x:v>
      </x:c>
      <x:c r="H355" s="124" t="s"/>
      <x:c r="I355" s="125" t="s"/>
      <x:c r="J355" s="123" t="s">
        <x:v>13</x:v>
      </x:c>
      <x:c r="K355" s="124" t="s"/>
      <x:c r="L355" s="125" t="s"/>
      <x:c r="M355" s="123" t="s">
        <x:v>14</x:v>
      </x:c>
      <x:c r="N355" s="124" t="s"/>
      <x:c r="O355" s="125" t="s"/>
      <x:c r="P355" s="127" t="s">
        <x:v>15</x:v>
      </x:c>
      <x:c r="Q355" s="128" t="s">
        <x:v>16</x:v>
      </x:c>
      <x:c r="R355" s="19" t="s">
        <x:v>17</x:v>
      </x:c>
      <x:c r="S355" s="15" t="s">
        <x:v>18</x:v>
      </x:c>
      <x:c r="T355" s="70" t="s">
        <x:v>19</x:v>
      </x:c>
      <x:c r="U355" s="70" t="s">
        <x:v>20</x:v>
      </x:c>
    </x:row>
    <x:row r="356" spans="1:22" x14ac:dyDescent="0.25">
      <x:c r="A356" s="26" t="s">
        <x:v>21</x:v>
      </x:c>
      <x:c r="B356" s="27" t="s">
        <x:v>22</x:v>
      </x:c>
      <x:c r="C356" s="24" t="s">
        <x:v>23</x:v>
      </x:c>
      <x:c r="D356" s="26" t="s">
        <x:v>24</x:v>
      </x:c>
      <x:c r="E356" s="27" t="s">
        <x:v>25</x:v>
      </x:c>
      <x:c r="F356" s="24" t="s">
        <x:v>23</x:v>
      </x:c>
      <x:c r="G356" s="26" t="s">
        <x:v>25</x:v>
      </x:c>
      <x:c r="H356" s="27" t="s">
        <x:v>26</x:v>
      </x:c>
      <x:c r="I356" s="24" t="s">
        <x:v>23</x:v>
      </x:c>
      <x:c r="J356" s="26" t="s">
        <x:v>27</x:v>
      </x:c>
      <x:c r="K356" s="27" t="s">
        <x:v>28</x:v>
      </x:c>
      <x:c r="L356" s="24" t="s">
        <x:v>23</x:v>
      </x:c>
      <x:c r="M356" s="26" t="s">
        <x:v>28</x:v>
      </x:c>
      <x:c r="N356" s="27" t="s">
        <x:v>29</x:v>
      </x:c>
      <x:c r="O356" s="24" t="s">
        <x:v>23</x:v>
      </x:c>
    </x:row>
    <x:row r="357" spans="1:22" x14ac:dyDescent="0.25">
      <x:c r="A357" s="26" t="s">
        <x:v>30</x:v>
      </x:c>
      <x:c r="B357" s="27" t="s">
        <x:v>31</x:v>
      </x:c>
      <x:c r="D357" s="26" t="s">
        <x:v>30</x:v>
      </x:c>
      <x:c r="E357" s="27" t="s">
        <x:v>31</x:v>
      </x:c>
      <x:c r="G357" s="26" t="s">
        <x:v>30</x:v>
      </x:c>
      <x:c r="H357" s="27" t="s">
        <x:v>31</x:v>
      </x:c>
      <x:c r="J357" s="26" t="s">
        <x:v>30</x:v>
      </x:c>
      <x:c r="K357" s="27" t="s">
        <x:v>31</x:v>
      </x:c>
      <x:c r="M357" s="26" t="s">
        <x:v>30</x:v>
      </x:c>
      <x:c r="N357" s="27" t="s">
        <x:v>31</x:v>
      </x:c>
      <x:c r="O357" s="33" t="s"/>
    </x:row>
    <x:row r="358" spans="1:22" x14ac:dyDescent="0.25">
      <x:c r="A358" s="29" t="n">
        <x:v>0</x:v>
      </x:c>
      <x:c r="B358" s="28" t="n">
        <x:v>50000</x:v>
      </x:c>
      <x:c r="C358" s="33" t="s">
        <x:v>33</x:v>
      </x:c>
      <x:c r="D358" s="29" t="n">
        <x:v>10000</x:v>
      </x:c>
      <x:c r="E358" s="28" t="n">
        <x:v>2000</x:v>
      </x:c>
      <x:c r="F358" s="33" t="s">
        <x:v>33</x:v>
      </x:c>
      <x:c r="G358" s="29" t="n">
        <x:v>20000</x:v>
      </x:c>
      <x:c r="H358" s="28" t="n">
        <x:v>18</x:v>
      </x:c>
      <x:c r="I358" s="33" t="s">
        <x:v>33</x:v>
      </x:c>
      <x:c r="J358" s="29" t="n">
        <x:v>1</x:v>
      </x:c>
      <x:c r="K358" s="28" t="n">
        <x:v>0</x:v>
      </x:c>
      <x:c r="L358" s="33" t="s">
        <x:v>33</x:v>
      </x:c>
      <x:c r="M358" s="29" t="n">
        <x:v>13</x:v>
      </x:c>
      <x:c r="N358" s="28" t="n">
        <x:v>8000000000</x:v>
      </x:c>
      <x:c r="O358" s="33" t="s">
        <x:v>33</x:v>
      </x:c>
      <x:c r="P358" s="69" t="s">
        <x:v>34</x:v>
      </x:c>
      <x:c r="Q358" s="28" t="n">
        <x:v>10000000000</x:v>
      </x:c>
      <x:c r="R358" s="40" t="n">
        <x:v>-1</x:v>
      </x:c>
    </x:row>
    <x:row r="359" spans="1:22" x14ac:dyDescent="0.25">
      <x:c r="A359" s="29" t="n">
        <x:v>0.25</x:v>
      </x:c>
      <x:c r="B359" s="28" t="n">
        <x:v>40000</x:v>
      </x:c>
      <x:c r="C359" s="33" t="s"/>
      <x:c r="D359" s="29" t="n">
        <x:v>25000</x:v>
      </x:c>
      <x:c r="E359" s="28" t="n">
        <x:v>6000</x:v>
      </x:c>
      <x:c r="F359" s="33" t="s"/>
      <x:c r="G359" s="29" t="n">
        <x:v>30000</x:v>
      </x:c>
      <x:c r="H359" s="28" t="n">
        <x:v>25</x:v>
      </x:c>
      <x:c r="I359" s="33" t="s"/>
      <x:c r="J359" s="29" t="n">
        <x:v>2</x:v>
      </x:c>
      <x:c r="K359" s="28" t="n">
        <x:v>1</x:v>
      </x:c>
      <x:c r="L359" s="33" t="s"/>
      <x:c r="M359" s="29" t="n">
        <x:v>18</x:v>
      </x:c>
      <x:c r="N359" s="28" t="n">
        <x:v>12000000000</x:v>
      </x:c>
      <x:c r="O359" s="33" t="s"/>
      <x:c r="P359" s="69" t="s">
        <x:v>28</x:v>
      </x:c>
      <x:c r="Q359" s="28" t="n">
        <x:v>8</x:v>
      </x:c>
      <x:c r="R359" s="40" t="n">
        <x:v>-1</x:v>
      </x:c>
    </x:row>
    <x:row r="360" spans="1:22" x14ac:dyDescent="0.25">
      <x:c r="A360" s="29" t="n">
        <x:v>0.5</x:v>
      </x:c>
      <x:c r="B360" s="28" t="n">
        <x:v>30000</x:v>
      </x:c>
      <x:c r="C360" s="33" t="s"/>
      <x:c r="D360" s="29" t="n">
        <x:v>30000</x:v>
      </x:c>
      <x:c r="E360" s="28" t="n">
        <x:v>8000</x:v>
      </x:c>
      <x:c r="F360" s="33" t="s"/>
      <x:c r="G360" s="29" t="n">
        <x:v>40000</x:v>
      </x:c>
      <x:c r="H360" s="28" t="n">
        <x:v>35</x:v>
      </x:c>
      <x:c r="I360" s="33" t="s"/>
      <x:c r="J360" s="29" t="n">
        <x:v>5</x:v>
      </x:c>
      <x:c r="K360" s="28" t="n">
        <x:v>4</x:v>
      </x:c>
      <x:c r="L360" s="33" t="s"/>
      <x:c r="M360" s="29" t="n">
        <x:v>20</x:v>
      </x:c>
      <x:c r="N360" s="28" t="n">
        <x:v>13500000000</x:v>
      </x:c>
      <x:c r="O360" s="33" t="s"/>
      <x:c r="P360" s="69" t="s">
        <x:v>27</x:v>
      </x:c>
      <x:c r="Q360" s="28" t="n">
        <x:v>5</x:v>
      </x:c>
      <x:c r="R360" s="40" t="n">
        <x:v>-1</x:v>
      </x:c>
    </x:row>
    <x:row r="361" spans="1:22" customFormat="1" ht="15.75" customHeight="1" x14ac:dyDescent="0.25">
      <x:c r="A361" s="29" t="n">
        <x:v>0.75</x:v>
      </x:c>
      <x:c r="B361" s="28" t="n">
        <x:v>25000</x:v>
      </x:c>
      <x:c r="C361" s="33" t="s"/>
      <x:c r="D361" s="29" t="n">
        <x:v>35000</x:v>
      </x:c>
      <x:c r="E361" s="28" t="n">
        <x:v>15000</x:v>
      </x:c>
      <x:c r="F361" s="33" t="s"/>
      <x:c r="G361" s="29" t="n">
        <x:v>50000</x:v>
      </x:c>
      <x:c r="H361" s="28" t="n">
        <x:v>45</x:v>
      </x:c>
      <x:c r="I361" s="33" t="s"/>
      <x:c r="J361" s="29" t="n">
        <x:v>10</x:v>
      </x:c>
      <x:c r="K361" s="28" t="n">
        <x:v>8</x:v>
      </x:c>
      <x:c r="L361" s="33" t="s"/>
      <x:c r="M361" s="29" t="n">
        <x:v>35</x:v>
      </x:c>
      <x:c r="N361" s="28" t="n">
        <x:v>16000000000</x:v>
      </x:c>
      <x:c r="O361" s="33" t="s"/>
      <x:c r="S361" s="16" t="s"/>
    </x:row>
    <x:row r="362" spans="1:22" x14ac:dyDescent="0.25">
      <x:c r="A362" s="29" t="n">
        <x:v>1</x:v>
      </x:c>
      <x:c r="B362" s="28" t="n">
        <x:v>20000</x:v>
      </x:c>
      <x:c r="C362" s="33" t="s"/>
      <x:c r="D362" s="29" t="s"/>
      <x:c r="E362" s="28" t="s"/>
      <x:c r="F362" s="33" t="s"/>
      <x:c r="G362" s="29" t="s"/>
      <x:c r="H362" s="28" t="s"/>
      <x:c r="I362" s="33" t="s"/>
      <x:c r="J362" s="29" t="n">
        <x:v>15</x:v>
      </x:c>
      <x:c r="K362" s="28" t="n">
        <x:v>12</x:v>
      </x:c>
      <x:c r="L362" s="33" t="s"/>
      <x:c r="M362" s="29" t="s"/>
      <x:c r="N362" s="28" t="s"/>
      <x:c r="O362" s="33" t="s"/>
    </x:row>
    <x:row r="363" spans="1:22" x14ac:dyDescent="0.25">
      <x:c r="A363" s="29" t="s"/>
      <x:c r="B363" s="28" t="s"/>
      <x:c r="C363" s="33" t="s"/>
      <x:c r="D363" s="29" t="s"/>
      <x:c r="E363" s="28" t="s"/>
      <x:c r="F363" s="33" t="s"/>
      <x:c r="G363" s="29" t="s"/>
      <x:c r="H363" s="28" t="s"/>
      <x:c r="I363" s="33" t="s"/>
      <x:c r="J363" s="29" t="s"/>
      <x:c r="K363" s="28" t="s"/>
      <x:c r="L363" s="33" t="s"/>
      <x:c r="M363" s="29" t="s"/>
      <x:c r="N363" s="28" t="s"/>
      <x:c r="O363" s="33" t="s"/>
    </x:row>
    <x:row r="364" spans="1:22" x14ac:dyDescent="0.25">
      <x:c r="A364" s="29" t="s"/>
      <x:c r="B364" s="28" t="s"/>
      <x:c r="C364" s="33" t="s"/>
      <x:c r="D364" s="29" t="s"/>
      <x:c r="E364" s="28" t="s"/>
      <x:c r="F364" s="33" t="s"/>
      <x:c r="G364" s="29" t="s"/>
      <x:c r="H364" s="28" t="s"/>
      <x:c r="I364" s="33" t="s"/>
      <x:c r="J364" s="29" t="s"/>
      <x:c r="K364" s="28" t="s"/>
      <x:c r="L364" s="33" t="s"/>
      <x:c r="M364" s="29" t="s"/>
      <x:c r="N364" s="28" t="s"/>
      <x:c r="O364" s="33" t="s"/>
    </x:row>
    <x:row r="365" spans="1:22" x14ac:dyDescent="0.25">
      <x:c r="A365" s="29" t="s"/>
      <x:c r="B365" s="28" t="s"/>
      <x:c r="C365" s="33" t="s"/>
      <x:c r="D365" s="29" t="s"/>
      <x:c r="E365" s="28" t="s"/>
      <x:c r="F365" s="33" t="s"/>
      <x:c r="G365" s="29" t="s"/>
      <x:c r="H365" s="28" t="s"/>
      <x:c r="I365" s="33" t="s"/>
      <x:c r="J365" s="29" t="s"/>
      <x:c r="K365" s="28" t="s"/>
      <x:c r="L365" s="33" t="s"/>
      <x:c r="M365" s="29" t="s"/>
      <x:c r="N365" s="28" t="s"/>
      <x:c r="O365" s="33" t="s"/>
    </x:row>
    <x:row r="366" spans="1:22" x14ac:dyDescent="0.25">
      <x:c r="A366" s="29" t="s"/>
      <x:c r="B366" s="28" t="s"/>
      <x:c r="C366" s="33" t="s"/>
      <x:c r="D366" s="29" t="s"/>
      <x:c r="E366" s="28" t="s"/>
      <x:c r="F366" s="33" t="s"/>
      <x:c r="G366" s="29" t="s"/>
      <x:c r="H366" s="28" t="s"/>
      <x:c r="I366" s="33" t="s"/>
      <x:c r="J366" s="29" t="s"/>
      <x:c r="K366" s="28" t="s"/>
      <x:c r="L366" s="33" t="s"/>
      <x:c r="M366" s="29" t="s"/>
      <x:c r="N366" s="28" t="s"/>
      <x:c r="O366" s="33" t="s"/>
    </x:row>
    <x:row r="367" spans="1:22" customFormat="1" ht="15.75" customHeight="1" thickBot="1" x14ac:dyDescent="0.3">
      <x:c r="A367" s="25" t="s"/>
      <x:c r="B367" s="35" t="s"/>
      <x:c r="C367" s="36" t="s"/>
      <x:c r="D367" s="25" t="s"/>
      <x:c r="E367" s="35" t="s"/>
      <x:c r="F367" s="36" t="s"/>
      <x:c r="G367" s="25" t="s"/>
      <x:c r="H367" s="35" t="s"/>
      <x:c r="I367" s="36" t="s"/>
      <x:c r="J367" s="25" t="s"/>
      <x:c r="K367" s="35" t="s"/>
      <x:c r="L367" s="36" t="s"/>
      <x:c r="M367" s="25" t="s"/>
      <x:c r="N367" s="35" t="s"/>
      <x:c r="O367" s="36" t="s"/>
      <x:c r="S367" s="16" t="s"/>
    </x:row>
    <x:row r="368" spans="1:22" customFormat="1" ht="15.75" customHeight="1" x14ac:dyDescent="0.25">
      <x:c r="S368" s="16" t="s"/>
    </x:row>
    <x:row r="369" spans="1:22" customFormat="1" ht="15.75" customHeight="1" x14ac:dyDescent="0.25">
      <x:c r="S369" s="16" t="s"/>
    </x:row>
    <x:row r="370" spans="1:22" customFormat="1" ht="15.75" customHeight="1" x14ac:dyDescent="0.25">
      <x:c r="A370" s="0" t="s"/>
      <x:c r="B370" s="0" t="s"/>
      <x:c r="C370" s="0" t="s"/>
      <x:c r="D370" s="0" t="s"/>
      <x:c r="E370" s="0" t="s"/>
      <x:c r="F370" s="0" t="s"/>
      <x:c r="G370" s="0" t="s"/>
      <x:c r="H370" s="0" t="s"/>
      <x:c r="I370" s="0" t="s"/>
      <x:c r="J370" s="0" t="s"/>
      <x:c r="K370" s="0" t="s"/>
      <x:c r="L370" s="0" t="s"/>
      <x:c r="M370" s="0" t="s"/>
      <x:c r="N370" s="0" t="s"/>
      <x:c r="O370" s="0" t="s"/>
      <x:c r="S370" s="16" t="s"/>
    </x:row>
    <x:row r="371" spans="1:22" customFormat="1" ht="15.75" customHeight="1" x14ac:dyDescent="0.25">
      <x:c r="S371" s="16" t="s"/>
    </x:row>
    <x:row r="372" spans="1:22" customFormat="1" ht="15.75" customHeight="1" x14ac:dyDescent="0.25">
      <x:c r="S372" s="16" t="s"/>
    </x:row>
    <x:row r="373" spans="1:22" customFormat="1" ht="15.75" customHeight="1" x14ac:dyDescent="0.25">
      <x:c r="S373" s="16" t="s"/>
    </x:row>
    <x:row r="374" spans="1:22" customFormat="1" ht="15.75" customHeight="1" x14ac:dyDescent="0.25">
      <x:c r="S374" s="16" t="s"/>
    </x:row>
    <x:row r="375" spans="1:22" customFormat="1" ht="15.75" customHeight="1" x14ac:dyDescent="0.25">
      <x:c r="S375" s="16" t="s"/>
    </x:row>
    <x:row r="376" spans="1:22" customFormat="1" ht="15.75" customHeight="1" x14ac:dyDescent="0.25">
      <x:c r="S376" s="16" t="s"/>
    </x:row>
    <x:row r="377" spans="1:22" customFormat="1" ht="15.75" customHeight="1" x14ac:dyDescent="0.25">
      <x:c r="S377" s="16" t="s"/>
    </x:row>
    <x:row r="378" spans="1:22" customFormat="1" ht="15.75" customHeight="1" x14ac:dyDescent="0.25">
      <x:c r="S378" s="16" t="s"/>
    </x:row>
    <x:row r="379" spans="1:22" customFormat="1" ht="15.75" customHeight="1" x14ac:dyDescent="0.25">
      <x:c r="S379" s="16" t="s"/>
    </x:row>
    <x:row r="380" spans="1:22" customFormat="1" ht="15.75" customHeight="1" x14ac:dyDescent="0.25">
      <x:c r="S380" s="16" t="s"/>
    </x:row>
    <x:row r="381" spans="1:22" customFormat="1" ht="15.75" customHeight="1" x14ac:dyDescent="0.25">
      <x:c r="S381" s="16" t="s"/>
    </x:row>
    <x:row r="382" spans="1:22" customFormat="1" ht="15.75" customHeight="1" x14ac:dyDescent="0.25">
      <x:c r="S382" s="16" t="s"/>
    </x:row>
    <x:row r="383" spans="1:22" customFormat="1" ht="15.75" customHeight="1" x14ac:dyDescent="0.25">
      <x:c r="S383" s="16" t="s"/>
    </x:row>
    <x:row r="384" spans="1:22" customFormat="1" ht="15.75" customHeight="1" x14ac:dyDescent="0.25">
      <x:c r="S384" s="16" t="s"/>
    </x:row>
    <x:row r="385" spans="1:22" customFormat="1" ht="15.75" customHeight="1" x14ac:dyDescent="0.25">
      <x:c r="S385" s="16" t="s"/>
    </x:row>
    <x:row r="386" spans="1:22" customFormat="1" ht="15.75" customHeight="1" x14ac:dyDescent="0.25">
      <x:c r="S386" s="16" t="s"/>
    </x:row>
    <x:row r="387" spans="1:22" customFormat="1" ht="15.75" customHeight="1" x14ac:dyDescent="0.25">
      <x:c r="S387" s="16" t="s"/>
    </x:row>
    <x:row r="388" spans="1:22" customFormat="1" ht="15.75" customHeight="1" x14ac:dyDescent="0.25">
      <x:c r="A388" s="0" t="s"/>
      <x:c r="B388" s="0" t="s"/>
      <x:c r="C388" s="0" t="s"/>
      <x:c r="D388" s="0" t="s"/>
      <x:c r="E388" s="0" t="s"/>
      <x:c r="F388" s="0" t="s"/>
      <x:c r="G388" s="0" t="s"/>
      <x:c r="H388" s="0" t="s"/>
      <x:c r="I388" s="0" t="s"/>
      <x:c r="J388" s="0" t="s"/>
      <x:c r="K388" s="0" t="s"/>
      <x:c r="L388" s="0" t="s"/>
      <x:c r="M388" s="0" t="s"/>
      <x:c r="N388" s="0" t="s"/>
      <x:c r="O388" s="0" t="s"/>
      <x:c r="S388" s="16" t="s"/>
    </x:row>
    <x:row r="389" spans="1:22" customFormat="1" ht="15.75" customHeight="1" x14ac:dyDescent="0.25">
      <x:c r="S389" s="16" t="s"/>
    </x:row>
    <x:row r="390" spans="1:22" customFormat="1" ht="15.75" customHeight="1" x14ac:dyDescent="0.25">
      <x:c r="S390" s="16" t="s"/>
    </x:row>
    <x:row r="391" spans="1:22" customFormat="1" ht="15.75" customHeight="1" x14ac:dyDescent="0.25">
      <x:c r="S391" s="16" t="s"/>
    </x:row>
    <x:row r="392" spans="1:22" customFormat="1" ht="15.75" customHeight="1" x14ac:dyDescent="0.25">
      <x:c r="S392" s="16" t="s"/>
    </x:row>
    <x:row r="393" spans="1:22" customFormat="1" ht="15.75" customHeight="1" x14ac:dyDescent="0.25">
      <x:c r="S393" s="16" t="s"/>
    </x:row>
    <x:row r="394" spans="1:22" customFormat="1" ht="15.75" customHeight="1" x14ac:dyDescent="0.25">
      <x:c r="S394" s="16" t="s"/>
    </x:row>
    <x:row r="395" spans="1:22" customFormat="1" ht="15.75" customHeight="1" x14ac:dyDescent="0.25">
      <x:c r="S395" s="16" t="s"/>
    </x:row>
    <x:row r="396" spans="1:22" customFormat="1" ht="15.75" customHeight="1" x14ac:dyDescent="0.25">
      <x:c r="S396" s="16" t="s"/>
    </x:row>
    <x:row r="397" spans="1:22" customFormat="1" ht="15.75" customHeight="1" x14ac:dyDescent="0.25">
      <x:c r="S397" s="16" t="s"/>
    </x:row>
    <x:row r="398" spans="1:22" customFormat="1" ht="15.75" customHeight="1" x14ac:dyDescent="0.25">
      <x:c r="S398" s="16" t="s"/>
    </x:row>
    <x:row r="399" spans="1:22" customFormat="1" ht="15.75" customHeight="1" x14ac:dyDescent="0.25">
      <x:c r="S399" s="16" t="s"/>
    </x:row>
    <x:row r="400" spans="1:22" customFormat="1" ht="15.75" customHeight="1" x14ac:dyDescent="0.25">
      <x:c r="S400" s="16" t="s"/>
    </x:row>
    <x:row r="401" spans="1:22" customFormat="1" ht="15.75" customHeight="1" x14ac:dyDescent="0.25">
      <x:c r="S401" s="16" t="s"/>
    </x:row>
    <x:row r="402" spans="1:22" customFormat="1" ht="15.75" customHeight="1" x14ac:dyDescent="0.25">
      <x:c r="S402" s="16" t="s"/>
    </x:row>
    <x:row r="403" spans="1:22" customFormat="1" ht="15.75" customHeight="1" x14ac:dyDescent="0.25">
      <x:c r="S403" s="16" t="s"/>
    </x:row>
    <x:row r="404" spans="1:22" customFormat="1" ht="15.75" customHeight="1" x14ac:dyDescent="0.25">
      <x:c r="S404" s="16" t="s"/>
    </x:row>
    <x:row r="405" spans="1:22" customFormat="1" ht="15.75" customHeight="1" x14ac:dyDescent="0.25">
      <x:c r="S405" s="16" t="s"/>
    </x:row>
    <x:row r="406" spans="1:22" customFormat="1" ht="15.75" customHeight="1" x14ac:dyDescent="0.25">
      <x:c r="A406" s="0" t="s"/>
      <x:c r="B406" s="0" t="s"/>
      <x:c r="C406" s="0" t="s"/>
      <x:c r="D406" s="0" t="s"/>
      <x:c r="E406" s="0" t="s"/>
      <x:c r="F406" s="0" t="s"/>
      <x:c r="G406" s="0" t="s"/>
      <x:c r="H406" s="0" t="s"/>
      <x:c r="I406" s="0" t="s"/>
      <x:c r="J406" s="0" t="s"/>
      <x:c r="K406" s="0" t="s"/>
      <x:c r="L406" s="0" t="s"/>
      <x:c r="M406" s="0" t="s"/>
      <x:c r="N406" s="0" t="s"/>
      <x:c r="O406" s="0" t="s"/>
      <x:c r="S406" s="16" t="s"/>
    </x:row>
    <x:row r="407" spans="1:22" customFormat="1" ht="15.75" customHeight="1" x14ac:dyDescent="0.25">
      <x:c r="S407" s="16" t="s"/>
    </x:row>
    <x:row r="408" spans="1:22" customFormat="1" ht="15.75" customHeight="1" x14ac:dyDescent="0.25">
      <x:c r="S408" s="16" t="s"/>
    </x:row>
    <x:row r="409" spans="1:22" customFormat="1" ht="15.75" customHeight="1" x14ac:dyDescent="0.25">
      <x:c r="S409" s="16" t="s"/>
    </x:row>
    <x:row r="410" spans="1:22" customFormat="1" ht="15.75" customHeight="1" x14ac:dyDescent="0.25">
      <x:c r="S410" s="16" t="s"/>
    </x:row>
    <x:row r="411" spans="1:22" customFormat="1" ht="15.75" customHeight="1" x14ac:dyDescent="0.25">
      <x:c r="S411" s="16" t="s"/>
    </x:row>
    <x:row r="412" spans="1:22" customFormat="1" ht="15.75" customHeight="1" x14ac:dyDescent="0.25">
      <x:c r="S412" s="16" t="s"/>
    </x:row>
    <x:row r="413" spans="1:22" customFormat="1" ht="15.75" customHeight="1" x14ac:dyDescent="0.25">
      <x:c r="S413" s="16" t="s"/>
    </x:row>
    <x:row r="414" spans="1:22" customFormat="1" ht="15.75" customHeight="1" x14ac:dyDescent="0.25">
      <x:c r="S414" s="16" t="s"/>
    </x:row>
    <x:row r="415" spans="1:22" customFormat="1" ht="15.75" customHeight="1" x14ac:dyDescent="0.25">
      <x:c r="S415" s="16" t="s"/>
    </x:row>
    <x:row r="416" spans="1:22" customFormat="1" ht="15.75" customHeight="1" x14ac:dyDescent="0.25">
      <x:c r="S416" s="16" t="s"/>
    </x:row>
    <x:row r="417" spans="1:22" customFormat="1" ht="15.75" customHeight="1" x14ac:dyDescent="0.25">
      <x:c r="S417" s="16" t="s"/>
    </x:row>
    <x:row r="418" spans="1:22" customFormat="1" ht="15.75" customHeight="1" x14ac:dyDescent="0.25">
      <x:c r="S418" s="16" t="s"/>
    </x:row>
    <x:row r="419" spans="1:22" customFormat="1" ht="15.75" customHeight="1" x14ac:dyDescent="0.25">
      <x:c r="S419" s="16" t="s"/>
    </x:row>
    <x:row r="420" spans="1:22" customFormat="1" ht="15.75" customHeight="1" x14ac:dyDescent="0.25">
      <x:c r="S420" s="16" t="s"/>
    </x:row>
    <x:row r="421" spans="1:22" customFormat="1" ht="15.75" customHeight="1" x14ac:dyDescent="0.25">
      <x:c r="S421" s="16" t="s"/>
    </x:row>
    <x:row r="422" spans="1:22" customFormat="1" ht="15.75" customHeight="1" x14ac:dyDescent="0.25">
      <x:c r="S422" s="16" t="s"/>
    </x:row>
    <x:row r="423" spans="1:22" customFormat="1" ht="15.75" customHeight="1" x14ac:dyDescent="0.25">
      <x:c r="S423" s="16" t="s"/>
    </x:row>
    <x:row r="424" spans="1:22" customFormat="1" ht="15.75" customHeight="1" x14ac:dyDescent="0.25">
      <x:c r="S424" s="16" t="s"/>
    </x:row>
    <x:row r="425" spans="1:22" customFormat="1" ht="15.75" customHeight="1" x14ac:dyDescent="0.25">
      <x:c r="S425" s="16" t="s"/>
    </x:row>
    <x:row r="426" spans="1:22" customFormat="1" ht="15.75" customHeight="1" x14ac:dyDescent="0.25">
      <x:c r="S426" s="16" t="s"/>
    </x:row>
    <x:row r="427" spans="1:22" customFormat="1" ht="15.75" customHeight="1" x14ac:dyDescent="0.25">
      <x:c r="S427" s="16" t="s"/>
    </x:row>
    <x:row r="428" spans="1:22" customFormat="1" ht="15.75" customHeight="1" x14ac:dyDescent="0.25">
      <x:c r="S428" s="16" t="s"/>
    </x:row>
    <x:row r="429" spans="1:22" customFormat="1" ht="15.75" customHeight="1" x14ac:dyDescent="0.25">
      <x:c r="S429" s="16" t="s"/>
    </x:row>
  </x:sheetData>
  <x:mergeCells count="125">
    <x:mergeCell ref="A8:C8"/>
    <x:mergeCell ref="D8:F8"/>
    <x:mergeCell ref="G8:I8"/>
    <x:mergeCell ref="J8:L8"/>
    <x:mergeCell ref="M8:O8"/>
    <x:mergeCell ref="A23:C23"/>
    <x:mergeCell ref="D23:F23"/>
    <x:mergeCell ref="G23:I23"/>
    <x:mergeCell ref="J23:L23"/>
    <x:mergeCell ref="M23:O23"/>
    <x:mergeCell ref="A38:C38"/>
    <x:mergeCell ref="D38:F38"/>
    <x:mergeCell ref="G38:I38"/>
    <x:mergeCell ref="J38:L38"/>
    <x:mergeCell ref="M38:O38"/>
    <x:mergeCell ref="A53:C53"/>
    <x:mergeCell ref="D53:F53"/>
    <x:mergeCell ref="G53:I53"/>
    <x:mergeCell ref="J53:L53"/>
    <x:mergeCell ref="M53:O53"/>
    <x:mergeCell ref="A68:C68"/>
    <x:mergeCell ref="D68:F68"/>
    <x:mergeCell ref="G68:I68"/>
    <x:mergeCell ref="J68:L68"/>
    <x:mergeCell ref="M68:O68"/>
    <x:mergeCell ref="A83:C83"/>
    <x:mergeCell ref="D83:F83"/>
    <x:mergeCell ref="G83:I83"/>
    <x:mergeCell ref="J83:L83"/>
    <x:mergeCell ref="M83:O83"/>
    <x:mergeCell ref="A98:C98"/>
    <x:mergeCell ref="D98:F98"/>
    <x:mergeCell ref="G98:I98"/>
    <x:mergeCell ref="J98:L98"/>
    <x:mergeCell ref="M98:O98"/>
    <x:mergeCell ref="A117:C117"/>
    <x:mergeCell ref="D117:F117"/>
    <x:mergeCell ref="G117:I117"/>
    <x:mergeCell ref="J117:L117"/>
    <x:mergeCell ref="M117:O117"/>
    <x:mergeCell ref="A135:C135"/>
    <x:mergeCell ref="D135:F135"/>
    <x:mergeCell ref="G135:I135"/>
    <x:mergeCell ref="J135:L135"/>
    <x:mergeCell ref="M135:O135"/>
    <x:mergeCell ref="A150:C150"/>
    <x:mergeCell ref="D150:F150"/>
    <x:mergeCell ref="G150:I150"/>
    <x:mergeCell ref="J150:L150"/>
    <x:mergeCell ref="M150:O150"/>
    <x:mergeCell ref="A165:C165"/>
    <x:mergeCell ref="D165:F165"/>
    <x:mergeCell ref="G165:I165"/>
    <x:mergeCell ref="J165:L165"/>
    <x:mergeCell ref="M165:O165"/>
    <x:mergeCell ref="A183:C183"/>
    <x:mergeCell ref="D183:F183"/>
    <x:mergeCell ref="G183:I183"/>
    <x:mergeCell ref="J183:L183"/>
    <x:mergeCell ref="M183:O183"/>
    <x:mergeCell ref="A200:C200"/>
    <x:mergeCell ref="D200:F200"/>
    <x:mergeCell ref="G200:I200"/>
    <x:mergeCell ref="J200:L200"/>
    <x:mergeCell ref="M200:O200"/>
    <x:mergeCell ref="A219:C219"/>
    <x:mergeCell ref="D219:F219"/>
    <x:mergeCell ref="G219:I219"/>
    <x:mergeCell ref="J219:L219"/>
    <x:mergeCell ref="M219:O219"/>
    <x:mergeCell ref="A238:C238"/>
    <x:mergeCell ref="D238:F238"/>
    <x:mergeCell ref="G238:I238"/>
    <x:mergeCell ref="J238:L238"/>
    <x:mergeCell ref="M238:O238"/>
    <x:mergeCell ref="A253:C253"/>
    <x:mergeCell ref="D253:F253"/>
    <x:mergeCell ref="G253:I253"/>
    <x:mergeCell ref="J253:L253"/>
    <x:mergeCell ref="M253:O253"/>
    <x:mergeCell ref="A268:C268"/>
    <x:mergeCell ref="D268:F268"/>
    <x:mergeCell ref="G268:I268"/>
    <x:mergeCell ref="J268:L268"/>
    <x:mergeCell ref="M268:O268"/>
    <x:mergeCell ref="A284:C284"/>
    <x:mergeCell ref="D284:F284"/>
    <x:mergeCell ref="G284:I284"/>
    <x:mergeCell ref="J284:L284"/>
    <x:mergeCell ref="M284:O284"/>
    <x:mergeCell ref="A303:C303"/>
    <x:mergeCell ref="D303:F303"/>
    <x:mergeCell ref="G303:I303"/>
    <x:mergeCell ref="J303:L303"/>
    <x:mergeCell ref="M303:O303"/>
    <x:mergeCell ref="A321:C321"/>
    <x:mergeCell ref="D321:F321"/>
    <x:mergeCell ref="G321:I321"/>
    <x:mergeCell ref="J321:L321"/>
    <x:mergeCell ref="M321:O321"/>
    <x:mergeCell ref="A339:C339"/>
    <x:mergeCell ref="D339:F339"/>
    <x:mergeCell ref="G339:I339"/>
    <x:mergeCell ref="J339:L339"/>
    <x:mergeCell ref="M339:O339"/>
    <x:mergeCell ref="A355:C355"/>
    <x:mergeCell ref="D355:F355"/>
    <x:mergeCell ref="G355:I355"/>
    <x:mergeCell ref="J355:L355"/>
    <x:mergeCell ref="M355:O355"/>
    <x:mergeCell ref="A370:C370"/>
    <x:mergeCell ref="D370:F370"/>
    <x:mergeCell ref="G370:I370"/>
    <x:mergeCell ref="J370:L370"/>
    <x:mergeCell ref="M370:O370"/>
    <x:mergeCell ref="A388:C388"/>
    <x:mergeCell ref="D388:F388"/>
    <x:mergeCell ref="G388:I388"/>
    <x:mergeCell ref="J388:L388"/>
    <x:mergeCell ref="M388:O388"/>
    <x:mergeCell ref="A406:C406"/>
    <x:mergeCell ref="D406:F406"/>
    <x:mergeCell ref="G406:I406"/>
    <x:mergeCell ref="J406:L406"/>
    <x:mergeCell ref="M406:O406"/>
  </x:mergeCells>
  <x:conditionalFormatting sqref="T106:T106">
    <x:cfRule type="containsText" dxfId="0" priority="1" operator="containsText" text="Failed">
      <x:formula>NOT(ISERROR(SEARCH("Failed",T106)))</x:formula>
    </x:cfRule>
    <x:cfRule type="containsText" dxfId="1" priority="2" operator="containsText" text="Passed">
      <x:formula>NOT(ISERROR(SEARCH("Passed",T106)))</x:formula>
    </x:cfRule>
  </x:conditionalFormatting>
  <x:conditionalFormatting sqref="T367:T367">
    <x:cfRule type="containsText" dxfId="0" priority="3" operator="containsText" text="Failed">
      <x:formula>NOT(ISERROR(SEARCH("Failed",T367)))</x:formula>
    </x:cfRule>
    <x:cfRule type="containsText" dxfId="1" priority="4" operator="containsText" text="Passed">
      <x:formula>NOT(ISERROR(SEARCH("Passed",T367)))</x:formula>
    </x:cfRule>
  </x:conditionalFormatting>
  <x:conditionalFormatting sqref="T352:T352">
    <x:cfRule type="containsText" dxfId="0" priority="5" operator="containsText" text="Failed">
      <x:formula>NOT(ISERROR(SEARCH("Failed",T352)))</x:formula>
    </x:cfRule>
    <x:cfRule type="containsText" dxfId="1" priority="6" operator="containsText" text="Passed">
      <x:formula>NOT(ISERROR(SEARCH("Passed",T352)))</x:formula>
    </x:cfRule>
  </x:conditionalFormatting>
  <x:conditionalFormatting sqref="T1:T105 T107:T351 T353:T366 T368:T1048576">
    <x:cfRule type="containsText" dxfId="0" priority="7" operator="containsText" text="Failed">
      <x:formula>NOT(ISERROR(SEARCH("Failed",T1)))</x:formula>
    </x:cfRule>
    <x:cfRule type="containsText" dxfId="1" priority="8" operator="containsText" text="Passed">
      <x:formula>NOT(ISERROR(SEARCH("Passed",T1)))</x:formula>
    </x:cfRule>
  </x:conditionalFormatting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6081F8B-630A-40BA-8E6B-8A725D376D54}" mc:Ignorable="x14ac xr xr2 xr3">
  <x:sheetPr>
    <x:outlinePr summaryBelow="1" summaryRight="1"/>
  </x:sheetPr>
  <x:dimension ref="A1:W421"/>
  <x:sheetViews>
    <x:sheetView zoomScale="85" zoomScaleNormal="85" workbookViewId="0">
      <x:selection activeCell="H2" sqref="H2"/>
    </x:sheetView>
  </x:sheetViews>
  <x:sheetFormatPr defaultColWidth="9" defaultRowHeight="15" x14ac:dyDescent="0.25"/>
  <x:cols>
    <x:col min="1" max="1" width="1.625" style="32" customWidth="1"/>
    <x:col min="2" max="2" width="14.5" style="32" customWidth="1"/>
    <x:col min="3" max="3" width="12.625" style="32" customWidth="1"/>
    <x:col min="4" max="4" width="10.625" style="32" customWidth="1"/>
    <x:col min="5" max="6" width="12.625" style="32" customWidth="1"/>
    <x:col min="7" max="7" width="10.625" style="32" customWidth="1"/>
    <x:col min="8" max="9" width="12.625" style="32" customWidth="1"/>
    <x:col min="10" max="10" width="10.625" style="32" customWidth="1"/>
    <x:col min="11" max="12" width="12.625" style="32" customWidth="1"/>
    <x:col min="13" max="13" width="10.625" style="32" customWidth="1"/>
    <x:col min="14" max="14" width="11.5" style="32" customWidth="1"/>
    <x:col min="15" max="15" width="15.375" style="32" customWidth="1"/>
    <x:col min="16" max="16" width="10.625" style="32" customWidth="1"/>
    <x:col min="17" max="17" width="13.875" style="32" customWidth="1"/>
    <x:col min="18" max="18" width="14" style="32" customWidth="1"/>
    <x:col min="19" max="20" width="18.625" style="32" customWidth="1"/>
    <x:col min="21" max="21" width="8.75" style="32" customWidth="1"/>
    <x:col min="22" max="22" width="12.625" style="32" customWidth="1"/>
    <x:col min="23" max="16384" width="9" style="32" customWidth="1"/>
  </x:cols>
  <x:sheetData>
    <x:row r="1" spans="1:23" s="30" customFormat="1" ht="15.75" customHeight="1" x14ac:dyDescent="0.25">
      <x:c r="B1" s="22" t="s">
        <x:v>0</x:v>
      </x:c>
      <x:c r="U1" s="30" t="s"/>
    </x:row>
    <x:row r="2" spans="1:23" s="30" customFormat="1" ht="15.75" customHeight="1" x14ac:dyDescent="0.25">
      <x:c r="A2" s="0" t="s"/>
      <x:c r="B2" s="31" t="s">
        <x:v>1</x:v>
      </x:c>
      <x:c r="C2" s="31" t="s">
        <x:v>2</x:v>
      </x:c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</x:row>
    <x:row r="3" spans="1:23" s="30" customFormat="1" ht="15.75" customHeight="1" x14ac:dyDescent="0.25">
      <x:c r="B3" s="31" t="s">
        <x:v>3</x:v>
      </x:c>
      <x:c r="C3" s="31" t="s">
        <x:v>4</x:v>
      </x:c>
    </x:row>
    <x:row r="4" spans="1:23" s="30" customFormat="1" ht="15.75" customHeight="1" x14ac:dyDescent="0.25">
      <x:c r="B4" s="31" t="s">
        <x:v>5</x:v>
      </x:c>
      <x:c r="C4" s="31" t="s">
        <x:v>6</x:v>
      </x:c>
    </x:row>
    <x:row r="5" spans="1:23" customFormat="1" ht="15.75" customHeight="1" x14ac:dyDescent="0.25">
      <x:c r="B5" s="30" t="s">
        <x:v>7</x:v>
      </x:c>
      <x:c r="C5" s="31" t="s">
        <x:v>84</x:v>
      </x:c>
    </x:row>
    <x:row r="6" spans="1:23" customFormat="1" ht="15.75" customHeight="1" x14ac:dyDescent="0.25">
      <x:c r="B6" s="30" t="s"/>
    </x:row>
    <x:row r="7" spans="1:23" customFormat="1" ht="15.75" customHeight="1" thickBot="1" x14ac:dyDescent="0.3">
      <x:c r="B7" s="23" t="s">
        <x:v>9</x:v>
      </x:c>
    </x:row>
    <x:row r="8" spans="1:23" customFormat="1" ht="16.5" customHeight="1" x14ac:dyDescent="0.25">
      <x:c r="B8" s="123" t="s">
        <x:v>10</x:v>
      </x:c>
      <x:c r="C8" s="124" t="s"/>
      <x:c r="D8" s="125" t="s"/>
      <x:c r="E8" s="123" t="s">
        <x:v>11</x:v>
      </x:c>
      <x:c r="F8" s="124" t="s"/>
      <x:c r="G8" s="125" t="s"/>
      <x:c r="H8" s="123" t="s">
        <x:v>12</x:v>
      </x:c>
      <x:c r="I8" s="124" t="s"/>
      <x:c r="J8" s="125" t="s"/>
      <x:c r="K8" s="123" t="s">
        <x:v>13</x:v>
      </x:c>
      <x:c r="L8" s="124" t="s"/>
      <x:c r="M8" s="126" t="s"/>
      <x:c r="N8" s="123" t="s">
        <x:v>14</x:v>
      </x:c>
      <x:c r="O8" s="124" t="s"/>
      <x:c r="P8" s="126" t="s"/>
      <x:c r="Q8" s="137" t="s">
        <x:v>15</x:v>
      </x:c>
      <x:c r="R8" s="128" t="s">
        <x:v>16</x:v>
      </x:c>
      <x:c r="S8" s="19" t="s">
        <x:v>17</x:v>
      </x:c>
      <x:c r="T8" s="70" t="s">
        <x:v>18</x:v>
      </x:c>
      <x:c r="U8" s="70" t="s">
        <x:v>19</x:v>
      </x:c>
      <x:c r="V8" s="70" t="s">
        <x:v>20</x:v>
      </x:c>
    </x:row>
    <x:row r="9" spans="1:23" customFormat="1" ht="15.75" customHeight="1" x14ac:dyDescent="0.25">
      <x:c r="B9" s="26" t="s">
        <x:v>21</x:v>
      </x:c>
      <x:c r="C9" s="27" t="s">
        <x:v>22</x:v>
      </x:c>
      <x:c r="D9" s="24" t="s">
        <x:v>23</x:v>
      </x:c>
      <x:c r="E9" s="26" t="s">
        <x:v>24</x:v>
      </x:c>
      <x:c r="F9" s="27" t="s">
        <x:v>25</x:v>
      </x:c>
      <x:c r="G9" s="24" t="s">
        <x:v>23</x:v>
      </x:c>
      <x:c r="H9" s="26" t="s">
        <x:v>25</x:v>
      </x:c>
      <x:c r="I9" s="27" t="s">
        <x:v>26</x:v>
      </x:c>
      <x:c r="J9" s="24" t="s">
        <x:v>23</x:v>
      </x:c>
      <x:c r="K9" s="26" t="s">
        <x:v>27</x:v>
      </x:c>
      <x:c r="L9" s="27" t="s">
        <x:v>28</x:v>
      </x:c>
      <x:c r="M9" s="70" t="s">
        <x:v>23</x:v>
      </x:c>
      <x:c r="N9" s="26" t="s">
        <x:v>28</x:v>
      </x:c>
      <x:c r="O9" s="27" t="s">
        <x:v>29</x:v>
      </x:c>
      <x:c r="P9" s="70" t="s">
        <x:v>23</x:v>
      </x:c>
      <x:c r="Q9" s="29" t="s">
        <x:v>34</x:v>
      </x:c>
      <x:c r="R9" s="138" t="n">
        <x:v>5000000</x:v>
      </x:c>
      <x:c r="S9" s="39" t="s">
        <x:v>35</x:v>
      </x:c>
      <x:c r="V9" s="71" t="s"/>
    </x:row>
    <x:row r="10" spans="1:23" x14ac:dyDescent="0.25">
      <x:c r="B10" s="26" t="s">
        <x:v>30</x:v>
      </x:c>
      <x:c r="C10" s="27" t="s">
        <x:v>31</x:v>
      </x:c>
      <x:c r="D10" s="33" t="s">
        <x:v>33</x:v>
      </x:c>
      <x:c r="E10" s="26" t="s">
        <x:v>30</x:v>
      </x:c>
      <x:c r="F10" s="27" t="s">
        <x:v>31</x:v>
      </x:c>
      <x:c r="G10" s="33" t="s"/>
      <x:c r="H10" s="26" t="s">
        <x:v>30</x:v>
      </x:c>
      <x:c r="I10" s="27" t="s">
        <x:v>31</x:v>
      </x:c>
      <x:c r="J10" s="33" t="s">
        <x:v>33</x:v>
      </x:c>
      <x:c r="K10" s="26" t="s">
        <x:v>30</x:v>
      </x:c>
      <x:c r="L10" s="27" t="s">
        <x:v>31</x:v>
      </x:c>
      <x:c r="N10" s="26" t="s">
        <x:v>30</x:v>
      </x:c>
      <x:c r="O10" s="27" t="s">
        <x:v>31</x:v>
      </x:c>
      <x:c r="P10" s="32" t="s">
        <x:v>33</x:v>
      </x:c>
      <x:c r="Q10" s="29" t="s">
        <x:v>28</x:v>
      </x:c>
      <x:c r="R10" s="139" t="n">
        <x:v>2</x:v>
      </x:c>
      <x:c r="S10" s="39" t="s">
        <x:v>36</x:v>
      </x:c>
    </x:row>
    <x:row r="11" spans="1:23" customFormat="1" ht="15.75" customHeight="1" thickBot="1" x14ac:dyDescent="0.3">
      <x:c r="B11" s="29" t="n">
        <x:v>0.1</x:v>
      </x:c>
      <x:c r="C11" s="28" t="n">
        <x:v>0</x:v>
      </x:c>
      <x:c r="D11" s="33" t="s"/>
      <x:c r="E11" s="29" t="s"/>
      <x:c r="F11" s="28" t="s"/>
      <x:c r="G11" s="33" t="s"/>
      <x:c r="H11" s="29" t="n">
        <x:v>0</x:v>
      </x:c>
      <x:c r="I11" s="28" t="n">
        <x:v>1</x:v>
      </x:c>
      <x:c r="J11" s="33" t="s"/>
      <x:c r="K11" s="29" t="s"/>
      <x:c r="L11" s="28" t="s"/>
      <x:c r="N11" s="29" t="n">
        <x:v>1</x:v>
      </x:c>
      <x:c r="O11" s="28" t="n">
        <x:v>1000000</x:v>
      </x:c>
      <x:c r="Q11" s="25" t="s">
        <x:v>27</x:v>
      </x:c>
      <x:c r="R11" s="140" t="n">
        <x:v>7</x:v>
      </x:c>
      <x:c r="S11" s="39" t="s">
        <x:v>37</x:v>
      </x:c>
    </x:row>
    <x:row r="12" spans="1:23" x14ac:dyDescent="0.25">
      <x:c r="B12" s="29" t="n">
        <x:v>0.2</x:v>
      </x:c>
      <x:c r="C12" s="28" t="n">
        <x:v>100</x:v>
      </x:c>
      <x:c r="D12" s="33" t="s"/>
      <x:c r="E12" s="29" t="s"/>
      <x:c r="F12" s="28" t="s"/>
      <x:c r="G12" s="33" t="s"/>
      <x:c r="H12" s="141" t="n">
        <x:v>200</x:v>
      </x:c>
      <x:c r="I12" s="142" t="n">
        <x:v>2</x:v>
      </x:c>
      <x:c r="J12" s="33" t="s"/>
      <x:c r="K12" s="29" t="s"/>
      <x:c r="L12" s="28" t="s"/>
      <x:c r="N12" s="141" t="n">
        <x:v>2</x:v>
      </x:c>
      <x:c r="O12" s="142" t="n">
        <x:v>2000000</x:v>
      </x:c>
      <x:c r="P12" s="33" t="s"/>
      <x:c r="Q12" s="39" t="s"/>
      <x:c r="R12" s="39" t="s"/>
      <x:c r="S12" s="39" t="s"/>
    </x:row>
    <x:row r="13" spans="1:23" x14ac:dyDescent="0.25">
      <x:c r="B13" s="141" t="n">
        <x:v>0.3</x:v>
      </x:c>
      <x:c r="C13" s="142" t="n">
        <x:v>200</x:v>
      </x:c>
      <x:c r="D13" s="33" t="s"/>
      <x:c r="E13" s="29" t="s"/>
      <x:c r="F13" s="28" t="s"/>
      <x:c r="G13" s="33" t="s"/>
      <x:c r="H13" s="29" t="n">
        <x:v>300</x:v>
      </x:c>
      <x:c r="I13" s="28" t="n">
        <x:v>3</x:v>
      </x:c>
      <x:c r="J13" s="33" t="s"/>
      <x:c r="K13" s="29" t="s"/>
      <x:c r="L13" s="28" t="s"/>
      <x:c r="N13" s="29" t="n">
        <x:v>3</x:v>
      </x:c>
      <x:c r="O13" s="28" t="n">
        <x:v>3000000</x:v>
      </x:c>
      <x:c r="P13" s="33" t="s"/>
      <x:c r="Q13" s="39" t="s"/>
      <x:c r="R13" s="39" t="s"/>
      <x:c r="S13" s="39" t="s"/>
    </x:row>
    <x:row r="14" spans="1:23" x14ac:dyDescent="0.25">
      <x:c r="B14" s="29" t="n">
        <x:v>0.4</x:v>
      </x:c>
      <x:c r="C14" s="28" t="n">
        <x:v>300</x:v>
      </x:c>
      <x:c r="D14" s="33" t="s"/>
      <x:c r="E14" s="29" t="s"/>
      <x:c r="F14" s="28" t="s"/>
      <x:c r="G14" s="33" t="s"/>
      <x:c r="H14" s="29" t="n">
        <x:v>400</x:v>
      </x:c>
      <x:c r="I14" s="28" t="n">
        <x:v>4</x:v>
      </x:c>
      <x:c r="J14" s="33" t="s"/>
      <x:c r="K14" s="29" t="s"/>
      <x:c r="L14" s="28" t="s"/>
      <x:c r="N14" s="29" t="n">
        <x:v>4</x:v>
      </x:c>
      <x:c r="O14" s="28" t="n">
        <x:v>4000000</x:v>
      </x:c>
      <x:c r="P14" s="33" t="s"/>
      <x:c r="Q14" s="39" t="s"/>
      <x:c r="R14" s="39" t="s"/>
      <x:c r="S14" s="39" t="s"/>
    </x:row>
    <x:row r="15" spans="1:23" x14ac:dyDescent="0.25">
      <x:c r="B15" s="29" t="n">
        <x:v>0.5</x:v>
      </x:c>
      <x:c r="C15" s="28" t="n">
        <x:v>400</x:v>
      </x:c>
      <x:c r="D15" s="33" t="s"/>
      <x:c r="E15" s="29" t="s"/>
      <x:c r="F15" s="28" t="s"/>
      <x:c r="G15" s="33" t="s"/>
      <x:c r="H15" s="143" t="n">
        <x:v>500</x:v>
      </x:c>
      <x:c r="I15" s="144" t="n">
        <x:v>5</x:v>
      </x:c>
      <x:c r="J15" s="33" t="s"/>
      <x:c r="K15" s="29" t="s"/>
      <x:c r="L15" s="28" t="s"/>
      <x:c r="N15" s="143" t="n">
        <x:v>5</x:v>
      </x:c>
      <x:c r="O15" s="144" t="n">
        <x:v>5000000</x:v>
      </x:c>
      <x:c r="P15" s="33" t="s"/>
    </x:row>
    <x:row r="16" spans="1:23" x14ac:dyDescent="0.25">
      <x:c r="B16" s="143" t="n">
        <x:v>0.6</x:v>
      </x:c>
      <x:c r="C16" s="144" t="n">
        <x:v>500</x:v>
      </x:c>
      <x:c r="D16" s="33" t="s"/>
      <x:c r="E16" s="29" t="s"/>
      <x:c r="F16" s="28" t="s"/>
      <x:c r="G16" s="33" t="s"/>
      <x:c r="H16" s="29" t="n">
        <x:v>600</x:v>
      </x:c>
      <x:c r="I16" s="28" t="n">
        <x:v>6</x:v>
      </x:c>
      <x:c r="J16" s="33" t="s"/>
      <x:c r="K16" s="29" t="s"/>
      <x:c r="L16" s="28" t="s"/>
      <x:c r="N16" s="29" t="n">
        <x:v>6</x:v>
      </x:c>
      <x:c r="O16" s="28" t="n">
        <x:v>6000000</x:v>
      </x:c>
      <x:c r="P16" s="33" t="s"/>
    </x:row>
    <x:row r="17" spans="1:23" x14ac:dyDescent="0.25">
      <x:c r="B17" s="29" t="n">
        <x:v>0.7</x:v>
      </x:c>
      <x:c r="C17" s="28" t="n">
        <x:v>600</x:v>
      </x:c>
      <x:c r="D17" s="33" t="s"/>
      <x:c r="E17" s="29" t="s"/>
      <x:c r="F17" s="28" t="s"/>
      <x:c r="G17" s="33" t="s"/>
      <x:c r="H17" s="145" t="n">
        <x:v>700</x:v>
      </x:c>
      <x:c r="I17" s="146" t="n">
        <x:v>7</x:v>
      </x:c>
      <x:c r="J17" s="33" t="s"/>
      <x:c r="K17" s="29" t="s"/>
      <x:c r="L17" s="28" t="s"/>
      <x:c r="N17" s="145" t="n">
        <x:v>7</x:v>
      </x:c>
      <x:c r="O17" s="146" t="n">
        <x:v>7000000</x:v>
      </x:c>
      <x:c r="P17" s="33" t="s"/>
    </x:row>
    <x:row r="18" spans="1:23" x14ac:dyDescent="0.25">
      <x:c r="B18" s="145" t="n">
        <x:v>0.8</x:v>
      </x:c>
      <x:c r="C18" s="146" t="n">
        <x:v>700</x:v>
      </x:c>
      <x:c r="D18" s="33" t="s"/>
      <x:c r="E18" s="29" t="s"/>
      <x:c r="F18" s="28" t="s"/>
      <x:c r="G18" s="33" t="s"/>
      <x:c r="H18" s="29" t="n">
        <x:v>800</x:v>
      </x:c>
      <x:c r="I18" s="28" t="n">
        <x:v>8</x:v>
      </x:c>
      <x:c r="J18" s="33" t="s"/>
      <x:c r="K18" s="29" t="s"/>
      <x:c r="L18" s="28" t="s"/>
      <x:c r="N18" s="29" t="n">
        <x:v>8</x:v>
      </x:c>
      <x:c r="O18" s="28" t="n">
        <x:v>8000000</x:v>
      </x:c>
      <x:c r="P18" s="33" t="s"/>
    </x:row>
    <x:row r="19" spans="1:23" x14ac:dyDescent="0.25">
      <x:c r="B19" s="29" t="n">
        <x:v>0.9</x:v>
      </x:c>
      <x:c r="C19" s="28" t="n">
        <x:v>800</x:v>
      </x:c>
      <x:c r="D19" s="33" t="s"/>
      <x:c r="E19" s="29" t="s"/>
      <x:c r="F19" s="28" t="s"/>
      <x:c r="G19" s="33" t="s"/>
      <x:c r="H19" s="29" t="s"/>
      <x:c r="I19" s="28" t="s"/>
      <x:c r="J19" s="33" t="s"/>
      <x:c r="K19" s="29" t="s"/>
      <x:c r="L19" s="28" t="s"/>
      <x:c r="N19" s="29" t="s"/>
      <x:c r="O19" s="34" t="s"/>
      <x:c r="P19" s="33" t="s"/>
    </x:row>
    <x:row r="20" spans="1:23" customFormat="1" ht="15.75" customHeight="1" thickBot="1" x14ac:dyDescent="0.3">
      <x:c r="B20" s="25" t="n">
        <x:v>1</x:v>
      </x:c>
      <x:c r="C20" s="35" t="n">
        <x:v>900</x:v>
      </x:c>
      <x:c r="D20" s="36" t="s"/>
      <x:c r="E20" s="25" t="s"/>
      <x:c r="F20" s="35" t="s"/>
      <x:c r="G20" s="36" t="s"/>
      <x:c r="H20" s="25" t="s"/>
      <x:c r="I20" s="35" t="s"/>
      <x:c r="J20" s="36" t="s"/>
      <x:c r="K20" s="25" t="s"/>
      <x:c r="L20" s="35" t="s"/>
      <x:c r="M20" s="37" t="s"/>
      <x:c r="N20" s="25" t="s"/>
      <x:c r="O20" s="38" t="s"/>
      <x:c r="P20" s="36" t="s"/>
    </x:row>
    <x:row r="22" spans="1:23" customFormat="1" ht="15.75" customHeight="1" thickBot="1" x14ac:dyDescent="0.3">
      <x:c r="B22" s="23" t="s">
        <x:v>38</x:v>
      </x:c>
    </x:row>
    <x:row r="23" spans="1:23" customFormat="1" ht="16.5" customHeight="1" x14ac:dyDescent="0.25">
      <x:c r="B23" s="123" t="s">
        <x:v>10</x:v>
      </x:c>
      <x:c r="C23" s="124" t="s"/>
      <x:c r="D23" s="125" t="s"/>
      <x:c r="E23" s="123" t="s">
        <x:v>11</x:v>
      </x:c>
      <x:c r="F23" s="124" t="s"/>
      <x:c r="G23" s="125" t="s"/>
      <x:c r="H23" s="123" t="s">
        <x:v>12</x:v>
      </x:c>
      <x:c r="I23" s="124" t="s"/>
      <x:c r="J23" s="125" t="s"/>
      <x:c r="K23" s="123" t="s">
        <x:v>13</x:v>
      </x:c>
      <x:c r="L23" s="124" t="s"/>
      <x:c r="M23" s="125" t="s"/>
      <x:c r="N23" s="123" t="s">
        <x:v>14</x:v>
      </x:c>
      <x:c r="O23" s="124" t="s"/>
      <x:c r="P23" s="125" t="s"/>
      <x:c r="Q23" s="137" t="s">
        <x:v>15</x:v>
      </x:c>
      <x:c r="R23" s="128" t="s">
        <x:v>16</x:v>
      </x:c>
      <x:c r="S23" s="19" t="s">
        <x:v>17</x:v>
      </x:c>
      <x:c r="T23" s="70" t="s">
        <x:v>18</x:v>
      </x:c>
      <x:c r="U23" s="70" t="s">
        <x:v>19</x:v>
      </x:c>
      <x:c r="V23" s="70" t="s">
        <x:v>20</x:v>
      </x:c>
    </x:row>
    <x:row r="24" spans="1:23" customFormat="1" ht="15.75" customHeight="1" x14ac:dyDescent="0.25">
      <x:c r="B24" s="26" t="s">
        <x:v>21</x:v>
      </x:c>
      <x:c r="C24" s="27" t="s">
        <x:v>22</x:v>
      </x:c>
      <x:c r="D24" s="24" t="s">
        <x:v>23</x:v>
      </x:c>
      <x:c r="E24" s="26" t="s">
        <x:v>24</x:v>
      </x:c>
      <x:c r="F24" s="27" t="s">
        <x:v>25</x:v>
      </x:c>
      <x:c r="G24" s="24" t="s">
        <x:v>23</x:v>
      </x:c>
      <x:c r="H24" s="26" t="s">
        <x:v>25</x:v>
      </x:c>
      <x:c r="I24" s="27" t="s">
        <x:v>26</x:v>
      </x:c>
      <x:c r="J24" s="24" t="s">
        <x:v>23</x:v>
      </x:c>
      <x:c r="K24" s="26" t="s">
        <x:v>27</x:v>
      </x:c>
      <x:c r="L24" s="27" t="s">
        <x:v>28</x:v>
      </x:c>
      <x:c r="M24" s="24" t="s">
        <x:v>23</x:v>
      </x:c>
      <x:c r="N24" s="26" t="s">
        <x:v>28</x:v>
      </x:c>
      <x:c r="O24" s="27" t="s">
        <x:v>29</x:v>
      </x:c>
      <x:c r="P24" s="24" t="s">
        <x:v>23</x:v>
      </x:c>
      <x:c r="Q24" s="29" t="s">
        <x:v>34</x:v>
      </x:c>
      <x:c r="R24" s="138" t="n">
        <x:v>8000000</x:v>
      </x:c>
      <x:c r="S24" s="39" t="s">
        <x:v>35</x:v>
      </x:c>
      <x:c r="V24" s="71" t="s"/>
    </x:row>
    <x:row r="25" spans="1:23" x14ac:dyDescent="0.25">
      <x:c r="B25" s="26" t="s">
        <x:v>30</x:v>
      </x:c>
      <x:c r="C25" s="27" t="s">
        <x:v>31</x:v>
      </x:c>
      <x:c r="D25" s="33" t="s">
        <x:v>33</x:v>
      </x:c>
      <x:c r="E25" s="26" t="s">
        <x:v>30</x:v>
      </x:c>
      <x:c r="F25" s="27" t="s">
        <x:v>31</x:v>
      </x:c>
      <x:c r="G25" s="33" t="s"/>
      <x:c r="H25" s="26" t="s">
        <x:v>30</x:v>
      </x:c>
      <x:c r="I25" s="27" t="s">
        <x:v>31</x:v>
      </x:c>
      <x:c r="J25" s="33" t="s">
        <x:v>33</x:v>
      </x:c>
      <x:c r="K25" s="26" t="s">
        <x:v>30</x:v>
      </x:c>
      <x:c r="L25" s="27" t="s">
        <x:v>31</x:v>
      </x:c>
      <x:c r="M25" s="33" t="s"/>
      <x:c r="N25" s="26" t="s">
        <x:v>30</x:v>
      </x:c>
      <x:c r="O25" s="27" t="s">
        <x:v>31</x:v>
      </x:c>
      <x:c r="P25" s="33" t="s">
        <x:v>33</x:v>
      </x:c>
      <x:c r="Q25" s="29" t="s">
        <x:v>28</x:v>
      </x:c>
      <x:c r="R25" s="139" t="n">
        <x:v>6</x:v>
      </x:c>
      <x:c r="S25" s="39" t="s">
        <x:v>48</x:v>
      </x:c>
    </x:row>
    <x:row r="26" spans="1:23" customFormat="1" ht="15.75" customHeight="1" thickBot="1" x14ac:dyDescent="0.3">
      <x:c r="B26" s="29" t="n">
        <x:v>0.1</x:v>
      </x:c>
      <x:c r="C26" s="28" t="n">
        <x:v>0</x:v>
      </x:c>
      <x:c r="D26" s="33" t="s"/>
      <x:c r="E26" s="29" t="s"/>
      <x:c r="F26" s="28" t="s"/>
      <x:c r="G26" s="33" t="s"/>
      <x:c r="H26" s="29" t="n">
        <x:v>0</x:v>
      </x:c>
      <x:c r="I26" s="28" t="n">
        <x:v>1</x:v>
      </x:c>
      <x:c r="J26" s="33" t="s"/>
      <x:c r="K26" s="29" t="s"/>
      <x:c r="L26" s="28" t="s"/>
      <x:c r="M26" s="33" t="s"/>
      <x:c r="N26" s="29" t="n">
        <x:v>1</x:v>
      </x:c>
      <x:c r="O26" s="34" t="n">
        <x:v>1000000</x:v>
      </x:c>
      <x:c r="P26" s="33" t="s"/>
      <x:c r="Q26" s="25" t="s">
        <x:v>27</x:v>
      </x:c>
      <x:c r="R26" s="140" t="n">
        <x:v>4</x:v>
      </x:c>
      <x:c r="S26" s="39" t="s">
        <x:v>42</x:v>
      </x:c>
    </x:row>
    <x:row r="27" spans="1:23" x14ac:dyDescent="0.25">
      <x:c r="B27" s="29" t="n">
        <x:v>0.2</x:v>
      </x:c>
      <x:c r="C27" s="28" t="n">
        <x:v>100</x:v>
      </x:c>
      <x:c r="D27" s="33" t="s"/>
      <x:c r="E27" s="29" t="s"/>
      <x:c r="F27" s="28" t="s"/>
      <x:c r="G27" s="33" t="s"/>
      <x:c r="H27" s="29" t="n">
        <x:v>200</x:v>
      </x:c>
      <x:c r="I27" s="28" t="n">
        <x:v>2</x:v>
      </x:c>
      <x:c r="J27" s="33" t="s"/>
      <x:c r="K27" s="29" t="s"/>
      <x:c r="L27" s="28" t="s"/>
      <x:c r="M27" s="33" t="s"/>
      <x:c r="N27" s="29" t="n">
        <x:v>2</x:v>
      </x:c>
      <x:c r="O27" s="34" t="n">
        <x:v>2000000</x:v>
      </x:c>
      <x:c r="P27" s="33" t="s"/>
    </x:row>
    <x:row r="28" spans="1:23" x14ac:dyDescent="0.25">
      <x:c r="B28" s="29" t="n">
        <x:v>0.3</x:v>
      </x:c>
      <x:c r="C28" s="28" t="n">
        <x:v>200</x:v>
      </x:c>
      <x:c r="D28" s="33" t="s"/>
      <x:c r="E28" s="29" t="s"/>
      <x:c r="F28" s="28" t="s"/>
      <x:c r="G28" s="33" t="s"/>
      <x:c r="H28" s="29" t="n">
        <x:v>300</x:v>
      </x:c>
      <x:c r="I28" s="28" t="n">
        <x:v>3</x:v>
      </x:c>
      <x:c r="J28" s="33" t="s"/>
      <x:c r="K28" s="29" t="s"/>
      <x:c r="L28" s="28" t="s"/>
      <x:c r="M28" s="33" t="s"/>
      <x:c r="N28" s="29" t="n">
        <x:v>3</x:v>
      </x:c>
      <x:c r="O28" s="34" t="n">
        <x:v>3000000</x:v>
      </x:c>
      <x:c r="P28" s="33" t="s"/>
    </x:row>
    <x:row r="29" spans="1:23" x14ac:dyDescent="0.25">
      <x:c r="B29" s="29" t="n">
        <x:v>0.4</x:v>
      </x:c>
      <x:c r="C29" s="28" t="n">
        <x:v>300</x:v>
      </x:c>
      <x:c r="D29" s="33" t="s"/>
      <x:c r="E29" s="29" t="s"/>
      <x:c r="F29" s="28" t="s"/>
      <x:c r="G29" s="33" t="s"/>
      <x:c r="H29" s="145" t="n">
        <x:v>400</x:v>
      </x:c>
      <x:c r="I29" s="146" t="n">
        <x:v>4</x:v>
      </x:c>
      <x:c r="J29" s="33" t="s"/>
      <x:c r="K29" s="29" t="s"/>
      <x:c r="L29" s="28" t="s"/>
      <x:c r="M29" s="33" t="s"/>
      <x:c r="N29" s="145" t="n">
        <x:v>4</x:v>
      </x:c>
      <x:c r="O29" s="147" t="n">
        <x:v>4000000</x:v>
      </x:c>
      <x:c r="P29" s="33" t="s"/>
    </x:row>
    <x:row r="30" spans="1:23" x14ac:dyDescent="0.25">
      <x:c r="B30" s="145" t="n">
        <x:v>0.5</x:v>
      </x:c>
      <x:c r="C30" s="146" t="n">
        <x:v>400</x:v>
      </x:c>
      <x:c r="D30" s="33" t="s"/>
      <x:c r="E30" s="29" t="s"/>
      <x:c r="F30" s="28" t="s"/>
      <x:c r="G30" s="33" t="s"/>
      <x:c r="H30" s="143" t="n">
        <x:v>500</x:v>
      </x:c>
      <x:c r="I30" s="144" t="n">
        <x:v>5</x:v>
      </x:c>
      <x:c r="J30" s="33" t="s"/>
      <x:c r="K30" s="29" t="s"/>
      <x:c r="L30" s="28" t="s"/>
      <x:c r="M30" s="33" t="s"/>
      <x:c r="N30" s="143" t="n">
        <x:v>5</x:v>
      </x:c>
      <x:c r="O30" s="148" t="n">
        <x:v>5000000</x:v>
      </x:c>
      <x:c r="P30" s="33" t="s"/>
    </x:row>
    <x:row r="31" spans="1:23" x14ac:dyDescent="0.25">
      <x:c r="B31" s="143" t="n">
        <x:v>0.6</x:v>
      </x:c>
      <x:c r="C31" s="144" t="n">
        <x:v>500</x:v>
      </x:c>
      <x:c r="D31" s="33" t="s"/>
      <x:c r="E31" s="29" t="s"/>
      <x:c r="F31" s="28" t="s"/>
      <x:c r="G31" s="33" t="s"/>
      <x:c r="H31" s="141" t="n">
        <x:v>600</x:v>
      </x:c>
      <x:c r="I31" s="142" t="n">
        <x:v>6</x:v>
      </x:c>
      <x:c r="J31" s="33" t="s"/>
      <x:c r="K31" s="29" t="s"/>
      <x:c r="L31" s="28" t="s"/>
      <x:c r="M31" s="33" t="s"/>
      <x:c r="N31" s="141" t="n">
        <x:v>6</x:v>
      </x:c>
      <x:c r="O31" s="149" t="n">
        <x:v>6000000</x:v>
      </x:c>
      <x:c r="P31" s="33" t="s"/>
    </x:row>
    <x:row r="32" spans="1:23" x14ac:dyDescent="0.25">
      <x:c r="B32" s="141" t="n">
        <x:v>0.7</x:v>
      </x:c>
      <x:c r="C32" s="142" t="n">
        <x:v>600</x:v>
      </x:c>
      <x:c r="D32" s="33" t="s"/>
      <x:c r="E32" s="29" t="s"/>
      <x:c r="F32" s="28" t="s"/>
      <x:c r="G32" s="33" t="s"/>
      <x:c r="H32" s="29" t="n">
        <x:v>700</x:v>
      </x:c>
      <x:c r="I32" s="28" t="n">
        <x:v>7</x:v>
      </x:c>
      <x:c r="J32" s="33" t="s"/>
      <x:c r="K32" s="29" t="s"/>
      <x:c r="L32" s="28" t="s"/>
      <x:c r="M32" s="33" t="s"/>
      <x:c r="N32" s="29" t="n">
        <x:v>7</x:v>
      </x:c>
      <x:c r="O32" s="34" t="n">
        <x:v>7000000</x:v>
      </x:c>
      <x:c r="P32" s="33" t="s"/>
    </x:row>
    <x:row r="33" spans="1:23" x14ac:dyDescent="0.25">
      <x:c r="B33" s="29" t="n">
        <x:v>0.8</x:v>
      </x:c>
      <x:c r="C33" s="28" t="n">
        <x:v>700</x:v>
      </x:c>
      <x:c r="D33" s="33" t="s"/>
      <x:c r="E33" s="29" t="s"/>
      <x:c r="F33" s="28" t="s"/>
      <x:c r="G33" s="33" t="s"/>
      <x:c r="H33" s="29" t="n">
        <x:v>800</x:v>
      </x:c>
      <x:c r="I33" s="28" t="n">
        <x:v>8</x:v>
      </x:c>
      <x:c r="J33" s="33" t="s"/>
      <x:c r="K33" s="29" t="s"/>
      <x:c r="L33" s="28" t="s"/>
      <x:c r="M33" s="33" t="s"/>
      <x:c r="N33" s="29" t="n">
        <x:v>8</x:v>
      </x:c>
      <x:c r="O33" s="34" t="n">
        <x:v>8000000</x:v>
      </x:c>
      <x:c r="P33" s="33" t="s"/>
    </x:row>
    <x:row r="34" spans="1:23" x14ac:dyDescent="0.25">
      <x:c r="B34" s="29" t="n">
        <x:v>0.9</x:v>
      </x:c>
      <x:c r="C34" s="28" t="n">
        <x:v>800</x:v>
      </x:c>
      <x:c r="D34" s="33" t="s"/>
      <x:c r="E34" s="29" t="s"/>
      <x:c r="F34" s="28" t="s"/>
      <x:c r="G34" s="33" t="s"/>
      <x:c r="H34" s="29" t="s"/>
      <x:c r="I34" s="28" t="s"/>
      <x:c r="J34" s="33" t="s"/>
      <x:c r="K34" s="29" t="s"/>
      <x:c r="L34" s="28" t="s"/>
      <x:c r="M34" s="33" t="s"/>
      <x:c r="N34" s="29" t="s"/>
      <x:c r="O34" s="34" t="s"/>
      <x:c r="P34" s="33" t="s"/>
    </x:row>
    <x:row r="35" spans="1:23" customFormat="1" ht="15.75" customHeight="1" thickBot="1" x14ac:dyDescent="0.3">
      <x:c r="B35" s="25" t="n">
        <x:v>1</x:v>
      </x:c>
      <x:c r="C35" s="35" t="n">
        <x:v>900</x:v>
      </x:c>
      <x:c r="D35" s="36" t="s"/>
      <x:c r="E35" s="25" t="s"/>
      <x:c r="F35" s="35" t="s"/>
      <x:c r="G35" s="36" t="s"/>
      <x:c r="H35" s="25" t="s"/>
      <x:c r="I35" s="35" t="s"/>
      <x:c r="J35" s="36" t="s"/>
      <x:c r="K35" s="25" t="s"/>
      <x:c r="L35" s="35" t="s"/>
      <x:c r="M35" s="36" t="s"/>
      <x:c r="N35" s="25" t="s"/>
      <x:c r="O35" s="38" t="s"/>
      <x:c r="P35" s="36" t="s"/>
    </x:row>
    <x:row r="37" spans="1:23" customFormat="1" ht="15.75" customHeight="1" thickBot="1" x14ac:dyDescent="0.3">
      <x:c r="B37" s="23" t="s">
        <x:v>43</x:v>
      </x:c>
    </x:row>
    <x:row r="38" spans="1:23" customFormat="1" ht="16.5" customHeight="1" x14ac:dyDescent="0.25">
      <x:c r="B38" s="123" t="s">
        <x:v>10</x:v>
      </x:c>
      <x:c r="C38" s="124" t="s"/>
      <x:c r="D38" s="125" t="s"/>
      <x:c r="E38" s="123" t="s">
        <x:v>11</x:v>
      </x:c>
      <x:c r="F38" s="124" t="s"/>
      <x:c r="G38" s="125" t="s"/>
      <x:c r="H38" s="123" t="s">
        <x:v>12</x:v>
      </x:c>
      <x:c r="I38" s="124" t="s"/>
      <x:c r="J38" s="125" t="s"/>
      <x:c r="K38" s="123" t="s">
        <x:v>13</x:v>
      </x:c>
      <x:c r="L38" s="124" t="s"/>
      <x:c r="M38" s="125" t="s"/>
      <x:c r="N38" s="123" t="s">
        <x:v>14</x:v>
      </x:c>
      <x:c r="O38" s="124" t="s"/>
      <x:c r="P38" s="126" t="s"/>
      <x:c r="Q38" s="137" t="s">
        <x:v>15</x:v>
      </x:c>
      <x:c r="R38" s="128" t="s">
        <x:v>16</x:v>
      </x:c>
      <x:c r="S38" s="19" t="s">
        <x:v>17</x:v>
      </x:c>
      <x:c r="T38" s="70" t="s">
        <x:v>18</x:v>
      </x:c>
      <x:c r="U38" s="70" t="s">
        <x:v>19</x:v>
      </x:c>
      <x:c r="V38" s="70" t="s">
        <x:v>20</x:v>
      </x:c>
    </x:row>
    <x:row r="39" spans="1:23" customFormat="1" ht="15.75" customHeight="1" x14ac:dyDescent="0.25">
      <x:c r="B39" s="26" t="s">
        <x:v>21</x:v>
      </x:c>
      <x:c r="C39" s="27" t="s">
        <x:v>22</x:v>
      </x:c>
      <x:c r="D39" s="24" t="s">
        <x:v>23</x:v>
      </x:c>
      <x:c r="E39" s="26" t="s">
        <x:v>24</x:v>
      </x:c>
      <x:c r="F39" s="27" t="s">
        <x:v>25</x:v>
      </x:c>
      <x:c r="G39" s="24" t="s">
        <x:v>23</x:v>
      </x:c>
      <x:c r="H39" s="26" t="s">
        <x:v>25</x:v>
      </x:c>
      <x:c r="I39" s="27" t="s">
        <x:v>26</x:v>
      </x:c>
      <x:c r="J39" s="24" t="s">
        <x:v>23</x:v>
      </x:c>
      <x:c r="K39" s="26" t="s">
        <x:v>27</x:v>
      </x:c>
      <x:c r="L39" s="27" t="s">
        <x:v>28</x:v>
      </x:c>
      <x:c r="M39" s="24" t="s">
        <x:v>23</x:v>
      </x:c>
      <x:c r="N39" s="26" t="s">
        <x:v>28</x:v>
      </x:c>
      <x:c r="O39" s="27" t="s">
        <x:v>29</x:v>
      </x:c>
      <x:c r="P39" s="70" t="s">
        <x:v>23</x:v>
      </x:c>
      <x:c r="Q39" s="29" t="s">
        <x:v>34</x:v>
      </x:c>
      <x:c r="R39" s="138" t="n">
        <x:v>5000000</x:v>
      </x:c>
      <x:c r="S39" s="39" t="s">
        <x:v>35</x:v>
      </x:c>
      <x:c r="V39" s="71" t="s"/>
    </x:row>
    <x:row r="40" spans="1:23" x14ac:dyDescent="0.25">
      <x:c r="B40" s="26" t="s">
        <x:v>30</x:v>
      </x:c>
      <x:c r="C40" s="27" t="s">
        <x:v>31</x:v>
      </x:c>
      <x:c r="D40" s="33" t="s">
        <x:v>33</x:v>
      </x:c>
      <x:c r="E40" s="26" t="s">
        <x:v>30</x:v>
      </x:c>
      <x:c r="F40" s="27" t="s">
        <x:v>31</x:v>
      </x:c>
      <x:c r="G40" s="33" t="s"/>
      <x:c r="H40" s="26" t="s">
        <x:v>30</x:v>
      </x:c>
      <x:c r="I40" s="27" t="s">
        <x:v>31</x:v>
      </x:c>
      <x:c r="J40" s="33" t="s">
        <x:v>33</x:v>
      </x:c>
      <x:c r="K40" s="26" t="s">
        <x:v>30</x:v>
      </x:c>
      <x:c r="L40" s="27" t="s">
        <x:v>31</x:v>
      </x:c>
      <x:c r="M40" s="33" t="s"/>
      <x:c r="N40" s="26" t="s">
        <x:v>30</x:v>
      </x:c>
      <x:c r="O40" s="27" t="s">
        <x:v>31</x:v>
      </x:c>
      <x:c r="P40" s="33" t="s">
        <x:v>33</x:v>
      </x:c>
      <x:c r="Q40" s="29" t="s">
        <x:v>28</x:v>
      </x:c>
      <x:c r="R40" s="139" t="n">
        <x:v>3</x:v>
      </x:c>
      <x:c r="S40" s="39" t="s">
        <x:v>85</x:v>
      </x:c>
    </x:row>
    <x:row r="41" spans="1:23" customFormat="1" ht="15.75" customHeight="1" thickBot="1" x14ac:dyDescent="0.3">
      <x:c r="B41" s="29" t="n">
        <x:v>0.1</x:v>
      </x:c>
      <x:c r="C41" s="28" t="n">
        <x:v>0</x:v>
      </x:c>
      <x:c r="D41" s="33" t="s"/>
      <x:c r="E41" s="29" t="s"/>
      <x:c r="F41" s="28" t="s"/>
      <x:c r="G41" s="33" t="s"/>
      <x:c r="H41" s="29" t="n">
        <x:v>0</x:v>
      </x:c>
      <x:c r="I41" s="28" t="n">
        <x:v>1</x:v>
      </x:c>
      <x:c r="J41" s="33" t="s"/>
      <x:c r="K41" s="29" t="s"/>
      <x:c r="L41" s="28" t="s"/>
      <x:c r="M41" s="33" t="s"/>
      <x:c r="N41" s="29" t="n">
        <x:v>1</x:v>
      </x:c>
      <x:c r="O41" s="34" t="n">
        <x:v>1000000</x:v>
      </x:c>
      <x:c r="P41" s="33" t="s"/>
      <x:c r="Q41" s="25" t="s">
        <x:v>27</x:v>
      </x:c>
      <x:c r="R41" s="140" t="n">
        <x:v>7</x:v>
      </x:c>
      <x:c r="S41" s="39" t="s">
        <x:v>37</x:v>
      </x:c>
    </x:row>
    <x:row r="42" spans="1:23" x14ac:dyDescent="0.25">
      <x:c r="B42" s="29" t="n">
        <x:v>0.2</x:v>
      </x:c>
      <x:c r="C42" s="28" t="n">
        <x:v>100</x:v>
      </x:c>
      <x:c r="D42" s="33" t="s"/>
      <x:c r="E42" s="29" t="s"/>
      <x:c r="F42" s="28" t="s"/>
      <x:c r="G42" s="33" t="s"/>
      <x:c r="H42" s="29" t="n">
        <x:v>200</x:v>
      </x:c>
      <x:c r="I42" s="28" t="n">
        <x:v>2</x:v>
      </x:c>
      <x:c r="J42" s="33" t="s"/>
      <x:c r="K42" s="29" t="s"/>
      <x:c r="L42" s="28" t="s"/>
      <x:c r="M42" s="33" t="s"/>
      <x:c r="N42" s="29" t="n">
        <x:v>2</x:v>
      </x:c>
      <x:c r="O42" s="34" t="n">
        <x:v>2000000</x:v>
      </x:c>
      <x:c r="P42" s="33" t="s"/>
    </x:row>
    <x:row r="43" spans="1:23" x14ac:dyDescent="0.25">
      <x:c r="B43" s="29" t="n">
        <x:v>0.3</x:v>
      </x:c>
      <x:c r="C43" s="28" t="n">
        <x:v>200</x:v>
      </x:c>
      <x:c r="D43" s="33" t="s"/>
      <x:c r="E43" s="29" t="s"/>
      <x:c r="F43" s="28" t="s"/>
      <x:c r="G43" s="33" t="s"/>
      <x:c r="H43" s="141" t="n">
        <x:v>300</x:v>
      </x:c>
      <x:c r="I43" s="142" t="n">
        <x:v>3</x:v>
      </x:c>
      <x:c r="J43" s="33" t="s"/>
      <x:c r="K43" s="29" t="s"/>
      <x:c r="L43" s="28" t="s"/>
      <x:c r="M43" s="33" t="s"/>
      <x:c r="N43" s="141" t="n">
        <x:v>3</x:v>
      </x:c>
      <x:c r="O43" s="149" t="n">
        <x:v>3000000</x:v>
      </x:c>
      <x:c r="P43" s="33" t="s"/>
    </x:row>
    <x:row r="44" spans="1:23" x14ac:dyDescent="0.25">
      <x:c r="B44" s="141" t="n">
        <x:v>0.4</x:v>
      </x:c>
      <x:c r="C44" s="142" t="n">
        <x:v>300</x:v>
      </x:c>
      <x:c r="D44" s="33" t="s"/>
      <x:c r="E44" s="29" t="s"/>
      <x:c r="F44" s="28" t="s"/>
      <x:c r="G44" s="33" t="s"/>
      <x:c r="H44" s="29" t="n">
        <x:v>400</x:v>
      </x:c>
      <x:c r="I44" s="28" t="n">
        <x:v>4</x:v>
      </x:c>
      <x:c r="J44" s="33" t="s"/>
      <x:c r="K44" s="29" t="s"/>
      <x:c r="L44" s="28" t="s"/>
      <x:c r="M44" s="33" t="s"/>
      <x:c r="N44" s="29" t="n">
        <x:v>4</x:v>
      </x:c>
      <x:c r="O44" s="34" t="n">
        <x:v>4000000</x:v>
      </x:c>
      <x:c r="P44" s="33" t="s"/>
    </x:row>
    <x:row r="45" spans="1:23" x14ac:dyDescent="0.25">
      <x:c r="B45" s="29" t="n">
        <x:v>0.5</x:v>
      </x:c>
      <x:c r="C45" s="28" t="n">
        <x:v>400</x:v>
      </x:c>
      <x:c r="D45" s="33" t="s"/>
      <x:c r="E45" s="29" t="s"/>
      <x:c r="F45" s="28" t="s"/>
      <x:c r="G45" s="33" t="s"/>
      <x:c r="H45" s="143" t="n">
        <x:v>500</x:v>
      </x:c>
      <x:c r="I45" s="144" t="n">
        <x:v>5</x:v>
      </x:c>
      <x:c r="J45" s="33" t="s"/>
      <x:c r="K45" s="29" t="s"/>
      <x:c r="L45" s="28" t="s"/>
      <x:c r="M45" s="33" t="s"/>
      <x:c r="N45" s="143" t="n">
        <x:v>5</x:v>
      </x:c>
      <x:c r="O45" s="148" t="n">
        <x:v>5000000</x:v>
      </x:c>
      <x:c r="P45" s="33" t="s"/>
    </x:row>
    <x:row r="46" spans="1:23" x14ac:dyDescent="0.25">
      <x:c r="B46" s="143" t="n">
        <x:v>0.6</x:v>
      </x:c>
      <x:c r="C46" s="144" t="n">
        <x:v>500</x:v>
      </x:c>
      <x:c r="D46" s="33" t="s"/>
      <x:c r="E46" s="29" t="s"/>
      <x:c r="F46" s="28" t="s"/>
      <x:c r="G46" s="33" t="s"/>
      <x:c r="H46" s="29" t="n">
        <x:v>600</x:v>
      </x:c>
      <x:c r="I46" s="28" t="n">
        <x:v>6</x:v>
      </x:c>
      <x:c r="J46" s="33" t="s"/>
      <x:c r="K46" s="29" t="s"/>
      <x:c r="L46" s="28" t="s"/>
      <x:c r="M46" s="33" t="s"/>
      <x:c r="N46" s="29" t="n">
        <x:v>6</x:v>
      </x:c>
      <x:c r="O46" s="34" t="n">
        <x:v>6000000</x:v>
      </x:c>
      <x:c r="P46" s="33" t="s"/>
    </x:row>
    <x:row r="47" spans="1:23" x14ac:dyDescent="0.25">
      <x:c r="B47" s="29" t="n">
        <x:v>0.7</x:v>
      </x:c>
      <x:c r="C47" s="28" t="n">
        <x:v>600</x:v>
      </x:c>
      <x:c r="D47" s="33" t="s"/>
      <x:c r="E47" s="29" t="s"/>
      <x:c r="F47" s="28" t="s"/>
      <x:c r="G47" s="33" t="s"/>
      <x:c r="H47" s="145" t="n">
        <x:v>700</x:v>
      </x:c>
      <x:c r="I47" s="146" t="n">
        <x:v>7</x:v>
      </x:c>
      <x:c r="J47" s="33" t="s"/>
      <x:c r="K47" s="29" t="s"/>
      <x:c r="L47" s="28" t="s"/>
      <x:c r="M47" s="33" t="s"/>
      <x:c r="N47" s="145" t="n">
        <x:v>7</x:v>
      </x:c>
      <x:c r="O47" s="147" t="n">
        <x:v>7000000</x:v>
      </x:c>
      <x:c r="P47" s="33" t="s"/>
    </x:row>
    <x:row r="48" spans="1:23" x14ac:dyDescent="0.25">
      <x:c r="B48" s="145" t="n">
        <x:v>0.8</x:v>
      </x:c>
      <x:c r="C48" s="146" t="n">
        <x:v>700</x:v>
      </x:c>
      <x:c r="D48" s="33" t="s"/>
      <x:c r="E48" s="29" t="s"/>
      <x:c r="F48" s="28" t="s"/>
      <x:c r="G48" s="33" t="s"/>
      <x:c r="H48" s="29" t="n">
        <x:v>800</x:v>
      </x:c>
      <x:c r="I48" s="28" t="n">
        <x:v>8</x:v>
      </x:c>
      <x:c r="J48" s="33" t="s"/>
      <x:c r="K48" s="29" t="s"/>
      <x:c r="L48" s="28" t="s"/>
      <x:c r="M48" s="33" t="s"/>
      <x:c r="N48" s="29" t="n">
        <x:v>8</x:v>
      </x:c>
      <x:c r="O48" s="34" t="n">
        <x:v>8000000</x:v>
      </x:c>
      <x:c r="P48" s="33" t="s"/>
    </x:row>
    <x:row r="49" spans="1:23" x14ac:dyDescent="0.25">
      <x:c r="B49" s="29" t="n">
        <x:v>0.9</x:v>
      </x:c>
      <x:c r="C49" s="28" t="n">
        <x:v>800</x:v>
      </x:c>
      <x:c r="D49" s="33" t="s"/>
      <x:c r="E49" s="29" t="s"/>
      <x:c r="F49" s="28" t="s"/>
      <x:c r="G49" s="33" t="s"/>
      <x:c r="H49" s="29" t="s"/>
      <x:c r="I49" s="28" t="s"/>
      <x:c r="J49" s="33" t="s"/>
      <x:c r="K49" s="29" t="s"/>
      <x:c r="L49" s="28" t="s"/>
      <x:c r="M49" s="33" t="s"/>
      <x:c r="N49" s="29" t="s"/>
      <x:c r="O49" s="34" t="s"/>
      <x:c r="P49" s="33" t="s"/>
    </x:row>
    <x:row r="50" spans="1:23" customFormat="1" ht="15.75" customHeight="1" thickBot="1" x14ac:dyDescent="0.3">
      <x:c r="B50" s="25" t="n">
        <x:v>1</x:v>
      </x:c>
      <x:c r="C50" s="35" t="n">
        <x:v>900</x:v>
      </x:c>
      <x:c r="D50" s="36" t="s"/>
      <x:c r="E50" s="25" t="s"/>
      <x:c r="F50" s="35" t="s"/>
      <x:c r="G50" s="36" t="s"/>
      <x:c r="H50" s="25" t="s"/>
      <x:c r="I50" s="35" t="s"/>
      <x:c r="J50" s="36" t="s"/>
      <x:c r="K50" s="25" t="s"/>
      <x:c r="L50" s="35" t="s"/>
      <x:c r="M50" s="36" t="s"/>
      <x:c r="N50" s="25" t="s"/>
      <x:c r="O50" s="38" t="s"/>
      <x:c r="P50" s="36" t="s"/>
    </x:row>
    <x:row r="52" spans="1:23" customFormat="1" ht="15.75" customHeight="1" thickBot="1" x14ac:dyDescent="0.3">
      <x:c r="B52" s="23" t="s">
        <x:v>44</x:v>
      </x:c>
    </x:row>
    <x:row r="53" spans="1:23" customFormat="1" ht="16.5" customHeight="1" x14ac:dyDescent="0.25">
      <x:c r="B53" s="123" t="s">
        <x:v>10</x:v>
      </x:c>
      <x:c r="C53" s="124" t="s"/>
      <x:c r="D53" s="125" t="s"/>
      <x:c r="E53" s="123" t="s">
        <x:v>11</x:v>
      </x:c>
      <x:c r="F53" s="124" t="s"/>
      <x:c r="G53" s="125" t="s"/>
      <x:c r="H53" s="123" t="s">
        <x:v>12</x:v>
      </x:c>
      <x:c r="I53" s="124" t="s"/>
      <x:c r="J53" s="125" t="s"/>
      <x:c r="K53" s="123" t="s">
        <x:v>13</x:v>
      </x:c>
      <x:c r="L53" s="124" t="s"/>
      <x:c r="M53" s="125" t="s"/>
      <x:c r="N53" s="123" t="s">
        <x:v>14</x:v>
      </x:c>
      <x:c r="O53" s="124" t="s"/>
      <x:c r="P53" s="126" t="s"/>
      <x:c r="Q53" s="137" t="s">
        <x:v>15</x:v>
      </x:c>
      <x:c r="R53" s="128" t="s">
        <x:v>16</x:v>
      </x:c>
      <x:c r="S53" s="19" t="s">
        <x:v>17</x:v>
      </x:c>
      <x:c r="T53" s="70" t="s">
        <x:v>18</x:v>
      </x:c>
      <x:c r="U53" s="70" t="s">
        <x:v>19</x:v>
      </x:c>
      <x:c r="V53" s="70" t="s">
        <x:v>20</x:v>
      </x:c>
    </x:row>
    <x:row r="54" spans="1:23" customFormat="1" ht="15.75" customHeight="1" x14ac:dyDescent="0.25">
      <x:c r="B54" s="26" t="s">
        <x:v>21</x:v>
      </x:c>
      <x:c r="C54" s="27" t="s">
        <x:v>22</x:v>
      </x:c>
      <x:c r="D54" s="24" t="s">
        <x:v>23</x:v>
      </x:c>
      <x:c r="E54" s="26" t="s">
        <x:v>24</x:v>
      </x:c>
      <x:c r="F54" s="27" t="s">
        <x:v>25</x:v>
      </x:c>
      <x:c r="G54" s="24" t="s">
        <x:v>23</x:v>
      </x:c>
      <x:c r="H54" s="26" t="s">
        <x:v>25</x:v>
      </x:c>
      <x:c r="I54" s="27" t="s">
        <x:v>26</x:v>
      </x:c>
      <x:c r="J54" s="24" t="s">
        <x:v>23</x:v>
      </x:c>
      <x:c r="K54" s="26" t="s">
        <x:v>27</x:v>
      </x:c>
      <x:c r="L54" s="27" t="s">
        <x:v>28</x:v>
      </x:c>
      <x:c r="M54" s="24" t="s">
        <x:v>23</x:v>
      </x:c>
      <x:c r="N54" s="26" t="s">
        <x:v>28</x:v>
      </x:c>
      <x:c r="O54" s="27" t="s">
        <x:v>29</x:v>
      </x:c>
      <x:c r="P54" s="70" t="s">
        <x:v>23</x:v>
      </x:c>
      <x:c r="Q54" s="29" t="s">
        <x:v>34</x:v>
      </x:c>
      <x:c r="R54" s="138" t="n">
        <x:v>200000000</x:v>
      </x:c>
      <x:c r="S54" s="39" t="s">
        <x:v>47</x:v>
      </x:c>
      <x:c r="V54" s="71" t="s"/>
    </x:row>
    <x:row r="55" spans="1:23" x14ac:dyDescent="0.25">
      <x:c r="B55" s="26" t="s">
        <x:v>30</x:v>
      </x:c>
      <x:c r="C55" s="27" t="s">
        <x:v>31</x:v>
      </x:c>
      <x:c r="D55" s="33" t="s">
        <x:v>33</x:v>
      </x:c>
      <x:c r="E55" s="26" t="s">
        <x:v>30</x:v>
      </x:c>
      <x:c r="F55" s="27" t="s">
        <x:v>31</x:v>
      </x:c>
      <x:c r="G55" s="33" t="s"/>
      <x:c r="H55" s="26" t="s">
        <x:v>30</x:v>
      </x:c>
      <x:c r="I55" s="27" t="s">
        <x:v>31</x:v>
      </x:c>
      <x:c r="J55" s="33" t="s">
        <x:v>33</x:v>
      </x:c>
      <x:c r="K55" s="26" t="s">
        <x:v>30</x:v>
      </x:c>
      <x:c r="L55" s="27" t="s">
        <x:v>31</x:v>
      </x:c>
      <x:c r="M55" s="33" t="s"/>
      <x:c r="N55" s="26" t="s">
        <x:v>30</x:v>
      </x:c>
      <x:c r="O55" s="27" t="s">
        <x:v>31</x:v>
      </x:c>
      <x:c r="P55" s="33" t="s">
        <x:v>33</x:v>
      </x:c>
      <x:c r="Q55" s="29" t="s">
        <x:v>28</x:v>
      </x:c>
      <x:c r="R55" s="139" t="n">
        <x:v>1</x:v>
      </x:c>
      <x:c r="S55" s="39" t="s">
        <x:v>86</x:v>
      </x:c>
    </x:row>
    <x:row r="56" spans="1:23" customFormat="1" ht="15.75" customHeight="1" thickBot="1" x14ac:dyDescent="0.3">
      <x:c r="B56" s="29" t="n">
        <x:v>0</x:v>
      </x:c>
      <x:c r="C56" s="28" t="n">
        <x:v>0</x:v>
      </x:c>
      <x:c r="D56" s="33" t="s"/>
      <x:c r="E56" s="29" t="s"/>
      <x:c r="F56" s="28" t="s"/>
      <x:c r="G56" s="33" t="s"/>
      <x:c r="H56" s="29" t="n">
        <x:v>0</x:v>
      </x:c>
      <x:c r="I56" s="28" t="n">
        <x:v>0</x:v>
      </x:c>
      <x:c r="J56" s="33" t="s"/>
      <x:c r="K56" s="29" t="s"/>
      <x:c r="L56" s="28" t="s"/>
      <x:c r="M56" s="33" t="s"/>
      <x:c r="N56" s="29" t="n">
        <x:v>0</x:v>
      </x:c>
      <x:c r="O56" s="34" t="n">
        <x:v>0</x:v>
      </x:c>
      <x:c r="P56" s="33" t="s"/>
      <x:c r="Q56" s="25" t="s">
        <x:v>27</x:v>
      </x:c>
      <x:c r="R56" s="140" t="n">
        <x:v>100</x:v>
      </x:c>
      <x:c r="S56" s="39" t="s">
        <x:v>45</x:v>
      </x:c>
    </x:row>
    <x:row r="57" spans="1:23" x14ac:dyDescent="0.25">
      <x:c r="B57" s="150">
        <x:f>(C57-(C58-(C58-C56)/(B58-B56)*B58))/((C58-C56)/(B58-B56))</x:f>
      </x:c>
      <x:c r="C57" s="151" t="n">
        <x:v>100</x:v>
      </x:c>
      <x:c r="D57" s="33" t="s"/>
      <x:c r="E57" s="29" t="s"/>
      <x:c r="F57" s="28" t="s"/>
      <x:c r="G57" s="33" t="s"/>
      <x:c r="H57" s="141" t="n">
        <x:v>100</x:v>
      </x:c>
      <x:c r="I57" s="142" t="n">
        <x:v>1</x:v>
      </x:c>
      <x:c r="J57" s="33" t="s"/>
      <x:c r="K57" s="29" t="s"/>
      <x:c r="L57" s="28" t="s"/>
      <x:c r="M57" s="33" t="s"/>
      <x:c r="N57" s="141" t="n">
        <x:v>1</x:v>
      </x:c>
      <x:c r="O57" s="149" t="n">
        <x:v>2000000</x:v>
      </x:c>
      <x:c r="P57" s="33" t="s"/>
    </x:row>
    <x:row r="58" spans="1:23" x14ac:dyDescent="0.25">
      <x:c r="B58" s="143" t="n">
        <x:v>0.5</x:v>
      </x:c>
      <x:c r="C58" s="144" t="n">
        <x:v>10000</x:v>
      </x:c>
      <x:c r="D58" s="33" t="s"/>
      <x:c r="E58" s="29" t="s"/>
      <x:c r="F58" s="28" t="s"/>
      <x:c r="G58" s="33" t="s"/>
      <x:c r="H58" s="143" t="n">
        <x:v>10000</x:v>
      </x:c>
      <x:c r="I58" s="144" t="n">
        <x:v>10</x:v>
      </x:c>
      <x:c r="J58" s="33" t="s"/>
      <x:c r="K58" s="29" t="s"/>
      <x:c r="L58" s="28" t="s"/>
      <x:c r="M58" s="33" t="s"/>
      <x:c r="N58" s="143" t="n">
        <x:v>10</x:v>
      </x:c>
      <x:c r="O58" s="148" t="n">
        <x:v>200000000</x:v>
      </x:c>
      <x:c r="P58" s="33" t="s"/>
    </x:row>
    <x:row r="59" spans="1:23" x14ac:dyDescent="0.25">
      <x:c r="B59" s="145" t="n">
        <x:v>1</x:v>
      </x:c>
      <x:c r="C59" s="146" t="n">
        <x:v>100000</x:v>
      </x:c>
      <x:c r="D59" s="33" t="s"/>
      <x:c r="E59" s="29" t="s"/>
      <x:c r="F59" s="28" t="s"/>
      <x:c r="G59" s="33" t="s"/>
      <x:c r="H59" s="145" t="n">
        <x:v>100000</x:v>
      </x:c>
      <x:c r="I59" s="146" t="n">
        <x:v>100</x:v>
      </x:c>
      <x:c r="J59" s="33" t="s"/>
      <x:c r="K59" s="29" t="s"/>
      <x:c r="L59" s="28" t="s"/>
      <x:c r="M59" s="33" t="s"/>
      <x:c r="N59" s="145" t="n">
        <x:v>100</x:v>
      </x:c>
      <x:c r="O59" s="147" t="n">
        <x:v>2000000000</x:v>
      </x:c>
      <x:c r="P59" s="33" t="s"/>
    </x:row>
    <x:row r="60" spans="1:23" x14ac:dyDescent="0.25">
      <x:c r="B60" s="29" t="s"/>
      <x:c r="C60" s="28" t="s"/>
      <x:c r="D60" s="33" t="s"/>
      <x:c r="E60" s="29" t="s"/>
      <x:c r="F60" s="28" t="s"/>
      <x:c r="G60" s="33" t="s"/>
      <x:c r="H60" s="29" t="s"/>
      <x:c r="I60" s="28" t="s"/>
      <x:c r="J60" s="33" t="s"/>
      <x:c r="K60" s="29" t="s"/>
      <x:c r="L60" s="28" t="s"/>
      <x:c r="M60" s="33" t="s"/>
      <x:c r="N60" s="29" t="s"/>
      <x:c r="O60" s="34" t="s"/>
      <x:c r="P60" s="33" t="s"/>
    </x:row>
    <x:row r="61" spans="1:23" x14ac:dyDescent="0.25">
      <x:c r="B61" s="29" t="s"/>
      <x:c r="C61" s="28" t="s"/>
      <x:c r="D61" s="33" t="s"/>
      <x:c r="E61" s="29" t="s"/>
      <x:c r="F61" s="28" t="s"/>
      <x:c r="G61" s="33" t="s"/>
      <x:c r="H61" s="29" t="s"/>
      <x:c r="I61" s="28" t="s"/>
      <x:c r="J61" s="33" t="s"/>
      <x:c r="K61" s="29" t="s"/>
      <x:c r="L61" s="28" t="s"/>
      <x:c r="M61" s="33" t="s"/>
      <x:c r="N61" s="29" t="s"/>
      <x:c r="O61" s="34" t="s"/>
      <x:c r="P61" s="33" t="s"/>
    </x:row>
    <x:row r="62" spans="1:23" x14ac:dyDescent="0.25">
      <x:c r="B62" s="29" t="s"/>
      <x:c r="C62" s="28" t="s"/>
      <x:c r="D62" s="33" t="s"/>
      <x:c r="E62" s="29" t="s"/>
      <x:c r="F62" s="28" t="s"/>
      <x:c r="G62" s="33" t="s"/>
      <x:c r="H62" s="29" t="s"/>
      <x:c r="I62" s="28" t="s"/>
      <x:c r="J62" s="33" t="s"/>
      <x:c r="K62" s="29" t="s"/>
      <x:c r="L62" s="28" t="s"/>
      <x:c r="M62" s="33" t="s"/>
      <x:c r="N62" s="29" t="s"/>
      <x:c r="O62" s="34" t="s"/>
      <x:c r="P62" s="33" t="s"/>
    </x:row>
    <x:row r="63" spans="1:23" customFormat="1" ht="15.75" customHeight="1" x14ac:dyDescent="0.25">
      <x:c r="B63" s="29" t="s"/>
      <x:c r="C63" s="28" t="s"/>
      <x:c r="D63" s="33" t="s"/>
      <x:c r="E63" s="29" t="s"/>
      <x:c r="F63" s="28" t="s"/>
      <x:c r="G63" s="33" t="s"/>
      <x:c r="H63" s="29" t="s"/>
      <x:c r="I63" s="28" t="s"/>
      <x:c r="J63" s="33" t="s"/>
      <x:c r="K63" s="29" t="s"/>
      <x:c r="L63" s="28" t="s"/>
      <x:c r="M63" s="33" t="s"/>
      <x:c r="N63" s="29" t="s"/>
      <x:c r="O63" s="34" t="s"/>
      <x:c r="P63" s="33" t="s"/>
    </x:row>
    <x:row r="64" spans="1:23" customFormat="1" ht="16.5" customHeight="1" x14ac:dyDescent="0.25">
      <x:c r="B64" s="29" t="s"/>
      <x:c r="C64" s="28" t="s"/>
      <x:c r="D64" s="33" t="s"/>
      <x:c r="E64" s="29" t="s"/>
      <x:c r="F64" s="28" t="s"/>
      <x:c r="G64" s="33" t="s"/>
      <x:c r="H64" s="29" t="s"/>
      <x:c r="I64" s="28" t="s"/>
      <x:c r="J64" s="33" t="s"/>
      <x:c r="K64" s="29" t="s"/>
      <x:c r="L64" s="28" t="s"/>
      <x:c r="M64" s="33" t="s"/>
      <x:c r="N64" s="29" t="s"/>
      <x:c r="O64" s="34" t="s"/>
      <x:c r="P64" s="33" t="s"/>
    </x:row>
    <x:row r="65" spans="1:23" customFormat="1" ht="15.75" customHeight="1" thickBot="1" x14ac:dyDescent="0.3">
      <x:c r="B65" s="25" t="s"/>
      <x:c r="C65" s="35" t="s"/>
      <x:c r="D65" s="36" t="s"/>
      <x:c r="E65" s="25" t="s"/>
      <x:c r="F65" s="35" t="s"/>
      <x:c r="G65" s="36" t="s"/>
      <x:c r="H65" s="25" t="s"/>
      <x:c r="I65" s="35" t="s"/>
      <x:c r="J65" s="36" t="s"/>
      <x:c r="K65" s="25" t="s"/>
      <x:c r="L65" s="35" t="s"/>
      <x:c r="M65" s="36" t="s"/>
      <x:c r="N65" s="25" t="s"/>
      <x:c r="O65" s="38" t="s"/>
      <x:c r="P65" s="36" t="s"/>
    </x:row>
    <x:row r="67" spans="1:23" customFormat="1" ht="15.75" customHeight="1" thickBot="1" x14ac:dyDescent="0.3">
      <x:c r="B67" s="23" t="s">
        <x:v>46</x:v>
      </x:c>
    </x:row>
    <x:row r="68" spans="1:23" x14ac:dyDescent="0.25">
      <x:c r="B68" s="123" t="s">
        <x:v>10</x:v>
      </x:c>
      <x:c r="C68" s="124" t="s"/>
      <x:c r="D68" s="125" t="s"/>
      <x:c r="E68" s="123" t="s">
        <x:v>11</x:v>
      </x:c>
      <x:c r="F68" s="124" t="s"/>
      <x:c r="G68" s="125" t="s"/>
      <x:c r="H68" s="123" t="s">
        <x:v>12</x:v>
      </x:c>
      <x:c r="I68" s="124" t="s"/>
      <x:c r="J68" s="125" t="s"/>
      <x:c r="K68" s="123" t="s">
        <x:v>13</x:v>
      </x:c>
      <x:c r="L68" s="124" t="s"/>
      <x:c r="M68" s="125" t="s"/>
      <x:c r="N68" s="123" t="s">
        <x:v>14</x:v>
      </x:c>
      <x:c r="O68" s="124" t="s"/>
      <x:c r="P68" s="126" t="s"/>
      <x:c r="Q68" s="137" t="s">
        <x:v>15</x:v>
      </x:c>
      <x:c r="R68" s="128" t="s">
        <x:v>16</x:v>
      </x:c>
      <x:c r="S68" s="19" t="s">
        <x:v>17</x:v>
      </x:c>
      <x:c r="T68" s="70" t="s">
        <x:v>18</x:v>
      </x:c>
      <x:c r="U68" s="70" t="s">
        <x:v>19</x:v>
      </x:c>
      <x:c r="V68" s="70" t="s">
        <x:v>20</x:v>
      </x:c>
    </x:row>
    <x:row r="69" spans="1:23" x14ac:dyDescent="0.25">
      <x:c r="B69" s="26" t="s">
        <x:v>21</x:v>
      </x:c>
      <x:c r="C69" s="27" t="s">
        <x:v>22</x:v>
      </x:c>
      <x:c r="D69" s="24" t="s">
        <x:v>23</x:v>
      </x:c>
      <x:c r="E69" s="26" t="s">
        <x:v>24</x:v>
      </x:c>
      <x:c r="F69" s="27" t="s">
        <x:v>25</x:v>
      </x:c>
      <x:c r="G69" s="24" t="s">
        <x:v>23</x:v>
      </x:c>
      <x:c r="H69" s="26" t="s">
        <x:v>25</x:v>
      </x:c>
      <x:c r="I69" s="27" t="s">
        <x:v>26</x:v>
      </x:c>
      <x:c r="J69" s="24" t="s">
        <x:v>23</x:v>
      </x:c>
      <x:c r="K69" s="26" t="s">
        <x:v>27</x:v>
      </x:c>
      <x:c r="L69" s="27" t="s">
        <x:v>28</x:v>
      </x:c>
      <x:c r="M69" s="24" t="s">
        <x:v>23</x:v>
      </x:c>
      <x:c r="N69" s="26" t="s">
        <x:v>28</x:v>
      </x:c>
      <x:c r="O69" s="27" t="s">
        <x:v>29</x:v>
      </x:c>
      <x:c r="P69" s="70" t="s">
        <x:v>23</x:v>
      </x:c>
      <x:c r="Q69" s="29" t="s">
        <x:v>34</x:v>
      </x:c>
      <x:c r="R69" s="138" t="n">
        <x:v>5000000</x:v>
      </x:c>
      <x:c r="S69" s="39" t="s">
        <x:v>47</x:v>
      </x:c>
      <x:c r="V69" s="71" t="s"/>
    </x:row>
    <x:row r="70" spans="1:23" x14ac:dyDescent="0.25">
      <x:c r="B70" s="26" t="s">
        <x:v>30</x:v>
      </x:c>
      <x:c r="C70" s="27" t="s">
        <x:v>31</x:v>
      </x:c>
      <x:c r="D70" s="33" t="s">
        <x:v>33</x:v>
      </x:c>
      <x:c r="E70" s="26" t="s">
        <x:v>30</x:v>
      </x:c>
      <x:c r="F70" s="27" t="s">
        <x:v>31</x:v>
      </x:c>
      <x:c r="G70" s="33" t="s">
        <x:v>33</x:v>
      </x:c>
      <x:c r="H70" s="26" t="s">
        <x:v>30</x:v>
      </x:c>
      <x:c r="I70" s="27" t="s">
        <x:v>31</x:v>
      </x:c>
      <x:c r="J70" s="33" t="s">
        <x:v>33</x:v>
      </x:c>
      <x:c r="K70" s="26" t="s">
        <x:v>30</x:v>
      </x:c>
      <x:c r="L70" s="27" t="s">
        <x:v>31</x:v>
      </x:c>
      <x:c r="M70" s="33" t="s">
        <x:v>33</x:v>
      </x:c>
      <x:c r="N70" s="26" t="s">
        <x:v>30</x:v>
      </x:c>
      <x:c r="O70" s="27" t="s">
        <x:v>31</x:v>
      </x:c>
      <x:c r="P70" s="33" t="s">
        <x:v>33</x:v>
      </x:c>
      <x:c r="Q70" s="29" t="s">
        <x:v>28</x:v>
      </x:c>
      <x:c r="R70" s="139" t="n">
        <x:v>7</x:v>
      </x:c>
      <x:c r="S70" s="39" t="s">
        <x:v>48</x:v>
      </x:c>
    </x:row>
    <x:row r="71" spans="1:23" customFormat="1" ht="15.75" customHeight="1" thickBot="1" x14ac:dyDescent="0.3">
      <x:c r="B71" s="29" t="n">
        <x:v>0.1</x:v>
      </x:c>
      <x:c r="C71" s="28" t="n">
        <x:v>0</x:v>
      </x:c>
      <x:c r="D71" s="33" t="s"/>
      <x:c r="E71" s="29" t="n">
        <x:v>0</x:v>
      </x:c>
      <x:c r="F71" s="28" t="n">
        <x:v>300</x:v>
      </x:c>
      <x:c r="G71" s="33" t="s"/>
      <x:c r="H71" s="29" t="n">
        <x:v>0</x:v>
      </x:c>
      <x:c r="I71" s="28" t="n">
        <x:v>1</x:v>
      </x:c>
      <x:c r="J71" s="33" t="s"/>
      <x:c r="K71" s="29" t="n">
        <x:v>3</x:v>
      </x:c>
      <x:c r="L71" s="28" t="n">
        <x:v>1</x:v>
      </x:c>
      <x:c r="M71" s="33" t="s"/>
      <x:c r="N71" s="29" t="n">
        <x:v>1</x:v>
      </x:c>
      <x:c r="O71" s="34" t="n">
        <x:v>1000000</x:v>
      </x:c>
      <x:c r="P71" s="33" t="s"/>
      <x:c r="Q71" s="25" t="s">
        <x:v>27</x:v>
      </x:c>
      <x:c r="R71" s="140" t="n">
        <x:v>8</x:v>
      </x:c>
      <x:c r="S71" s="39" t="s">
        <x:v>49</x:v>
      </x:c>
    </x:row>
    <x:row r="72" spans="1:23" x14ac:dyDescent="0.25">
      <x:c r="B72" s="29" t="n">
        <x:v>0.2</x:v>
      </x:c>
      <x:c r="C72" s="28" t="n">
        <x:v>100</x:v>
      </x:c>
      <x:c r="D72" s="33" t="s"/>
      <x:c r="E72" s="29" t="n">
        <x:v>100</x:v>
      </x:c>
      <x:c r="F72" s="28" t="n">
        <x:v>400</x:v>
      </x:c>
      <x:c r="G72" s="33" t="s"/>
      <x:c r="H72" s="29" t="n">
        <x:v>200</x:v>
      </x:c>
      <x:c r="I72" s="28" t="n">
        <x:v>2</x:v>
      </x:c>
      <x:c r="J72" s="33" t="s"/>
      <x:c r="K72" s="29" t="n">
        <x:v>4</x:v>
      </x:c>
      <x:c r="L72" s="28" t="n">
        <x:v>2</x:v>
      </x:c>
      <x:c r="M72" s="33" t="s"/>
      <x:c r="N72" s="29" t="n">
        <x:v>2</x:v>
      </x:c>
      <x:c r="O72" s="34" t="n">
        <x:v>2000000</x:v>
      </x:c>
      <x:c r="P72" s="33" t="s"/>
    </x:row>
    <x:row r="73" spans="1:23" x14ac:dyDescent="0.25">
      <x:c r="B73" s="29" t="n">
        <x:v>0.3</x:v>
      </x:c>
      <x:c r="C73" s="28" t="n">
        <x:v>200</x:v>
      </x:c>
      <x:c r="D73" s="33" t="s"/>
      <x:c r="E73" s="29" t="n">
        <x:v>200</x:v>
      </x:c>
      <x:c r="F73" s="28" t="n">
        <x:v>500</x:v>
      </x:c>
      <x:c r="G73" s="33" t="s"/>
      <x:c r="H73" s="29" t="n">
        <x:v>300</x:v>
      </x:c>
      <x:c r="I73" s="28" t="n">
        <x:v>3</x:v>
      </x:c>
      <x:c r="J73" s="33" t="s"/>
      <x:c r="K73" s="29" t="n">
        <x:v>5</x:v>
      </x:c>
      <x:c r="L73" s="28" t="n">
        <x:v>3</x:v>
      </x:c>
      <x:c r="M73" s="33" t="s"/>
      <x:c r="N73" s="29" t="n">
        <x:v>3</x:v>
      </x:c>
      <x:c r="O73" s="34" t="n">
        <x:v>3000000</x:v>
      </x:c>
      <x:c r="P73" s="33" t="s"/>
    </x:row>
    <x:row r="74" spans="1:23" x14ac:dyDescent="0.25">
      <x:c r="B74" s="29" t="n">
        <x:v>0.4</x:v>
      </x:c>
      <x:c r="C74" s="28" t="n">
        <x:v>300</x:v>
      </x:c>
      <x:c r="D74" s="33" t="s"/>
      <x:c r="E74" s="29" t="n">
        <x:v>300</x:v>
      </x:c>
      <x:c r="F74" s="28" t="n">
        <x:v>600</x:v>
      </x:c>
      <x:c r="G74" s="33" t="s"/>
      <x:c r="H74" s="29" t="n">
        <x:v>400</x:v>
      </x:c>
      <x:c r="I74" s="28" t="n">
        <x:v>4</x:v>
      </x:c>
      <x:c r="J74" s="33" t="s"/>
      <x:c r="K74" s="29" t="n">
        <x:v>6</x:v>
      </x:c>
      <x:c r="L74" s="28" t="n">
        <x:v>4</x:v>
      </x:c>
      <x:c r="M74" s="33" t="s"/>
      <x:c r="N74" s="29" t="n">
        <x:v>4</x:v>
      </x:c>
      <x:c r="O74" s="34" t="n">
        <x:v>4000000</x:v>
      </x:c>
      <x:c r="P74" s="33" t="s"/>
    </x:row>
    <x:row r="75" spans="1:23" x14ac:dyDescent="0.25">
      <x:c r="B75" s="143" t="n">
        <x:v>0.5</x:v>
      </x:c>
      <x:c r="C75" s="144" t="n">
        <x:v>400</x:v>
      </x:c>
      <x:c r="D75" s="33" t="s"/>
      <x:c r="E75" s="143" t="n">
        <x:v>400</x:v>
      </x:c>
      <x:c r="F75" s="144" t="n">
        <x:v>700</x:v>
      </x:c>
      <x:c r="G75" s="33" t="s"/>
      <x:c r="H75" s="29" t="n">
        <x:v>500</x:v>
      </x:c>
      <x:c r="I75" s="28" t="n">
        <x:v>5</x:v>
      </x:c>
      <x:c r="J75" s="33" t="s"/>
      <x:c r="K75" s="143" t="n">
        <x:v>7</x:v>
      </x:c>
      <x:c r="L75" s="144" t="n">
        <x:v>5</x:v>
      </x:c>
      <x:c r="M75" s="33" t="s"/>
      <x:c r="N75" s="143" t="n">
        <x:v>5</x:v>
      </x:c>
      <x:c r="O75" s="148" t="n">
        <x:v>5000000</x:v>
      </x:c>
      <x:c r="P75" s="33" t="s"/>
    </x:row>
    <x:row r="76" spans="1:23" x14ac:dyDescent="0.25">
      <x:c r="B76" s="145" t="n">
        <x:v>0.6</x:v>
      </x:c>
      <x:c r="C76" s="146" t="n">
        <x:v>500</x:v>
      </x:c>
      <x:c r="D76" s="33" t="s"/>
      <x:c r="E76" s="145" t="n">
        <x:v>500</x:v>
      </x:c>
      <x:c r="F76" s="146" t="n">
        <x:v>800</x:v>
      </x:c>
      <x:c r="G76" s="33" t="s"/>
      <x:c r="H76" s="29" t="n">
        <x:v>600</x:v>
      </x:c>
      <x:c r="I76" s="28" t="n">
        <x:v>6</x:v>
      </x:c>
      <x:c r="J76" s="33" t="s"/>
      <x:c r="K76" s="145" t="n">
        <x:v>8</x:v>
      </x:c>
      <x:c r="L76" s="146" t="n">
        <x:v>6</x:v>
      </x:c>
      <x:c r="M76" s="33" t="s"/>
      <x:c r="N76" s="145" t="n">
        <x:v>6</x:v>
      </x:c>
      <x:c r="O76" s="147" t="n">
        <x:v>6000000</x:v>
      </x:c>
      <x:c r="P76" s="33" t="s"/>
    </x:row>
    <x:row r="77" spans="1:23" x14ac:dyDescent="0.25">
      <x:c r="B77" s="141" t="n">
        <x:v>0.7</x:v>
      </x:c>
      <x:c r="C77" s="142" t="n">
        <x:v>600</x:v>
      </x:c>
      <x:c r="D77" s="33" t="s"/>
      <x:c r="E77" s="141" t="n">
        <x:v>600</x:v>
      </x:c>
      <x:c r="F77" s="142" t="n">
        <x:v>900</x:v>
      </x:c>
      <x:c r="G77" s="33" t="s"/>
      <x:c r="H77" s="143" t="n">
        <x:v>700</x:v>
      </x:c>
      <x:c r="I77" s="144" t="n">
        <x:v>7</x:v>
      </x:c>
      <x:c r="J77" s="33" t="s"/>
      <x:c r="K77" s="141" t="n">
        <x:v>9</x:v>
      </x:c>
      <x:c r="L77" s="142" t="n">
        <x:v>7</x:v>
      </x:c>
      <x:c r="M77" s="33" t="s"/>
      <x:c r="N77" s="141" t="n">
        <x:v>7</x:v>
      </x:c>
      <x:c r="O77" s="149" t="n">
        <x:v>7000000</x:v>
      </x:c>
      <x:c r="P77" s="33" t="s"/>
    </x:row>
    <x:row r="78" spans="1:23" x14ac:dyDescent="0.25">
      <x:c r="B78" s="29" t="n">
        <x:v>0.8</x:v>
      </x:c>
      <x:c r="C78" s="28" t="n">
        <x:v>700</x:v>
      </x:c>
      <x:c r="D78" s="33" t="s"/>
      <x:c r="E78" s="29" t="n">
        <x:v>700</x:v>
      </x:c>
      <x:c r="F78" s="28" t="n">
        <x:v>1000</x:v>
      </x:c>
      <x:c r="G78" s="33" t="s"/>
      <x:c r="H78" s="145" t="n">
        <x:v>800</x:v>
      </x:c>
      <x:c r="I78" s="146" t="n">
        <x:v>8</x:v>
      </x:c>
      <x:c r="J78" s="33" t="s"/>
      <x:c r="K78" s="29" t="n">
        <x:v>10</x:v>
      </x:c>
      <x:c r="L78" s="28" t="n">
        <x:v>8</x:v>
      </x:c>
      <x:c r="M78" s="33" t="s"/>
      <x:c r="N78" s="29" t="n">
        <x:v>8</x:v>
      </x:c>
      <x:c r="O78" s="34" t="n">
        <x:v>8000000</x:v>
      </x:c>
      <x:c r="P78" s="33" t="s"/>
    </x:row>
    <x:row r="79" spans="1:23" x14ac:dyDescent="0.25">
      <x:c r="B79" s="29" t="n">
        <x:v>0.9</x:v>
      </x:c>
      <x:c r="C79" s="28" t="n">
        <x:v>800</x:v>
      </x:c>
      <x:c r="D79" s="33" t="s"/>
      <x:c r="E79" s="29" t="n">
        <x:v>800</x:v>
      </x:c>
      <x:c r="F79" s="28" t="n">
        <x:v>1100</x:v>
      </x:c>
      <x:c r="G79" s="33" t="s"/>
      <x:c r="H79" s="141" t="n">
        <x:v>900</x:v>
      </x:c>
      <x:c r="I79" s="142" t="n">
        <x:v>9</x:v>
      </x:c>
      <x:c r="J79" s="33" t="s"/>
      <x:c r="K79" s="29" t="s"/>
      <x:c r="L79" s="28" t="s"/>
      <x:c r="M79" s="33" t="s"/>
      <x:c r="N79" s="29" t="s"/>
      <x:c r="O79" s="34" t="s"/>
      <x:c r="P79" s="33" t="s"/>
    </x:row>
    <x:row r="80" spans="1:23" customFormat="1" ht="15.75" customHeight="1" thickBot="1" x14ac:dyDescent="0.3">
      <x:c r="B80" s="25" t="n">
        <x:v>1</x:v>
      </x:c>
      <x:c r="C80" s="35" t="n">
        <x:v>900</x:v>
      </x:c>
      <x:c r="D80" s="36" t="s"/>
      <x:c r="E80" s="25" t="n">
        <x:v>900</x:v>
      </x:c>
      <x:c r="F80" s="35" t="n">
        <x:v>1200</x:v>
      </x:c>
      <x:c r="G80" s="36" t="s"/>
      <x:c r="H80" s="25" t="s"/>
      <x:c r="I80" s="35" t="s"/>
      <x:c r="J80" s="36" t="s"/>
      <x:c r="K80" s="25" t="s"/>
      <x:c r="L80" s="35" t="s"/>
      <x:c r="M80" s="36" t="s"/>
      <x:c r="N80" s="25" t="s"/>
      <x:c r="O80" s="38" t="s"/>
      <x:c r="P80" s="36" t="s"/>
    </x:row>
    <x:row r="82" spans="1:23" customFormat="1" ht="15.75" customHeight="1" thickBot="1" x14ac:dyDescent="0.3">
      <x:c r="B82" s="23" t="s">
        <x:v>50</x:v>
      </x:c>
    </x:row>
    <x:row r="83" spans="1:23" x14ac:dyDescent="0.25">
      <x:c r="B83" s="123" t="s">
        <x:v>10</x:v>
      </x:c>
      <x:c r="C83" s="124" t="s"/>
      <x:c r="D83" s="125" t="s"/>
      <x:c r="E83" s="123" t="s">
        <x:v>11</x:v>
      </x:c>
      <x:c r="F83" s="124" t="s"/>
      <x:c r="G83" s="125" t="s"/>
      <x:c r="H83" s="123" t="s">
        <x:v>12</x:v>
      </x:c>
      <x:c r="I83" s="124" t="s"/>
      <x:c r="J83" s="125" t="s"/>
      <x:c r="K83" s="123" t="s">
        <x:v>13</x:v>
      </x:c>
      <x:c r="L83" s="124" t="s"/>
      <x:c r="M83" s="126" t="s"/>
      <x:c r="N83" s="123" t="s">
        <x:v>14</x:v>
      </x:c>
      <x:c r="O83" s="124" t="s"/>
      <x:c r="P83" s="125" t="s"/>
      <x:c r="Q83" s="137" t="s">
        <x:v>15</x:v>
      </x:c>
      <x:c r="R83" s="128" t="s">
        <x:v>16</x:v>
      </x:c>
      <x:c r="S83" s="19" t="s">
        <x:v>17</x:v>
      </x:c>
      <x:c r="T83" s="70" t="s">
        <x:v>18</x:v>
      </x:c>
      <x:c r="U83" s="70" t="s">
        <x:v>19</x:v>
      </x:c>
      <x:c r="V83" s="70" t="s">
        <x:v>20</x:v>
      </x:c>
    </x:row>
    <x:row r="84" spans="1:23" x14ac:dyDescent="0.25">
      <x:c r="B84" s="26" t="s">
        <x:v>21</x:v>
      </x:c>
      <x:c r="C84" s="27" t="s">
        <x:v>22</x:v>
      </x:c>
      <x:c r="D84" s="24" t="s">
        <x:v>23</x:v>
      </x:c>
      <x:c r="E84" s="26" t="s">
        <x:v>24</x:v>
      </x:c>
      <x:c r="F84" s="27" t="s">
        <x:v>25</x:v>
      </x:c>
      <x:c r="G84" s="24" t="s">
        <x:v>23</x:v>
      </x:c>
      <x:c r="H84" s="26" t="s">
        <x:v>25</x:v>
      </x:c>
      <x:c r="I84" s="27" t="s">
        <x:v>26</x:v>
      </x:c>
      <x:c r="J84" s="24" t="s">
        <x:v>23</x:v>
      </x:c>
      <x:c r="K84" s="26" t="s">
        <x:v>27</x:v>
      </x:c>
      <x:c r="L84" s="27" t="s">
        <x:v>28</x:v>
      </x:c>
      <x:c r="M84" s="70" t="s">
        <x:v>23</x:v>
      </x:c>
      <x:c r="N84" s="26" t="s">
        <x:v>28</x:v>
      </x:c>
      <x:c r="O84" s="27" t="s">
        <x:v>29</x:v>
      </x:c>
      <x:c r="P84" s="24" t="s">
        <x:v>23</x:v>
      </x:c>
      <x:c r="Q84" s="29" t="s">
        <x:v>34</x:v>
      </x:c>
      <x:c r="R84" s="138" t="n">
        <x:v>7000000</x:v>
      </x:c>
      <x:c r="S84" s="39" t="s">
        <x:v>51</x:v>
      </x:c>
      <x:c r="V84" s="71" t="s"/>
    </x:row>
    <x:row r="85" spans="1:23" x14ac:dyDescent="0.25">
      <x:c r="B85" s="26" t="s">
        <x:v>30</x:v>
      </x:c>
      <x:c r="C85" s="27" t="s">
        <x:v>31</x:v>
      </x:c>
      <x:c r="D85" s="33" t="s">
        <x:v>33</x:v>
      </x:c>
      <x:c r="E85" s="26" t="s">
        <x:v>30</x:v>
      </x:c>
      <x:c r="F85" s="27" t="s">
        <x:v>31</x:v>
      </x:c>
      <x:c r="G85" s="33" t="s">
        <x:v>33</x:v>
      </x:c>
      <x:c r="H85" s="26" t="s">
        <x:v>30</x:v>
      </x:c>
      <x:c r="I85" s="27" t="s">
        <x:v>31</x:v>
      </x:c>
      <x:c r="J85" s="33" t="s">
        <x:v>33</x:v>
      </x:c>
      <x:c r="K85" s="26" t="s">
        <x:v>30</x:v>
      </x:c>
      <x:c r="L85" s="27" t="s">
        <x:v>31</x:v>
      </x:c>
      <x:c r="M85" s="32" t="s">
        <x:v>33</x:v>
      </x:c>
      <x:c r="N85" s="26" t="s">
        <x:v>30</x:v>
      </x:c>
      <x:c r="O85" s="27" t="s">
        <x:v>31</x:v>
      </x:c>
      <x:c r="P85" s="33" t="s">
        <x:v>33</x:v>
      </x:c>
      <x:c r="Q85" s="29" t="s">
        <x:v>28</x:v>
      </x:c>
      <x:c r="R85" s="139" t="n">
        <x:v>10</x:v>
      </x:c>
      <x:c r="S85" s="39" t="s">
        <x:v>36</x:v>
      </x:c>
    </x:row>
    <x:row r="86" spans="1:23" customFormat="1" ht="15.75" customHeight="1" thickBot="1" x14ac:dyDescent="0.3">
      <x:c r="B86" s="29" t="n">
        <x:v>0.1</x:v>
      </x:c>
      <x:c r="C86" s="28" t="n">
        <x:v>0</x:v>
      </x:c>
      <x:c r="D86" s="33" t="s"/>
      <x:c r="E86" s="29" t="s"/>
      <x:c r="F86" s="28" t="s"/>
      <x:c r="G86" s="33" t="s"/>
      <x:c r="H86" s="29" t="n">
        <x:v>0</x:v>
      </x:c>
      <x:c r="I86" s="28" t="n">
        <x:v>10</x:v>
      </x:c>
      <x:c r="J86" s="33" t="s"/>
      <x:c r="K86" s="141" t="n">
        <x:v>14</x:v>
      </x:c>
      <x:c r="L86" s="142" t="n">
        <x:v>10</x:v>
      </x:c>
      <x:c r="N86" s="141" t="n">
        <x:v>10</x:v>
      </x:c>
      <x:c r="O86" s="149" t="n">
        <x:v>1000000</x:v>
      </x:c>
      <x:c r="P86" s="33" t="s"/>
      <x:c r="Q86" s="25" t="s">
        <x:v>27</x:v>
      </x:c>
      <x:c r="R86" s="140" t="n">
        <x:v>26</x:v>
      </x:c>
      <x:c r="S86" s="39" t="s">
        <x:v>52</x:v>
      </x:c>
    </x:row>
    <x:row r="87" spans="1:23" x14ac:dyDescent="0.25">
      <x:c r="B87" s="29" t="n">
        <x:v>0.2</x:v>
      </x:c>
      <x:c r="C87" s="28" t="n">
        <x:v>200</x:v>
      </x:c>
      <x:c r="D87" s="33" t="s"/>
      <x:c r="E87" s="29" t="s"/>
      <x:c r="F87" s="28" t="s"/>
      <x:c r="G87" s="33" t="s"/>
      <x:c r="H87" s="29" t="n">
        <x:v>200</x:v>
      </x:c>
      <x:c r="I87" s="28" t="n">
        <x:v>12</x:v>
      </x:c>
      <x:c r="J87" s="33" t="s"/>
      <x:c r="K87" s="29" t="n">
        <x:v>16</x:v>
      </x:c>
      <x:c r="L87" s="28" t="n">
        <x:v>12</x:v>
      </x:c>
      <x:c r="N87" s="29" t="n">
        <x:v>12</x:v>
      </x:c>
      <x:c r="O87" s="34" t="n">
        <x:v>2000000</x:v>
      </x:c>
      <x:c r="P87" s="33" t="s"/>
    </x:row>
    <x:row r="88" spans="1:23" x14ac:dyDescent="0.25">
      <x:c r="B88" s="141" t="n">
        <x:v>0.3</x:v>
      </x:c>
      <x:c r="C88" s="142" t="n">
        <x:v>400</x:v>
      </x:c>
      <x:c r="D88" s="33" t="s"/>
      <x:c r="E88" s="29" t="s"/>
      <x:c r="F88" s="28" t="s"/>
      <x:c r="G88" s="33" t="s"/>
      <x:c r="H88" s="141" t="n">
        <x:v>400</x:v>
      </x:c>
      <x:c r="I88" s="142" t="n">
        <x:v>14</x:v>
      </x:c>
      <x:c r="J88" s="33" t="s"/>
      <x:c r="K88" s="29" t="n">
        <x:v>18</x:v>
      </x:c>
      <x:c r="L88" s="28" t="n">
        <x:v>14</x:v>
      </x:c>
      <x:c r="N88" s="29" t="n">
        <x:v>14</x:v>
      </x:c>
      <x:c r="O88" s="34" t="n">
        <x:v>3000000</x:v>
      </x:c>
      <x:c r="P88" s="33" t="s"/>
    </x:row>
    <x:row r="89" spans="1:23" x14ac:dyDescent="0.25">
      <x:c r="B89" s="29" t="n">
        <x:v>0.4</x:v>
      </x:c>
      <x:c r="C89" s="28" t="n">
        <x:v>600</x:v>
      </x:c>
      <x:c r="D89" s="33" t="s"/>
      <x:c r="E89" s="29" t="s"/>
      <x:c r="F89" s="28" t="s"/>
      <x:c r="G89" s="33" t="s"/>
      <x:c r="H89" s="29" t="n">
        <x:v>600</x:v>
      </x:c>
      <x:c r="I89" s="28" t="n">
        <x:v>16</x:v>
      </x:c>
      <x:c r="J89" s="33" t="s"/>
      <x:c r="K89" s="29" t="n">
        <x:v>20</x:v>
      </x:c>
      <x:c r="L89" s="28" t="n">
        <x:v>16</x:v>
      </x:c>
      <x:c r="N89" s="29" t="n">
        <x:v>16</x:v>
      </x:c>
      <x:c r="O89" s="34" t="n">
        <x:v>4000000</x:v>
      </x:c>
      <x:c r="P89" s="33" t="s"/>
    </x:row>
    <x:row r="90" spans="1:23" x14ac:dyDescent="0.25">
      <x:c r="B90" s="29" t="n">
        <x:v>0.5</x:v>
      </x:c>
      <x:c r="C90" s="28" t="n">
        <x:v>800</x:v>
      </x:c>
      <x:c r="D90" s="33" t="s"/>
      <x:c r="E90" s="29" t="s"/>
      <x:c r="F90" s="28" t="s"/>
      <x:c r="G90" s="33" t="s"/>
      <x:c r="H90" s="29" t="n">
        <x:v>800</x:v>
      </x:c>
      <x:c r="I90" s="28" t="n">
        <x:v>18</x:v>
      </x:c>
      <x:c r="J90" s="33" t="s"/>
      <x:c r="K90" s="29" t="n">
        <x:v>22</x:v>
      </x:c>
      <x:c r="L90" s="28" t="n">
        <x:v>18</x:v>
      </x:c>
      <x:c r="N90" s="29" t="n">
        <x:v>18</x:v>
      </x:c>
      <x:c r="O90" s="34" t="n">
        <x:v>5000000</x:v>
      </x:c>
      <x:c r="P90" s="33" t="s"/>
    </x:row>
    <x:row r="91" spans="1:23" x14ac:dyDescent="0.25">
      <x:c r="B91" s="29" t="n">
        <x:v>0.6</x:v>
      </x:c>
      <x:c r="C91" s="28" t="n">
        <x:v>1000</x:v>
      </x:c>
      <x:c r="D91" s="33" t="s"/>
      <x:c r="E91" s="29" t="s"/>
      <x:c r="F91" s="28" t="s"/>
      <x:c r="G91" s="33" t="s"/>
      <x:c r="H91" s="29" t="n">
        <x:v>1000</x:v>
      </x:c>
      <x:c r="I91" s="28" t="n">
        <x:v>20</x:v>
      </x:c>
      <x:c r="J91" s="33" t="s"/>
      <x:c r="K91" s="29" t="n">
        <x:v>24</x:v>
      </x:c>
      <x:c r="L91" s="28" t="n">
        <x:v>20</x:v>
      </x:c>
      <x:c r="N91" s="29" t="n">
        <x:v>20</x:v>
      </x:c>
      <x:c r="O91" s="34" t="n">
        <x:v>6000000</x:v>
      </x:c>
      <x:c r="P91" s="33" t="s"/>
    </x:row>
    <x:row r="92" spans="1:23" x14ac:dyDescent="0.25">
      <x:c r="B92" s="29" t="n">
        <x:v>0.7</x:v>
      </x:c>
      <x:c r="C92" s="28" t="n">
        <x:v>1200</x:v>
      </x:c>
      <x:c r="D92" s="33" t="s"/>
      <x:c r="E92" s="29" t="s"/>
      <x:c r="F92" s="28" t="s"/>
      <x:c r="G92" s="33" t="s"/>
      <x:c r="H92" s="29" t="n">
        <x:v>1200</x:v>
      </x:c>
      <x:c r="I92" s="28" t="n">
        <x:v>22</x:v>
      </x:c>
      <x:c r="J92" s="33" t="s"/>
      <x:c r="K92" s="143" t="n">
        <x:v>26</x:v>
      </x:c>
      <x:c r="L92" s="144" t="n">
        <x:v>22</x:v>
      </x:c>
      <x:c r="N92" s="143" t="n">
        <x:v>22</x:v>
      </x:c>
      <x:c r="O92" s="148" t="n">
        <x:v>7000000</x:v>
      </x:c>
      <x:c r="P92" s="33" t="s"/>
    </x:row>
    <x:row r="93" spans="1:23" x14ac:dyDescent="0.25">
      <x:c r="B93" s="29" t="n">
        <x:v>0.8</x:v>
      </x:c>
      <x:c r="C93" s="28" t="n">
        <x:v>1400</x:v>
      </x:c>
      <x:c r="D93" s="33" t="s"/>
      <x:c r="E93" s="29" t="s"/>
      <x:c r="F93" s="28" t="s"/>
      <x:c r="G93" s="33" t="s"/>
      <x:c r="H93" s="29" t="n">
        <x:v>1400</x:v>
      </x:c>
      <x:c r="I93" s="28" t="n">
        <x:v>24</x:v>
      </x:c>
      <x:c r="J93" s="33" t="s"/>
      <x:c r="K93" s="29" t="n">
        <x:v>28</x:v>
      </x:c>
      <x:c r="L93" s="28" t="n">
        <x:v>24</x:v>
      </x:c>
      <x:c r="N93" s="29" t="n">
        <x:v>24</x:v>
      </x:c>
      <x:c r="O93" s="34" t="n">
        <x:v>8000000</x:v>
      </x:c>
      <x:c r="P93" s="33" t="s"/>
    </x:row>
    <x:row r="94" spans="1:23" x14ac:dyDescent="0.25">
      <x:c r="B94" s="143" t="n">
        <x:v>0.9</x:v>
      </x:c>
      <x:c r="C94" s="144" t="n">
        <x:v>1600</x:v>
      </x:c>
      <x:c r="D94" s="33" t="s"/>
      <x:c r="E94" s="29" t="s"/>
      <x:c r="F94" s="28" t="s"/>
      <x:c r="G94" s="33" t="s"/>
      <x:c r="H94" s="143" t="n">
        <x:v>1600</x:v>
      </x:c>
      <x:c r="I94" s="144" t="n">
        <x:v>26</x:v>
      </x:c>
      <x:c r="J94" s="33" t="s"/>
      <x:c r="K94" s="29" t="s"/>
      <x:c r="L94" s="28" t="s"/>
      <x:c r="N94" s="29" t="n">
        <x:v>26</x:v>
      </x:c>
      <x:c r="O94" s="34" t="n">
        <x:v>9000000</x:v>
      </x:c>
      <x:c r="P94" s="33" t="s"/>
    </x:row>
    <x:row r="95" spans="1:23" customFormat="1" ht="15.75" customHeight="1" thickBot="1" x14ac:dyDescent="0.3">
      <x:c r="B95" s="25" t="n">
        <x:v>1</x:v>
      </x:c>
      <x:c r="C95" s="35" t="n">
        <x:v>1800</x:v>
      </x:c>
      <x:c r="D95" s="36" t="s"/>
      <x:c r="E95" s="25" t="s"/>
      <x:c r="F95" s="35" t="s"/>
      <x:c r="G95" s="36" t="s"/>
      <x:c r="H95" s="25" t="n">
        <x:v>1800</x:v>
      </x:c>
      <x:c r="I95" s="35" t="n">
        <x:v>28</x:v>
      </x:c>
      <x:c r="J95" s="36" t="s"/>
      <x:c r="K95" s="25" t="s"/>
      <x:c r="L95" s="35" t="s"/>
      <x:c r="M95" s="37" t="s"/>
      <x:c r="N95" s="25" t="n">
        <x:v>28</x:v>
      </x:c>
      <x:c r="O95" s="38" t="n">
        <x:v>10000000</x:v>
      </x:c>
      <x:c r="P95" s="36" t="s"/>
    </x:row>
    <x:row r="97" spans="1:23" customFormat="1" ht="15.75" customHeight="1" thickBot="1" x14ac:dyDescent="0.3">
      <x:c r="B97" s="23" t="s">
        <x:v>53</x:v>
      </x:c>
    </x:row>
    <x:row r="98" spans="1:23" x14ac:dyDescent="0.25">
      <x:c r="B98" s="123" t="s">
        <x:v>10</x:v>
      </x:c>
      <x:c r="C98" s="124" t="s"/>
      <x:c r="D98" s="126" t="s"/>
      <x:c r="E98" s="123" t="s">
        <x:v>11</x:v>
      </x:c>
      <x:c r="F98" s="124" t="s"/>
      <x:c r="G98" s="125" t="s"/>
      <x:c r="H98" s="123" t="s">
        <x:v>12</x:v>
      </x:c>
      <x:c r="I98" s="124" t="s"/>
      <x:c r="J98" s="125" t="s"/>
      <x:c r="K98" s="123" t="s">
        <x:v>13</x:v>
      </x:c>
      <x:c r="L98" s="124" t="s"/>
      <x:c r="M98" s="125" t="s"/>
      <x:c r="N98" s="123" t="s">
        <x:v>14</x:v>
      </x:c>
      <x:c r="O98" s="124" t="s"/>
      <x:c r="P98" s="125" t="s"/>
      <x:c r="Q98" s="137" t="s">
        <x:v>15</x:v>
      </x:c>
      <x:c r="R98" s="128" t="s">
        <x:v>16</x:v>
      </x:c>
      <x:c r="S98" s="19" t="s">
        <x:v>17</x:v>
      </x:c>
      <x:c r="T98" s="70" t="s">
        <x:v>18</x:v>
      </x:c>
      <x:c r="U98" s="70" t="s">
        <x:v>19</x:v>
      </x:c>
      <x:c r="V98" s="70" t="s">
        <x:v>20</x:v>
      </x:c>
    </x:row>
    <x:row r="99" spans="1:23" x14ac:dyDescent="0.25">
      <x:c r="B99" s="26" t="s">
        <x:v>21</x:v>
      </x:c>
      <x:c r="C99" s="27" t="s">
        <x:v>22</x:v>
      </x:c>
      <x:c r="D99" s="70" t="s">
        <x:v>23</x:v>
      </x:c>
      <x:c r="E99" s="26" t="s">
        <x:v>24</x:v>
      </x:c>
      <x:c r="F99" s="27" t="s">
        <x:v>25</x:v>
      </x:c>
      <x:c r="G99" s="24" t="s">
        <x:v>23</x:v>
      </x:c>
      <x:c r="H99" s="26" t="s">
        <x:v>25</x:v>
      </x:c>
      <x:c r="I99" s="27" t="s">
        <x:v>26</x:v>
      </x:c>
      <x:c r="J99" s="24" t="s">
        <x:v>23</x:v>
      </x:c>
      <x:c r="K99" s="26" t="s">
        <x:v>27</x:v>
      </x:c>
      <x:c r="L99" s="27" t="s">
        <x:v>28</x:v>
      </x:c>
      <x:c r="M99" s="24" t="s">
        <x:v>23</x:v>
      </x:c>
      <x:c r="N99" s="26" t="s">
        <x:v>28</x:v>
      </x:c>
      <x:c r="O99" s="27" t="s">
        <x:v>29</x:v>
      </x:c>
      <x:c r="P99" s="24" t="s">
        <x:v>23</x:v>
      </x:c>
      <x:c r="Q99" s="29" t="s">
        <x:v>34</x:v>
      </x:c>
      <x:c r="R99" s="138" t="n">
        <x:v>35000000</x:v>
      </x:c>
      <x:c r="S99" s="39" t="s">
        <x:v>54</x:v>
      </x:c>
      <x:c r="V99" s="71" t="s"/>
    </x:row>
    <x:row r="100" spans="1:23" x14ac:dyDescent="0.25">
      <x:c r="B100" s="26" t="s">
        <x:v>30</x:v>
      </x:c>
      <x:c r="C100" s="27" t="s">
        <x:v>31</x:v>
      </x:c>
      <x:c r="D100" s="32" t="s">
        <x:v>33</x:v>
      </x:c>
      <x:c r="E100" s="26" t="s">
        <x:v>30</x:v>
      </x:c>
      <x:c r="F100" s="27" t="s">
        <x:v>31</x:v>
      </x:c>
      <x:c r="G100" s="33" t="s">
        <x:v>33</x:v>
      </x:c>
      <x:c r="H100" s="26" t="s">
        <x:v>30</x:v>
      </x:c>
      <x:c r="I100" s="27" t="s">
        <x:v>31</x:v>
      </x:c>
      <x:c r="J100" s="33" t="s">
        <x:v>33</x:v>
      </x:c>
      <x:c r="K100" s="26" t="s">
        <x:v>30</x:v>
      </x:c>
      <x:c r="L100" s="27" t="s">
        <x:v>31</x:v>
      </x:c>
      <x:c r="M100" s="33" t="s">
        <x:v>33</x:v>
      </x:c>
      <x:c r="N100" s="26" t="s">
        <x:v>30</x:v>
      </x:c>
      <x:c r="O100" s="27" t="s">
        <x:v>31</x:v>
      </x:c>
      <x:c r="P100" s="33" t="s">
        <x:v>33</x:v>
      </x:c>
      <x:c r="Q100" s="29" t="s">
        <x:v>28</x:v>
      </x:c>
      <x:c r="R100" s="139" t="n">
        <x:v>6</x:v>
      </x:c>
      <x:c r="S100" s="39" t="s">
        <x:v>87</x:v>
      </x:c>
    </x:row>
    <x:row r="101" spans="1:23" customFormat="1" ht="15.75" customHeight="1" thickBot="1" x14ac:dyDescent="0.3">
      <x:c r="B101" s="29" t="n">
        <x:v>0.1</x:v>
      </x:c>
      <x:c r="C101" s="28" t="n">
        <x:v>100</x:v>
      </x:c>
      <x:c r="E101" s="29" t="n">
        <x:v>100</x:v>
      </x:c>
      <x:c r="F101" s="28" t="n">
        <x:v>80</x:v>
      </x:c>
      <x:c r="G101" s="33" t="s"/>
      <x:c r="H101" s="29" t="n">
        <x:v>0</x:v>
      </x:c>
      <x:c r="I101" s="28" t="n">
        <x:v>0</x:v>
      </x:c>
      <x:c r="J101" s="33" t="s"/>
      <x:c r="K101" s="29" t="n">
        <x:v>1</x:v>
      </x:c>
      <x:c r="L101" s="28" t="n">
        <x:v>0</x:v>
      </x:c>
      <x:c r="M101" s="33" t="s"/>
      <x:c r="N101" s="29" t="n">
        <x:v>1</x:v>
      </x:c>
      <x:c r="O101" s="34" t="n">
        <x:v>1000</x:v>
      </x:c>
      <x:c r="P101" s="33" t="s"/>
      <x:c r="Q101" s="25" t="s">
        <x:v>27</x:v>
      </x:c>
      <x:c r="R101" s="140" t="n">
        <x:v>8</x:v>
      </x:c>
      <x:c r="S101" s="39" t="s">
        <x:v>88</x:v>
      </x:c>
    </x:row>
    <x:row r="102" spans="1:23" x14ac:dyDescent="0.25">
      <x:c r="B102" s="29" t="n">
        <x:v>0.2</x:v>
      </x:c>
      <x:c r="C102" s="28" t="n">
        <x:v>200</x:v>
      </x:c>
      <x:c r="E102" s="29" t="n">
        <x:v>200</x:v>
      </x:c>
      <x:c r="F102" s="28" t="n">
        <x:v>160</x:v>
      </x:c>
      <x:c r="G102" s="33" t="s"/>
      <x:c r="H102" s="29" t="n">
        <x:v>100</x:v>
      </x:c>
      <x:c r="I102" s="28" t="n">
        <x:v>1</x:v>
      </x:c>
      <x:c r="J102" s="33" t="s"/>
      <x:c r="K102" s="29" t="n">
        <x:v>2</x:v>
      </x:c>
      <x:c r="L102" s="28" t="n">
        <x:v>1</x:v>
      </x:c>
      <x:c r="M102" s="33" t="s"/>
      <x:c r="N102" s="29" t="n">
        <x:v>2</x:v>
      </x:c>
      <x:c r="O102" s="34" t="n">
        <x:v>50000</x:v>
      </x:c>
      <x:c r="P102" s="33" t="s"/>
    </x:row>
    <x:row r="103" spans="1:23" x14ac:dyDescent="0.25">
      <x:c r="B103" s="29" t="n">
        <x:v>0.3</x:v>
      </x:c>
      <x:c r="C103" s="28" t="n">
        <x:v>500</x:v>
      </x:c>
      <x:c r="E103" s="29" t="n">
        <x:v>400</x:v>
      </x:c>
      <x:c r="F103" s="28" t="n">
        <x:v>320</x:v>
      </x:c>
      <x:c r="G103" s="33" t="s"/>
      <x:c r="H103" s="29" t="n">
        <x:v>250</x:v>
      </x:c>
      <x:c r="I103" s="28" t="n">
        <x:v>2</x:v>
      </x:c>
      <x:c r="J103" s="33" t="s"/>
      <x:c r="K103" s="29" t="n">
        <x:v>3</x:v>
      </x:c>
      <x:c r="L103" s="28" t="n">
        <x:v>2</x:v>
      </x:c>
      <x:c r="M103" s="33" t="s"/>
      <x:c r="N103" s="29" t="n">
        <x:v>3</x:v>
      </x:c>
      <x:c r="O103" s="34" t="n">
        <x:v>200000</x:v>
      </x:c>
      <x:c r="P103" s="33" t="s"/>
    </x:row>
    <x:row r="104" spans="1:23" x14ac:dyDescent="0.25">
      <x:c r="B104" s="29" t="n">
        <x:v>0.4</x:v>
      </x:c>
      <x:c r="C104" s="28" t="n">
        <x:v>800</x:v>
      </x:c>
      <x:c r="E104" s="29" t="n">
        <x:v>600</x:v>
      </x:c>
      <x:c r="F104" s="28" t="n">
        <x:v>480</x:v>
      </x:c>
      <x:c r="G104" s="33" t="s"/>
      <x:c r="H104" s="29" t="n">
        <x:v>500</x:v>
      </x:c>
      <x:c r="I104" s="28" t="n">
        <x:v>3</x:v>
      </x:c>
      <x:c r="J104" s="33" t="s"/>
      <x:c r="K104" s="29" t="n">
        <x:v>4</x:v>
      </x:c>
      <x:c r="L104" s="28" t="n">
        <x:v>3</x:v>
      </x:c>
      <x:c r="M104" s="33" t="s"/>
      <x:c r="N104" s="29" t="n">
        <x:v>5</x:v>
      </x:c>
      <x:c r="O104" s="34" t="n">
        <x:v>1000000</x:v>
      </x:c>
      <x:c r="P104" s="33" t="s"/>
    </x:row>
    <x:row r="105" spans="1:23" x14ac:dyDescent="0.25">
      <x:c r="B105" s="29" t="n">
        <x:v>0.5</x:v>
      </x:c>
      <x:c r="C105" s="28" t="n">
        <x:v>1000</x:v>
      </x:c>
      <x:c r="E105" s="29" t="n">
        <x:v>800</x:v>
      </x:c>
      <x:c r="F105" s="28" t="n">
        <x:v>640</x:v>
      </x:c>
      <x:c r="G105" s="33" t="s"/>
      <x:c r="H105" s="29" t="n">
        <x:v>750</x:v>
      </x:c>
      <x:c r="I105" s="28" t="n">
        <x:v>5</x:v>
      </x:c>
      <x:c r="J105" s="33" t="s"/>
      <x:c r="K105" s="29" t="n">
        <x:v>5</x:v>
      </x:c>
      <x:c r="L105" s="28" t="n">
        <x:v>5</x:v>
      </x:c>
      <x:c r="M105" s="33" t="s"/>
      <x:c r="N105" s="141" t="n">
        <x:v>6</x:v>
      </x:c>
      <x:c r="O105" s="149" t="n">
        <x:v>5000000</x:v>
      </x:c>
      <x:c r="P105" s="33" t="s"/>
    </x:row>
    <x:row r="106" spans="1:23" x14ac:dyDescent="0.25">
      <x:c r="B106" s="29" t="n">
        <x:v>0.6</x:v>
      </x:c>
      <x:c r="C106" s="28" t="n">
        <x:v>1200</x:v>
      </x:c>
      <x:c r="E106" s="29" t="n">
        <x:v>1000</x:v>
      </x:c>
      <x:c r="F106" s="28" t="n">
        <x:v>800</x:v>
      </x:c>
      <x:c r="G106" s="33" t="s"/>
      <x:c r="H106" s="141" t="n">
        <x:v>1000</x:v>
      </x:c>
      <x:c r="I106" s="142" t="n">
        <x:v>6</x:v>
      </x:c>
      <x:c r="J106" s="33" t="s"/>
      <x:c r="K106" s="141" t="n">
        <x:v>6</x:v>
      </x:c>
      <x:c r="L106" s="142" t="n">
        <x:v>6</x:v>
      </x:c>
      <x:c r="M106" s="33" t="s"/>
      <x:c r="N106" s="145" t="n">
        <x:v>8</x:v>
      </x:c>
      <x:c r="O106" s="147" t="n">
        <x:v>15000000</x:v>
      </x:c>
      <x:c r="P106" s="33" t="s"/>
    </x:row>
    <x:row r="107" spans="1:23" x14ac:dyDescent="0.25">
      <x:c r="B107" s="150">
        <x:f>(C107-(C108-(C108-C106)/(B108-B106)*B108))/((C108-C106)/(B108-B106))</x:f>
      </x:c>
      <x:c r="C107" s="151" t="n">
        <x:v>1250</x:v>
      </x:c>
      <x:c r="E107" s="141" t="n">
        <x:v>1250</x:v>
      </x:c>
      <x:c r="F107" s="142" t="n">
        <x:v>1000</x:v>
      </x:c>
      <x:c r="G107" s="33" t="s"/>
      <x:c r="H107" s="29" t="n">
        <x:v>1250</x:v>
      </x:c>
      <x:c r="I107" s="28" t="n">
        <x:v>7</x:v>
      </x:c>
      <x:c r="J107" s="33" t="s"/>
      <x:c r="K107" s="29" t="n">
        <x:v>7</x:v>
      </x:c>
      <x:c r="L107" s="28" t="n">
        <x:v>7</x:v>
      </x:c>
      <x:c r="M107" s="33" t="s"/>
      <x:c r="N107" s="29" t="n">
        <x:v>10</x:v>
      </x:c>
      <x:c r="O107" s="34" t="n">
        <x:v>30000000</x:v>
      </x:c>
      <x:c r="P107" s="33" t="s"/>
    </x:row>
    <x:row r="108" spans="1:23" x14ac:dyDescent="0.25">
      <x:c r="B108" s="29" t="n">
        <x:v>0.7</x:v>
      </x:c>
      <x:c r="C108" s="28" t="n">
        <x:v>1300</x:v>
      </x:c>
      <x:c r="E108" s="29" t="n">
        <x:v>1500</x:v>
      </x:c>
      <x:c r="F108" s="28" t="n">
        <x:v>1200</x:v>
      </x:c>
      <x:c r="G108" s="33" t="s"/>
      <x:c r="H108" s="152">
        <x:f>(I108-(I109-(I109-I107)/(H109-H107)*H109))/((I109-I107)/(H109-H107))</x:f>
      </x:c>
      <x:c r="I108" s="153" t="n">
        <x:v>8</x:v>
      </x:c>
      <x:c r="J108" s="33" t="s"/>
      <x:c r="K108" s="145" t="n">
        <x:v>8</x:v>
      </x:c>
      <x:c r="L108" s="146" t="n">
        <x:v>8</x:v>
      </x:c>
      <x:c r="M108" s="33" t="s"/>
      <x:c r="N108" s="154">
        <x:f>(O108-(O109-(O109-O107)/(N109-N107)*N109))/((O109-O107)/(N109-N107))</x:f>
      </x:c>
      <x:c r="O108" s="155" t="n">
        <x:v>35000000</x:v>
      </x:c>
      <x:c r="P108" s="33" t="s"/>
    </x:row>
    <x:row r="109" spans="1:23" x14ac:dyDescent="0.25">
      <x:c r="B109" s="29" t="n">
        <x:v>0.8</x:v>
      </x:c>
      <x:c r="C109" s="28" t="n">
        <x:v>1500</x:v>
      </x:c>
      <x:c r="E109" s="152">
        <x:f>(F109-(F110-(F110-F108)/(E110-E108)*E110))/((F110-F108)/(E110-E108))</x:f>
      </x:c>
      <x:c r="F109" s="153" t="n">
        <x:v>1275</x:v>
      </x:c>
      <x:c r="G109" s="33" t="s"/>
      <x:c r="H109" s="29" t="n">
        <x:v>1300</x:v>
      </x:c>
      <x:c r="I109" s="28" t="n">
        <x:v>9</x:v>
      </x:c>
      <x:c r="J109" s="33" t="s"/>
      <x:c r="K109" s="29" t="n">
        <x:v>9</x:v>
      </x:c>
      <x:c r="L109" s="28" t="n">
        <x:v>9</x:v>
      </x:c>
      <x:c r="M109" s="33" t="s"/>
      <x:c r="N109" s="29" t="n">
        <x:v>12</x:v>
      </x:c>
      <x:c r="O109" s="34" t="n">
        <x:v>40000000</x:v>
      </x:c>
      <x:c r="P109" s="33" t="s"/>
    </x:row>
    <x:row r="110" spans="1:23" x14ac:dyDescent="0.25">
      <x:c r="B110" s="152">
        <x:f>(C110-(C111-(C111-C109)/(B111-B109)*B111))/((C111-C109)/(B111-B109))</x:f>
      </x:c>
      <x:c r="C110" s="153" t="n">
        <x:v>1593.75</x:v>
      </x:c>
      <x:c r="E110" s="29" t="n">
        <x:v>1750</x:v>
      </x:c>
      <x:c r="F110" s="28" t="n">
        <x:v>1400</x:v>
      </x:c>
      <x:c r="G110" s="33" t="s"/>
      <x:c r="H110" s="29" t="n">
        <x:v>1400</x:v>
      </x:c>
      <x:c r="I110" s="28" t="n">
        <x:v>10</x:v>
      </x:c>
      <x:c r="J110" s="33" t="s"/>
      <x:c r="K110" s="143" t="n">
        <x:v>11</x:v>
      </x:c>
      <x:c r="L110" s="144" t="n">
        <x:v>11</x:v>
      </x:c>
      <x:c r="M110" s="33" t="s"/>
      <x:c r="N110" s="29" t="n">
        <x:v>18</x:v>
      </x:c>
      <x:c r="O110" s="34" t="n">
        <x:v>1000000000</x:v>
      </x:c>
      <x:c r="P110" s="33" t="s"/>
    </x:row>
    <x:row r="111" spans="1:23" x14ac:dyDescent="0.25">
      <x:c r="B111" s="154">
        <x:f>(C111-(C112-(C112-C109)/(B112-B109)*B112))/((C112-C109)/(B112-B109))</x:f>
      </x:c>
      <x:c r="C111" s="156" t="n">
        <x:v>1875</x:v>
      </x:c>
      <x:c r="E111" s="154">
        <x:f>(F111-(F112-(F112-F110)/(E112-E110)*E112))/((F112-F110)/(E112-E110))</x:f>
      </x:c>
      <x:c r="F111" s="156" t="n">
        <x:v>1500</x:v>
      </x:c>
      <x:c r="G111" s="33" t="s"/>
      <x:c r="H111" s="143" t="n">
        <x:v>1500</x:v>
      </x:c>
      <x:c r="I111" s="144" t="n">
        <x:v>11</x:v>
      </x:c>
      <x:c r="J111" s="33" t="s"/>
      <x:c r="K111" s="29" t="s"/>
      <x:c r="L111" s="28" t="s"/>
      <x:c r="M111" s="33" t="s"/>
      <x:c r="N111" s="29" t="s"/>
      <x:c r="O111" s="28" t="s"/>
      <x:c r="P111" s="33" t="s"/>
    </x:row>
    <x:row r="112" spans="1:23" x14ac:dyDescent="0.25">
      <x:c r="B112" s="66" t="n">
        <x:v>0.9</x:v>
      </x:c>
      <x:c r="C112" s="67" t="n">
        <x:v>2000</x:v>
      </x:c>
      <x:c r="E112" s="66" t="n">
        <x:v>2000</x:v>
      </x:c>
      <x:c r="F112" s="67" t="n">
        <x:v>1600</x:v>
      </x:c>
      <x:c r="H112" s="29" t="s"/>
      <x:c r="I112" s="28" t="s"/>
      <x:c r="J112" s="33" t="s"/>
      <x:c r="K112" s="29" t="s"/>
      <x:c r="L112" s="28" t="s"/>
      <x:c r="M112" s="33" t="s"/>
      <x:c r="N112" s="29" t="s"/>
      <x:c r="O112" s="28" t="s"/>
      <x:c r="P112" s="33" t="s"/>
    </x:row>
    <x:row r="113" spans="1:23" x14ac:dyDescent="0.25">
      <x:c r="B113" s="66" t="n">
        <x:v>1</x:v>
      </x:c>
      <x:c r="C113" s="67" t="n">
        <x:v>2500</x:v>
      </x:c>
      <x:c r="E113" s="66" t="s"/>
      <x:c r="F113" s="67" t="s"/>
      <x:c r="H113" s="29" t="s"/>
      <x:c r="I113" s="28" t="s"/>
      <x:c r="J113" s="33" t="s"/>
      <x:c r="K113" s="29" t="s"/>
      <x:c r="L113" s="28" t="s"/>
      <x:c r="M113" s="33" t="s"/>
      <x:c r="N113" s="29" t="s"/>
      <x:c r="O113" s="28" t="s"/>
      <x:c r="P113" s="33" t="s"/>
    </x:row>
    <x:row r="114" spans="1:23" customFormat="1" ht="15.75" customHeight="1" thickBot="1" x14ac:dyDescent="0.3">
      <x:c r="B114" s="25" t="s"/>
      <x:c r="C114" s="35" t="s"/>
      <x:c r="D114" s="37" t="s"/>
      <x:c r="E114" s="25" t="s"/>
      <x:c r="F114" s="35" t="s"/>
      <x:c r="G114" s="37" t="s"/>
      <x:c r="H114" s="25" t="s"/>
      <x:c r="I114" s="35" t="s"/>
      <x:c r="J114" s="36" t="s"/>
      <x:c r="K114" s="25" t="s"/>
      <x:c r="L114" s="35" t="s"/>
      <x:c r="M114" s="36" t="s"/>
      <x:c r="N114" s="25" t="s"/>
      <x:c r="O114" s="35" t="s"/>
      <x:c r="P114" s="36" t="s"/>
    </x:row>
    <x:row r="116" spans="1:23" customFormat="1" ht="15.75" customHeight="1" thickBot="1" x14ac:dyDescent="0.3">
      <x:c r="B116" s="23" t="s">
        <x:v>57</x:v>
      </x:c>
    </x:row>
    <x:row r="117" spans="1:23" x14ac:dyDescent="0.25">
      <x:c r="B117" s="123" t="s">
        <x:v>10</x:v>
      </x:c>
      <x:c r="C117" s="124" t="s"/>
      <x:c r="D117" s="125" t="s"/>
      <x:c r="E117" s="123" t="s">
        <x:v>11</x:v>
      </x:c>
      <x:c r="F117" s="124" t="s"/>
      <x:c r="G117" s="125" t="s"/>
      <x:c r="H117" s="123" t="s">
        <x:v>12</x:v>
      </x:c>
      <x:c r="I117" s="124" t="s"/>
      <x:c r="J117" s="125" t="s"/>
      <x:c r="K117" s="123" t="s">
        <x:v>13</x:v>
      </x:c>
      <x:c r="L117" s="124" t="s"/>
      <x:c r="M117" s="125" t="s"/>
      <x:c r="N117" s="123" t="s">
        <x:v>14</x:v>
      </x:c>
      <x:c r="O117" s="124" t="s"/>
      <x:c r="P117" s="125" t="s"/>
      <x:c r="Q117" s="137" t="s">
        <x:v>15</x:v>
      </x:c>
      <x:c r="R117" s="128" t="s">
        <x:v>16</x:v>
      </x:c>
      <x:c r="S117" s="19" t="s">
        <x:v>17</x:v>
      </x:c>
      <x:c r="T117" s="70" t="s">
        <x:v>18</x:v>
      </x:c>
      <x:c r="U117" s="70" t="s">
        <x:v>19</x:v>
      </x:c>
      <x:c r="V117" s="70" t="s">
        <x:v>20</x:v>
      </x:c>
    </x:row>
    <x:row r="118" spans="1:23" x14ac:dyDescent="0.25">
      <x:c r="B118" s="26" t="s">
        <x:v>21</x:v>
      </x:c>
      <x:c r="C118" s="27" t="s">
        <x:v>22</x:v>
      </x:c>
      <x:c r="D118" s="24" t="s">
        <x:v>23</x:v>
      </x:c>
      <x:c r="E118" s="26" t="s">
        <x:v>24</x:v>
      </x:c>
      <x:c r="F118" s="27" t="s">
        <x:v>25</x:v>
      </x:c>
      <x:c r="G118" s="24" t="s">
        <x:v>23</x:v>
      </x:c>
      <x:c r="H118" s="26" t="s">
        <x:v>25</x:v>
      </x:c>
      <x:c r="I118" s="27" t="s">
        <x:v>26</x:v>
      </x:c>
      <x:c r="J118" s="24" t="s">
        <x:v>23</x:v>
      </x:c>
      <x:c r="K118" s="26" t="s">
        <x:v>27</x:v>
      </x:c>
      <x:c r="L118" s="27" t="s">
        <x:v>28</x:v>
      </x:c>
      <x:c r="M118" s="24" t="s">
        <x:v>23</x:v>
      </x:c>
      <x:c r="N118" s="26" t="s">
        <x:v>28</x:v>
      </x:c>
      <x:c r="O118" s="27" t="s">
        <x:v>29</x:v>
      </x:c>
      <x:c r="P118" s="24" t="s">
        <x:v>23</x:v>
      </x:c>
      <x:c r="Q118" s="29" t="s">
        <x:v>34</x:v>
      </x:c>
      <x:c r="R118" s="138" t="n">
        <x:v>35000000</x:v>
      </x:c>
      <x:c r="S118" s="39" t="s">
        <x:v>89</x:v>
      </x:c>
      <x:c r="V118" s="71" t="s"/>
    </x:row>
    <x:row r="119" spans="1:23" x14ac:dyDescent="0.25">
      <x:c r="B119" s="26" t="s">
        <x:v>30</x:v>
      </x:c>
      <x:c r="C119" s="27" t="s">
        <x:v>31</x:v>
      </x:c>
      <x:c r="D119" s="33" t="s">
        <x:v>58</x:v>
      </x:c>
      <x:c r="E119" s="26" t="s">
        <x:v>30</x:v>
      </x:c>
      <x:c r="F119" s="27" t="s">
        <x:v>31</x:v>
      </x:c>
      <x:c r="G119" s="33" t="s">
        <x:v>58</x:v>
      </x:c>
      <x:c r="H119" s="26" t="s">
        <x:v>30</x:v>
      </x:c>
      <x:c r="I119" s="27" t="s">
        <x:v>31</x:v>
      </x:c>
      <x:c r="J119" s="33" t="s">
        <x:v>58</x:v>
      </x:c>
      <x:c r="K119" s="26" t="s">
        <x:v>30</x:v>
      </x:c>
      <x:c r="L119" s="27" t="s">
        <x:v>31</x:v>
      </x:c>
      <x:c r="M119" s="33" t="s">
        <x:v>58</x:v>
      </x:c>
      <x:c r="N119" s="26" t="s">
        <x:v>30</x:v>
      </x:c>
      <x:c r="O119" s="27" t="s">
        <x:v>31</x:v>
      </x:c>
      <x:c r="P119" s="33" t="s">
        <x:v>58</x:v>
      </x:c>
      <x:c r="Q119" s="29" t="s">
        <x:v>28</x:v>
      </x:c>
      <x:c r="R119" s="139" t="n">
        <x:v>6</x:v>
      </x:c>
      <x:c r="S119" s="39" t="s">
        <x:v>90</x:v>
      </x:c>
    </x:row>
    <x:row r="120" spans="1:23" customFormat="1" ht="15.75" customHeight="1" thickBot="1" x14ac:dyDescent="0.3">
      <x:c r="B120" s="29" t="n">
        <x:v>0.1</x:v>
      </x:c>
      <x:c r="C120" s="28" t="n">
        <x:v>100</x:v>
      </x:c>
      <x:c r="D120" s="33" t="s"/>
      <x:c r="E120" s="29" t="n">
        <x:v>100</x:v>
      </x:c>
      <x:c r="F120" s="28" t="n">
        <x:v>80</x:v>
      </x:c>
      <x:c r="G120" s="33" t="s"/>
      <x:c r="H120" s="29" t="n">
        <x:v>0</x:v>
      </x:c>
      <x:c r="I120" s="28" t="n">
        <x:v>0</x:v>
      </x:c>
      <x:c r="J120" s="33" t="s"/>
      <x:c r="K120" s="29" t="n">
        <x:v>1</x:v>
      </x:c>
      <x:c r="L120" s="28" t="n">
        <x:v>0</x:v>
      </x:c>
      <x:c r="M120" s="33" t="s"/>
      <x:c r="N120" s="29" t="n">
        <x:v>1</x:v>
      </x:c>
      <x:c r="O120" s="34" t="n">
        <x:v>1000</x:v>
      </x:c>
      <x:c r="P120" s="33" t="s"/>
      <x:c r="Q120" s="25" t="s">
        <x:v>27</x:v>
      </x:c>
      <x:c r="R120" s="140" t="n">
        <x:v>8</x:v>
      </x:c>
      <x:c r="S120" s="39" t="s">
        <x:v>91</x:v>
      </x:c>
    </x:row>
    <x:row r="121" spans="1:23" x14ac:dyDescent="0.25">
      <x:c r="B121" s="29" t="n">
        <x:v>0.2</x:v>
      </x:c>
      <x:c r="C121" s="28" t="n">
        <x:v>200</x:v>
      </x:c>
      <x:c r="D121" s="33" t="s"/>
      <x:c r="E121" s="29" t="n">
        <x:v>200</x:v>
      </x:c>
      <x:c r="F121" s="28" t="n">
        <x:v>160</x:v>
      </x:c>
      <x:c r="G121" s="33" t="s"/>
      <x:c r="H121" s="29" t="n">
        <x:v>100</x:v>
      </x:c>
      <x:c r="I121" s="28" t="n">
        <x:v>1</x:v>
      </x:c>
      <x:c r="J121" s="33" t="s"/>
      <x:c r="K121" s="29" t="n">
        <x:v>2</x:v>
      </x:c>
      <x:c r="L121" s="28" t="n">
        <x:v>1</x:v>
      </x:c>
      <x:c r="M121" s="33" t="s"/>
      <x:c r="N121" s="29" t="n">
        <x:v>2</x:v>
      </x:c>
      <x:c r="O121" s="34" t="n">
        <x:v>50000</x:v>
      </x:c>
      <x:c r="P121" s="33" t="s"/>
    </x:row>
    <x:row r="122" spans="1:23" x14ac:dyDescent="0.25">
      <x:c r="B122" s="29" t="n">
        <x:v>0.3</x:v>
      </x:c>
      <x:c r="C122" s="28" t="n">
        <x:v>500</x:v>
      </x:c>
      <x:c r="D122" s="33" t="s"/>
      <x:c r="E122" s="29" t="n">
        <x:v>400</x:v>
      </x:c>
      <x:c r="F122" s="28" t="n">
        <x:v>320</x:v>
      </x:c>
      <x:c r="G122" s="33" t="s"/>
      <x:c r="H122" s="29" t="n">
        <x:v>250</x:v>
      </x:c>
      <x:c r="I122" s="28" t="n">
        <x:v>2</x:v>
      </x:c>
      <x:c r="J122" s="33" t="s"/>
      <x:c r="K122" s="29" t="n">
        <x:v>3</x:v>
      </x:c>
      <x:c r="L122" s="28" t="n">
        <x:v>2</x:v>
      </x:c>
      <x:c r="M122" s="33" t="s"/>
      <x:c r="N122" s="29" t="n">
        <x:v>3</x:v>
      </x:c>
      <x:c r="O122" s="34" t="n">
        <x:v>200000</x:v>
      </x:c>
      <x:c r="P122" s="33" t="s"/>
    </x:row>
    <x:row r="123" spans="1:23" x14ac:dyDescent="0.25">
      <x:c r="B123" s="29" t="n">
        <x:v>0.4</x:v>
      </x:c>
      <x:c r="C123" s="28" t="n">
        <x:v>800</x:v>
      </x:c>
      <x:c r="D123" s="33" t="s"/>
      <x:c r="E123" s="29" t="n">
        <x:v>600</x:v>
      </x:c>
      <x:c r="F123" s="28" t="n">
        <x:v>480</x:v>
      </x:c>
      <x:c r="G123" s="33" t="s"/>
      <x:c r="H123" s="29" t="n">
        <x:v>500</x:v>
      </x:c>
      <x:c r="I123" s="28" t="n">
        <x:v>3</x:v>
      </x:c>
      <x:c r="J123" s="33" t="s"/>
      <x:c r="K123" s="29" t="n">
        <x:v>4</x:v>
      </x:c>
      <x:c r="L123" s="28" t="n">
        <x:v>3</x:v>
      </x:c>
      <x:c r="M123" s="33" t="s"/>
      <x:c r="N123" s="29" t="n">
        <x:v>5</x:v>
      </x:c>
      <x:c r="O123" s="34" t="n">
        <x:v>1000000</x:v>
      </x:c>
      <x:c r="P123" s="33" t="s"/>
    </x:row>
    <x:row r="124" spans="1:23" x14ac:dyDescent="0.25">
      <x:c r="B124" s="29" t="n">
        <x:v>0.5</x:v>
      </x:c>
      <x:c r="C124" s="28" t="n">
        <x:v>1000</x:v>
      </x:c>
      <x:c r="D124" s="33" t="s"/>
      <x:c r="E124" s="29" t="n">
        <x:v>800</x:v>
      </x:c>
      <x:c r="F124" s="28" t="n">
        <x:v>640</x:v>
      </x:c>
      <x:c r="G124" s="33" t="s"/>
      <x:c r="H124" s="29" t="n">
        <x:v>750</x:v>
      </x:c>
      <x:c r="I124" s="28" t="n">
        <x:v>5</x:v>
      </x:c>
      <x:c r="J124" s="33" t="s"/>
      <x:c r="K124" s="29" t="n">
        <x:v>5</x:v>
      </x:c>
      <x:c r="L124" s="28" t="n">
        <x:v>5</x:v>
      </x:c>
      <x:c r="M124" s="33" t="s"/>
      <x:c r="N124" s="141" t="n">
        <x:v>6</x:v>
      </x:c>
      <x:c r="O124" s="149" t="n">
        <x:v>5000000</x:v>
      </x:c>
      <x:c r="P124" s="33" t="s"/>
    </x:row>
    <x:row r="125" spans="1:23" x14ac:dyDescent="0.25">
      <x:c r="B125" s="29" t="n">
        <x:v>0.6</x:v>
      </x:c>
      <x:c r="C125" s="28" t="n">
        <x:v>1200</x:v>
      </x:c>
      <x:c r="D125" s="33" t="s"/>
      <x:c r="E125" s="29" t="n">
        <x:v>1000</x:v>
      </x:c>
      <x:c r="F125" s="28" t="n">
        <x:v>800</x:v>
      </x:c>
      <x:c r="G125" s="33" t="s"/>
      <x:c r="H125" s="141" t="n">
        <x:v>1000</x:v>
      </x:c>
      <x:c r="I125" s="142" t="n">
        <x:v>6</x:v>
      </x:c>
      <x:c r="J125" s="33" t="s"/>
      <x:c r="K125" s="141" t="n">
        <x:v>6</x:v>
      </x:c>
      <x:c r="L125" s="142" t="n">
        <x:v>6</x:v>
      </x:c>
      <x:c r="M125" s="33" t="s"/>
      <x:c r="N125" s="145" t="n">
        <x:v>8</x:v>
      </x:c>
      <x:c r="O125" s="147" t="n">
        <x:v>15000000</x:v>
      </x:c>
      <x:c r="P125" s="33" t="s"/>
    </x:row>
    <x:row r="126" spans="1:23" x14ac:dyDescent="0.25">
      <x:c r="B126" s="150" t="n">
        <x:v>0.6398</x:v>
      </x:c>
      <x:c r="C126" s="151" t="n">
        <x:v>1250</x:v>
      </x:c>
      <x:c r="D126" s="33" t="s"/>
      <x:c r="E126" s="141" t="n">
        <x:v>1250</x:v>
      </x:c>
      <x:c r="F126" s="142" t="n">
        <x:v>1000</x:v>
      </x:c>
      <x:c r="G126" s="33" t="s"/>
      <x:c r="H126" s="29" t="n">
        <x:v>1250</x:v>
      </x:c>
      <x:c r="I126" s="28" t="n">
        <x:v>7</x:v>
      </x:c>
      <x:c r="J126" s="33" t="s"/>
      <x:c r="K126" s="29" t="n">
        <x:v>7</x:v>
      </x:c>
      <x:c r="L126" s="28" t="n">
        <x:v>7</x:v>
      </x:c>
      <x:c r="M126" s="33" t="s"/>
      <x:c r="N126" s="29" t="n">
        <x:v>10</x:v>
      </x:c>
      <x:c r="O126" s="34" t="n">
        <x:v>30000000</x:v>
      </x:c>
      <x:c r="P126" s="33" t="s"/>
    </x:row>
    <x:row r="127" spans="1:23" x14ac:dyDescent="0.25">
      <x:c r="B127" s="29" t="n">
        <x:v>0.7</x:v>
      </x:c>
      <x:c r="C127" s="28" t="n">
        <x:v>1300</x:v>
      </x:c>
      <x:c r="D127" s="33" t="s"/>
      <x:c r="E127" s="29" t="n">
        <x:v>1500</x:v>
      </x:c>
      <x:c r="F127" s="28" t="n">
        <x:v>1200</x:v>
      </x:c>
      <x:c r="G127" s="33" t="s"/>
      <x:c r="H127" s="152" t="n">
        <x:v>1276.5</x:v>
      </x:c>
      <x:c r="I127" s="153" t="n">
        <x:v>8</x:v>
      </x:c>
      <x:c r="J127" s="33" t="s"/>
      <x:c r="K127" s="145" t="n">
        <x:v>8</x:v>
      </x:c>
      <x:c r="L127" s="146" t="n">
        <x:v>8</x:v>
      </x:c>
      <x:c r="M127" s="33" t="s"/>
      <x:c r="N127" s="154" t="n">
        <x:v>10.8718</x:v>
      </x:c>
      <x:c r="O127" s="155" t="n">
        <x:v>35000000</x:v>
      </x:c>
      <x:c r="P127" s="33" t="s"/>
    </x:row>
    <x:row r="128" spans="1:23" x14ac:dyDescent="0.25">
      <x:c r="B128" s="29" t="n">
        <x:v>0.8</x:v>
      </x:c>
      <x:c r="C128" s="28" t="n">
        <x:v>1500</x:v>
      </x:c>
      <x:c r="D128" s="33" t="s"/>
      <x:c r="E128" s="152" t="n">
        <x:v>1595.6</x:v>
      </x:c>
      <x:c r="F128" s="153" t="n">
        <x:v>1276.5</x:v>
      </x:c>
      <x:c r="G128" s="33" t="s"/>
      <x:c r="H128" s="29" t="n">
        <x:v>1300</x:v>
      </x:c>
      <x:c r="I128" s="28" t="n">
        <x:v>9</x:v>
      </x:c>
      <x:c r="J128" s="33" t="s"/>
      <x:c r="K128" s="29" t="n">
        <x:v>9</x:v>
      </x:c>
      <x:c r="L128" s="28" t="n">
        <x:v>9</x:v>
      </x:c>
      <x:c r="M128" s="33" t="s"/>
      <x:c r="N128" s="29" t="n">
        <x:v>12</x:v>
      </x:c>
      <x:c r="O128" s="34" t="n">
        <x:v>40000000</x:v>
      </x:c>
      <x:c r="P128" s="33" t="s"/>
    </x:row>
    <x:row r="129" spans="1:23" x14ac:dyDescent="0.25">
      <x:c r="B129" s="152" t="n">
        <x:v>0.82389</x:v>
      </x:c>
      <x:c r="C129" s="153" t="n">
        <x:v>1595.6</x:v>
      </x:c>
      <x:c r="D129" s="33" t="s"/>
      <x:c r="E129" s="29" t="n">
        <x:v>1750</x:v>
      </x:c>
      <x:c r="F129" s="28" t="n">
        <x:v>1400</x:v>
      </x:c>
      <x:c r="G129" s="33" t="s"/>
      <x:c r="H129" s="29" t="n">
        <x:v>1400</x:v>
      </x:c>
      <x:c r="I129" s="28" t="n">
        <x:v>10</x:v>
      </x:c>
      <x:c r="J129" s="33" t="s"/>
      <x:c r="K129" s="154" t="n">
        <x:v>10.8718</x:v>
      </x:c>
      <x:c r="L129" s="156" t="n">
        <x:v>10.8718</x:v>
      </x:c>
      <x:c r="M129" s="33" t="s"/>
      <x:c r="N129" s="29" t="n">
        <x:v>18</x:v>
      </x:c>
      <x:c r="O129" s="34" t="n">
        <x:v>1000000000</x:v>
      </x:c>
      <x:c r="P129" s="33" t="s"/>
    </x:row>
    <x:row r="130" spans="1:23" x14ac:dyDescent="0.25">
      <x:c r="B130" s="154" t="n">
        <x:v>0.87584</x:v>
      </x:c>
      <x:c r="C130" s="156" t="n">
        <x:v>1862.5</x:v>
      </x:c>
      <x:c r="D130" s="33" t="s"/>
      <x:c r="E130" s="154" t="n">
        <x:v>1862.5</x:v>
      </x:c>
      <x:c r="F130" s="156" t="n">
        <x:v>1490</x:v>
      </x:c>
      <x:c r="G130" s="33" t="s"/>
      <x:c r="H130" s="154" t="n">
        <x:v>1490</x:v>
      </x:c>
      <x:c r="I130" s="156" t="n">
        <x:v>10.8718</x:v>
      </x:c>
      <x:c r="J130" s="33" t="s"/>
      <x:c r="K130" s="29" t="n">
        <x:v>11</x:v>
      </x:c>
      <x:c r="L130" s="28" t="n">
        <x:v>11</x:v>
      </x:c>
      <x:c r="M130" s="33" t="s"/>
      <x:c r="N130" s="29" t="s"/>
      <x:c r="O130" s="34" t="s"/>
      <x:c r="P130" s="33" t="s"/>
    </x:row>
    <x:row r="131" spans="1:23" x14ac:dyDescent="0.25">
      <x:c r="B131" s="29" t="n">
        <x:v>0.9</x:v>
      </x:c>
      <x:c r="C131" s="28" t="n">
        <x:v>2000</x:v>
      </x:c>
      <x:c r="D131" s="33" t="s"/>
      <x:c r="E131" s="29" t="n">
        <x:v>2000</x:v>
      </x:c>
      <x:c r="F131" s="28" t="n">
        <x:v>1600</x:v>
      </x:c>
      <x:c r="G131" s="33" t="s"/>
      <x:c r="H131" s="29" t="n">
        <x:v>1500</x:v>
      </x:c>
      <x:c r="I131" s="28" t="n">
        <x:v>11</x:v>
      </x:c>
      <x:c r="J131" s="33" t="s"/>
      <x:c r="K131" s="29" t="s"/>
      <x:c r="L131" s="34" t="s"/>
      <x:c r="N131" s="29" t="s"/>
      <x:c r="O131" s="34" t="s"/>
      <x:c r="P131" s="33" t="s"/>
    </x:row>
    <x:row r="132" spans="1:23" customFormat="1" ht="15.75" customHeight="1" thickBot="1" x14ac:dyDescent="0.3">
      <x:c r="B132" s="25" t="n">
        <x:v>1</x:v>
      </x:c>
      <x:c r="C132" s="35" t="n">
        <x:v>2500</x:v>
      </x:c>
      <x:c r="D132" s="36" t="s"/>
      <x:c r="E132" s="25" t="s"/>
      <x:c r="F132" s="35" t="s"/>
      <x:c r="G132" s="36" t="s"/>
      <x:c r="H132" s="25" t="s"/>
      <x:c r="I132" s="35" t="s"/>
      <x:c r="J132" s="36" t="s"/>
      <x:c r="K132" s="25" t="s"/>
      <x:c r="L132" s="35" t="s"/>
      <x:c r="M132" s="36" t="s"/>
      <x:c r="N132" s="25" t="s"/>
      <x:c r="O132" s="38" t="s"/>
      <x:c r="P132" s="36" t="s"/>
    </x:row>
    <x:row r="134" spans="1:23" customFormat="1" ht="15.75" customHeight="1" thickBot="1" x14ac:dyDescent="0.3">
      <x:c r="B134" s="23" t="s">
        <x:v>59</x:v>
      </x:c>
    </x:row>
    <x:row r="135" spans="1:23" x14ac:dyDescent="0.25">
      <x:c r="B135" s="123" t="s">
        <x:v>10</x:v>
      </x:c>
      <x:c r="C135" s="124" t="s"/>
      <x:c r="D135" s="125" t="s"/>
      <x:c r="E135" s="123" t="s">
        <x:v>11</x:v>
      </x:c>
      <x:c r="F135" s="124" t="s"/>
      <x:c r="G135" s="125" t="s"/>
      <x:c r="H135" s="123" t="s">
        <x:v>12</x:v>
      </x:c>
      <x:c r="I135" s="124" t="s"/>
      <x:c r="J135" s="125" t="s"/>
      <x:c r="K135" s="123" t="s">
        <x:v>13</x:v>
      </x:c>
      <x:c r="L135" s="124" t="s"/>
      <x:c r="M135" s="125" t="s"/>
      <x:c r="N135" s="123" t="s">
        <x:v>14</x:v>
      </x:c>
      <x:c r="O135" s="124" t="s"/>
      <x:c r="P135" s="125" t="s"/>
      <x:c r="Q135" s="137" t="s">
        <x:v>15</x:v>
      </x:c>
      <x:c r="R135" s="128" t="s">
        <x:v>16</x:v>
      </x:c>
      <x:c r="S135" s="19" t="s">
        <x:v>17</x:v>
      </x:c>
      <x:c r="T135" s="70" t="s">
        <x:v>18</x:v>
      </x:c>
      <x:c r="U135" s="70" t="s">
        <x:v>19</x:v>
      </x:c>
      <x:c r="V135" s="70" t="s">
        <x:v>20</x:v>
      </x:c>
    </x:row>
    <x:row r="136" spans="1:23" x14ac:dyDescent="0.25">
      <x:c r="B136" s="26" t="s">
        <x:v>21</x:v>
      </x:c>
      <x:c r="C136" s="27" t="s">
        <x:v>22</x:v>
      </x:c>
      <x:c r="D136" s="24" t="s">
        <x:v>23</x:v>
      </x:c>
      <x:c r="E136" s="26" t="s">
        <x:v>24</x:v>
      </x:c>
      <x:c r="F136" s="27" t="s">
        <x:v>25</x:v>
      </x:c>
      <x:c r="G136" s="24" t="s">
        <x:v>23</x:v>
      </x:c>
      <x:c r="H136" s="26" t="s">
        <x:v>25</x:v>
      </x:c>
      <x:c r="I136" s="27" t="s">
        <x:v>26</x:v>
      </x:c>
      <x:c r="J136" s="24" t="s">
        <x:v>23</x:v>
      </x:c>
      <x:c r="K136" s="26" t="s">
        <x:v>27</x:v>
      </x:c>
      <x:c r="L136" s="27" t="s">
        <x:v>28</x:v>
      </x:c>
      <x:c r="M136" s="24" t="s">
        <x:v>23</x:v>
      </x:c>
      <x:c r="N136" s="26" t="s">
        <x:v>28</x:v>
      </x:c>
      <x:c r="O136" s="27" t="s">
        <x:v>29</x:v>
      </x:c>
      <x:c r="P136" s="24" t="s">
        <x:v>23</x:v>
      </x:c>
      <x:c r="Q136" s="29" t="s">
        <x:v>34</x:v>
      </x:c>
      <x:c r="R136" s="138" t="n">
        <x:v>125000000</x:v>
      </x:c>
      <x:c r="S136" s="39" t="s">
        <x:v>92</x:v>
      </x:c>
      <x:c r="V136" s="71" t="s"/>
    </x:row>
    <x:row r="137" spans="1:23" x14ac:dyDescent="0.25">
      <x:c r="B137" s="26" t="s">
        <x:v>30</x:v>
      </x:c>
      <x:c r="C137" s="27" t="s">
        <x:v>31</x:v>
      </x:c>
      <x:c r="D137" s="33" t="s">
        <x:v>33</x:v>
      </x:c>
      <x:c r="E137" s="26" t="s">
        <x:v>30</x:v>
      </x:c>
      <x:c r="F137" s="27" t="s">
        <x:v>31</x:v>
      </x:c>
      <x:c r="G137" s="33" t="s">
        <x:v>33</x:v>
      </x:c>
      <x:c r="H137" s="26" t="s">
        <x:v>30</x:v>
      </x:c>
      <x:c r="I137" s="27" t="s">
        <x:v>31</x:v>
      </x:c>
      <x:c r="J137" s="33" t="s">
        <x:v>33</x:v>
      </x:c>
      <x:c r="K137" s="26" t="s">
        <x:v>30</x:v>
      </x:c>
      <x:c r="L137" s="27" t="s">
        <x:v>31</x:v>
      </x:c>
      <x:c r="M137" s="33" t="s">
        <x:v>33</x:v>
      </x:c>
      <x:c r="N137" s="26" t="s">
        <x:v>30</x:v>
      </x:c>
      <x:c r="O137" s="27" t="s">
        <x:v>31</x:v>
      </x:c>
      <x:c r="P137" s="33" t="s">
        <x:v>33</x:v>
      </x:c>
      <x:c r="Q137" s="29" t="s">
        <x:v>28</x:v>
      </x:c>
      <x:c r="R137" s="139" t="n">
        <x:v>7</x:v>
      </x:c>
      <x:c r="S137" s="39" t="s">
        <x:v>93</x:v>
      </x:c>
    </x:row>
    <x:row r="138" spans="1:23" customFormat="1" ht="15.75" customHeight="1" thickBot="1" x14ac:dyDescent="0.3">
      <x:c r="B138" s="29" t="n">
        <x:v>0.1</x:v>
      </x:c>
      <x:c r="C138" s="28" t="n">
        <x:v>100</x:v>
      </x:c>
      <x:c r="D138" s="33" t="s"/>
      <x:c r="E138" s="29" t="n">
        <x:v>100</x:v>
      </x:c>
      <x:c r="F138" s="28" t="n">
        <x:v>100</x:v>
      </x:c>
      <x:c r="G138" s="33" t="s"/>
      <x:c r="H138" s="29" t="n">
        <x:v>100</x:v>
      </x:c>
      <x:c r="I138" s="28" t="n">
        <x:v>0</x:v>
      </x:c>
      <x:c r="J138" s="33" t="s"/>
      <x:c r="K138" s="29" t="n">
        <x:v>1</x:v>
      </x:c>
      <x:c r="L138" s="28" t="n">
        <x:v>0</x:v>
      </x:c>
      <x:c r="M138" s="33" t="s"/>
      <x:c r="N138" s="29" t="n">
        <x:v>1</x:v>
      </x:c>
      <x:c r="O138" s="34" t="n">
        <x:v>100000</x:v>
      </x:c>
      <x:c r="P138" s="33" t="s"/>
      <x:c r="Q138" s="25" t="s">
        <x:v>27</x:v>
      </x:c>
      <x:c r="R138" s="140" t="n">
        <x:v>3</x:v>
      </x:c>
      <x:c r="S138" s="39" t="s">
        <x:v>94</x:v>
      </x:c>
    </x:row>
    <x:row r="139" spans="1:23" x14ac:dyDescent="0.25">
      <x:c r="B139" s="152">
        <x:f>(C139-(C141-(C141-C138)/(B141-B138)*B141))/((C141-C138)/(B141-B138))</x:f>
      </x:c>
      <x:c r="C139" s="153" t="n">
        <x:v>847.692307692308</x:v>
      </x:c>
      <x:c r="D139" s="33" t="s"/>
      <x:c r="E139" s="152">
        <x:f>(F139-(F140-(F140-F138)/(E140-E138)*E140))/((F140-F138)/(E140-E138))</x:f>
      </x:c>
      <x:c r="F139" s="153" t="n">
        <x:v>640</x:v>
      </x:c>
      <x:c r="G139" s="33" t="s"/>
      <x:c r="H139" s="152">
        <x:f>(I139-(I140-(I140-I138)/(H140-H138)*H140))/((I140-I138)/(H140-H138))</x:f>
      </x:c>
      <x:c r="I139" s="153" t="n">
        <x:v>3</x:v>
      </x:c>
      <x:c r="J139" s="33" t="s"/>
      <x:c r="K139" s="152" t="n">
        <x:v>3</x:v>
      </x:c>
      <x:c r="L139" s="153">
        <x:f>(L140-L138)/(K140-K138)*K139+(L140-(L140-L138)/(K140-K138)*K140)</x:f>
      </x:c>
      <x:c r="M139" s="33" t="s"/>
      <x:c r="N139" s="152" t="n">
        <x:v>1.5</x:v>
      </x:c>
      <x:c r="O139" s="157">
        <x:f>(O140-O138)/(N140-N138)*N139+(O140-(O140-O138)/(N140-N138)*N140)</x:f>
      </x:c>
      <x:c r="P139" s="33" t="s"/>
    </x:row>
    <x:row r="140" spans="1:23" x14ac:dyDescent="0.25">
      <x:c r="B140" s="150">
        <x:f>(C140-(C141-(C141-C138)/(B141-B138)*B141))/((C141-C138)/(B141-B138))</x:f>
      </x:c>
      <x:c r="C140" s="151" t="n">
        <x:v>2813.35522714833</x:v>
      </x:c>
      <x:c r="D140" s="33" t="s"/>
      <x:c r="E140" s="29" t="n">
        <x:v>1000</x:v>
      </x:c>
      <x:c r="F140" s="28" t="n">
        <x:v>750</x:v>
      </x:c>
      <x:c r="G140" s="33" t="s"/>
      <x:c r="H140" s="29" t="n">
        <x:v>1000</x:v>
      </x:c>
      <x:c r="I140" s="28" t="n">
        <x:v>5</x:v>
      </x:c>
      <x:c r="J140" s="33" t="s"/>
      <x:c r="K140" s="29" t="n">
        <x:v>5</x:v>
      </x:c>
      <x:c r="L140" s="28" t="n">
        <x:v>3</x:v>
      </x:c>
      <x:c r="M140" s="33" t="s"/>
      <x:c r="N140" s="29" t="n">
        <x:v>5</x:v>
      </x:c>
      <x:c r="O140" s="34" t="n">
        <x:v>2000000</x:v>
      </x:c>
      <x:c r="P140" s="33" t="s"/>
    </x:row>
    <x:row r="141" spans="1:23" x14ac:dyDescent="0.25">
      <x:c r="B141" s="29" t="n">
        <x:v>0.5</x:v>
      </x:c>
      <x:c r="C141" s="28" t="n">
        <x:v>3000</x:v>
      </x:c>
      <x:c r="D141" s="33" t="s"/>
      <x:c r="E141" s="29" t="n">
        <x:v>2000</x:v>
      </x:c>
      <x:c r="F141" s="28" t="n">
        <x:v>1500</x:v>
      </x:c>
      <x:c r="G141" s="33" t="s"/>
      <x:c r="H141" s="29" t="n">
        <x:v>2000</x:v>
      </x:c>
      <x:c r="I141" s="28" t="n">
        <x:v>8</x:v>
      </x:c>
      <x:c r="J141" s="33" t="s"/>
      <x:c r="K141" s="150">
        <x:f>(L141-(L143-(L143-L140)/(K143-K140)*K143))/((L143-L140)/(K143-K140))</x:f>
      </x:c>
      <x:c r="L141" s="151" t="n">
        <x:v>7</x:v>
      </x:c>
      <x:c r="M141" s="33" t="s"/>
      <x:c r="N141" s="150" t="n">
        <x:v>7</x:v>
      </x:c>
      <x:c r="O141" s="158">
        <x:f>(O142-O140)/(N142-N140)*N141+(O142-(O142-O140)/(N142-N140)*N142)</x:f>
      </x:c>
      <x:c r="P141" s="33" t="s"/>
    </x:row>
    <x:row r="142" spans="1:23" x14ac:dyDescent="0.25">
      <x:c r="B142" s="154">
        <x:f>(C142-(C143-(C143-C141)/(B143-B141)*B143))/((C143-C141)/(B143-B141))</x:f>
      </x:c>
      <x:c r="C142" s="156" t="n">
        <x:v>5253.21239606954</x:v>
      </x:c>
      <x:c r="D142" s="33" t="s"/>
      <x:c r="E142" s="150">
        <x:f>(F142-(F144-(F144-F141)/(E144-E141)*E144))/((F144-F141)/(E144-E141))</x:f>
      </x:c>
      <x:c r="F142" s="151" t="n">
        <x:v>2211.68582375479</x:v>
      </x:c>
      <x:c r="G142" s="33" t="s"/>
      <x:c r="H142" s="150">
        <x:f>(I142-(I144-(I144-I141)/(H144-H141)*H144))/((I144-I141)/(H144-H141))</x:f>
      </x:c>
      <x:c r="I142" s="151" t="n">
        <x:v>8.63505747126437</x:v>
      </x:c>
      <x:c r="J142" s="33" t="s"/>
      <x:c r="K142" s="29" t="n">
        <x:v>10</x:v>
      </x:c>
      <x:c r="L142" s="28" t="n">
        <x:v>8</x:v>
      </x:c>
      <x:c r="M142" s="33" t="s"/>
      <x:c r="N142" s="29" t="n">
        <x:v>10</x:v>
      </x:c>
      <x:c r="O142" s="34" t="n">
        <x:v>6000000</x:v>
      </x:c>
      <x:c r="P142" s="33" t="s"/>
    </x:row>
    <x:row r="143" spans="1:23" x14ac:dyDescent="0.25">
      <x:c r="B143" s="29" t="n">
        <x:v>1</x:v>
      </x:c>
      <x:c r="C143" s="28" t="n">
        <x:v>6000</x:v>
      </x:c>
      <x:c r="D143" s="33" t="s"/>
      <x:c r="E143" s="154">
        <x:f>(F143-(F144-(F144-F141)/(E144-E141)*E144))/((F144-F141)/(E144-E141))</x:f>
      </x:c>
      <x:c r="F143" s="156" t="n">
        <x:v>4346.56084656085</x:v>
      </x:c>
      <x:c r="G143" s="33" t="s"/>
      <x:c r="H143" s="154">
        <x:f>(I143-(I144-(I144-I141)/(H144-H141)*H144))/((I144-I141)/(H144-H141))</x:f>
      </x:c>
      <x:c r="I143" s="156" t="n">
        <x:v>15.0396825396825</x:v>
      </x:c>
      <x:c r="J143" s="33" t="s"/>
      <x:c r="K143" s="154">
        <x:f>(L143-(L144-(L144-L142)/(K144-K142)*K144))/((L144-L142)/(K144-K142))</x:f>
      </x:c>
      <x:c r="L143" s="156" t="n">
        <x:v>14.047619047619</x:v>
      </x:c>
      <x:c r="M143" s="33" t="s"/>
      <x:c r="N143" s="154">
        <x:f>(O143-(O144-(O144-O142)/(N144-N142)*N144))/((O144-O142)/(N144-N142))</x:f>
      </x:c>
      <x:c r="O143" s="155" t="n">
        <x:v>125000000</x:v>
      </x:c>
      <x:c r="P143" s="33" t="s"/>
    </x:row>
    <x:row r="144" spans="1:23" x14ac:dyDescent="0.25">
      <x:c r="B144" s="29" t="s"/>
      <x:c r="C144" s="28" t="s"/>
      <x:c r="D144" s="33" t="s"/>
      <x:c r="E144" s="29" t="n">
        <x:v>6000</x:v>
      </x:c>
      <x:c r="F144" s="28" t="n">
        <x:v>5000</x:v>
      </x:c>
      <x:c r="G144" s="33" t="s"/>
      <x:c r="H144" s="29" t="n">
        <x:v>6000</x:v>
      </x:c>
      <x:c r="I144" s="28" t="n">
        <x:v>20</x:v>
      </x:c>
      <x:c r="J144" s="33" t="s"/>
      <x:c r="K144" s="29" t="n">
        <x:v>20</x:v>
      </x:c>
      <x:c r="L144" s="28" t="n">
        <x:v>20</x:v>
      </x:c>
      <x:c r="M144" s="33" t="s"/>
      <x:c r="N144" s="29" t="n">
        <x:v>20</x:v>
      </x:c>
      <x:c r="O144" s="34" t="n">
        <x:v>300000000</x:v>
      </x:c>
      <x:c r="P144" s="33" t="s"/>
    </x:row>
    <x:row r="145" spans="1:23" x14ac:dyDescent="0.25">
      <x:c r="B145" s="29" t="s"/>
      <x:c r="C145" s="28" t="s"/>
      <x:c r="D145" s="33" t="s"/>
      <x:c r="E145" s="29" t="s"/>
      <x:c r="F145" s="28" t="s"/>
      <x:c r="G145" s="33" t="s"/>
      <x:c r="H145" s="29" t="s"/>
      <x:c r="I145" s="28" t="s"/>
      <x:c r="J145" s="33" t="s"/>
      <x:c r="K145" s="29" t="s"/>
      <x:c r="L145" s="28" t="s"/>
      <x:c r="M145" s="33" t="s"/>
      <x:c r="N145" s="29" t="s"/>
      <x:c r="O145" s="34" t="s"/>
      <x:c r="P145" s="33" t="s"/>
    </x:row>
    <x:row r="146" spans="1:23" x14ac:dyDescent="0.25">
      <x:c r="B146" s="29" t="s"/>
      <x:c r="C146" s="28" t="s"/>
      <x:c r="D146" s="33" t="s"/>
      <x:c r="E146" s="29" t="s"/>
      <x:c r="F146" s="28" t="s"/>
      <x:c r="G146" s="33" t="s"/>
      <x:c r="H146" s="29" t="s"/>
      <x:c r="I146" s="28" t="s"/>
      <x:c r="J146" s="33" t="s"/>
      <x:c r="K146" s="29" t="s"/>
      <x:c r="L146" s="28" t="s"/>
      <x:c r="M146" s="33" t="s"/>
      <x:c r="N146" s="29" t="s"/>
      <x:c r="O146" s="34" t="s"/>
      <x:c r="P146" s="33" t="s"/>
    </x:row>
    <x:row r="147" spans="1:23" customFormat="1" ht="15.75" customHeight="1" thickBot="1" x14ac:dyDescent="0.3">
      <x:c r="B147" s="25" t="s"/>
      <x:c r="C147" s="35" t="s"/>
      <x:c r="D147" s="36" t="s"/>
      <x:c r="E147" s="25" t="s"/>
      <x:c r="F147" s="35" t="s"/>
      <x:c r="G147" s="36" t="s"/>
      <x:c r="H147" s="25" t="s"/>
      <x:c r="I147" s="35" t="s"/>
      <x:c r="J147" s="36" t="s"/>
      <x:c r="K147" s="25" t="s"/>
      <x:c r="L147" s="35" t="s"/>
      <x:c r="M147" s="36" t="s"/>
      <x:c r="N147" s="25" t="s"/>
      <x:c r="O147" s="35" t="s"/>
      <x:c r="P147" s="36" t="s"/>
    </x:row>
    <x:row r="149" spans="1:23" customFormat="1" ht="15.75" customHeight="1" thickBot="1" x14ac:dyDescent="0.3">
      <x:c r="B149" s="23" t="s">
        <x:v>63</x:v>
      </x:c>
    </x:row>
    <x:row r="150" spans="1:23" x14ac:dyDescent="0.25">
      <x:c r="B150" s="123" t="s">
        <x:v>10</x:v>
      </x:c>
      <x:c r="C150" s="124" t="s"/>
      <x:c r="D150" s="125" t="s"/>
      <x:c r="E150" s="123" t="s">
        <x:v>11</x:v>
      </x:c>
      <x:c r="F150" s="124" t="s"/>
      <x:c r="G150" s="125" t="s"/>
      <x:c r="H150" s="123" t="s">
        <x:v>12</x:v>
      </x:c>
      <x:c r="I150" s="124" t="s"/>
      <x:c r="J150" s="125" t="s"/>
      <x:c r="K150" s="123" t="s">
        <x:v>13</x:v>
      </x:c>
      <x:c r="L150" s="124" t="s"/>
      <x:c r="M150" s="126" t="s"/>
      <x:c r="N150" s="123" t="s">
        <x:v>14</x:v>
      </x:c>
      <x:c r="O150" s="124" t="s"/>
      <x:c r="P150" s="125" t="s"/>
      <x:c r="Q150" s="137" t="s">
        <x:v>15</x:v>
      </x:c>
      <x:c r="R150" s="128" t="s">
        <x:v>16</x:v>
      </x:c>
      <x:c r="S150" s="19" t="s">
        <x:v>17</x:v>
      </x:c>
      <x:c r="T150" s="70" t="s">
        <x:v>18</x:v>
      </x:c>
      <x:c r="U150" s="70" t="s">
        <x:v>19</x:v>
      </x:c>
      <x:c r="V150" s="70" t="s">
        <x:v>20</x:v>
      </x:c>
    </x:row>
    <x:row r="151" spans="1:23" x14ac:dyDescent="0.25">
      <x:c r="B151" s="26" t="s">
        <x:v>21</x:v>
      </x:c>
      <x:c r="C151" s="27" t="s">
        <x:v>22</x:v>
      </x:c>
      <x:c r="D151" s="24" t="s">
        <x:v>23</x:v>
      </x:c>
      <x:c r="E151" s="26" t="s">
        <x:v>24</x:v>
      </x:c>
      <x:c r="F151" s="27" t="s">
        <x:v>25</x:v>
      </x:c>
      <x:c r="G151" s="24" t="s">
        <x:v>23</x:v>
      </x:c>
      <x:c r="H151" s="26" t="s">
        <x:v>25</x:v>
      </x:c>
      <x:c r="I151" s="27" t="s">
        <x:v>26</x:v>
      </x:c>
      <x:c r="J151" s="24" t="s">
        <x:v>23</x:v>
      </x:c>
      <x:c r="K151" s="26" t="s">
        <x:v>27</x:v>
      </x:c>
      <x:c r="L151" s="27" t="s">
        <x:v>28</x:v>
      </x:c>
      <x:c r="M151" s="70" t="s">
        <x:v>23</x:v>
      </x:c>
      <x:c r="N151" s="26" t="s">
        <x:v>28</x:v>
      </x:c>
      <x:c r="O151" s="27" t="s">
        <x:v>29</x:v>
      </x:c>
      <x:c r="P151" s="24" t="s">
        <x:v>23</x:v>
      </x:c>
      <x:c r="Q151" s="29" t="s">
        <x:v>34</x:v>
      </x:c>
      <x:c r="R151" s="138" t="n">
        <x:v>6000000</x:v>
      </x:c>
      <x:c r="S151" s="39" t="s">
        <x:v>95</x:v>
      </x:c>
      <x:c r="V151" s="71" t="s"/>
    </x:row>
    <x:row r="152" spans="1:23" x14ac:dyDescent="0.25">
      <x:c r="B152" s="26" t="s">
        <x:v>30</x:v>
      </x:c>
      <x:c r="C152" s="27" t="s">
        <x:v>31</x:v>
      </x:c>
      <x:c r="D152" s="33" t="s">
        <x:v>64</x:v>
      </x:c>
      <x:c r="E152" s="26" t="s">
        <x:v>30</x:v>
      </x:c>
      <x:c r="F152" s="27" t="s">
        <x:v>31</x:v>
      </x:c>
      <x:c r="G152" s="33" t="s">
        <x:v>64</x:v>
      </x:c>
      <x:c r="H152" s="26" t="s">
        <x:v>30</x:v>
      </x:c>
      <x:c r="I152" s="27" t="s">
        <x:v>31</x:v>
      </x:c>
      <x:c r="J152" s="33" t="s">
        <x:v>64</x:v>
      </x:c>
      <x:c r="K152" s="26" t="s">
        <x:v>30</x:v>
      </x:c>
      <x:c r="L152" s="27" t="s">
        <x:v>31</x:v>
      </x:c>
      <x:c r="M152" s="32" t="s">
        <x:v>64</x:v>
      </x:c>
      <x:c r="N152" s="26" t="s">
        <x:v>30</x:v>
      </x:c>
      <x:c r="O152" s="27" t="s">
        <x:v>31</x:v>
      </x:c>
      <x:c r="P152" s="33" t="s">
        <x:v>64</x:v>
      </x:c>
      <x:c r="Q152" s="29" t="s">
        <x:v>28</x:v>
      </x:c>
      <x:c r="R152" s="139" t="n">
        <x:v>7</x:v>
      </x:c>
      <x:c r="S152" s="39" t="s">
        <x:v>96</x:v>
      </x:c>
    </x:row>
    <x:row r="153" spans="1:23" customFormat="1" ht="15.75" customHeight="1" thickBot="1" x14ac:dyDescent="0.3">
      <x:c r="B153" s="143" t="n">
        <x:v>0.1</x:v>
      </x:c>
      <x:c r="C153" s="144" t="n">
        <x:v>100</x:v>
      </x:c>
      <x:c r="D153" s="33" t="s"/>
      <x:c r="E153" s="29" t="n">
        <x:v>100</x:v>
      </x:c>
      <x:c r="F153" s="28" t="n">
        <x:v>100</x:v>
      </x:c>
      <x:c r="G153" s="33" t="s"/>
      <x:c r="H153" s="29" t="n">
        <x:v>100</x:v>
      </x:c>
      <x:c r="I153" s="28" t="n">
        <x:v>0</x:v>
      </x:c>
      <x:c r="J153" s="33" t="s"/>
      <x:c r="K153" s="29" t="n">
        <x:v>1</x:v>
      </x:c>
      <x:c r="L153" s="28" t="n">
        <x:v>0</x:v>
      </x:c>
      <x:c r="N153" s="29" t="n">
        <x:v>1</x:v>
      </x:c>
      <x:c r="O153" s="34" t="n">
        <x:v>100000</x:v>
      </x:c>
      <x:c r="P153" s="33" t="s"/>
      <x:c r="Q153" s="25" t="s">
        <x:v>27</x:v>
      </x:c>
      <x:c r="R153" s="140" t="n">
        <x:v>15</x:v>
      </x:c>
      <x:c r="S153" s="39" t="s">
        <x:v>42</x:v>
      </x:c>
    </x:row>
    <x:row r="154" spans="1:23" x14ac:dyDescent="0.25">
      <x:c r="B154" s="145" t="n">
        <x:v>0.5</x:v>
      </x:c>
      <x:c r="C154" s="146" t="n">
        <x:v>3000</x:v>
      </x:c>
      <x:c r="D154" s="33" t="s"/>
      <x:c r="E154" s="141" t="n">
        <x:v>1000</x:v>
      </x:c>
      <x:c r="F154" s="142" t="n">
        <x:v>750</x:v>
      </x:c>
      <x:c r="G154" s="33" t="s"/>
      <x:c r="H154" s="29" t="n">
        <x:v>640</x:v>
      </x:c>
      <x:c r="I154" s="28" t="n">
        <x:v>3</x:v>
      </x:c>
      <x:c r="J154" s="33" t="s"/>
      <x:c r="K154" s="29" t="n">
        <x:v>3</x:v>
      </x:c>
      <x:c r="L154" s="28" t="n">
        <x:v>1.5</x:v>
      </x:c>
      <x:c r="N154" s="141" t="n">
        <x:v>5</x:v>
      </x:c>
      <x:c r="O154" s="149" t="n">
        <x:v>2000000</x:v>
      </x:c>
      <x:c r="P154" s="33" t="s"/>
    </x:row>
    <x:row r="155" spans="1:23" x14ac:dyDescent="0.25">
      <x:c r="B155" s="29" t="n">
        <x:v>1</x:v>
      </x:c>
      <x:c r="C155" s="28" t="n">
        <x:v>8000</x:v>
      </x:c>
      <x:c r="D155" s="33" t="s"/>
      <x:c r="E155" s="143" t="n">
        <x:v>2000</x:v>
      </x:c>
      <x:c r="F155" s="144" t="n">
        <x:v>1500</x:v>
      </x:c>
      <x:c r="G155" s="33" t="s"/>
      <x:c r="H155" s="141" t="n">
        <x:v>1000</x:v>
      </x:c>
      <x:c r="I155" s="142" t="n">
        <x:v>5</x:v>
      </x:c>
      <x:c r="J155" s="33" t="s"/>
      <x:c r="K155" s="141" t="n">
        <x:v>5</x:v>
      </x:c>
      <x:c r="L155" s="142" t="n">
        <x:v>3</x:v>
      </x:c>
      <x:c r="N155" s="143" t="n">
        <x:v>10</x:v>
      </x:c>
      <x:c r="O155" s="148" t="n">
        <x:v>6000000</x:v>
      </x:c>
      <x:c r="P155" s="33" t="s"/>
    </x:row>
    <x:row r="156" spans="1:23" x14ac:dyDescent="0.25">
      <x:c r="B156" s="29" t="s"/>
      <x:c r="C156" s="28" t="s"/>
      <x:c r="D156" s="33" t="s"/>
      <x:c r="E156" s="145" t="n">
        <x:v>6000</x:v>
      </x:c>
      <x:c r="F156" s="146" t="n">
        <x:v>5000</x:v>
      </x:c>
      <x:c r="G156" s="33" t="s"/>
      <x:c r="H156" s="143" t="n">
        <x:v>2000</x:v>
      </x:c>
      <x:c r="I156" s="144" t="n">
        <x:v>8</x:v>
      </x:c>
      <x:c r="J156" s="33" t="s"/>
      <x:c r="K156" s="143" t="n">
        <x:v>10</x:v>
      </x:c>
      <x:c r="L156" s="144" t="n">
        <x:v>8</x:v>
      </x:c>
      <x:c r="N156" s="29" t="n">
        <x:v>20</x:v>
      </x:c>
      <x:c r="O156" s="34" t="n">
        <x:v>300000000</x:v>
      </x:c>
      <x:c r="P156" s="33" t="s"/>
    </x:row>
    <x:row r="157" spans="1:23" x14ac:dyDescent="0.25">
      <x:c r="B157" s="29" t="s"/>
      <x:c r="C157" s="28" t="s"/>
      <x:c r="D157" s="33" t="s"/>
      <x:c r="E157" s="29" t="n">
        <x:v>8000</x:v>
      </x:c>
      <x:c r="F157" s="28" t="n">
        <x:v>6500</x:v>
      </x:c>
      <x:c r="G157" s="33" t="s"/>
      <x:c r="H157" s="145" t="n">
        <x:v>6000</x:v>
      </x:c>
      <x:c r="I157" s="146" t="n">
        <x:v>12</x:v>
      </x:c>
      <x:c r="J157" s="33" t="s"/>
      <x:c r="K157" s="29" t="n">
        <x:v>20</x:v>
      </x:c>
      <x:c r="L157" s="28" t="n">
        <x:v>20</x:v>
      </x:c>
      <x:c r="N157" s="29" t="s"/>
      <x:c r="O157" s="34" t="s"/>
      <x:c r="P157" s="33" t="s"/>
    </x:row>
    <x:row r="158" spans="1:23" x14ac:dyDescent="0.25">
      <x:c r="B158" s="29" t="s"/>
      <x:c r="C158" s="28" t="s"/>
      <x:c r="D158" s="33" t="s"/>
      <x:c r="E158" s="29" t="s"/>
      <x:c r="F158" s="28" t="s"/>
      <x:c r="G158" s="33" t="s"/>
      <x:c r="H158" s="29" t="n">
        <x:v>7000</x:v>
      </x:c>
      <x:c r="I158" s="28" t="n">
        <x:v>16</x:v>
      </x:c>
      <x:c r="J158" s="33" t="s"/>
      <x:c r="K158" s="29" t="s"/>
      <x:c r="L158" s="28" t="s"/>
      <x:c r="N158" s="29" t="s"/>
      <x:c r="O158" s="34" t="s"/>
      <x:c r="P158" s="33" t="s"/>
    </x:row>
    <x:row r="159" spans="1:23" x14ac:dyDescent="0.25">
      <x:c r="B159" s="29" t="s"/>
      <x:c r="C159" s="28" t="s"/>
      <x:c r="D159" s="33" t="s"/>
      <x:c r="E159" s="29" t="s"/>
      <x:c r="F159" s="28" t="s"/>
      <x:c r="G159" s="33" t="s"/>
      <x:c r="H159" s="29" t="s"/>
      <x:c r="I159" s="28" t="s"/>
      <x:c r="J159" s="33" t="s"/>
      <x:c r="K159" s="29" t="s"/>
      <x:c r="L159" s="28" t="s"/>
      <x:c r="N159" s="29" t="s"/>
      <x:c r="O159" s="34" t="s"/>
      <x:c r="P159" s="33" t="s"/>
    </x:row>
    <x:row r="160" spans="1:23" x14ac:dyDescent="0.25">
      <x:c r="B160" s="29" t="s"/>
      <x:c r="C160" s="28" t="s"/>
      <x:c r="D160" s="33" t="s"/>
      <x:c r="E160" s="29" t="s"/>
      <x:c r="F160" s="28" t="s"/>
      <x:c r="G160" s="33" t="s"/>
      <x:c r="H160" s="29" t="s"/>
      <x:c r="I160" s="28" t="s"/>
      <x:c r="J160" s="33" t="s"/>
      <x:c r="K160" s="29" t="s"/>
      <x:c r="L160" s="28" t="s"/>
      <x:c r="N160" s="29" t="s"/>
      <x:c r="O160" s="34" t="s"/>
      <x:c r="P160" s="33" t="s"/>
    </x:row>
    <x:row r="161" spans="1:23" x14ac:dyDescent="0.25">
      <x:c r="B161" s="29" t="s"/>
      <x:c r="C161" s="28" t="s"/>
      <x:c r="D161" s="33" t="s"/>
      <x:c r="E161" s="29" t="s"/>
      <x:c r="F161" s="28" t="s"/>
      <x:c r="G161" s="33" t="s"/>
      <x:c r="H161" s="29" t="s"/>
      <x:c r="I161" s="28" t="s"/>
      <x:c r="J161" s="33" t="s"/>
      <x:c r="K161" s="29" t="s"/>
      <x:c r="L161" s="28" t="s"/>
      <x:c r="N161" s="29" t="s"/>
      <x:c r="O161" s="34" t="s"/>
      <x:c r="P161" s="33" t="s"/>
    </x:row>
    <x:row r="162" spans="1:23" customFormat="1" ht="15.75" customHeight="1" thickBot="1" x14ac:dyDescent="0.3">
      <x:c r="B162" s="25" t="s"/>
      <x:c r="C162" s="35" t="s"/>
      <x:c r="D162" s="36" t="s"/>
      <x:c r="E162" s="25" t="s"/>
      <x:c r="F162" s="35" t="s"/>
      <x:c r="G162" s="36" t="s"/>
      <x:c r="H162" s="25" t="s"/>
      <x:c r="I162" s="35" t="s"/>
      <x:c r="J162" s="36" t="s"/>
      <x:c r="K162" s="25" t="s"/>
      <x:c r="L162" s="35" t="s"/>
      <x:c r="M162" s="37" t="s"/>
      <x:c r="N162" s="25" t="s"/>
      <x:c r="O162" s="38" t="s"/>
      <x:c r="P162" s="36" t="s"/>
    </x:row>
    <x:row r="164" spans="1:23" customFormat="1" ht="15.75" customHeight="1" thickBot="1" x14ac:dyDescent="0.3">
      <x:c r="B164" s="23" t="s">
        <x:v>65</x:v>
      </x:c>
    </x:row>
    <x:row r="165" spans="1:23" x14ac:dyDescent="0.25">
      <x:c r="B165" s="123" t="s">
        <x:v>10</x:v>
      </x:c>
      <x:c r="C165" s="124" t="s"/>
      <x:c r="D165" s="125" t="s"/>
      <x:c r="E165" s="123" t="s">
        <x:v>11</x:v>
      </x:c>
      <x:c r="F165" s="124" t="s"/>
      <x:c r="G165" s="125" t="s"/>
      <x:c r="H165" s="123" t="s">
        <x:v>12</x:v>
      </x:c>
      <x:c r="I165" s="124" t="s"/>
      <x:c r="J165" s="125" t="s"/>
      <x:c r="K165" s="123" t="s">
        <x:v>13</x:v>
      </x:c>
      <x:c r="L165" s="124" t="s"/>
      <x:c r="M165" s="125" t="s"/>
      <x:c r="N165" s="123" t="s">
        <x:v>14</x:v>
      </x:c>
      <x:c r="O165" s="124" t="s"/>
      <x:c r="P165" s="125" t="s"/>
      <x:c r="Q165" s="137" t="s">
        <x:v>15</x:v>
      </x:c>
      <x:c r="R165" s="128" t="s">
        <x:v>16</x:v>
      </x:c>
      <x:c r="S165" s="19" t="s">
        <x:v>17</x:v>
      </x:c>
      <x:c r="T165" s="70" t="s">
        <x:v>18</x:v>
      </x:c>
      <x:c r="U165" s="70" t="s">
        <x:v>19</x:v>
      </x:c>
      <x:c r="V165" s="70" t="s">
        <x:v>20</x:v>
      </x:c>
    </x:row>
    <x:row r="166" spans="1:23" x14ac:dyDescent="0.25">
      <x:c r="B166" s="26" t="s">
        <x:v>21</x:v>
      </x:c>
      <x:c r="C166" s="27" t="s">
        <x:v>22</x:v>
      </x:c>
      <x:c r="D166" s="24" t="s">
        <x:v>23</x:v>
      </x:c>
      <x:c r="E166" s="26" t="s">
        <x:v>24</x:v>
      </x:c>
      <x:c r="F166" s="27" t="s">
        <x:v>25</x:v>
      </x:c>
      <x:c r="G166" s="24" t="s">
        <x:v>23</x:v>
      </x:c>
      <x:c r="H166" s="26" t="s">
        <x:v>25</x:v>
      </x:c>
      <x:c r="I166" s="27" t="s">
        <x:v>26</x:v>
      </x:c>
      <x:c r="J166" s="24" t="s">
        <x:v>23</x:v>
      </x:c>
      <x:c r="K166" s="26" t="s">
        <x:v>27</x:v>
      </x:c>
      <x:c r="L166" s="27" t="s">
        <x:v>28</x:v>
      </x:c>
      <x:c r="M166" s="24" t="s">
        <x:v>23</x:v>
      </x:c>
      <x:c r="N166" s="26" t="s">
        <x:v>28</x:v>
      </x:c>
      <x:c r="O166" s="27" t="s">
        <x:v>29</x:v>
      </x:c>
      <x:c r="P166" s="24" t="s">
        <x:v>23</x:v>
      </x:c>
      <x:c r="Q166" s="29" t="s">
        <x:v>34</x:v>
      </x:c>
      <x:c r="R166" s="138" t="n">
        <x:v>8000000</x:v>
      </x:c>
      <x:c r="S166" s="39" t="s">
        <x:v>97</x:v>
      </x:c>
      <x:c r="V166" s="71" t="s"/>
    </x:row>
    <x:row r="167" spans="1:23" x14ac:dyDescent="0.25">
      <x:c r="B167" s="26" t="s">
        <x:v>30</x:v>
      </x:c>
      <x:c r="C167" s="27" t="s">
        <x:v>31</x:v>
      </x:c>
      <x:c r="D167" s="33" t="s">
        <x:v>33</x:v>
      </x:c>
      <x:c r="E167" s="26" t="s">
        <x:v>30</x:v>
      </x:c>
      <x:c r="F167" s="27" t="s">
        <x:v>31</x:v>
      </x:c>
      <x:c r="G167" s="33" t="s">
        <x:v>33</x:v>
      </x:c>
      <x:c r="H167" s="26" t="s">
        <x:v>30</x:v>
      </x:c>
      <x:c r="I167" s="27" t="s">
        <x:v>31</x:v>
      </x:c>
      <x:c r="J167" s="33" t="s">
        <x:v>33</x:v>
      </x:c>
      <x:c r="K167" s="26" t="s">
        <x:v>30</x:v>
      </x:c>
      <x:c r="L167" s="27" t="s">
        <x:v>31</x:v>
      </x:c>
      <x:c r="M167" s="33" t="s">
        <x:v>33</x:v>
      </x:c>
      <x:c r="N167" s="26" t="s">
        <x:v>30</x:v>
      </x:c>
      <x:c r="O167" s="27" t="s">
        <x:v>31</x:v>
      </x:c>
      <x:c r="P167" s="33" t="s">
        <x:v>33</x:v>
      </x:c>
      <x:c r="Q167" s="29" t="s">
        <x:v>28</x:v>
      </x:c>
      <x:c r="R167" s="139" t="n">
        <x:v>18</x:v>
      </x:c>
      <x:c r="S167" s="39" t="s">
        <x:v>98</x:v>
      </x:c>
    </x:row>
    <x:row r="168" spans="1:23" customFormat="1" ht="15.75" customHeight="1" thickBot="1" x14ac:dyDescent="0.3">
      <x:c r="B168" s="29" t="n">
        <x:v>0.1</x:v>
      </x:c>
      <x:c r="C168" s="28" t="n">
        <x:v>0</x:v>
      </x:c>
      <x:c r="D168" s="33" t="s"/>
      <x:c r="E168" s="29" t="s"/>
      <x:c r="F168" s="28" t="s"/>
      <x:c r="G168" s="33" t="s"/>
      <x:c r="H168" s="29" t="n">
        <x:v>0</x:v>
      </x:c>
      <x:c r="I168" s="28" t="n">
        <x:v>0</x:v>
      </x:c>
      <x:c r="J168" s="33" t="s"/>
      <x:c r="K168" s="29" t="n">
        <x:v>2</x:v>
      </x:c>
      <x:c r="L168" s="28" t="n">
        <x:v>0</x:v>
      </x:c>
      <x:c r="M168" s="33" t="s"/>
      <x:c r="N168" s="29" t="n">
        <x:v>1</x:v>
      </x:c>
      <x:c r="O168" s="34" t="n">
        <x:v>200000</x:v>
      </x:c>
      <x:c r="P168" s="33" t="s"/>
      <x:c r="Q168" s="25" t="s">
        <x:v>27</x:v>
      </x:c>
      <x:c r="R168" s="140" t="n">
        <x:v>6</x:v>
      </x:c>
      <x:c r="S168" s="39" t="s">
        <x:v>99</x:v>
      </x:c>
    </x:row>
    <x:row r="169" spans="1:23" x14ac:dyDescent="0.25">
      <x:c r="B169" s="29" t="n">
        <x:v>0.2</x:v>
      </x:c>
      <x:c r="C169" s="28" t="n">
        <x:v>100</x:v>
      </x:c>
      <x:c r="D169" s="33" t="s"/>
      <x:c r="E169" s="29" t="s"/>
      <x:c r="F169" s="28" t="s"/>
      <x:c r="G169" s="33" t="s"/>
      <x:c r="H169" s="29" t="n">
        <x:v>250</x:v>
      </x:c>
      <x:c r="I169" s="28" t="n">
        <x:v>2</x:v>
      </x:c>
      <x:c r="J169" s="33" t="s"/>
      <x:c r="K169" s="152" t="n">
        <x:v>6</x:v>
      </x:c>
      <x:c r="L169" s="153">
        <x:f>(L170-L168)/(K170-K168)*K169+(L170-(L170-L168)/(K170-K168)*K170)</x:f>
      </x:c>
      <x:c r="M169" s="33" t="s"/>
      <x:c r="N169" s="29" t="n">
        <x:v>2</x:v>
      </x:c>
      <x:c r="O169" s="34" t="n">
        <x:v>500000</x:v>
      </x:c>
      <x:c r="P169" s="33" t="s"/>
    </x:row>
    <x:row r="170" spans="1:23" x14ac:dyDescent="0.25">
      <x:c r="B170" s="29" t="n">
        <x:v>0.3</x:v>
      </x:c>
      <x:c r="C170" s="28" t="n">
        <x:v>500</x:v>
      </x:c>
      <x:c r="D170" s="33" t="s"/>
      <x:c r="E170" s="29" t="s"/>
      <x:c r="F170" s="28" t="s"/>
      <x:c r="G170" s="33" t="s"/>
      <x:c r="H170" s="29" t="n">
        <x:v>500</x:v>
      </x:c>
      <x:c r="I170" s="28" t="n">
        <x:v>4</x:v>
      </x:c>
      <x:c r="J170" s="33" t="s"/>
      <x:c r="K170" s="29" t="n">
        <x:v>7</x:v>
      </x:c>
      <x:c r="L170" s="28" t="n">
        <x:v>5</x:v>
      </x:c>
      <x:c r="M170" s="33" t="s"/>
      <x:c r="N170" s="152" t="n">
        <x:v>4</x:v>
      </x:c>
      <x:c r="O170" s="157">
        <x:f>(O171-O169)/(N171-N169)*N170+(O171-(O171-O169)/(N171-N169)*N171)</x:f>
      </x:c>
      <x:c r="P170" s="33" t="s"/>
    </x:row>
    <x:row r="171" spans="1:23" x14ac:dyDescent="0.25">
      <x:c r="B171" s="152">
        <x:f>(C171-(C172-(C172-C170)/(B172-B170)*B172))/((C172-C170)/(B172-B170))</x:f>
      </x:c>
      <x:c r="C171" s="153" t="n">
        <x:v>833.333333333333</x:v>
      </x:c>
      <x:c r="D171" s="33" t="s"/>
      <x:c r="E171" s="29" t="s"/>
      <x:c r="F171" s="28" t="s"/>
      <x:c r="G171" s="33" t="s"/>
      <x:c r="H171" s="152">
        <x:f>(I171-(I172-(I172-I170)/(H172-H170)*H172))/((I172-I170)/(H172-H170))</x:f>
      </x:c>
      <x:c r="I171" s="153" t="n">
        <x:v>6</x:v>
      </x:c>
      <x:c r="J171" s="33" t="s"/>
      <x:c r="K171" s="154">
        <x:f>(L171-(L172-(L172-L170)/(K172-K170)*K172))/((L172-L170)/(K172-K170))</x:f>
      </x:c>
      <x:c r="L171" s="156" t="n">
        <x:v>8</x:v>
      </x:c>
      <x:c r="M171" s="33" t="s"/>
      <x:c r="N171" s="29" t="n">
        <x:v>5</x:v>
      </x:c>
      <x:c r="O171" s="34" t="n">
        <x:v>2000000</x:v>
      </x:c>
      <x:c r="P171" s="33" t="s"/>
    </x:row>
    <x:row r="172" spans="1:23" x14ac:dyDescent="0.25">
      <x:c r="B172" s="29" t="n">
        <x:v>0.4</x:v>
      </x:c>
      <x:c r="C172" s="28" t="n">
        <x:v>1000</x:v>
      </x:c>
      <x:c r="D172" s="33" t="s"/>
      <x:c r="E172" s="29" t="s"/>
      <x:c r="F172" s="28" t="s"/>
      <x:c r="G172" s="33" t="s"/>
      <x:c r="H172" s="29" t="n">
        <x:v>1000</x:v>
      </x:c>
      <x:c r="I172" s="28" t="n">
        <x:v>7</x:v>
      </x:c>
      <x:c r="J172" s="33" t="s"/>
      <x:c r="K172" s="29" t="n">
        <x:v>12</x:v>
      </x:c>
      <x:c r="L172" s="28" t="n">
        <x:v>10</x:v>
      </x:c>
      <x:c r="M172" s="33" t="s"/>
      <x:c r="N172" s="29" t="n">
        <x:v>7</x:v>
      </x:c>
      <x:c r="O172" s="34" t="n">
        <x:v>6000000</x:v>
      </x:c>
      <x:c r="P172" s="33" t="s"/>
    </x:row>
    <x:row r="173" spans="1:23" x14ac:dyDescent="0.25">
      <x:c r="B173" s="29" t="n">
        <x:v>0.5</x:v>
      </x:c>
      <x:c r="C173" s="28" t="n">
        <x:v>2000</x:v>
      </x:c>
      <x:c r="D173" s="33" t="s"/>
      <x:c r="E173" s="29" t="s"/>
      <x:c r="F173" s="28" t="s"/>
      <x:c r="G173" s="33" t="s"/>
      <x:c r="H173" s="143" t="n">
        <x:v>2500</x:v>
      </x:c>
      <x:c r="I173" s="144" t="n">
        <x:v>10</x:v>
      </x:c>
      <x:c r="J173" s="33" t="s"/>
      <x:c r="K173" s="29" t="n">
        <x:v>15</x:v>
      </x:c>
      <x:c r="L173" s="28" t="n">
        <x:v>15</x:v>
      </x:c>
      <x:c r="M173" s="33" t="s"/>
      <x:c r="N173" s="154">
        <x:f>(O173-(O174-(O174-O172)/(N174-N172)*N174))/((O174-O172)/(N174-N172))</x:f>
      </x:c>
      <x:c r="O173" s="155" t="n">
        <x:v>8000000</x:v>
      </x:c>
      <x:c r="P173" s="33" t="s"/>
    </x:row>
    <x:row r="174" spans="1:23" x14ac:dyDescent="0.25">
      <x:c r="B174" s="154">
        <x:f>(C174-(C176-(C176-C173)/(B176-B173)*B176))/((C176-C173)/(B176-B173))</x:f>
      </x:c>
      <x:c r="C174" s="156" t="n">
        <x:v>2500</x:v>
      </x:c>
      <x:c r="D174" s="33" t="s"/>
      <x:c r="E174" s="29" t="s"/>
      <x:c r="F174" s="28" t="s"/>
      <x:c r="G174" s="33" t="s"/>
      <x:c r="H174" s="29" t="n">
        <x:v>5000</x:v>
      </x:c>
      <x:c r="I174" s="28" t="n">
        <x:v>14</x:v>
      </x:c>
      <x:c r="J174" s="33" t="s"/>
      <x:c r="K174" s="150">
        <x:f>(L174-(L175-(L175-L173)/(K175-K173)*K175))/((L175-L173)/(K175-K173))</x:f>
      </x:c>
      <x:c r="L174" s="151" t="n">
        <x:v>18</x:v>
      </x:c>
      <x:c r="M174" s="33" t="s"/>
      <x:c r="N174" s="29" t="n">
        <x:v>10</x:v>
      </x:c>
      <x:c r="O174" s="34" t="n">
        <x:v>12000000</x:v>
      </x:c>
      <x:c r="P174" s="33" t="s"/>
    </x:row>
    <x:row r="175" spans="1:23" x14ac:dyDescent="0.25">
      <x:c r="B175" s="29" t="n">
        <x:v>0.6</x:v>
      </x:c>
      <x:c r="C175" s="28" t="n">
        <x:v>5000</x:v>
      </x:c>
      <x:c r="D175" s="33" t="s"/>
      <x:c r="E175" s="29" t="s"/>
      <x:c r="F175" s="28" t="s"/>
      <x:c r="G175" s="33" t="s"/>
      <x:c r="H175" s="150">
        <x:f>(I175-(I176-(I176-I174)/(H176-H174)*H176))/((I176-I174)/(H176-H174))</x:f>
      </x:c>
      <x:c r="I175" s="151" t="n">
        <x:v>18</x:v>
      </x:c>
      <x:c r="J175" s="33" t="s"/>
      <x:c r="K175" s="29" t="n">
        <x:v>20</x:v>
      </x:c>
      <x:c r="L175" s="28" t="n">
        <x:v>20</x:v>
      </x:c>
      <x:c r="M175" s="33" t="s"/>
      <x:c r="N175" s="29" t="n">
        <x:v>15</x:v>
      </x:c>
      <x:c r="O175" s="34" t="n">
        <x:v>150000000</x:v>
      </x:c>
      <x:c r="P175" s="33" t="s"/>
    </x:row>
    <x:row r="176" spans="1:23" x14ac:dyDescent="0.25">
      <x:c r="B176" s="29" t="n">
        <x:v>0.7</x:v>
      </x:c>
      <x:c r="C176" s="28" t="n">
        <x:v>7500</x:v>
      </x:c>
      <x:c r="D176" s="33" t="s"/>
      <x:c r="E176" s="29" t="s"/>
      <x:c r="F176" s="28" t="s"/>
      <x:c r="G176" s="33" t="s"/>
      <x:c r="H176" s="29" t="n">
        <x:v>10000</x:v>
      </x:c>
      <x:c r="I176" s="28" t="n">
        <x:v>20</x:v>
      </x:c>
      <x:c r="J176" s="33" t="s"/>
      <x:c r="K176" s="29" t="n">
        <x:v>25</x:v>
      </x:c>
      <x:c r="L176" s="28" t="n">
        <x:v>25</x:v>
      </x:c>
      <x:c r="M176" s="33" t="s"/>
      <x:c r="N176" s="150" t="n">
        <x:v>18</x:v>
      </x:c>
      <x:c r="O176" s="158">
        <x:f>(O177-O175)/(N177-N175)*N176+(O177-(O177-O175)/(N177-N175)*N177)</x:f>
      </x:c>
      <x:c r="P176" s="33" t="s"/>
    </x:row>
    <x:row r="177" spans="1:23" x14ac:dyDescent="0.25">
      <x:c r="B177" s="150">
        <x:f>(C177-(C178-(C178-C176)/(B178-B176)*B178))/((C178-C176)/(B178-B176))</x:f>
      </x:c>
      <x:c r="C177" s="151" t="n">
        <x:v>8333.33333333333</x:v>
      </x:c>
      <x:c r="D177" s="33" t="s"/>
      <x:c r="E177" s="29" t="s"/>
      <x:c r="F177" s="28" t="s"/>
      <x:c r="G177" s="33" t="s"/>
      <x:c r="H177" s="29" t="n">
        <x:v>15000</x:v>
      </x:c>
      <x:c r="I177" s="28" t="n">
        <x:v>26</x:v>
      </x:c>
      <x:c r="J177" s="33" t="s"/>
      <x:c r="K177" s="29" t="n">
        <x:v>30</x:v>
      </x:c>
      <x:c r="L177" s="28" t="n">
        <x:v>30</x:v>
      </x:c>
      <x:c r="M177" s="33" t="s"/>
      <x:c r="N177" s="29" t="n">
        <x:v>20</x:v>
      </x:c>
      <x:c r="O177" s="34" t="n">
        <x:v>500000000</x:v>
      </x:c>
      <x:c r="P177" s="33" t="s"/>
    </x:row>
    <x:row r="178" spans="1:23" x14ac:dyDescent="0.25">
      <x:c r="B178" s="29" t="n">
        <x:v>0.8</x:v>
      </x:c>
      <x:c r="C178" s="28" t="n">
        <x:v>10000</x:v>
      </x:c>
      <x:c r="D178" s="33" t="s"/>
      <x:c r="E178" s="29" t="s"/>
      <x:c r="F178" s="28" t="s"/>
      <x:c r="G178" s="33" t="s"/>
      <x:c r="H178" s="29" t="n">
        <x:v>20000</x:v>
      </x:c>
      <x:c r="I178" s="28" t="n">
        <x:v>30</x:v>
      </x:c>
      <x:c r="J178" s="33" t="s"/>
      <x:c r="K178" s="29" t="s"/>
      <x:c r="L178" s="28" t="s"/>
      <x:c r="M178" s="33" t="s"/>
      <x:c r="N178" s="29" t="n">
        <x:v>25</x:v>
      </x:c>
      <x:c r="O178" s="34" t="n">
        <x:v>2000000000</x:v>
      </x:c>
      <x:c r="P178" s="33" t="s"/>
    </x:row>
    <x:row r="179" spans="1:23" x14ac:dyDescent="0.25">
      <x:c r="B179" s="29" t="n">
        <x:v>0.9</x:v>
      </x:c>
      <x:c r="C179" s="28" t="n">
        <x:v>15000</x:v>
      </x:c>
      <x:c r="D179" s="33" t="s"/>
      <x:c r="E179" s="29" t="s"/>
      <x:c r="F179" s="28" t="s"/>
      <x:c r="G179" s="33" t="s"/>
      <x:c r="H179" s="29" t="s"/>
      <x:c r="I179" s="28" t="s"/>
      <x:c r="J179" s="33" t="s"/>
      <x:c r="K179" s="29" t="s"/>
      <x:c r="L179" s="28" t="s"/>
      <x:c r="M179" s="33" t="s"/>
      <x:c r="N179" s="29" t="n">
        <x:v>30</x:v>
      </x:c>
      <x:c r="O179" s="34" t="n">
        <x:v>6000000000</x:v>
      </x:c>
      <x:c r="P179" s="33" t="s"/>
    </x:row>
    <x:row r="180" spans="1:23" customFormat="1" ht="15.75" customHeight="1" thickBot="1" x14ac:dyDescent="0.3">
      <x:c r="B180" s="25" t="n">
        <x:v>1</x:v>
      </x:c>
      <x:c r="C180" s="35" t="n">
        <x:v>20000</x:v>
      </x:c>
      <x:c r="D180" s="36" t="s"/>
      <x:c r="E180" s="25" t="s"/>
      <x:c r="F180" s="35" t="s"/>
      <x:c r="G180" s="36" t="s"/>
      <x:c r="H180" s="25" t="s"/>
      <x:c r="I180" s="35" t="s"/>
      <x:c r="J180" s="36" t="s"/>
      <x:c r="K180" s="25" t="s"/>
      <x:c r="L180" s="35" t="s"/>
      <x:c r="M180" s="36" t="s"/>
      <x:c r="N180" s="25" t="s"/>
      <x:c r="O180" s="35" t="s"/>
      <x:c r="P180" s="36" t="s"/>
    </x:row>
    <x:row r="182" spans="1:23" customFormat="1" ht="15.75" customHeight="1" thickBot="1" x14ac:dyDescent="0.3">
      <x:c r="B182" s="23" t="s">
        <x:v>69</x:v>
      </x:c>
    </x:row>
    <x:row r="183" spans="1:23" x14ac:dyDescent="0.25">
      <x:c r="B183" s="123" t="s">
        <x:v>10</x:v>
      </x:c>
      <x:c r="C183" s="124" t="s"/>
      <x:c r="D183" s="125" t="s"/>
      <x:c r="E183" s="123" t="s">
        <x:v>11</x:v>
      </x:c>
      <x:c r="F183" s="124" t="s"/>
      <x:c r="G183" s="125" t="s"/>
      <x:c r="H183" s="123" t="s">
        <x:v>12</x:v>
      </x:c>
      <x:c r="I183" s="124" t="s"/>
      <x:c r="J183" s="125" t="s"/>
      <x:c r="K183" s="123" t="s">
        <x:v>13</x:v>
      </x:c>
      <x:c r="L183" s="124" t="s"/>
      <x:c r="M183" s="125" t="s"/>
      <x:c r="N183" s="123" t="s">
        <x:v>14</x:v>
      </x:c>
      <x:c r="O183" s="124" t="s"/>
      <x:c r="P183" s="125" t="s"/>
      <x:c r="Q183" s="137" t="s">
        <x:v>15</x:v>
      </x:c>
      <x:c r="R183" s="128" t="s">
        <x:v>16</x:v>
      </x:c>
      <x:c r="S183" s="19" t="s">
        <x:v>17</x:v>
      </x:c>
      <x:c r="T183" s="70" t="s">
        <x:v>18</x:v>
      </x:c>
      <x:c r="U183" s="70" t="s">
        <x:v>19</x:v>
      </x:c>
      <x:c r="V183" s="70" t="s">
        <x:v>20</x:v>
      </x:c>
    </x:row>
    <x:row r="184" spans="1:23" x14ac:dyDescent="0.25">
      <x:c r="B184" s="26" t="s">
        <x:v>21</x:v>
      </x:c>
      <x:c r="C184" s="27" t="s">
        <x:v>22</x:v>
      </x:c>
      <x:c r="D184" s="24" t="s">
        <x:v>23</x:v>
      </x:c>
      <x:c r="E184" s="26" t="s">
        <x:v>24</x:v>
      </x:c>
      <x:c r="F184" s="27" t="s">
        <x:v>25</x:v>
      </x:c>
      <x:c r="G184" s="24" t="s">
        <x:v>23</x:v>
      </x:c>
      <x:c r="H184" s="26" t="s">
        <x:v>25</x:v>
      </x:c>
      <x:c r="I184" s="27" t="s">
        <x:v>26</x:v>
      </x:c>
      <x:c r="J184" s="24" t="s">
        <x:v>23</x:v>
      </x:c>
      <x:c r="K184" s="26" t="s">
        <x:v>27</x:v>
      </x:c>
      <x:c r="L184" s="27" t="s">
        <x:v>28</x:v>
      </x:c>
      <x:c r="M184" s="24" t="s">
        <x:v>23</x:v>
      </x:c>
      <x:c r="N184" s="26" t="s">
        <x:v>28</x:v>
      </x:c>
      <x:c r="O184" s="27" t="s">
        <x:v>29</x:v>
      </x:c>
      <x:c r="P184" s="24" t="s">
        <x:v>23</x:v>
      </x:c>
      <x:c r="Q184" s="29" t="s">
        <x:v>34</x:v>
      </x:c>
      <x:c r="R184" s="138" t="n">
        <x:v>1000000</x:v>
      </x:c>
      <x:c r="S184" s="39" t="s">
        <x:v>100</x:v>
      </x:c>
      <x:c r="V184" s="71" t="s"/>
    </x:row>
    <x:row r="185" spans="1:23" x14ac:dyDescent="0.25">
      <x:c r="B185" s="26" t="s">
        <x:v>30</x:v>
      </x:c>
      <x:c r="C185" s="27" t="s">
        <x:v>31</x:v>
      </x:c>
      <x:c r="D185" s="33" t="s">
        <x:v>33</x:v>
      </x:c>
      <x:c r="E185" s="26" t="s">
        <x:v>30</x:v>
      </x:c>
      <x:c r="F185" s="27" t="s">
        <x:v>31</x:v>
      </x:c>
      <x:c r="G185" s="33" t="s">
        <x:v>33</x:v>
      </x:c>
      <x:c r="H185" s="26" t="s">
        <x:v>30</x:v>
      </x:c>
      <x:c r="I185" s="27" t="s">
        <x:v>31</x:v>
      </x:c>
      <x:c r="J185" s="33" t="s">
        <x:v>33</x:v>
      </x:c>
      <x:c r="K185" s="26" t="s">
        <x:v>30</x:v>
      </x:c>
      <x:c r="L185" s="27" t="s">
        <x:v>31</x:v>
      </x:c>
      <x:c r="M185" s="33" t="s">
        <x:v>33</x:v>
      </x:c>
      <x:c r="N185" s="26" t="s">
        <x:v>30</x:v>
      </x:c>
      <x:c r="O185" s="27" t="s">
        <x:v>31</x:v>
      </x:c>
      <x:c r="P185" s="33" t="s">
        <x:v>33</x:v>
      </x:c>
      <x:c r="Q185" s="29" t="s">
        <x:v>28</x:v>
      </x:c>
      <x:c r="R185" s="139" t="n">
        <x:v>13</x:v>
      </x:c>
      <x:c r="S185" s="39" t="s">
        <x:v>101</x:v>
      </x:c>
    </x:row>
    <x:row r="186" spans="1:23" customFormat="1" ht="15.75" customHeight="1" thickBot="1" x14ac:dyDescent="0.3">
      <x:c r="B186" s="29" t="n">
        <x:v>0.1</x:v>
      </x:c>
      <x:c r="C186" s="28" t="n">
        <x:v>100</x:v>
      </x:c>
      <x:c r="D186" s="33" t="s"/>
      <x:c r="E186" s="29" t="n">
        <x:v>10</x:v>
      </x:c>
      <x:c r="F186" s="28" t="n">
        <x:v>5</x:v>
      </x:c>
      <x:c r="G186" s="33" t="s"/>
      <x:c r="H186" s="29" t="n">
        <x:v>0</x:v>
      </x:c>
      <x:c r="I186" s="28" t="n">
        <x:v>0</x:v>
      </x:c>
      <x:c r="J186" s="33" t="s"/>
      <x:c r="K186" s="29" t="s"/>
      <x:c r="L186" s="28" t="s"/>
      <x:c r="M186" s="33" t="s"/>
      <x:c r="N186" s="29" t="n">
        <x:v>1</x:v>
      </x:c>
      <x:c r="O186" s="34" t="n">
        <x:v>300</x:v>
      </x:c>
      <x:c r="P186" s="33" t="s"/>
      <x:c r="Q186" s="25" t="s">
        <x:v>27</x:v>
      </x:c>
      <x:c r="R186" s="140" t="n">
        <x:v>8</x:v>
      </x:c>
      <x:c r="S186" s="39" t="s">
        <x:v>42</x:v>
      </x:c>
    </x:row>
    <x:row r="187" spans="1:23" x14ac:dyDescent="0.25">
      <x:c r="B187" s="154">
        <x:f>(C187-(C190-(C190-C186)/(B190-B186)*B190))/((C190-C186)/(B190-B186))</x:f>
      </x:c>
      <x:c r="C187" s="156" t="n">
        <x:v>95.5555555555556</x:v>
      </x:c>
      <x:c r="D187" s="33" t="s"/>
      <x:c r="E187" s="29" t="n">
        <x:v>20</x:v>
      </x:c>
      <x:c r="F187" s="28" t="n">
        <x:v>10</x:v>
      </x:c>
      <x:c r="G187" s="33" t="s"/>
      <x:c r="H187" s="29" t="n">
        <x:v>10</x:v>
      </x:c>
      <x:c r="I187" s="28" t="n">
        <x:v>3</x:v>
      </x:c>
      <x:c r="J187" s="33" t="s"/>
      <x:c r="K187" s="29" t="s"/>
      <x:c r="L187" s="28" t="s"/>
      <x:c r="M187" s="33" t="s"/>
      <x:c r="N187" s="29" t="n">
        <x:v>2</x:v>
      </x:c>
      <x:c r="O187" s="34" t="n">
        <x:v>1000</x:v>
      </x:c>
      <x:c r="P187" s="33" t="s"/>
    </x:row>
    <x:row r="188" spans="1:23" x14ac:dyDescent="0.25">
      <x:c r="B188" s="29" t="n">
        <x:v>0.2</x:v>
      </x:c>
      <x:c r="C188" s="28" t="n">
        <x:v>90</x:v>
      </x:c>
      <x:c r="D188" s="33" t="s"/>
      <x:c r="E188" s="29" t="n">
        <x:v>30</x:v>
      </x:c>
      <x:c r="F188" s="28" t="n">
        <x:v>15</x:v>
      </x:c>
      <x:c r="G188" s="33" t="s"/>
      <x:c r="H188" s="29" t="n">
        <x:v>20</x:v>
      </x:c>
      <x:c r="I188" s="28" t="n">
        <x:v>6</x:v>
      </x:c>
      <x:c r="J188" s="33" t="s"/>
      <x:c r="K188" s="29" t="s"/>
      <x:c r="L188" s="28" t="s"/>
      <x:c r="M188" s="33" t="s"/>
      <x:c r="N188" s="29" t="n">
        <x:v>4</x:v>
      </x:c>
      <x:c r="O188" s="34" t="n">
        <x:v>25000</x:v>
      </x:c>
      <x:c r="P188" s="33" t="s"/>
    </x:row>
    <x:row r="189" spans="1:23" x14ac:dyDescent="0.25">
      <x:c r="B189" s="150">
        <x:f>(C189-(C192-(C192-C188)/(B192-B188)*B192))/((C192-C188)/(B192-B188))</x:f>
      </x:c>
      <x:c r="C189" s="151" t="n">
        <x:v>83.3333333333333</x:v>
      </x:c>
      <x:c r="D189" s="33" t="s"/>
      <x:c r="E189" s="29" t="n">
        <x:v>40</x:v>
      </x:c>
      <x:c r="F189" s="28" t="n">
        <x:v>20</x:v>
      </x:c>
      <x:c r="G189" s="33" t="s"/>
      <x:c r="H189" s="145" t="n">
        <x:v>30</x:v>
      </x:c>
      <x:c r="I189" s="146" t="n">
        <x:v>8</x:v>
      </x:c>
      <x:c r="J189" s="33" t="s"/>
      <x:c r="K189" s="29" t="s"/>
      <x:c r="L189" s="28" t="s"/>
      <x:c r="M189" s="33" t="s"/>
      <x:c r="N189" s="29" t="n">
        <x:v>6</x:v>
      </x:c>
      <x:c r="O189" s="34" t="n">
        <x:v>100000</x:v>
      </x:c>
      <x:c r="P189" s="33" t="s"/>
    </x:row>
    <x:row r="190" spans="1:23" x14ac:dyDescent="0.25">
      <x:c r="B190" s="29" t="n">
        <x:v>0.3</x:v>
      </x:c>
      <x:c r="C190" s="28" t="n">
        <x:v>80</x:v>
      </x:c>
      <x:c r="D190" s="33" t="s"/>
      <x:c r="E190" s="29" t="n">
        <x:v>50</x:v>
      </x:c>
      <x:c r="F190" s="28" t="n">
        <x:v>25</x:v>
      </x:c>
      <x:c r="G190" s="33" t="s"/>
      <x:c r="H190" s="29" t="n">
        <x:v>40</x:v>
      </x:c>
      <x:c r="I190" s="28" t="n">
        <x:v>12</x:v>
      </x:c>
      <x:c r="J190" s="33" t="s"/>
      <x:c r="K190" s="29" t="s"/>
      <x:c r="L190" s="28" t="s"/>
      <x:c r="M190" s="33" t="s"/>
      <x:c r="N190" s="145" t="n">
        <x:v>8</x:v>
      </x:c>
      <x:c r="O190" s="147" t="n">
        <x:v>175000</x:v>
      </x:c>
      <x:c r="P190" s="33" t="s"/>
    </x:row>
    <x:row r="191" spans="1:23" x14ac:dyDescent="0.25">
      <x:c r="B191" s="29" t="n">
        <x:v>0.4</x:v>
      </x:c>
      <x:c r="C191" s="28" t="n">
        <x:v>70</x:v>
      </x:c>
      <x:c r="D191" s="33" t="s"/>
      <x:c r="E191" s="145" t="n">
        <x:v>60</x:v>
      </x:c>
      <x:c r="F191" s="146" t="n">
        <x:v>30</x:v>
      </x:c>
      <x:c r="G191" s="33" t="s"/>
      <x:c r="H191" s="150">
        <x:f>(I191-(I193-(I193-I190)/(H193-H190)*H193))/((I193-I190)/(H193-H190))</x:f>
      </x:c>
      <x:c r="I191" s="151" t="n">
        <x:v>13</x:v>
      </x:c>
      <x:c r="J191" s="33" t="s"/>
      <x:c r="K191" s="29" t="s"/>
      <x:c r="L191" s="28" t="s"/>
      <x:c r="M191" s="33" t="s"/>
      <x:c r="N191" s="29" t="n">
        <x:v>10</x:v>
      </x:c>
      <x:c r="O191" s="34" t="n">
        <x:v>400000</x:v>
      </x:c>
      <x:c r="P191" s="33" t="s"/>
    </x:row>
    <x:row r="192" spans="1:23" x14ac:dyDescent="0.25">
      <x:c r="B192" s="145" t="n">
        <x:v>0.5</x:v>
      </x:c>
      <x:c r="C192" s="146" t="n">
        <x:v>60</x:v>
      </x:c>
      <x:c r="D192" s="33" t="s"/>
      <x:c r="E192" s="29" t="n">
        <x:v>70</x:v>
      </x:c>
      <x:c r="F192" s="28" t="n">
        <x:v>35</x:v>
      </x:c>
      <x:c r="G192" s="33" t="s"/>
      <x:c r="H192" s="154">
        <x:f>(I192-(I193-(I193-I190)/(H193-H190)*H193))/((I193-I190)/(H193-H190))</x:f>
      </x:c>
      <x:c r="I192" s="156" t="n">
        <x:v>16.6666666666667</x:v>
      </x:c>
      <x:c r="J192" s="33" t="s"/>
      <x:c r="K192" s="29" t="s"/>
      <x:c r="L192" s="28" t="s"/>
      <x:c r="M192" s="33" t="s"/>
      <x:c r="N192" s="150" t="n">
        <x:v>13</x:v>
      </x:c>
      <x:c r="O192" s="158">
        <x:f>(O193-O191)/(N193-N191)*N192+(O193-(O193-O191)/(N193-N191)*N193)</x:f>
      </x:c>
      <x:c r="P192" s="33" t="s"/>
    </x:row>
    <x:row r="193" spans="1:23" x14ac:dyDescent="0.25">
      <x:c r="B193" s="29" t="n">
        <x:v>0.6</x:v>
      </x:c>
      <x:c r="C193" s="28" t="n">
        <x:v>50</x:v>
      </x:c>
      <x:c r="D193" s="33" t="s"/>
      <x:c r="E193" s="29" t="n">
        <x:v>80</x:v>
      </x:c>
      <x:c r="F193" s="28" t="n">
        <x:v>40</x:v>
      </x:c>
      <x:c r="G193" s="33" t="s"/>
      <x:c r="H193" s="29" t="n">
        <x:v>50</x:v>
      </x:c>
      <x:c r="I193" s="28" t="n">
        <x:v>18</x:v>
      </x:c>
      <x:c r="J193" s="33" t="s"/>
      <x:c r="K193" s="29" t="s"/>
      <x:c r="L193" s="28" t="s"/>
      <x:c r="M193" s="33" t="s"/>
      <x:c r="N193" s="29" t="n">
        <x:v>15</x:v>
      </x:c>
      <x:c r="O193" s="34" t="n">
        <x:v>800000</x:v>
      </x:c>
      <x:c r="P193" s="33" t="s"/>
    </x:row>
    <x:row r="194" spans="1:23" x14ac:dyDescent="0.25">
      <x:c r="B194" s="29" t="n">
        <x:v>0.7</x:v>
      </x:c>
      <x:c r="C194" s="28" t="n">
        <x:v>40</x:v>
      </x:c>
      <x:c r="D194" s="33" t="s"/>
      <x:c r="E194" s="29" t="n">
        <x:v>90</x:v>
      </x:c>
      <x:c r="F194" s="28" t="n">
        <x:v>45</x:v>
      </x:c>
      <x:c r="G194" s="33" t="s"/>
      <x:c r="H194" s="29" t="s"/>
      <x:c r="I194" s="28" t="s"/>
      <x:c r="J194" s="33" t="s"/>
      <x:c r="K194" s="29" t="s"/>
      <x:c r="L194" s="28" t="s"/>
      <x:c r="M194" s="33" t="s"/>
      <x:c r="N194" s="154">
        <x:f>(O194-(O195-(O195-O193)/(N195-N193)*N195))/((O195-O193)/(N195-N193))</x:f>
      </x:c>
      <x:c r="O194" s="155" t="n">
        <x:v>1000000</x:v>
      </x:c>
      <x:c r="P194" s="33" t="s"/>
    </x:row>
    <x:row r="195" spans="1:23" x14ac:dyDescent="0.25">
      <x:c r="B195" s="29" t="n">
        <x:v>0.8</x:v>
      </x:c>
      <x:c r="C195" s="28" t="n">
        <x:v>30</x:v>
      </x:c>
      <x:c r="D195" s="33" t="s"/>
      <x:c r="E195" s="150">
        <x:f>(F195-(F198-(F198-F194)/(E198-E194)*E198))/((F198-F194)/(E198-E194))</x:f>
      </x:c>
      <x:c r="F195" s="151" t="n">
        <x:v>41.6666666666667</x:v>
      </x:c>
      <x:c r="G195" s="33" t="s"/>
      <x:c r="H195" s="29" t="s"/>
      <x:c r="I195" s="28" t="s"/>
      <x:c r="J195" s="33" t="s"/>
      <x:c r="K195" s="29" t="s"/>
      <x:c r="L195" s="28" t="s"/>
      <x:c r="M195" s="33" t="s"/>
      <x:c r="N195" s="29" t="n">
        <x:v>20</x:v>
      </x:c>
      <x:c r="O195" s="34" t="n">
        <x:v>1400000</x:v>
      </x:c>
      <x:c r="P195" s="33" t="s"/>
    </x:row>
    <x:row r="196" spans="1:23" x14ac:dyDescent="0.25">
      <x:c r="B196" s="29" t="n">
        <x:v>0.9</x:v>
      </x:c>
      <x:c r="C196" s="28" t="n">
        <x:v>20</x:v>
      </x:c>
      <x:c r="D196" s="33" t="s"/>
      <x:c r="E196" s="154">
        <x:f>(F196-(F198-(F198-F194)/(E198-E194)*E198))/((F198-F194)/(E198-E194))</x:f>
      </x:c>
      <x:c r="F196" s="156" t="n">
        <x:v>47.7777777777778</x:v>
      </x:c>
      <x:c r="G196" s="33" t="s"/>
      <x:c r="H196" s="29" t="s"/>
      <x:c r="I196" s="28" t="s"/>
      <x:c r="J196" s="33" t="s"/>
      <x:c r="K196" s="29" t="s"/>
      <x:c r="L196" s="28" t="s"/>
      <x:c r="M196" s="33" t="s"/>
      <x:c r="N196" s="29" t="s"/>
      <x:c r="O196" s="28" t="s"/>
      <x:c r="P196" s="33" t="s"/>
    </x:row>
    <x:row r="197" spans="1:23" customFormat="1" ht="15.75" customHeight="1" thickBot="1" x14ac:dyDescent="0.3">
      <x:c r="B197" s="25" t="n">
        <x:v>1</x:v>
      </x:c>
      <x:c r="C197" s="35" t="n">
        <x:v>10</x:v>
      </x:c>
      <x:c r="D197" s="36" t="s"/>
      <x:c r="E197" s="25" t="n">
        <x:v>100</x:v>
      </x:c>
      <x:c r="F197" s="35" t="n">
        <x:v>50</x:v>
      </x:c>
      <x:c r="G197" s="36" t="s"/>
      <x:c r="H197" s="25" t="s"/>
      <x:c r="I197" s="35" t="s"/>
      <x:c r="J197" s="36" t="s"/>
      <x:c r="K197" s="25" t="s"/>
      <x:c r="L197" s="35" t="s"/>
      <x:c r="M197" s="36" t="s"/>
      <x:c r="N197" s="25" t="s"/>
      <x:c r="O197" s="38" t="s"/>
      <x:c r="P197" s="36" t="s"/>
    </x:row>
    <x:row r="199" spans="1:23" customFormat="1" ht="15.75" customHeight="1" thickBot="1" x14ac:dyDescent="0.3">
      <x:c r="B199" s="23" t="s">
        <x:v>70</x:v>
      </x:c>
    </x:row>
    <x:row r="200" spans="1:23" x14ac:dyDescent="0.25">
      <x:c r="B200" s="123" t="s">
        <x:v>10</x:v>
      </x:c>
      <x:c r="C200" s="124" t="s"/>
      <x:c r="D200" s="125" t="s"/>
      <x:c r="E200" s="123" t="s">
        <x:v>11</x:v>
      </x:c>
      <x:c r="F200" s="124" t="s"/>
      <x:c r="G200" s="125" t="s"/>
      <x:c r="H200" s="123" t="s">
        <x:v>12</x:v>
      </x:c>
      <x:c r="I200" s="124" t="s"/>
      <x:c r="J200" s="125" t="s"/>
      <x:c r="K200" s="123" t="s">
        <x:v>13</x:v>
      </x:c>
      <x:c r="L200" s="124" t="s"/>
      <x:c r="M200" s="126" t="s"/>
      <x:c r="N200" s="123" t="s">
        <x:v>14</x:v>
      </x:c>
      <x:c r="O200" s="124" t="s"/>
      <x:c r="P200" s="125" t="s"/>
      <x:c r="Q200" s="137" t="s">
        <x:v>15</x:v>
      </x:c>
      <x:c r="R200" s="128" t="s">
        <x:v>16</x:v>
      </x:c>
      <x:c r="S200" s="19" t="s">
        <x:v>17</x:v>
      </x:c>
      <x:c r="T200" s="70" t="s">
        <x:v>18</x:v>
      </x:c>
      <x:c r="U200" s="70" t="s">
        <x:v>19</x:v>
      </x:c>
      <x:c r="V200" s="70" t="s">
        <x:v>20</x:v>
      </x:c>
    </x:row>
    <x:row r="201" spans="1:23" x14ac:dyDescent="0.25">
      <x:c r="B201" s="26" t="s">
        <x:v>21</x:v>
      </x:c>
      <x:c r="C201" s="27" t="s">
        <x:v>22</x:v>
      </x:c>
      <x:c r="D201" s="24" t="s">
        <x:v>23</x:v>
      </x:c>
      <x:c r="E201" s="26" t="s">
        <x:v>24</x:v>
      </x:c>
      <x:c r="F201" s="27" t="s">
        <x:v>25</x:v>
      </x:c>
      <x:c r="G201" s="24" t="s">
        <x:v>23</x:v>
      </x:c>
      <x:c r="H201" s="26" t="s">
        <x:v>25</x:v>
      </x:c>
      <x:c r="I201" s="27" t="s">
        <x:v>26</x:v>
      </x:c>
      <x:c r="J201" s="24" t="s">
        <x:v>23</x:v>
      </x:c>
      <x:c r="K201" s="26" t="s">
        <x:v>27</x:v>
      </x:c>
      <x:c r="L201" s="27" t="s">
        <x:v>28</x:v>
      </x:c>
      <x:c r="M201" s="70" t="s">
        <x:v>23</x:v>
      </x:c>
      <x:c r="N201" s="26" t="s">
        <x:v>28</x:v>
      </x:c>
      <x:c r="O201" s="27" t="s">
        <x:v>29</x:v>
      </x:c>
      <x:c r="P201" s="24" t="s">
        <x:v>23</x:v>
      </x:c>
      <x:c r="Q201" s="29" t="s">
        <x:v>34</x:v>
      </x:c>
      <x:c r="R201" s="138" t="n">
        <x:v>20000000</x:v>
      </x:c>
      <x:c r="S201" s="39" t="s">
        <x:v>102</x:v>
      </x:c>
      <x:c r="V201" s="71" t="s"/>
    </x:row>
    <x:row r="202" spans="1:23" x14ac:dyDescent="0.25">
      <x:c r="B202" s="26" t="s">
        <x:v>30</x:v>
      </x:c>
      <x:c r="C202" s="27" t="s">
        <x:v>31</x:v>
      </x:c>
      <x:c r="D202" s="33" t="s">
        <x:v>33</x:v>
      </x:c>
      <x:c r="E202" s="26" t="s">
        <x:v>30</x:v>
      </x:c>
      <x:c r="F202" s="27" t="s">
        <x:v>31</x:v>
      </x:c>
      <x:c r="G202" s="33" t="s">
        <x:v>33</x:v>
      </x:c>
      <x:c r="H202" s="26" t="s">
        <x:v>30</x:v>
      </x:c>
      <x:c r="I202" s="27" t="s">
        <x:v>31</x:v>
      </x:c>
      <x:c r="J202" s="33" t="s">
        <x:v>33</x:v>
      </x:c>
      <x:c r="K202" s="26" t="s">
        <x:v>30</x:v>
      </x:c>
      <x:c r="L202" s="27" t="s">
        <x:v>31</x:v>
      </x:c>
      <x:c r="M202" s="32" t="s">
        <x:v>33</x:v>
      </x:c>
      <x:c r="N202" s="26" t="s">
        <x:v>30</x:v>
      </x:c>
      <x:c r="O202" s="27" t="s">
        <x:v>31</x:v>
      </x:c>
      <x:c r="P202" s="33" t="s">
        <x:v>33</x:v>
      </x:c>
      <x:c r="Q202" s="29" t="s">
        <x:v>28</x:v>
      </x:c>
      <x:c r="R202" s="139" t="n">
        <x:v>7</x:v>
      </x:c>
      <x:c r="S202" s="39" t="s">
        <x:v>103</x:v>
      </x:c>
    </x:row>
    <x:row r="203" spans="1:23" customFormat="1" ht="15.75" customHeight="1" thickBot="1" x14ac:dyDescent="0.3">
      <x:c r="B203" s="29" t="n">
        <x:v>0.1</x:v>
      </x:c>
      <x:c r="C203" s="28" t="n">
        <x:v>4000</x:v>
      </x:c>
      <x:c r="D203" s="33" t="s"/>
      <x:c r="E203" s="29" t="n">
        <x:v>100</x:v>
      </x:c>
      <x:c r="F203" s="28" t="n">
        <x:v>100</x:v>
      </x:c>
      <x:c r="G203" s="33" t="s"/>
      <x:c r="H203" s="29" t="n">
        <x:v>0</x:v>
      </x:c>
      <x:c r="I203" s="28" t="n">
        <x:v>0</x:v>
      </x:c>
      <x:c r="J203" s="33" t="s"/>
      <x:c r="K203" s="29" t="n">
        <x:v>1</x:v>
      </x:c>
      <x:c r="L203" s="28" t="n">
        <x:v>0</x:v>
      </x:c>
      <x:c r="N203" s="29" t="n">
        <x:v>1</x:v>
      </x:c>
      <x:c r="O203" s="34" t="n">
        <x:v>1000</x:v>
      </x:c>
      <x:c r="P203" s="33" t="s"/>
      <x:c r="Q203" s="25" t="s">
        <x:v>27</x:v>
      </x:c>
      <x:c r="R203" s="140" t="n">
        <x:v>13</x:v>
      </x:c>
      <x:c r="S203" s="39" t="s">
        <x:v>104</x:v>
      </x:c>
    </x:row>
    <x:row r="204" spans="1:23" x14ac:dyDescent="0.25">
      <x:c r="B204" s="29" t="n">
        <x:v>0.2</x:v>
      </x:c>
      <x:c r="C204" s="28" t="n">
        <x:v>3500</x:v>
      </x:c>
      <x:c r="D204" s="33" t="s"/>
      <x:c r="E204" s="29" t="n">
        <x:v>200</x:v>
      </x:c>
      <x:c r="F204" s="28" t="n">
        <x:v>200</x:v>
      </x:c>
      <x:c r="G204" s="33" t="s"/>
      <x:c r="H204" s="29" t="n">
        <x:v>100</x:v>
      </x:c>
      <x:c r="I204" s="28" t="n">
        <x:v>1</x:v>
      </x:c>
      <x:c r="J204" s="33" t="s"/>
      <x:c r="K204" s="29" t="n">
        <x:v>2</x:v>
      </x:c>
      <x:c r="L204" s="28" t="n">
        <x:v>1</x:v>
      </x:c>
      <x:c r="N204" s="29" t="n">
        <x:v>2</x:v>
      </x:c>
      <x:c r="O204" s="34" t="n">
        <x:v>50000</x:v>
      </x:c>
      <x:c r="P204" s="33" t="s"/>
    </x:row>
    <x:row r="205" spans="1:23" x14ac:dyDescent="0.25">
      <x:c r="B205" s="29" t="n">
        <x:v>0.3</x:v>
      </x:c>
      <x:c r="C205" s="28" t="n">
        <x:v>3000</x:v>
      </x:c>
      <x:c r="D205" s="33" t="s"/>
      <x:c r="E205" s="29" t="n">
        <x:v>400</x:v>
      </x:c>
      <x:c r="F205" s="28" t="n">
        <x:v>400</x:v>
      </x:c>
      <x:c r="G205" s="33" t="s"/>
      <x:c r="H205" s="29" t="n">
        <x:v>250</x:v>
      </x:c>
      <x:c r="I205" s="28" t="n">
        <x:v>2</x:v>
      </x:c>
      <x:c r="J205" s="33" t="s"/>
      <x:c r="K205" s="29" t="n">
        <x:v>3</x:v>
      </x:c>
      <x:c r="L205" s="28" t="n">
        <x:v>2</x:v>
      </x:c>
      <x:c r="N205" s="29" t="n">
        <x:v>3</x:v>
      </x:c>
      <x:c r="O205" s="34" t="n">
        <x:v>200000</x:v>
      </x:c>
      <x:c r="P205" s="33" t="s"/>
    </x:row>
    <x:row r="206" spans="1:23" x14ac:dyDescent="0.25">
      <x:c r="B206" s="29" t="n">
        <x:v>0.4</x:v>
      </x:c>
      <x:c r="C206" s="28" t="n">
        <x:v>2500</x:v>
      </x:c>
      <x:c r="D206" s="33" t="s"/>
      <x:c r="E206" s="29" t="n">
        <x:v>600</x:v>
      </x:c>
      <x:c r="F206" s="28" t="n">
        <x:v>600</x:v>
      </x:c>
      <x:c r="G206" s="33" t="s"/>
      <x:c r="H206" s="29" t="n">
        <x:v>500</x:v>
      </x:c>
      <x:c r="I206" s="28" t="n">
        <x:v>3</x:v>
      </x:c>
      <x:c r="J206" s="33" t="s"/>
      <x:c r="K206" s="29" t="n">
        <x:v>4</x:v>
      </x:c>
      <x:c r="L206" s="28" t="n">
        <x:v>3</x:v>
      </x:c>
      <x:c r="N206" s="29" t="n">
        <x:v>5</x:v>
      </x:c>
      <x:c r="O206" s="34" t="n">
        <x:v>1000000</x:v>
      </x:c>
      <x:c r="P206" s="33" t="s"/>
    </x:row>
    <x:row r="207" spans="1:23" x14ac:dyDescent="0.25">
      <x:c r="B207" s="152">
        <x:f>(C207-(C208-(C208-C206)/(B208-B206)*B208))/((C208-C206)/(B208-B206))</x:f>
      </x:c>
      <x:c r="C207" s="153" t="n">
        <x:v>2375</x:v>
      </x:c>
      <x:c r="D207" s="33" t="s"/>
      <x:c r="E207" s="29" t="n">
        <x:v>800</x:v>
      </x:c>
      <x:c r="F207" s="28" t="n">
        <x:v>750</x:v>
      </x:c>
      <x:c r="G207" s="33" t="s"/>
      <x:c r="H207" s="29" t="n">
        <x:v>750</x:v>
      </x:c>
      <x:c r="I207" s="28" t="n">
        <x:v>5</x:v>
      </x:c>
      <x:c r="J207" s="33" t="s"/>
      <x:c r="K207" s="29" t="n">
        <x:v>5</x:v>
      </x:c>
      <x:c r="L207" s="28" t="n">
        <x:v>5</x:v>
      </x:c>
      <x:c r="N207" s="29" t="n">
        <x:v>6</x:v>
      </x:c>
      <x:c r="O207" s="34" t="n">
        <x:v>5000000</x:v>
      </x:c>
      <x:c r="P207" s="33" t="s"/>
    </x:row>
    <x:row r="208" spans="1:23" x14ac:dyDescent="0.25">
      <x:c r="B208" s="29" t="n">
        <x:v>0.5</x:v>
      </x:c>
      <x:c r="C208" s="28" t="n">
        <x:v>2000</x:v>
      </x:c>
      <x:c r="D208" s="33" t="s"/>
      <x:c r="E208" s="29" t="n">
        <x:v>1000</x:v>
      </x:c>
      <x:c r="F208" s="28" t="n">
        <x:v>900</x:v>
      </x:c>
      <x:c r="G208" s="33" t="s"/>
      <x:c r="H208" s="29" t="n">
        <x:v>1000</x:v>
      </x:c>
      <x:c r="I208" s="28" t="n">
        <x:v>6</x:v>
      </x:c>
      <x:c r="J208" s="33" t="s"/>
      <x:c r="K208" s="29" t="n">
        <x:v>6</x:v>
      </x:c>
      <x:c r="L208" s="28" t="n">
        <x:v>6</x:v>
      </x:c>
      <x:c r="N208" s="150" t="n">
        <x:v>7</x:v>
      </x:c>
      <x:c r="O208" s="158">
        <x:f>(O209-O207)/(N209-N207)*N208+(O209-(O209-O207)/(N209-N207)*N209)</x:f>
      </x:c>
      <x:c r="P208" s="33" t="s"/>
    </x:row>
    <x:row r="209" spans="1:23" x14ac:dyDescent="0.25">
      <x:c r="B209" s="154">
        <x:f>(C209-(C211-(C211-C208)/(B211-B208)*B211))/((C211-C208)/(B211-B208))</x:f>
      </x:c>
      <x:c r="C209" s="156" t="n">
        <x:v>1625.01678753693</x:v>
      </x:c>
      <x:c r="D209" s="33" t="s"/>
      <x:c r="E209" s="29" t="n">
        <x:v>1250</x:v>
      </x:c>
      <x:c r="F209" s="28" t="n">
        <x:v>1100</x:v>
      </x:c>
      <x:c r="G209" s="33" t="s"/>
      <x:c r="H209" s="141" t="n">
        <x:v>1250</x:v>
      </x:c>
      <x:c r="I209" s="142" t="n">
        <x:v>7</x:v>
      </x:c>
      <x:c r="J209" s="33" t="s"/>
      <x:c r="K209" s="150" t="n">
        <x:v>7</x:v>
      </x:c>
      <x:c r="L209" s="151" t="n">
        <x:v>7</x:v>
      </x:c>
      <x:c r="N209" s="29" t="n">
        <x:v>8</x:v>
      </x:c>
      <x:c r="O209" s="34" t="n">
        <x:v>15000000</x:v>
      </x:c>
      <x:c r="P209" s="33" t="s"/>
    </x:row>
    <x:row r="210" spans="1:23" x14ac:dyDescent="0.25">
      <x:c r="B210" s="150">
        <x:f>(C210-(C211-(C211-C208)/(B211-B208)*B211))/((C211-C208)/(B211-B208))</x:f>
      </x:c>
      <x:c r="C210" s="151" t="n">
        <x:v>1562.5</x:v>
      </x:c>
      <x:c r="D210" s="33" t="s"/>
      <x:c r="E210" s="29" t="n">
        <x:v>1500</x:v>
      </x:c>
      <x:c r="F210" s="28" t="n">
        <x:v>1200</x:v>
      </x:c>
      <x:c r="G210" s="33" t="s"/>
      <x:c r="H210" s="154">
        <x:f>(I210-(I211-(I211-H209)/(H211-H209)*H211))/((I211-H209)/(H211-H209))</x:f>
      </x:c>
      <x:c r="I210" s="156" t="n">
        <x:v>8.66666666666667</x:v>
      </x:c>
      <x:c r="J210" s="33" t="s"/>
      <x:c r="K210" s="29" t="n">
        <x:v>8</x:v>
      </x:c>
      <x:c r="L210" s="28" t="n">
        <x:v>8</x:v>
      </x:c>
      <x:c r="N210" s="154">
        <x:f>(O210-(O211-(O211-O209)/(N211-N209)*N211))/((O211-O209)/(N211-N209))</x:f>
      </x:c>
      <x:c r="O210" s="155" t="n">
        <x:v>20000000</x:v>
      </x:c>
      <x:c r="P210" s="33" t="s"/>
    </x:row>
    <x:row r="211" spans="1:23" x14ac:dyDescent="0.25">
      <x:c r="B211" s="29" t="n">
        <x:v>0.6</x:v>
      </x:c>
      <x:c r="C211" s="28" t="n">
        <x:v>1500</x:v>
      </x:c>
      <x:c r="D211" s="33" t="s"/>
      <x:c r="E211" s="150">
        <x:f>(F211-(F213-(F213-F210)/(E213-E210)*E213))/((F213-F210)/(E213-E210))</x:f>
      </x:c>
      <x:c r="F211" s="151" t="n">
        <x:v>1250</x:v>
      </x:c>
      <x:c r="G211" s="33" t="s"/>
      <x:c r="H211" s="29" t="n">
        <x:v>1300</x:v>
      </x:c>
      <x:c r="I211" s="28" t="n">
        <x:v>9</x:v>
      </x:c>
      <x:c r="J211" s="33" t="s"/>
      <x:c r="K211" s="154">
        <x:f>(L211-(L212-(L212-L210)/(K212-K210)*K212))/((L212-L210)/(K212-K210))</x:f>
      </x:c>
      <x:c r="L211" s="156" t="n">
        <x:v>8.66666666666667</x:v>
      </x:c>
      <x:c r="N211" s="29" t="n">
        <x:v>10</x:v>
      </x:c>
      <x:c r="O211" s="34" t="n">
        <x:v>30000000</x:v>
      </x:c>
      <x:c r="P211" s="33" t="s"/>
    </x:row>
    <x:row r="212" spans="1:23" x14ac:dyDescent="0.25">
      <x:c r="B212" s="29" t="n">
        <x:v>0.7</x:v>
      </x:c>
      <x:c r="C212" s="28" t="n">
        <x:v>1250</x:v>
      </x:c>
      <x:c r="D212" s="33" t="s"/>
      <x:c r="E212" s="154">
        <x:f>(F212-(F213-(F213-F210)/(E213-E210)*E213))/((F213-F210)/(E213-E210))</x:f>
      </x:c>
      <x:c r="F212" s="156" t="n">
        <x:v>1300.01343002955</x:v>
      </x:c>
      <x:c r="G212" s="33" t="s"/>
      <x:c r="H212" s="29" t="n">
        <x:v>1400</x:v>
      </x:c>
      <x:c r="I212" s="28" t="n">
        <x:v>10</x:v>
      </x:c>
      <x:c r="J212" s="33" t="s"/>
      <x:c r="K212" s="29" t="n">
        <x:v>9</x:v>
      </x:c>
      <x:c r="L212" s="28" t="n">
        <x:v>9</x:v>
      </x:c>
      <x:c r="N212" s="29" t="n">
        <x:v>12</x:v>
      </x:c>
      <x:c r="O212" s="34" t="n">
        <x:v>40000000</x:v>
      </x:c>
      <x:c r="P212" s="33" t="s"/>
    </x:row>
    <x:row r="213" spans="1:23" x14ac:dyDescent="0.25">
      <x:c r="B213" s="29" t="n">
        <x:v>0.8</x:v>
      </x:c>
      <x:c r="C213" s="28" t="n">
        <x:v>1000</x:v>
      </x:c>
      <x:c r="D213" s="33" t="s"/>
      <x:c r="E213" s="29" t="n">
        <x:v>1750</x:v>
      </x:c>
      <x:c r="F213" s="28" t="n">
        <x:v>1400</x:v>
      </x:c>
      <x:c r="G213" s="33" t="s"/>
      <x:c r="H213" s="29" t="n">
        <x:v>1500</x:v>
      </x:c>
      <x:c r="I213" s="28" t="n">
        <x:v>11</x:v>
      </x:c>
      <x:c r="J213" s="33" t="s"/>
      <x:c r="K213" s="29" t="n">
        <x:v>11</x:v>
      </x:c>
      <x:c r="L213" s="28" t="n">
        <x:v>11</x:v>
      </x:c>
      <x:c r="N213" s="152" t="n">
        <x:v>13</x:v>
      </x:c>
      <x:c r="O213" s="157">
        <x:f>(O214-O212)/(N214-N212)*N213+(O214-(O214-O212)/(N214-N212)*N214)</x:f>
      </x:c>
      <x:c r="P213" s="33" t="s"/>
    </x:row>
    <x:row r="214" spans="1:23" x14ac:dyDescent="0.25">
      <x:c r="B214" s="29" t="n">
        <x:v>0.9</x:v>
      </x:c>
      <x:c r="C214" s="28" t="n">
        <x:v>800</x:v>
      </x:c>
      <x:c r="D214" s="33" t="s"/>
      <x:c r="E214" s="29" t="n">
        <x:v>2000</x:v>
      </x:c>
      <x:c r="F214" s="28" t="n">
        <x:v>1600</x:v>
      </x:c>
      <x:c r="G214" s="33" t="s"/>
      <x:c r="H214" s="152">
        <x:f>(I214-(I215-(I215-I213)/(H215-H213)*H215))/((I215-I213)/(H215-H213))</x:f>
      </x:c>
      <x:c r="I214" s="153" t="n">
        <x:v>13</x:v>
      </x:c>
      <x:c r="J214" s="33" t="s"/>
      <x:c r="K214" s="152" t="n">
        <x:v>13</x:v>
      </x:c>
      <x:c r="L214" s="153" t="n">
        <x:v>13</x:v>
      </x:c>
      <x:c r="N214" s="29" t="n">
        <x:v>18</x:v>
      </x:c>
      <x:c r="O214" s="34" t="n">
        <x:v>1000000000</x:v>
      </x:c>
      <x:c r="P214" s="33" t="s"/>
    </x:row>
    <x:row r="215" spans="1:23" x14ac:dyDescent="0.25">
      <x:c r="B215" s="29" t="n">
        <x:v>1</x:v>
      </x:c>
      <x:c r="C215" s="28" t="n">
        <x:v>750</x:v>
      </x:c>
      <x:c r="D215" s="33" t="s"/>
      <x:c r="E215" s="152">
        <x:f>(F215-(F216-(F216-F214)/(E216-E214)*E216))/((F216-F214)/(E216-E214))</x:f>
      </x:c>
      <x:c r="F215" s="153" t="n">
        <x:v>1750</x:v>
      </x:c>
      <x:c r="G215" s="33" t="s"/>
      <x:c r="H215" s="29" t="n">
        <x:v>2000</x:v>
      </x:c>
      <x:c r="I215" s="28" t="n">
        <x:v>15</x:v>
      </x:c>
      <x:c r="J215" s="33" t="s"/>
      <x:c r="K215" s="29" t="s"/>
      <x:c r="L215" s="28" t="s"/>
      <x:c r="N215" s="29" t="s"/>
      <x:c r="O215" s="34" t="s"/>
      <x:c r="P215" s="33" t="s"/>
    </x:row>
    <x:row r="216" spans="1:23" customFormat="1" ht="15.75" customHeight="1" thickBot="1" x14ac:dyDescent="0.3">
      <x:c r="B216" s="25" t="s"/>
      <x:c r="C216" s="35" t="s"/>
      <x:c r="D216" s="36" t="s"/>
      <x:c r="E216" s="25" t="n">
        <x:v>3000</x:v>
      </x:c>
      <x:c r="F216" s="35" t="n">
        <x:v>2000</x:v>
      </x:c>
      <x:c r="G216" s="36" t="s"/>
      <x:c r="H216" s="25" t="s"/>
      <x:c r="I216" s="35" t="s"/>
      <x:c r="J216" s="36" t="s"/>
      <x:c r="K216" s="25" t="s"/>
      <x:c r="L216" s="35" t="s"/>
      <x:c r="M216" s="37" t="s"/>
      <x:c r="N216" s="25" t="s"/>
      <x:c r="O216" s="38" t="s"/>
      <x:c r="P216" s="36" t="s"/>
    </x:row>
    <x:row r="218" spans="1:23" customFormat="1" ht="15.75" customHeight="1" thickBot="1" x14ac:dyDescent="0.3">
      <x:c r="B218" s="23" t="s">
        <x:v>71</x:v>
      </x:c>
    </x:row>
    <x:row r="219" spans="1:23" x14ac:dyDescent="0.25">
      <x:c r="B219" s="123" t="s">
        <x:v>10</x:v>
      </x:c>
      <x:c r="C219" s="124" t="s"/>
      <x:c r="D219" s="125" t="s"/>
      <x:c r="E219" s="123" t="s">
        <x:v>11</x:v>
      </x:c>
      <x:c r="F219" s="124" t="s"/>
      <x:c r="G219" s="125" t="s"/>
      <x:c r="H219" s="123" t="s">
        <x:v>12</x:v>
      </x:c>
      <x:c r="I219" s="124" t="s"/>
      <x:c r="J219" s="125" t="s"/>
      <x:c r="K219" s="123" t="s">
        <x:v>13</x:v>
      </x:c>
      <x:c r="L219" s="124" t="s"/>
      <x:c r="M219" s="126" t="s"/>
      <x:c r="N219" s="123" t="s">
        <x:v>14</x:v>
      </x:c>
      <x:c r="O219" s="124" t="s"/>
      <x:c r="P219" s="125" t="s"/>
      <x:c r="Q219" s="137" t="s">
        <x:v>15</x:v>
      </x:c>
      <x:c r="R219" s="128" t="s">
        <x:v>16</x:v>
      </x:c>
      <x:c r="S219" s="19" t="s">
        <x:v>17</x:v>
      </x:c>
      <x:c r="T219" s="70" t="s">
        <x:v>18</x:v>
      </x:c>
      <x:c r="U219" s="70" t="s">
        <x:v>19</x:v>
      </x:c>
      <x:c r="V219" s="70" t="s">
        <x:v>20</x:v>
      </x:c>
    </x:row>
    <x:row r="220" spans="1:23" x14ac:dyDescent="0.25">
      <x:c r="B220" s="26" t="s">
        <x:v>21</x:v>
      </x:c>
      <x:c r="C220" s="27" t="s">
        <x:v>22</x:v>
      </x:c>
      <x:c r="D220" s="24" t="s">
        <x:v>23</x:v>
      </x:c>
      <x:c r="E220" s="26" t="s">
        <x:v>24</x:v>
      </x:c>
      <x:c r="F220" s="27" t="s">
        <x:v>25</x:v>
      </x:c>
      <x:c r="G220" s="24" t="s">
        <x:v>23</x:v>
      </x:c>
      <x:c r="H220" s="26" t="s">
        <x:v>25</x:v>
      </x:c>
      <x:c r="I220" s="27" t="s">
        <x:v>26</x:v>
      </x:c>
      <x:c r="J220" s="24" t="s">
        <x:v>23</x:v>
      </x:c>
      <x:c r="K220" s="26" t="s">
        <x:v>27</x:v>
      </x:c>
      <x:c r="L220" s="27" t="s">
        <x:v>28</x:v>
      </x:c>
      <x:c r="M220" s="70" t="s">
        <x:v>23</x:v>
      </x:c>
      <x:c r="N220" s="26" t="s">
        <x:v>28</x:v>
      </x:c>
      <x:c r="O220" s="27" t="s">
        <x:v>29</x:v>
      </x:c>
      <x:c r="P220" s="24" t="s">
        <x:v>23</x:v>
      </x:c>
      <x:c r="Q220" s="29" t="s">
        <x:v>34</x:v>
      </x:c>
      <x:c r="R220" s="138" t="n">
        <x:v>4000000</x:v>
      </x:c>
      <x:c r="S220" s="39" t="s">
        <x:v>105</x:v>
      </x:c>
      <x:c r="V220" s="71" t="s"/>
    </x:row>
    <x:row r="221" spans="1:23" x14ac:dyDescent="0.25">
      <x:c r="B221" s="26" t="s">
        <x:v>30</x:v>
      </x:c>
      <x:c r="C221" s="27" t="s">
        <x:v>31</x:v>
      </x:c>
      <x:c r="D221" s="33" t="s">
        <x:v>33</x:v>
      </x:c>
      <x:c r="E221" s="26" t="s">
        <x:v>30</x:v>
      </x:c>
      <x:c r="F221" s="27" t="s">
        <x:v>31</x:v>
      </x:c>
      <x:c r="G221" s="33" t="s">
        <x:v>33</x:v>
      </x:c>
      <x:c r="H221" s="26" t="s">
        <x:v>30</x:v>
      </x:c>
      <x:c r="I221" s="27" t="s">
        <x:v>31</x:v>
      </x:c>
      <x:c r="J221" s="33" t="s">
        <x:v>33</x:v>
      </x:c>
      <x:c r="K221" s="26" t="s">
        <x:v>30</x:v>
      </x:c>
      <x:c r="L221" s="27" t="s">
        <x:v>31</x:v>
      </x:c>
      <x:c r="M221" s="32" t="s">
        <x:v>33</x:v>
      </x:c>
      <x:c r="N221" s="26" t="s">
        <x:v>30</x:v>
      </x:c>
      <x:c r="O221" s="27" t="s">
        <x:v>31</x:v>
      </x:c>
      <x:c r="P221" s="33" t="s">
        <x:v>33</x:v>
      </x:c>
      <x:c r="Q221" s="29" t="s">
        <x:v>28</x:v>
      </x:c>
      <x:c r="R221" s="139" t="n">
        <x:v>14</x:v>
      </x:c>
      <x:c r="S221" s="39" t="s">
        <x:v>106</x:v>
      </x:c>
    </x:row>
    <x:row r="222" spans="1:23" customFormat="1" ht="15.75" customHeight="1" thickBot="1" x14ac:dyDescent="0.3">
      <x:c r="B222" s="29" t="n">
        <x:v>0.1</x:v>
      </x:c>
      <x:c r="C222" s="28" t="n">
        <x:v>4000</x:v>
      </x:c>
      <x:c r="D222" s="33" t="s"/>
      <x:c r="E222" s="29" t="n">
        <x:v>100</x:v>
      </x:c>
      <x:c r="F222" s="28" t="n">
        <x:v>100</x:v>
      </x:c>
      <x:c r="G222" s="33" t="s"/>
      <x:c r="H222" s="29" t="n">
        <x:v>0</x:v>
      </x:c>
      <x:c r="I222" s="28" t="n">
        <x:v>0</x:v>
      </x:c>
      <x:c r="J222" s="33" t="s"/>
      <x:c r="K222" s="29" t="n">
        <x:v>1</x:v>
      </x:c>
      <x:c r="L222" s="28" t="n">
        <x:v>0</x:v>
      </x:c>
      <x:c r="N222" s="29" t="n">
        <x:v>1</x:v>
      </x:c>
      <x:c r="O222" s="34" t="n">
        <x:v>1000</x:v>
      </x:c>
      <x:c r="P222" s="33" t="s"/>
      <x:c r="Q222" s="25" t="s">
        <x:v>27</x:v>
      </x:c>
      <x:c r="R222" s="140" t="n">
        <x:v>6</x:v>
      </x:c>
      <x:c r="S222" s="39" t="s">
        <x:v>107</x:v>
      </x:c>
    </x:row>
    <x:row r="223" spans="1:23" x14ac:dyDescent="0.25">
      <x:c r="B223" s="29" t="n">
        <x:v>0.2</x:v>
      </x:c>
      <x:c r="C223" s="28" t="n">
        <x:v>3500</x:v>
      </x:c>
      <x:c r="D223" s="33" t="s"/>
      <x:c r="E223" s="29" t="n">
        <x:v>200</x:v>
      </x:c>
      <x:c r="F223" s="28" t="n">
        <x:v>200</x:v>
      </x:c>
      <x:c r="G223" s="33" t="s"/>
      <x:c r="H223" s="29" t="n">
        <x:v>100</x:v>
      </x:c>
      <x:c r="I223" s="28" t="n">
        <x:v>1</x:v>
      </x:c>
      <x:c r="J223" s="33" t="s"/>
      <x:c r="K223" s="29" t="n">
        <x:v>2</x:v>
      </x:c>
      <x:c r="L223" s="28" t="n">
        <x:v>1</x:v>
      </x:c>
      <x:c r="N223" s="29" t="n">
        <x:v>2</x:v>
      </x:c>
      <x:c r="O223" s="34" t="n">
        <x:v>50000</x:v>
      </x:c>
      <x:c r="P223" s="33" t="s"/>
    </x:row>
    <x:row r="224" spans="1:23" x14ac:dyDescent="0.25">
      <x:c r="B224" s="29" t="n">
        <x:v>0.3</x:v>
      </x:c>
      <x:c r="C224" s="28" t="n">
        <x:v>3000</x:v>
      </x:c>
      <x:c r="D224" s="33" t="s"/>
      <x:c r="E224" s="29" t="n">
        <x:v>400</x:v>
      </x:c>
      <x:c r="F224" s="28" t="n">
        <x:v>400</x:v>
      </x:c>
      <x:c r="G224" s="33" t="s"/>
      <x:c r="H224" s="29" t="n">
        <x:v>250</x:v>
      </x:c>
      <x:c r="I224" s="28" t="n">
        <x:v>2</x:v>
      </x:c>
      <x:c r="J224" s="33" t="s"/>
      <x:c r="K224" s="29" t="n">
        <x:v>3</x:v>
      </x:c>
      <x:c r="L224" s="28" t="n">
        <x:v>2</x:v>
      </x:c>
      <x:c r="N224" s="29" t="n">
        <x:v>3</x:v>
      </x:c>
      <x:c r="O224" s="34" t="n">
        <x:v>200000</x:v>
      </x:c>
      <x:c r="P224" s="33" t="s"/>
    </x:row>
    <x:row r="225" spans="1:23" x14ac:dyDescent="0.25">
      <x:c r="B225" s="150">
        <x:f>(C225-(C226-(C226-C224)/(B226-B224)*B226))/((C226-C224)/(B226-B224))</x:f>
      </x:c>
      <x:c r="C225" s="151" t="n">
        <x:v>2687.5</x:v>
      </x:c>
      <x:c r="D225" s="33" t="s"/>
      <x:c r="E225" s="29" t="n">
        <x:v>600</x:v>
      </x:c>
      <x:c r="F225" s="28" t="n">
        <x:v>600</x:v>
      </x:c>
      <x:c r="G225" s="33" t="s"/>
      <x:c r="H225" s="29" t="n">
        <x:v>500</x:v>
      </x:c>
      <x:c r="I225" s="28" t="n">
        <x:v>3</x:v>
      </x:c>
      <x:c r="J225" s="33" t="s"/>
      <x:c r="K225" s="29" t="n">
        <x:v>4</x:v>
      </x:c>
      <x:c r="L225" s="28" t="n">
        <x:v>3</x:v>
      </x:c>
      <x:c r="N225" s="29" t="n">
        <x:v>5</x:v>
      </x:c>
      <x:c r="O225" s="34" t="n">
        <x:v>1000000</x:v>
      </x:c>
      <x:c r="P225" s="33" t="s"/>
    </x:row>
    <x:row r="226" spans="1:23" x14ac:dyDescent="0.25">
      <x:c r="B226" s="29" t="n">
        <x:v>0.4</x:v>
      </x:c>
      <x:c r="C226" s="28" t="n">
        <x:v>2500</x:v>
      </x:c>
      <x:c r="D226" s="33" t="s"/>
      <x:c r="E226" s="29" t="n">
        <x:v>800</x:v>
      </x:c>
      <x:c r="F226" s="28" t="n">
        <x:v>750</x:v>
      </x:c>
      <x:c r="G226" s="33" t="s"/>
      <x:c r="H226" s="29" t="n">
        <x:v>750</x:v>
      </x:c>
      <x:c r="I226" s="28" t="n">
        <x:v>5</x:v>
      </x:c>
      <x:c r="J226" s="33" t="s"/>
      <x:c r="K226" s="29" t="n">
        <x:v>5</x:v>
      </x:c>
      <x:c r="L226" s="28" t="n">
        <x:v>5</x:v>
      </x:c>
      <x:c r="N226" s="154">
        <x:f>(O226-(O227-(O227-O225)/(N227-N225)*N227))/((O227-O225)/(N227-N225))</x:f>
      </x:c>
      <x:c r="O226" s="155" t="n">
        <x:v>4000000</x:v>
      </x:c>
      <x:c r="P226" s="33" t="s"/>
    </x:row>
    <x:row r="227" spans="1:23" x14ac:dyDescent="0.25">
      <x:c r="B227" s="29" t="n">
        <x:v>0.5</x:v>
      </x:c>
      <x:c r="C227" s="28" t="n">
        <x:v>2000</x:v>
      </x:c>
      <x:c r="D227" s="33" t="s"/>
      <x:c r="E227" s="29" t="n">
        <x:v>1000</x:v>
      </x:c>
      <x:c r="F227" s="28" t="n">
        <x:v>900</x:v>
      </x:c>
      <x:c r="G227" s="33" t="s"/>
      <x:c r="H227" s="154">
        <x:f>(I227-(I228-(I228-I226)/(H228-H226)*H228))/((I228-I226)/(H228-H226))</x:f>
      </x:c>
      <x:c r="I227" s="156" t="n">
        <x:v>5.75</x:v>
      </x:c>
      <x:c r="J227" s="33" t="s"/>
      <x:c r="K227" s="154">
        <x:f>(L227-(L228-(L228-L226)/(K228-K226)*K228))/((L228-L226)/(K228-K226))</x:f>
      </x:c>
      <x:c r="L227" s="156" t="n">
        <x:v>5.75</x:v>
      </x:c>
      <x:c r="N227" s="145" t="n">
        <x:v>6</x:v>
      </x:c>
      <x:c r="O227" s="147" t="n">
        <x:v>5000000</x:v>
      </x:c>
      <x:c r="P227" s="33" t="s"/>
    </x:row>
    <x:row r="228" spans="1:23" x14ac:dyDescent="0.25">
      <x:c r="B228" s="29" t="n">
        <x:v>0.6</x:v>
      </x:c>
      <x:c r="C228" s="28" t="n">
        <x:v>1500</x:v>
      </x:c>
      <x:c r="D228" s="33" t="s"/>
      <x:c r="E228" s="154">
        <x:f>(F228-(F230-(F230-F227)/(E230-E227)*E230))/((F230-F227)/(E230-E227))</x:f>
      </x:c>
      <x:c r="F228" s="156" t="n">
        <x:v>937.5</x:v>
      </x:c>
      <x:c r="G228" s="33" t="s"/>
      <x:c r="H228" s="145" t="n">
        <x:v>1000</x:v>
      </x:c>
      <x:c r="I228" s="146" t="n">
        <x:v>6</x:v>
      </x:c>
      <x:c r="J228" s="33" t="s"/>
      <x:c r="K228" s="145" t="n">
        <x:v>6</x:v>
      </x:c>
      <x:c r="L228" s="146" t="n">
        <x:v>6</x:v>
      </x:c>
      <x:c r="N228" s="29" t="n">
        <x:v>8</x:v>
      </x:c>
      <x:c r="O228" s="34" t="n">
        <x:v>15000000</x:v>
      </x:c>
      <x:c r="P228" s="33" t="s"/>
    </x:row>
    <x:row r="229" spans="1:23" x14ac:dyDescent="0.25">
      <x:c r="B229" s="29" t="n">
        <x:v>0.7</x:v>
      </x:c>
      <x:c r="C229" s="28" t="n">
        <x:v>1250</x:v>
      </x:c>
      <x:c r="D229" s="33" t="s"/>
      <x:c r="E229" s="152">
        <x:f>(F229-(F230-(F230-F227)/(E230-E227)*E230))/((F230-F227)/(E230-E227))</x:f>
      </x:c>
      <x:c r="F229" s="153" t="n">
        <x:v>1000</x:v>
      </x:c>
      <x:c r="G229" s="33" t="s"/>
      <x:c r="H229" s="29" t="n">
        <x:v>1250</x:v>
      </x:c>
      <x:c r="I229" s="28" t="n">
        <x:v>7</x:v>
      </x:c>
      <x:c r="J229" s="33" t="s"/>
      <x:c r="K229" s="29" t="n">
        <x:v>8</x:v>
      </x:c>
      <x:c r="L229" s="28" t="n">
        <x:v>8</x:v>
      </x:c>
      <x:c r="N229" s="29" t="n">
        <x:v>10</x:v>
      </x:c>
      <x:c r="O229" s="34" t="n">
        <x:v>30000000</x:v>
      </x:c>
      <x:c r="P229" s="33" t="s"/>
    </x:row>
    <x:row r="230" spans="1:23" x14ac:dyDescent="0.25">
      <x:c r="B230" s="152">
        <x:f>(C230-(C232-(C232-C229)/(B232-B229)*B232))/((C232-C229)/(B232-B229))</x:f>
      </x:c>
      <x:c r="C230" s="153" t="n">
        <x:v>1125</x:v>
      </x:c>
      <x:c r="D230" s="33" t="s"/>
      <x:c r="E230" s="29" t="n">
        <x:v>1250</x:v>
      </x:c>
      <x:c r="F230" s="28" t="n">
        <x:v>1100</x:v>
      </x:c>
      <x:c r="G230" s="33" t="s"/>
      <x:c r="H230" s="29" t="n">
        <x:v>1300</x:v>
      </x:c>
      <x:c r="I230" s="28" t="n">
        <x:v>9</x:v>
      </x:c>
      <x:c r="J230" s="33" t="s"/>
      <x:c r="K230" s="29" t="n">
        <x:v>9</x:v>
      </x:c>
      <x:c r="L230" s="28" t="n">
        <x:v>9</x:v>
      </x:c>
      <x:c r="N230" s="29" t="n">
        <x:v>12</x:v>
      </x:c>
      <x:c r="O230" s="34" t="n">
        <x:v>40000000</x:v>
      </x:c>
      <x:c r="P230" s="33" t="s"/>
    </x:row>
    <x:row r="231" spans="1:23" x14ac:dyDescent="0.25">
      <x:c r="B231" s="154">
        <x:f>(C231-(C232-(C232-C229)/(B232-B229)*B232))/((C232-C229)/(B232-B229))</x:f>
      </x:c>
      <x:c r="C231" s="156" t="n">
        <x:v>1046.875</x:v>
      </x:c>
      <x:c r="D231" s="33" t="s"/>
      <x:c r="E231" s="29" t="n">
        <x:v>1500</x:v>
      </x:c>
      <x:c r="F231" s="28" t="n">
        <x:v>1200</x:v>
      </x:c>
      <x:c r="G231" s="33" t="s"/>
      <x:c r="H231" s="29" t="n">
        <x:v>1400</x:v>
      </x:c>
      <x:c r="I231" s="28" t="n">
        <x:v>10</x:v>
      </x:c>
      <x:c r="J231" s="33" t="s"/>
      <x:c r="K231" s="29" t="n">
        <x:v>11</x:v>
      </x:c>
      <x:c r="L231" s="28" t="n">
        <x:v>11</x:v>
      </x:c>
      <x:c r="N231" s="150" t="n">
        <x:v>14</x:v>
      </x:c>
      <x:c r="O231" s="158">
        <x:f>(O232-O230)/(N232-N230)*N231+(O232-(O232-O230)/(N232-N230)*N232)</x:f>
      </x:c>
      <x:c r="P231" s="33" t="s"/>
    </x:row>
    <x:row r="232" spans="1:23" x14ac:dyDescent="0.25">
      <x:c r="B232" s="29" t="n">
        <x:v>0.8</x:v>
      </x:c>
      <x:c r="C232" s="28" t="n">
        <x:v>1000</x:v>
      </x:c>
      <x:c r="D232" s="33" t="s"/>
      <x:c r="E232" s="29" t="n">
        <x:v>1750</x:v>
      </x:c>
      <x:c r="F232" s="28" t="n">
        <x:v>1400</x:v>
      </x:c>
      <x:c r="G232" s="33" t="s"/>
      <x:c r="H232" s="29" t="n">
        <x:v>1500</x:v>
      </x:c>
      <x:c r="I232" s="28" t="n">
        <x:v>11</x:v>
      </x:c>
      <x:c r="J232" s="33" t="s"/>
      <x:c r="K232" s="150" t="n">
        <x:v>14</x:v>
      </x:c>
      <x:c r="L232" s="151" t="n">
        <x:v>14</x:v>
      </x:c>
      <x:c r="N232" s="29" t="n">
        <x:v>18</x:v>
      </x:c>
      <x:c r="O232" s="34" t="n">
        <x:v>1000000000</x:v>
      </x:c>
      <x:c r="P232" s="33" t="s"/>
    </x:row>
    <x:row r="233" spans="1:23" x14ac:dyDescent="0.25">
      <x:c r="B233" s="29" t="n">
        <x:v>0.9</x:v>
      </x:c>
      <x:c r="C233" s="28" t="n">
        <x:v>800</x:v>
      </x:c>
      <x:c r="E233" s="29" t="n">
        <x:v>2000</x:v>
      </x:c>
      <x:c r="F233" s="28" t="n">
        <x:v>1600</x:v>
      </x:c>
      <x:c r="G233" s="33" t="s"/>
      <x:c r="H233" s="150">
        <x:f>(I233-(I234-(I234-I232)/(H234-H232)*H234))/((I234-I232)/(H234-H232))</x:f>
      </x:c>
      <x:c r="I233" s="151" t="n">
        <x:v>14</x:v>
      </x:c>
      <x:c r="J233" s="33" t="s"/>
      <x:c r="K233" s="29" t="s"/>
      <x:c r="L233" s="28" t="s"/>
      <x:c r="N233" s="29" t="s"/>
      <x:c r="O233" s="34" t="s"/>
      <x:c r="P233" s="33" t="s"/>
    </x:row>
    <x:row r="234" spans="1:23" x14ac:dyDescent="0.25">
      <x:c r="B234" s="29" t="n">
        <x:v>1</x:v>
      </x:c>
      <x:c r="C234" s="28" t="n">
        <x:v>750</x:v>
      </x:c>
      <x:c r="E234" s="150">
        <x:f>(F234-(F235-(F235-F233)/(E235-E233)*E235))/((F235-F233)/(E235-E233))</x:f>
      </x:c>
      <x:c r="F234" s="151" t="n">
        <x:v>1875</x:v>
      </x:c>
      <x:c r="G234" s="33" t="s"/>
      <x:c r="H234" s="29" t="n">
        <x:v>2000</x:v>
      </x:c>
      <x:c r="I234" s="28" t="n">
        <x:v>15</x:v>
      </x:c>
      <x:c r="J234" s="33" t="s"/>
      <x:c r="K234" s="29" t="s"/>
      <x:c r="L234" s="28" t="s"/>
      <x:c r="N234" s="29" t="s"/>
      <x:c r="O234" s="34" t="s"/>
      <x:c r="P234" s="33" t="s"/>
    </x:row>
    <x:row r="235" spans="1:23" customFormat="1" ht="15.75" customHeight="1" thickBot="1" x14ac:dyDescent="0.3">
      <x:c r="B235" s="25" t="s"/>
      <x:c r="C235" s="35" t="s"/>
      <x:c r="D235" s="36" t="s"/>
      <x:c r="E235" s="25" t="n">
        <x:v>3000</x:v>
      </x:c>
      <x:c r="F235" s="35" t="n">
        <x:v>2000</x:v>
      </x:c>
      <x:c r="G235" s="36" t="s"/>
      <x:c r="H235" s="25" t="s"/>
      <x:c r="I235" s="35" t="s"/>
      <x:c r="J235" s="36" t="s"/>
      <x:c r="K235" s="25" t="s"/>
      <x:c r="L235" s="35" t="s"/>
      <x:c r="M235" s="37" t="s"/>
      <x:c r="N235" s="25" t="s"/>
      <x:c r="O235" s="38" t="s"/>
      <x:c r="P235" s="36" t="s"/>
    </x:row>
    <x:row r="237" spans="1:23" customFormat="1" ht="15.75" customHeight="1" thickBot="1" x14ac:dyDescent="0.3">
      <x:c r="B237" s="23" t="s">
        <x:v>72</x:v>
      </x:c>
    </x:row>
    <x:row r="238" spans="1:23" x14ac:dyDescent="0.25">
      <x:c r="B238" s="123" t="s">
        <x:v>10</x:v>
      </x:c>
      <x:c r="C238" s="124" t="s"/>
      <x:c r="D238" s="125" t="s"/>
      <x:c r="E238" s="123" t="s">
        <x:v>11</x:v>
      </x:c>
      <x:c r="F238" s="124" t="s"/>
      <x:c r="G238" s="125" t="s"/>
      <x:c r="H238" s="123" t="s">
        <x:v>12</x:v>
      </x:c>
      <x:c r="I238" s="124" t="s"/>
      <x:c r="J238" s="125" t="s"/>
      <x:c r="K238" s="123" t="s">
        <x:v>13</x:v>
      </x:c>
      <x:c r="L238" s="124" t="s"/>
      <x:c r="M238" s="126" t="s"/>
      <x:c r="N238" s="123" t="s">
        <x:v>14</x:v>
      </x:c>
      <x:c r="O238" s="124" t="s"/>
      <x:c r="P238" s="125" t="s"/>
      <x:c r="Q238" s="137" t="s">
        <x:v>15</x:v>
      </x:c>
      <x:c r="R238" s="128" t="s">
        <x:v>16</x:v>
      </x:c>
      <x:c r="S238" s="19" t="s">
        <x:v>17</x:v>
      </x:c>
      <x:c r="T238" s="70" t="s">
        <x:v>18</x:v>
      </x:c>
      <x:c r="U238" s="70" t="s">
        <x:v>19</x:v>
      </x:c>
      <x:c r="V238" s="70" t="s">
        <x:v>20</x:v>
      </x:c>
    </x:row>
    <x:row r="239" spans="1:23" x14ac:dyDescent="0.25">
      <x:c r="B239" s="26" t="s">
        <x:v>21</x:v>
      </x:c>
      <x:c r="C239" s="27" t="s">
        <x:v>22</x:v>
      </x:c>
      <x:c r="D239" s="24" t="s">
        <x:v>23</x:v>
      </x:c>
      <x:c r="E239" s="26" t="s">
        <x:v>24</x:v>
      </x:c>
      <x:c r="F239" s="27" t="s">
        <x:v>25</x:v>
      </x:c>
      <x:c r="G239" s="24" t="s">
        <x:v>23</x:v>
      </x:c>
      <x:c r="H239" s="26" t="s">
        <x:v>25</x:v>
      </x:c>
      <x:c r="I239" s="27" t="s">
        <x:v>26</x:v>
      </x:c>
      <x:c r="J239" s="24" t="s">
        <x:v>23</x:v>
      </x:c>
      <x:c r="K239" s="26" t="s">
        <x:v>27</x:v>
      </x:c>
      <x:c r="L239" s="27" t="s">
        <x:v>28</x:v>
      </x:c>
      <x:c r="M239" s="70" t="s">
        <x:v>23</x:v>
      </x:c>
      <x:c r="N239" s="26" t="s">
        <x:v>28</x:v>
      </x:c>
      <x:c r="O239" s="27" t="s">
        <x:v>29</x:v>
      </x:c>
      <x:c r="P239" s="24" t="s">
        <x:v>23</x:v>
      </x:c>
      <x:c r="Q239" s="29" t="s">
        <x:v>34</x:v>
      </x:c>
      <x:c r="R239" s="138" t="n">
        <x:v>4000000</x:v>
      </x:c>
      <x:c r="S239" s="39" t="s">
        <x:v>51</x:v>
      </x:c>
      <x:c r="V239" s="71" t="s"/>
    </x:row>
    <x:row r="240" spans="1:23" x14ac:dyDescent="0.25">
      <x:c r="B240" s="26" t="s">
        <x:v>30</x:v>
      </x:c>
      <x:c r="C240" s="27" t="s">
        <x:v>31</x:v>
      </x:c>
      <x:c r="D240" s="33" t="s">
        <x:v>64</x:v>
      </x:c>
      <x:c r="E240" s="26" t="s">
        <x:v>30</x:v>
      </x:c>
      <x:c r="F240" s="27" t="s">
        <x:v>31</x:v>
      </x:c>
      <x:c r="G240" s="33" t="s">
        <x:v>33</x:v>
      </x:c>
      <x:c r="H240" s="26" t="s">
        <x:v>30</x:v>
      </x:c>
      <x:c r="I240" s="27" t="s">
        <x:v>31</x:v>
      </x:c>
      <x:c r="J240" s="33" t="s">
        <x:v>64</x:v>
      </x:c>
      <x:c r="K240" s="26" t="s">
        <x:v>30</x:v>
      </x:c>
      <x:c r="L240" s="27" t="s">
        <x:v>31</x:v>
      </x:c>
      <x:c r="M240" s="32" t="s">
        <x:v>33</x:v>
      </x:c>
      <x:c r="N240" s="26" t="s">
        <x:v>30</x:v>
      </x:c>
      <x:c r="O240" s="27" t="s">
        <x:v>31</x:v>
      </x:c>
      <x:c r="P240" s="33" t="s">
        <x:v>64</x:v>
      </x:c>
      <x:c r="Q240" s="29" t="s">
        <x:v>28</x:v>
      </x:c>
      <x:c r="R240" s="139" t="n">
        <x:v>14</x:v>
      </x:c>
      <x:c r="S240" s="39" t="s">
        <x:v>108</x:v>
      </x:c>
    </x:row>
    <x:row r="241" spans="1:23" customFormat="1" ht="15.75" customHeight="1" thickBot="1" x14ac:dyDescent="0.3">
      <x:c r="B241" s="29" t="n">
        <x:v>0.1</x:v>
      </x:c>
      <x:c r="C241" s="28" t="n">
        <x:v>4000</x:v>
      </x:c>
      <x:c r="D241" s="33" t="s"/>
      <x:c r="E241" s="29" t="n">
        <x:v>100</x:v>
      </x:c>
      <x:c r="F241" s="28" t="n">
        <x:v>100</x:v>
      </x:c>
      <x:c r="G241" s="33" t="s"/>
      <x:c r="H241" s="29" t="n">
        <x:v>0</x:v>
      </x:c>
      <x:c r="I241" s="28" t="n">
        <x:v>0</x:v>
      </x:c>
      <x:c r="J241" s="33" t="s"/>
      <x:c r="K241" s="29" t="n">
        <x:v>1</x:v>
      </x:c>
      <x:c r="L241" s="28" t="n">
        <x:v>0</x:v>
      </x:c>
      <x:c r="N241" s="29" t="n">
        <x:v>1</x:v>
      </x:c>
      <x:c r="O241" s="34" t="n">
        <x:v>1000</x:v>
      </x:c>
      <x:c r="P241" s="33" t="s"/>
      <x:c r="Q241" s="25" t="s">
        <x:v>27</x:v>
      </x:c>
      <x:c r="R241" s="140" t="n">
        <x:v>6</x:v>
      </x:c>
      <x:c r="S241" s="39" t="s">
        <x:v>52</x:v>
      </x:c>
    </x:row>
    <x:row r="242" spans="1:23" x14ac:dyDescent="0.25">
      <x:c r="B242" s="29" t="n">
        <x:v>0.2</x:v>
      </x:c>
      <x:c r="C242" s="28" t="n">
        <x:v>3500</x:v>
      </x:c>
      <x:c r="D242" s="33" t="s"/>
      <x:c r="E242" s="29" t="n">
        <x:v>200</x:v>
      </x:c>
      <x:c r="F242" s="28" t="n">
        <x:v>200</x:v>
      </x:c>
      <x:c r="G242" s="33" t="s"/>
      <x:c r="H242" s="29" t="n">
        <x:v>100</x:v>
      </x:c>
      <x:c r="I242" s="28" t="n">
        <x:v>1</x:v>
      </x:c>
      <x:c r="J242" s="33" t="s"/>
      <x:c r="K242" s="29" t="n">
        <x:v>2</x:v>
      </x:c>
      <x:c r="L242" s="28" t="n">
        <x:v>1</x:v>
      </x:c>
      <x:c r="N242" s="29" t="n">
        <x:v>2</x:v>
      </x:c>
      <x:c r="O242" s="34" t="n">
        <x:v>50000</x:v>
      </x:c>
      <x:c r="P242" s="33" t="s"/>
    </x:row>
    <x:row r="243" spans="1:23" x14ac:dyDescent="0.25">
      <x:c r="B243" s="29" t="n">
        <x:v>0.3</x:v>
      </x:c>
      <x:c r="C243" s="28" t="n">
        <x:v>3000</x:v>
      </x:c>
      <x:c r="D243" s="33" t="s"/>
      <x:c r="E243" s="29" t="n">
        <x:v>400</x:v>
      </x:c>
      <x:c r="F243" s="28" t="n">
        <x:v>400</x:v>
      </x:c>
      <x:c r="G243" s="33" t="s"/>
      <x:c r="H243" s="29" t="n">
        <x:v>250</x:v>
      </x:c>
      <x:c r="I243" s="28" t="n">
        <x:v>2</x:v>
      </x:c>
      <x:c r="J243" s="33" t="s"/>
      <x:c r="K243" s="29" t="n">
        <x:v>3</x:v>
      </x:c>
      <x:c r="L243" s="28" t="n">
        <x:v>2</x:v>
      </x:c>
      <x:c r="N243" s="29" t="n">
        <x:v>3</x:v>
      </x:c>
      <x:c r="O243" s="34" t="n">
        <x:v>200000</x:v>
      </x:c>
      <x:c r="P243" s="33" t="s"/>
    </x:row>
    <x:row r="244" spans="1:23" x14ac:dyDescent="0.25">
      <x:c r="B244" s="29" t="n">
        <x:v>0.4</x:v>
      </x:c>
      <x:c r="C244" s="28" t="n">
        <x:v>2500</x:v>
      </x:c>
      <x:c r="D244" s="33" t="s"/>
      <x:c r="E244" s="29" t="n">
        <x:v>600</x:v>
      </x:c>
      <x:c r="F244" s="28" t="n">
        <x:v>600</x:v>
      </x:c>
      <x:c r="G244" s="33" t="s"/>
      <x:c r="H244" s="29" t="n">
        <x:v>500</x:v>
      </x:c>
      <x:c r="I244" s="28" t="n">
        <x:v>3</x:v>
      </x:c>
      <x:c r="J244" s="33" t="s"/>
      <x:c r="K244" s="29" t="n">
        <x:v>4</x:v>
      </x:c>
      <x:c r="L244" s="28" t="n">
        <x:v>3</x:v>
      </x:c>
      <x:c r="N244" s="143" t="n">
        <x:v>5</x:v>
      </x:c>
      <x:c r="O244" s="148" t="n">
        <x:v>1000000</x:v>
      </x:c>
      <x:c r="P244" s="33" t="s"/>
    </x:row>
    <x:row r="245" spans="1:23" x14ac:dyDescent="0.25">
      <x:c r="B245" s="141" t="n">
        <x:v>0.5</x:v>
      </x:c>
      <x:c r="C245" s="142" t="n">
        <x:v>2000</x:v>
      </x:c>
      <x:c r="D245" s="33" t="s"/>
      <x:c r="E245" s="143" t="n">
        <x:v>800</x:v>
      </x:c>
      <x:c r="F245" s="144" t="n">
        <x:v>750</x:v>
      </x:c>
      <x:c r="G245" s="33" t="s"/>
      <x:c r="H245" s="143" t="n">
        <x:v>750</x:v>
      </x:c>
      <x:c r="I245" s="144" t="n">
        <x:v>5</x:v>
      </x:c>
      <x:c r="J245" s="33" t="s"/>
      <x:c r="K245" s="143" t="n">
        <x:v>5</x:v>
      </x:c>
      <x:c r="L245" s="144" t="n">
        <x:v>5</x:v>
      </x:c>
      <x:c r="N245" s="29" t="n">
        <x:v>8</x:v>
      </x:c>
      <x:c r="O245" s="34" t="n">
        <x:v>15000000</x:v>
      </x:c>
      <x:c r="P245" s="33" t="s"/>
    </x:row>
    <x:row r="246" spans="1:23" x14ac:dyDescent="0.25">
      <x:c r="B246" s="29" t="n">
        <x:v>0.6</x:v>
      </x:c>
      <x:c r="C246" s="28" t="n">
        <x:v>1500</x:v>
      </x:c>
      <x:c r="D246" s="33" t="s"/>
      <x:c r="E246" s="29" t="n">
        <x:v>1000</x:v>
      </x:c>
      <x:c r="F246" s="28" t="n">
        <x:v>900</x:v>
      </x:c>
      <x:c r="G246" s="33" t="s"/>
      <x:c r="H246" s="29" t="n">
        <x:v>1250</x:v>
      </x:c>
      <x:c r="I246" s="28" t="n">
        <x:v>7</x:v>
      </x:c>
      <x:c r="J246" s="33" t="s"/>
      <x:c r="K246" s="145" t="n">
        <x:v>6</x:v>
      </x:c>
      <x:c r="L246" s="146" t="n">
        <x:v>6</x:v>
      </x:c>
      <x:c r="N246" s="29" t="n">
        <x:v>10</x:v>
      </x:c>
      <x:c r="O246" s="34" t="n">
        <x:v>30000000</x:v>
      </x:c>
      <x:c r="P246" s="33" t="s"/>
    </x:row>
    <x:row r="247" spans="1:23" x14ac:dyDescent="0.25">
      <x:c r="B247" s="29" t="n">
        <x:v>0.7</x:v>
      </x:c>
      <x:c r="C247" s="28" t="n">
        <x:v>1250</x:v>
      </x:c>
      <x:c r="D247" s="33" t="s"/>
      <x:c r="E247" s="29" t="n">
        <x:v>1250</x:v>
      </x:c>
      <x:c r="F247" s="28" t="n">
        <x:v>1100</x:v>
      </x:c>
      <x:c r="G247" s="33" t="s"/>
      <x:c r="H247" s="29" t="n">
        <x:v>1300</x:v>
      </x:c>
      <x:c r="I247" s="28" t="n">
        <x:v>9</x:v>
      </x:c>
      <x:c r="J247" s="33" t="s"/>
      <x:c r="K247" s="29" t="n">
        <x:v>8</x:v>
      </x:c>
      <x:c r="L247" s="28" t="n">
        <x:v>8</x:v>
      </x:c>
      <x:c r="N247" s="141" t="n">
        <x:v>12</x:v>
      </x:c>
      <x:c r="O247" s="149" t="n">
        <x:v>40000000</x:v>
      </x:c>
      <x:c r="P247" s="33" t="s"/>
    </x:row>
    <x:row r="248" spans="1:23" x14ac:dyDescent="0.25">
      <x:c r="B248" s="29" t="n">
        <x:v>0.8</x:v>
      </x:c>
      <x:c r="C248" s="28" t="n">
        <x:v>1000</x:v>
      </x:c>
      <x:c r="D248" s="33" t="s"/>
      <x:c r="E248" s="29" t="n">
        <x:v>1500</x:v>
      </x:c>
      <x:c r="F248" s="28" t="n">
        <x:v>1200</x:v>
      </x:c>
      <x:c r="G248" s="33" t="s"/>
      <x:c r="H248" s="29" t="n">
        <x:v>1400</x:v>
      </x:c>
      <x:c r="I248" s="28" t="n">
        <x:v>10</x:v>
      </x:c>
      <x:c r="J248" s="33" t="s"/>
      <x:c r="K248" s="29" t="n">
        <x:v>9</x:v>
      </x:c>
      <x:c r="L248" s="28" t="n">
        <x:v>9</x:v>
      </x:c>
      <x:c r="N248" s="29" t="n">
        <x:v>18</x:v>
      </x:c>
      <x:c r="O248" s="34" t="n">
        <x:v>1000000000</x:v>
      </x:c>
      <x:c r="P248" s="33" t="s"/>
    </x:row>
    <x:row r="249" spans="1:23" x14ac:dyDescent="0.25">
      <x:c r="B249" s="143" t="n">
        <x:v>0.9</x:v>
      </x:c>
      <x:c r="C249" s="144" t="n">
        <x:v>800</x:v>
      </x:c>
      <x:c r="D249" s="33" t="s"/>
      <x:c r="E249" s="141" t="n">
        <x:v>1750</x:v>
      </x:c>
      <x:c r="F249" s="142" t="n">
        <x:v>1400</x:v>
      </x:c>
      <x:c r="G249" s="33" t="s"/>
      <x:c r="H249" s="141" t="n">
        <x:v>1500</x:v>
      </x:c>
      <x:c r="I249" s="142" t="n">
        <x:v>11</x:v>
      </x:c>
      <x:c r="J249" s="33" t="s"/>
      <x:c r="K249" s="29" t="n">
        <x:v>11</x:v>
      </x:c>
      <x:c r="L249" s="28" t="n">
        <x:v>11</x:v>
      </x:c>
      <x:c r="N249" s="29" t="s"/>
      <x:c r="O249" s="34" t="s"/>
      <x:c r="P249" s="33" t="s"/>
    </x:row>
    <x:row r="250" spans="1:23" customFormat="1" ht="15.75" customHeight="1" thickBot="1" x14ac:dyDescent="0.3">
      <x:c r="B250" s="25" t="n">
        <x:v>1</x:v>
      </x:c>
      <x:c r="C250" s="35" t="n">
        <x:v>750</x:v>
      </x:c>
      <x:c r="D250" s="36" t="s"/>
      <x:c r="E250" s="25" t="n">
        <x:v>2000</x:v>
      </x:c>
      <x:c r="F250" s="35" t="n">
        <x:v>1600</x:v>
      </x:c>
      <x:c r="G250" s="36" t="s"/>
      <x:c r="H250" s="25" t="n">
        <x:v>2000</x:v>
      </x:c>
      <x:c r="I250" s="35" t="n">
        <x:v>15</x:v>
      </x:c>
      <x:c r="J250" s="36" t="s"/>
      <x:c r="K250" s="159" t="n">
        <x:v>14</x:v>
      </x:c>
      <x:c r="L250" s="160" t="n">
        <x:v>14</x:v>
      </x:c>
      <x:c r="M250" s="37" t="s"/>
      <x:c r="N250" s="25" t="s"/>
      <x:c r="O250" s="38" t="s"/>
      <x:c r="P250" s="36" t="s"/>
    </x:row>
    <x:row r="252" spans="1:23" customFormat="1" ht="15.75" customHeight="1" thickBot="1" x14ac:dyDescent="0.3">
      <x:c r="B252" s="23" t="s">
        <x:v>73</x:v>
      </x:c>
    </x:row>
    <x:row r="253" spans="1:23" x14ac:dyDescent="0.25">
      <x:c r="B253" s="123" t="s">
        <x:v>10</x:v>
      </x:c>
      <x:c r="C253" s="124" t="s"/>
      <x:c r="D253" s="125" t="s"/>
      <x:c r="E253" s="123" t="s">
        <x:v>11</x:v>
      </x:c>
      <x:c r="F253" s="124" t="s"/>
      <x:c r="G253" s="125" t="s"/>
      <x:c r="H253" s="123" t="s">
        <x:v>12</x:v>
      </x:c>
      <x:c r="I253" s="124" t="s"/>
      <x:c r="J253" s="125" t="s"/>
      <x:c r="K253" s="123" t="s">
        <x:v>13</x:v>
      </x:c>
      <x:c r="L253" s="124" t="s"/>
      <x:c r="M253" s="125" t="s"/>
      <x:c r="N253" s="123" t="s">
        <x:v>14</x:v>
      </x:c>
      <x:c r="O253" s="124" t="s"/>
      <x:c r="P253" s="125" t="s"/>
      <x:c r="Q253" s="137" t="s">
        <x:v>15</x:v>
      </x:c>
      <x:c r="R253" s="128" t="s">
        <x:v>16</x:v>
      </x:c>
      <x:c r="S253" s="19" t="s">
        <x:v>17</x:v>
      </x:c>
      <x:c r="T253" s="70" t="s">
        <x:v>18</x:v>
      </x:c>
      <x:c r="U253" s="70" t="s">
        <x:v>19</x:v>
      </x:c>
      <x:c r="V253" s="70" t="s">
        <x:v>20</x:v>
      </x:c>
    </x:row>
    <x:row r="254" spans="1:23" x14ac:dyDescent="0.25">
      <x:c r="B254" s="26" t="s">
        <x:v>21</x:v>
      </x:c>
      <x:c r="C254" s="27" t="s">
        <x:v>22</x:v>
      </x:c>
      <x:c r="D254" s="24" t="s">
        <x:v>23</x:v>
      </x:c>
      <x:c r="E254" s="26" t="s">
        <x:v>24</x:v>
      </x:c>
      <x:c r="F254" s="27" t="s">
        <x:v>25</x:v>
      </x:c>
      <x:c r="G254" s="24" t="s">
        <x:v>23</x:v>
      </x:c>
      <x:c r="H254" s="26" t="s">
        <x:v>25</x:v>
      </x:c>
      <x:c r="I254" s="27" t="s">
        <x:v>26</x:v>
      </x:c>
      <x:c r="J254" s="24" t="s">
        <x:v>23</x:v>
      </x:c>
      <x:c r="K254" s="26" t="s">
        <x:v>27</x:v>
      </x:c>
      <x:c r="L254" s="27" t="s">
        <x:v>28</x:v>
      </x:c>
      <x:c r="M254" s="24" t="s">
        <x:v>23</x:v>
      </x:c>
      <x:c r="N254" s="26" t="s">
        <x:v>28</x:v>
      </x:c>
      <x:c r="O254" s="27" t="s">
        <x:v>29</x:v>
      </x:c>
      <x:c r="P254" s="24" t="s">
        <x:v>23</x:v>
      </x:c>
      <x:c r="Q254" s="29" t="s">
        <x:v>34</x:v>
      </x:c>
      <x:c r="R254" s="138" t="n">
        <x:v>6000000</x:v>
      </x:c>
      <x:c r="S254" s="39" t="s">
        <x:v>35</x:v>
      </x:c>
      <x:c r="V254" s="71" t="s"/>
    </x:row>
    <x:row r="255" spans="1:23" x14ac:dyDescent="0.25">
      <x:c r="B255" s="26" t="s">
        <x:v>30</x:v>
      </x:c>
      <x:c r="C255" s="27" t="s">
        <x:v>31</x:v>
      </x:c>
      <x:c r="D255" s="33" t="s">
        <x:v>33</x:v>
      </x:c>
      <x:c r="E255" s="26" t="s">
        <x:v>30</x:v>
      </x:c>
      <x:c r="F255" s="27" t="s">
        <x:v>31</x:v>
      </x:c>
      <x:c r="G255" s="33" t="s">
        <x:v>33</x:v>
      </x:c>
      <x:c r="H255" s="26" t="s">
        <x:v>30</x:v>
      </x:c>
      <x:c r="I255" s="27" t="s">
        <x:v>31</x:v>
      </x:c>
      <x:c r="J255" s="33" t="s">
        <x:v>33</x:v>
      </x:c>
      <x:c r="K255" s="26" t="s">
        <x:v>30</x:v>
      </x:c>
      <x:c r="L255" s="27" t="s">
        <x:v>31</x:v>
      </x:c>
      <x:c r="M255" s="33" t="s">
        <x:v>33</x:v>
      </x:c>
      <x:c r="N255" s="26" t="s">
        <x:v>30</x:v>
      </x:c>
      <x:c r="O255" s="27" t="s">
        <x:v>31</x:v>
      </x:c>
      <x:c r="P255" s="33" t="s">
        <x:v>33</x:v>
      </x:c>
      <x:c r="Q255" s="29" t="s">
        <x:v>28</x:v>
      </x:c>
      <x:c r="R255" s="139" t="n">
        <x:v>8</x:v>
      </x:c>
      <x:c r="S255" s="39" t="s">
        <x:v>109</x:v>
      </x:c>
    </x:row>
    <x:row r="256" spans="1:23" customFormat="1" ht="15.75" customHeight="1" thickBot="1" x14ac:dyDescent="0.3">
      <x:c r="B256" s="29" t="n">
        <x:v>0.1</x:v>
      </x:c>
      <x:c r="C256" s="28" t="n">
        <x:v>100</x:v>
      </x:c>
      <x:c r="D256" s="33" t="s"/>
      <x:c r="E256" s="29" t="s"/>
      <x:c r="F256" s="28" t="s"/>
      <x:c r="G256" s="33" t="s"/>
      <x:c r="H256" s="29" t="n">
        <x:v>700</x:v>
      </x:c>
      <x:c r="I256" s="28" t="n">
        <x:v>7</x:v>
      </x:c>
      <x:c r="J256" s="33" t="s"/>
      <x:c r="K256" s="29" t="s"/>
      <x:c r="L256" s="28" t="s"/>
      <x:c r="M256" s="33" t="s"/>
      <x:c r="N256" s="29" t="n">
        <x:v>9</x:v>
      </x:c>
      <x:c r="O256" s="34" t="n">
        <x:v>9000000</x:v>
      </x:c>
      <x:c r="P256" s="33" t="s"/>
      <x:c r="Q256" s="25" t="s">
        <x:v>27</x:v>
      </x:c>
      <x:c r="R256" s="140" t="n">
        <x:v>4</x:v>
      </x:c>
      <x:c r="S256" s="39" t="s">
        <x:v>74</x:v>
      </x:c>
    </x:row>
    <x:row r="257" spans="1:23" x14ac:dyDescent="0.25">
      <x:c r="B257" s="143" t="n">
        <x:v>0.6</x:v>
      </x:c>
      <x:c r="C257" s="144" t="n">
        <x:v>600</x:v>
      </x:c>
      <x:c r="D257" s="33" t="s"/>
      <x:c r="E257" s="29" t="s"/>
      <x:c r="F257" s="28" t="s"/>
      <x:c r="G257" s="33" t="s"/>
      <x:c r="H257" s="29" t="n">
        <x:v>300</x:v>
      </x:c>
      <x:c r="I257" s="28" t="n">
        <x:v>3</x:v>
      </x:c>
      <x:c r="J257" s="33" t="s"/>
      <x:c r="K257" s="29" t="s"/>
      <x:c r="L257" s="28" t="s"/>
      <x:c r="M257" s="33" t="s"/>
      <x:c r="N257" s="29" t="n">
        <x:v>3</x:v>
      </x:c>
      <x:c r="O257" s="34" t="n">
        <x:v>3000000</x:v>
      </x:c>
      <x:c r="P257" s="33" t="s"/>
    </x:row>
    <x:row r="258" spans="1:23" x14ac:dyDescent="0.25">
      <x:c r="B258" s="29" t="n">
        <x:v>0.3</x:v>
      </x:c>
      <x:c r="C258" s="28" t="n">
        <x:v>300</x:v>
      </x:c>
      <x:c r="D258" s="33" t="s"/>
      <x:c r="E258" s="29" t="s"/>
      <x:c r="F258" s="28" t="s"/>
      <x:c r="G258" s="33" t="s"/>
      <x:c r="H258" s="29" t="n">
        <x:v>500</x:v>
      </x:c>
      <x:c r="I258" s="28" t="n">
        <x:v>5</x:v>
      </x:c>
      <x:c r="J258" s="33" t="s"/>
      <x:c r="K258" s="29" t="s"/>
      <x:c r="L258" s="28" t="s"/>
      <x:c r="M258" s="33" t="s"/>
      <x:c r="N258" s="29" t="n">
        <x:v>5</x:v>
      </x:c>
      <x:c r="O258" s="34" t="n">
        <x:v>5000000</x:v>
      </x:c>
      <x:c r="P258" s="33" t="s"/>
    </x:row>
    <x:row r="259" spans="1:23" x14ac:dyDescent="0.25">
      <x:c r="B259" s="141" t="n">
        <x:v>0.8</x:v>
      </x:c>
      <x:c r="C259" s="142" t="n">
        <x:v>800</x:v>
      </x:c>
      <x:c r="D259" s="33" t="s"/>
      <x:c r="E259" s="29" t="s"/>
      <x:c r="F259" s="28" t="s"/>
      <x:c r="G259" s="33" t="s"/>
      <x:c r="H259" s="29" t="n">
        <x:v>900</x:v>
      </x:c>
      <x:c r="I259" s="28" t="n">
        <x:v>9</x:v>
      </x:c>
      <x:c r="J259" s="33" t="s"/>
      <x:c r="K259" s="29" t="s"/>
      <x:c r="L259" s="28" t="s"/>
      <x:c r="M259" s="33" t="s"/>
      <x:c r="N259" s="29" t="n">
        <x:v>2</x:v>
      </x:c>
      <x:c r="O259" s="34" t="n">
        <x:v>2000000</x:v>
      </x:c>
      <x:c r="P259" s="33" t="s"/>
    </x:row>
    <x:row r="260" spans="1:23" x14ac:dyDescent="0.25">
      <x:c r="B260" s="29" t="n">
        <x:v>1</x:v>
      </x:c>
      <x:c r="C260" s="28" t="n">
        <x:v>1000</x:v>
      </x:c>
      <x:c r="D260" s="33" t="s"/>
      <x:c r="E260" s="29" t="s"/>
      <x:c r="F260" s="28" t="s"/>
      <x:c r="G260" s="33" t="s"/>
      <x:c r="H260" s="29" t="n">
        <x:v>200</x:v>
      </x:c>
      <x:c r="I260" s="28" t="n">
        <x:v>2</x:v>
      </x:c>
      <x:c r="J260" s="33" t="s"/>
      <x:c r="K260" s="29" t="s"/>
      <x:c r="L260" s="28" t="s"/>
      <x:c r="M260" s="33" t="s"/>
      <x:c r="N260" s="29" t="n">
        <x:v>1</x:v>
      </x:c>
      <x:c r="O260" s="34" t="n">
        <x:v>1000000</x:v>
      </x:c>
      <x:c r="P260" s="33" t="s"/>
    </x:row>
    <x:row r="261" spans="1:23" x14ac:dyDescent="0.25">
      <x:c r="B261" s="29" t="n">
        <x:v>0.2</x:v>
      </x:c>
      <x:c r="C261" s="28" t="n">
        <x:v>200</x:v>
      </x:c>
      <x:c r="D261" s="33" t="s"/>
      <x:c r="E261" s="29" t="s"/>
      <x:c r="F261" s="28" t="s"/>
      <x:c r="G261" s="33" t="s"/>
      <x:c r="H261" s="145" t="n">
        <x:v>400</x:v>
      </x:c>
      <x:c r="I261" s="146" t="n">
        <x:v>4</x:v>
      </x:c>
      <x:c r="J261" s="33" t="s"/>
      <x:c r="K261" s="29" t="s"/>
      <x:c r="L261" s="28" t="s"/>
      <x:c r="M261" s="33" t="s"/>
      <x:c r="N261" s="141" t="n">
        <x:v>8</x:v>
      </x:c>
      <x:c r="O261" s="149" t="n">
        <x:v>8000000</x:v>
      </x:c>
      <x:c r="P261" s="33" t="s"/>
    </x:row>
    <x:row r="262" spans="1:23" x14ac:dyDescent="0.25">
      <x:c r="B262" s="29" t="n">
        <x:v>0.5</x:v>
      </x:c>
      <x:c r="C262" s="28" t="n">
        <x:v>500</x:v>
      </x:c>
      <x:c r="D262" s="33" t="s"/>
      <x:c r="E262" s="29" t="s"/>
      <x:c r="F262" s="28" t="s"/>
      <x:c r="G262" s="33" t="s"/>
      <x:c r="H262" s="29" t="n">
        <x:v>100</x:v>
      </x:c>
      <x:c r="I262" s="28" t="n">
        <x:v>1</x:v>
      </x:c>
      <x:c r="J262" s="33" t="s"/>
      <x:c r="K262" s="29" t="s"/>
      <x:c r="L262" s="28" t="s"/>
      <x:c r="M262" s="33" t="s"/>
      <x:c r="N262" s="145" t="n">
        <x:v>4</x:v>
      </x:c>
      <x:c r="O262" s="147" t="n">
        <x:v>4000000</x:v>
      </x:c>
      <x:c r="P262" s="33" t="s"/>
    </x:row>
    <x:row r="263" spans="1:23" x14ac:dyDescent="0.25">
      <x:c r="B263" s="29" t="n">
        <x:v>0.7</x:v>
      </x:c>
      <x:c r="C263" s="28" t="n">
        <x:v>700</x:v>
      </x:c>
      <x:c r="D263" s="33" t="s"/>
      <x:c r="E263" s="29" t="s"/>
      <x:c r="F263" s="28" t="s"/>
      <x:c r="G263" s="33" t="s"/>
      <x:c r="H263" s="141" t="n">
        <x:v>800</x:v>
      </x:c>
      <x:c r="I263" s="142" t="n">
        <x:v>8</x:v>
      </x:c>
      <x:c r="J263" s="33" t="s"/>
      <x:c r="K263" s="29" t="s"/>
      <x:c r="L263" s="28" t="s"/>
      <x:c r="M263" s="33" t="s"/>
      <x:c r="N263" s="143" t="n">
        <x:v>6</x:v>
      </x:c>
      <x:c r="O263" s="148" t="n">
        <x:v>6000000</x:v>
      </x:c>
      <x:c r="P263" s="33" t="s"/>
    </x:row>
    <x:row r="264" spans="1:23" x14ac:dyDescent="0.25">
      <x:c r="B264" s="145" t="n">
        <x:v>0.4</x:v>
      </x:c>
      <x:c r="C264" s="146" t="n">
        <x:v>400</x:v>
      </x:c>
      <x:c r="D264" s="33" t="s"/>
      <x:c r="E264" s="29" t="s"/>
      <x:c r="F264" s="28" t="s"/>
      <x:c r="G264" s="33" t="s"/>
      <x:c r="H264" s="29" t="n">
        <x:v>1000</x:v>
      </x:c>
      <x:c r="I264" s="28" t="n">
        <x:v>10</x:v>
      </x:c>
      <x:c r="J264" s="33" t="s"/>
      <x:c r="K264" s="29" t="s"/>
      <x:c r="L264" s="28" t="s"/>
      <x:c r="M264" s="33" t="s"/>
      <x:c r="N264" s="29" t="n">
        <x:v>10</x:v>
      </x:c>
      <x:c r="O264" s="34" t="n">
        <x:v>10000000</x:v>
      </x:c>
      <x:c r="P264" s="33" t="s"/>
    </x:row>
    <x:row r="265" spans="1:23" customFormat="1" ht="15.75" customHeight="1" thickBot="1" x14ac:dyDescent="0.3">
      <x:c r="B265" s="25" t="n">
        <x:v>0.9</x:v>
      </x:c>
      <x:c r="C265" s="35" t="n">
        <x:v>900</x:v>
      </x:c>
      <x:c r="D265" s="36" t="s"/>
      <x:c r="E265" s="25" t="s"/>
      <x:c r="F265" s="35" t="s"/>
      <x:c r="G265" s="36" t="s"/>
      <x:c r="H265" s="161" t="n">
        <x:v>600</x:v>
      </x:c>
      <x:c r="I265" s="162" t="n">
        <x:v>6</x:v>
      </x:c>
      <x:c r="J265" s="36" t="s"/>
      <x:c r="K265" s="25" t="s"/>
      <x:c r="L265" s="35" t="s"/>
      <x:c r="M265" s="36" t="s"/>
      <x:c r="N265" s="25" t="n">
        <x:v>7</x:v>
      </x:c>
      <x:c r="O265" s="38" t="n">
        <x:v>7000000</x:v>
      </x:c>
      <x:c r="P265" s="36" t="s"/>
    </x:row>
    <x:row r="267" spans="1:23" customFormat="1" ht="15.75" customHeight="1" thickBot="1" x14ac:dyDescent="0.3">
      <x:c r="B267" s="23" t="s">
        <x:v>75</x:v>
      </x:c>
    </x:row>
    <x:row r="268" spans="1:23" x14ac:dyDescent="0.25">
      <x:c r="B268" s="123" t="s">
        <x:v>10</x:v>
      </x:c>
      <x:c r="C268" s="124" t="s"/>
      <x:c r="D268" s="125" t="s"/>
      <x:c r="E268" s="123" t="s">
        <x:v>11</x:v>
      </x:c>
      <x:c r="F268" s="124" t="s"/>
      <x:c r="G268" s="125" t="s"/>
      <x:c r="H268" s="123" t="s">
        <x:v>12</x:v>
      </x:c>
      <x:c r="I268" s="124" t="s"/>
      <x:c r="J268" s="125" t="s"/>
      <x:c r="K268" s="123" t="s">
        <x:v>13</x:v>
      </x:c>
      <x:c r="L268" s="124" t="s"/>
      <x:c r="M268" s="125" t="s"/>
      <x:c r="N268" s="123" t="s">
        <x:v>14</x:v>
      </x:c>
      <x:c r="O268" s="124" t="s"/>
      <x:c r="P268" s="125" t="s"/>
      <x:c r="Q268" s="137" t="s">
        <x:v>15</x:v>
      </x:c>
      <x:c r="R268" s="128" t="s">
        <x:v>16</x:v>
      </x:c>
      <x:c r="S268" s="19" t="s">
        <x:v>17</x:v>
      </x:c>
      <x:c r="T268" s="70" t="s">
        <x:v>18</x:v>
      </x:c>
      <x:c r="U268" s="70" t="s">
        <x:v>19</x:v>
      </x:c>
      <x:c r="V268" s="70" t="s">
        <x:v>20</x:v>
      </x:c>
    </x:row>
    <x:row r="269" spans="1:23" x14ac:dyDescent="0.25">
      <x:c r="B269" s="26" t="s">
        <x:v>21</x:v>
      </x:c>
      <x:c r="C269" s="27" t="s">
        <x:v>22</x:v>
      </x:c>
      <x:c r="D269" s="24" t="s">
        <x:v>23</x:v>
      </x:c>
      <x:c r="E269" s="26" t="s">
        <x:v>24</x:v>
      </x:c>
      <x:c r="F269" s="27" t="s">
        <x:v>25</x:v>
      </x:c>
      <x:c r="G269" s="24" t="s">
        <x:v>23</x:v>
      </x:c>
      <x:c r="H269" s="26" t="s">
        <x:v>25</x:v>
      </x:c>
      <x:c r="I269" s="27" t="s">
        <x:v>26</x:v>
      </x:c>
      <x:c r="J269" s="24" t="s">
        <x:v>23</x:v>
      </x:c>
      <x:c r="K269" s="26" t="s">
        <x:v>27</x:v>
      </x:c>
      <x:c r="L269" s="27" t="s">
        <x:v>28</x:v>
      </x:c>
      <x:c r="M269" s="24" t="s">
        <x:v>23</x:v>
      </x:c>
      <x:c r="N269" s="26" t="s">
        <x:v>28</x:v>
      </x:c>
      <x:c r="O269" s="27" t="s">
        <x:v>29</x:v>
      </x:c>
      <x:c r="P269" s="24" t="s">
        <x:v>23</x:v>
      </x:c>
      <x:c r="Q269" s="29" t="s">
        <x:v>34</x:v>
      </x:c>
      <x:c r="R269" s="138" t="n">
        <x:v>100</x:v>
      </x:c>
      <x:c r="S269" s="39" t="s">
        <x:v>110</x:v>
      </x:c>
      <x:c r="V269" s="71" t="s"/>
    </x:row>
    <x:row r="270" spans="1:23" x14ac:dyDescent="0.25">
      <x:c r="B270" s="26" t="s">
        <x:v>30</x:v>
      </x:c>
      <x:c r="C270" s="27" t="s">
        <x:v>31</x:v>
      </x:c>
      <x:c r="D270" s="33" t="s">
        <x:v>33</x:v>
      </x:c>
      <x:c r="E270" s="26" t="s">
        <x:v>30</x:v>
      </x:c>
      <x:c r="F270" s="27" t="s">
        <x:v>31</x:v>
      </x:c>
      <x:c r="G270" s="33" t="s">
        <x:v>33</x:v>
      </x:c>
      <x:c r="H270" s="26" t="s">
        <x:v>30</x:v>
      </x:c>
      <x:c r="I270" s="27" t="s">
        <x:v>31</x:v>
      </x:c>
      <x:c r="J270" s="33" t="s">
        <x:v>33</x:v>
      </x:c>
      <x:c r="K270" s="26" t="s">
        <x:v>30</x:v>
      </x:c>
      <x:c r="L270" s="27" t="s">
        <x:v>31</x:v>
      </x:c>
      <x:c r="M270" s="33" t="s">
        <x:v>33</x:v>
      </x:c>
      <x:c r="N270" s="26" t="s">
        <x:v>30</x:v>
      </x:c>
      <x:c r="O270" s="27" t="s">
        <x:v>31</x:v>
      </x:c>
      <x:c r="P270" s="33" t="s">
        <x:v>33</x:v>
      </x:c>
      <x:c r="Q270" s="29" t="s">
        <x:v>28</x:v>
      </x:c>
      <x:c r="R270" s="139" t="n">
        <x:v>-2</x:v>
      </x:c>
      <x:c r="S270" s="39" t="s">
        <x:v>111</x:v>
      </x:c>
    </x:row>
    <x:row r="271" spans="1:23" customFormat="1" ht="15.75" customHeight="1" thickBot="1" x14ac:dyDescent="0.3">
      <x:c r="B271" s="29" t="n">
        <x:v>0.1</x:v>
      </x:c>
      <x:c r="C271" s="28" t="n">
        <x:v>70000</x:v>
      </x:c>
      <x:c r="D271" s="33" t="s"/>
      <x:c r="E271" s="143" t="n">
        <x:v>5000</x:v>
      </x:c>
      <x:c r="F271" s="144" t="n">
        <x:v>5000</x:v>
      </x:c>
      <x:c r="G271" s="33" t="s"/>
      <x:c r="H271" s="29" t="n">
        <x:v>1000</x:v>
      </x:c>
      <x:c r="I271" s="28" t="n">
        <x:v>0</x:v>
      </x:c>
      <x:c r="J271" s="33" t="s"/>
      <x:c r="K271" s="143" t="n">
        <x:v>-1</x:v>
      </x:c>
      <x:c r="L271" s="144" t="n">
        <x:v>-1</x:v>
      </x:c>
      <x:c r="M271" s="33" t="s"/>
      <x:c r="N271" s="143" t="n">
        <x:v>-1</x:v>
      </x:c>
      <x:c r="O271" s="148" t="n">
        <x:v>100</x:v>
      </x:c>
      <x:c r="P271" s="33" t="s"/>
      <x:c r="Q271" s="25" t="s">
        <x:v>27</x:v>
      </x:c>
      <x:c r="R271" s="140" t="n">
        <x:v>-10</x:v>
      </x:c>
      <x:c r="S271" s="39" t="s">
        <x:v>112</x:v>
      </x:c>
    </x:row>
    <x:row r="272" spans="1:23" x14ac:dyDescent="0.25">
      <x:c r="B272" s="152">
        <x:f>(C272-(C274-(C274-C271)/(B274-B271)*B274))/((C274-C271)/(B274-B271))</x:f>
      </x:c>
      <x:c r="C272" s="153" t="n">
        <x:v>65333.3333333333</x:v>
      </x:c>
      <x:c r="D272" s="33" t="s"/>
      <x:c r="E272" s="29" t="n">
        <x:v>10000</x:v>
      </x:c>
      <x:c r="F272" s="28" t="n">
        <x:v>10000</x:v>
      </x:c>
      <x:c r="G272" s="33" t="s"/>
      <x:c r="H272" s="143" t="n">
        <x:v>5000</x:v>
      </x:c>
      <x:c r="I272" s="144" t="n">
        <x:v>-1</x:v>
      </x:c>
      <x:c r="J272" s="33" t="s"/>
      <x:c r="K272" s="29" t="n">
        <x:v>-2</x:v>
      </x:c>
      <x:c r="L272" s="28" t="n">
        <x:v>-0.5</x:v>
      </x:c>
      <x:c r="M272" s="33" t="s"/>
      <x:c r="N272" s="141" t="n">
        <x:v>-2</x:v>
      </x:c>
      <x:c r="O272" s="149" t="n">
        <x:v>3000000</x:v>
      </x:c>
      <x:c r="P272" s="33" t="s"/>
    </x:row>
    <x:row r="273" spans="1:23" x14ac:dyDescent="0.25">
      <x:c r="B273" s="150">
        <x:f>(C273-(C274-(C274-C271)/(B274-B271)*B274))/((C274-C271)/(B274-B271))</x:f>
      </x:c>
      <x:c r="C273" s="151" t="n">
        <x:v>43571.4285714286</x:v>
      </x:c>
      <x:c r="D273" s="33" t="s"/>
      <x:c r="E273" s="29" t="n">
        <x:v>15000</x:v>
      </x:c>
      <x:c r="F273" s="28" t="n">
        <x:v>15000</x:v>
      </x:c>
      <x:c r="G273" s="33" t="s"/>
      <x:c r="H273" s="29" t="n">
        <x:v>10000</x:v>
      </x:c>
      <x:c r="I273" s="28" t="n">
        <x:v>-2</x:v>
      </x:c>
      <x:c r="J273" s="33" t="s"/>
      <x:c r="K273" s="29" t="n">
        <x:v>-5</x:v>
      </x:c>
      <x:c r="L273" s="28" t="n">
        <x:v>0</x:v>
      </x:c>
      <x:c r="M273" s="33" t="s"/>
      <x:c r="N273" s="29" t="n">
        <x:v>-5</x:v>
      </x:c>
      <x:c r="O273" s="34" t="n">
        <x:v>8000000</x:v>
      </x:c>
      <x:c r="P273" s="33" t="s"/>
    </x:row>
    <x:row r="274" spans="1:23" x14ac:dyDescent="0.25">
      <x:c r="B274" s="29" t="n">
        <x:v>0.25</x:v>
      </x:c>
      <x:c r="C274" s="28" t="n">
        <x:v>40000</x:v>
      </x:c>
      <x:c r="D274" s="33" t="s"/>
      <x:c r="E274" s="29" t="n">
        <x:v>20000</x:v>
      </x:c>
      <x:c r="F274" s="28" t="n">
        <x:v>25000</x:v>
      </x:c>
      <x:c r="G274" s="33" t="s"/>
      <x:c r="H274" s="29" t="n">
        <x:v>20000</x:v>
      </x:c>
      <x:c r="I274" s="28" t="n">
        <x:v>-4</x:v>
      </x:c>
      <x:c r="J274" s="33" t="s"/>
      <x:c r="K274" s="150">
        <x:f>(L274-(L275-(L275-L273)/(K275-K273)*K275))/((L275-L273)/(K275-K273))</x:f>
      </x:c>
      <x:c r="L274" s="151" t="n">
        <x:v>-2</x:v>
      </x:c>
      <x:c r="M274" s="33" t="s"/>
      <x:c r="N274" s="145" t="n">
        <x:v>-10</x:v>
      </x:c>
      <x:c r="O274" s="147" t="n">
        <x:v>22000000</x:v>
      </x:c>
      <x:c r="P274" s="33" t="s"/>
    </x:row>
    <x:row r="275" spans="1:23" x14ac:dyDescent="0.25">
      <x:c r="B275" s="29" t="n">
        <x:v>0.5</x:v>
      </x:c>
      <x:c r="C275" s="28" t="n">
        <x:v>35000</x:v>
      </x:c>
      <x:c r="D275" s="33" t="s"/>
      <x:c r="E275" s="29" t="n">
        <x:v>30000</x:v>
      </x:c>
      <x:c r="F275" s="28" t="n">
        <x:v>28000</x:v>
      </x:c>
      <x:c r="G275" s="33" t="s"/>
      <x:c r="H275" s="150">
        <x:f>(I275-(I276-(I276-I274)/(H276-H274)*H276))/((I276-I274)/(H276-H274))</x:f>
      </x:c>
      <x:c r="I275" s="151" t="n">
        <x:v>-7.5</x:v>
      </x:c>
      <x:c r="J275" s="33" t="s"/>
      <x:c r="K275" s="29" t="n">
        <x:v>-10</x:v>
      </x:c>
      <x:c r="L275" s="28" t="n">
        <x:v>-4</x:v>
      </x:c>
      <x:c r="M275" s="33" t="s"/>
      <x:c r="N275" s="29" t="n">
        <x:v>-15</x:v>
      </x:c>
      <x:c r="O275" s="34" t="n">
        <x:v>35000000</x:v>
      </x:c>
      <x:c r="P275" s="33" t="s"/>
    </x:row>
    <x:row r="276" spans="1:23" x14ac:dyDescent="0.25">
      <x:c r="B276" s="143" t="n">
        <x:v>1</x:v>
      </x:c>
      <x:c r="C276" s="144" t="n">
        <x:v>5000</x:v>
      </x:c>
      <x:c r="D276" s="33" t="s"/>
      <x:c r="E276" s="29" t="n">
        <x:v>40000</x:v>
      </x:c>
      <x:c r="F276" s="28" t="n">
        <x:v>35000</x:v>
      </x:c>
      <x:c r="G276" s="33" t="s"/>
      <x:c r="H276" s="29" t="n">
        <x:v>40000</x:v>
      </x:c>
      <x:c r="I276" s="28" t="n">
        <x:v>-8</x:v>
      </x:c>
      <x:c r="J276" s="33" t="s"/>
      <x:c r="K276" s="145" t="n">
        <x:v>-15</x:v>
      </x:c>
      <x:c r="L276" s="146" t="n">
        <x:v>-10</x:v>
      </x:c>
      <x:c r="M276" s="33" t="s"/>
      <x:c r="N276" s="29" t="n">
        <x:v>-20</x:v>
      </x:c>
      <x:c r="O276" s="34" t="n">
        <x:v>50000000</x:v>
      </x:c>
      <x:c r="P276" s="33" t="s"/>
    </x:row>
    <x:row r="277" spans="1:23" x14ac:dyDescent="0.25">
      <x:c r="B277" s="29" t="s"/>
      <x:c r="C277" s="28" t="s"/>
      <x:c r="D277" s="33" t="s"/>
      <x:c r="E277" s="150">
        <x:f>(F277-(F278-(F278-F276)/(E278-E276)*E278))/((F278-F276)/(E278-E276))</x:f>
      </x:c>
      <x:c r="F277" s="151" t="n">
        <x:v>37500</x:v>
      </x:c>
      <x:c r="G277" s="33" t="s"/>
      <x:c r="H277" s="152">
        <x:f>(I277-(I278-(I278-I276)/(H278-H276)*H278))/((I278-I276)/(H278-H276))</x:f>
      </x:c>
      <x:c r="I277" s="153" t="n">
        <x:v>-15</x:v>
      </x:c>
      <x:c r="J277" s="33" t="s"/>
      <x:c r="K277" s="29" t="s"/>
      <x:c r="L277" s="28" t="s"/>
      <x:c r="M277" s="33" t="s"/>
      <x:c r="N277" s="29" t="s"/>
      <x:c r="O277" s="34" t="s"/>
      <x:c r="P277" s="33" t="s"/>
    </x:row>
    <x:row r="278" spans="1:23" x14ac:dyDescent="0.25">
      <x:c r="B278" s="29" t="s"/>
      <x:c r="C278" s="28" t="s"/>
      <x:c r="D278" s="33" t="s"/>
      <x:c r="E278" s="29" t="n">
        <x:v>50000</x:v>
      </x:c>
      <x:c r="F278" s="28" t="n">
        <x:v>42000</x:v>
      </x:c>
      <x:c r="G278" s="33" t="s"/>
      <x:c r="H278" s="29" t="n">
        <x:v>60000</x:v>
      </x:c>
      <x:c r="I278" s="28" t="n">
        <x:v>-18</x:v>
      </x:c>
      <x:c r="J278" s="33" t="s"/>
      <x:c r="K278" s="29" t="s"/>
      <x:c r="L278" s="28" t="s"/>
      <x:c r="M278" s="33" t="s"/>
      <x:c r="N278" s="29" t="s"/>
      <x:c r="O278" s="34" t="s"/>
      <x:c r="P278" s="33" t="s"/>
    </x:row>
    <x:row r="279" spans="1:23" x14ac:dyDescent="0.25">
      <x:c r="B279" s="29" t="s"/>
      <x:c r="C279" s="28" t="s"/>
      <x:c r="D279" s="33" t="s"/>
      <x:c r="E279" s="29" t="n">
        <x:v>60000</x:v>
      </x:c>
      <x:c r="F279" s="28" t="n">
        <x:v>50000</x:v>
      </x:c>
      <x:c r="G279" s="33" t="s"/>
      <x:c r="H279" s="29" t="s"/>
      <x:c r="I279" s="28" t="s"/>
      <x:c r="J279" s="33" t="s"/>
      <x:c r="K279" s="29" t="s"/>
      <x:c r="L279" s="28" t="s"/>
      <x:c r="M279" s="33" t="s"/>
      <x:c r="N279" s="29" t="s"/>
      <x:c r="O279" s="34" t="s"/>
      <x:c r="P279" s="33" t="s"/>
    </x:row>
    <x:row r="280" spans="1:23" x14ac:dyDescent="0.25">
      <x:c r="B280" s="29" t="s"/>
      <x:c r="C280" s="28" t="s"/>
      <x:c r="D280" s="33" t="s"/>
      <x:c r="E280" s="152">
        <x:f>(F280-(F281-(F281-F279)/(E281-E279)*E281))/((F281-F279)/(E281-E279))</x:f>
      </x:c>
      <x:c r="F280" s="153" t="n">
        <x:v>54000</x:v>
      </x:c>
      <x:c r="G280" s="33" t="s"/>
      <x:c r="H280" s="29" t="s"/>
      <x:c r="I280" s="28" t="s"/>
      <x:c r="J280" s="33" t="s"/>
      <x:c r="K280" s="29" t="s"/>
      <x:c r="L280" s="28" t="s"/>
      <x:c r="M280" s="33" t="s"/>
      <x:c r="N280" s="29" t="s"/>
      <x:c r="O280" s="34" t="s"/>
      <x:c r="P280" s="33" t="s"/>
    </x:row>
    <x:row r="281" spans="1:23" customFormat="1" ht="15.75" customHeight="1" thickBot="1" x14ac:dyDescent="0.3">
      <x:c r="B281" s="25" t="s"/>
      <x:c r="C281" s="35" t="s"/>
      <x:c r="D281" s="36" t="s"/>
      <x:c r="E281" s="25" t="n">
        <x:v>100000</x:v>
      </x:c>
      <x:c r="F281" s="35" t="n">
        <x:v>80000</x:v>
      </x:c>
      <x:c r="G281" s="36" t="s"/>
      <x:c r="H281" s="25" t="s"/>
      <x:c r="I281" s="35" t="s"/>
      <x:c r="J281" s="36" t="s"/>
      <x:c r="K281" s="25" t="s"/>
      <x:c r="L281" s="35" t="s"/>
      <x:c r="M281" s="36" t="s"/>
      <x:c r="N281" s="25" t="s"/>
      <x:c r="O281" s="35" t="s"/>
      <x:c r="P281" s="36" t="s"/>
    </x:row>
    <x:row r="283" spans="1:23" customFormat="1" ht="15.75" customHeight="1" thickBot="1" x14ac:dyDescent="0.3">
      <x:c r="B283" s="23" t="s">
        <x:v>76</x:v>
      </x:c>
    </x:row>
    <x:row r="284" spans="1:23" x14ac:dyDescent="0.25">
      <x:c r="B284" s="123" t="s">
        <x:v>10</x:v>
      </x:c>
      <x:c r="C284" s="124" t="s"/>
      <x:c r="D284" s="125" t="s"/>
      <x:c r="E284" s="123" t="s">
        <x:v>11</x:v>
      </x:c>
      <x:c r="F284" s="124" t="s"/>
      <x:c r="G284" s="125" t="s"/>
      <x:c r="H284" s="123" t="s">
        <x:v>12</x:v>
      </x:c>
      <x:c r="I284" s="124" t="s"/>
      <x:c r="J284" s="125" t="s"/>
      <x:c r="K284" s="123" t="s">
        <x:v>13</x:v>
      </x:c>
      <x:c r="L284" s="124" t="s"/>
      <x:c r="M284" s="125" t="s"/>
      <x:c r="N284" s="123" t="s">
        <x:v>14</x:v>
      </x:c>
      <x:c r="O284" s="124" t="s"/>
      <x:c r="P284" s="125" t="s"/>
      <x:c r="Q284" s="137" t="s">
        <x:v>15</x:v>
      </x:c>
      <x:c r="R284" s="128" t="s">
        <x:v>16</x:v>
      </x:c>
      <x:c r="S284" s="19" t="s">
        <x:v>17</x:v>
      </x:c>
      <x:c r="T284" s="70" t="s">
        <x:v>18</x:v>
      </x:c>
      <x:c r="U284" s="70" t="s">
        <x:v>19</x:v>
      </x:c>
      <x:c r="V284" s="70" t="s">
        <x:v>20</x:v>
      </x:c>
    </x:row>
    <x:row r="285" spans="1:23" x14ac:dyDescent="0.25">
      <x:c r="B285" s="26" t="s">
        <x:v>21</x:v>
      </x:c>
      <x:c r="C285" s="27" t="s">
        <x:v>22</x:v>
      </x:c>
      <x:c r="D285" s="24" t="s">
        <x:v>23</x:v>
      </x:c>
      <x:c r="E285" s="26" t="s">
        <x:v>24</x:v>
      </x:c>
      <x:c r="F285" s="27" t="s">
        <x:v>25</x:v>
      </x:c>
      <x:c r="G285" s="24" t="s">
        <x:v>23</x:v>
      </x:c>
      <x:c r="H285" s="26" t="s">
        <x:v>25</x:v>
      </x:c>
      <x:c r="I285" s="27" t="s">
        <x:v>26</x:v>
      </x:c>
      <x:c r="J285" s="24" t="s">
        <x:v>23</x:v>
      </x:c>
      <x:c r="K285" s="26" t="s">
        <x:v>27</x:v>
      </x:c>
      <x:c r="L285" s="27" t="s">
        <x:v>28</x:v>
      </x:c>
      <x:c r="M285" s="24" t="s">
        <x:v>23</x:v>
      </x:c>
      <x:c r="N285" s="26" t="s">
        <x:v>28</x:v>
      </x:c>
      <x:c r="O285" s="27" t="s">
        <x:v>29</x:v>
      </x:c>
      <x:c r="P285" s="24" t="s">
        <x:v>23</x:v>
      </x:c>
      <x:c r="Q285" s="29" t="s">
        <x:v>34</x:v>
      </x:c>
      <x:c r="R285" s="138" t="n">
        <x:v>100000000</x:v>
      </x:c>
      <x:c r="S285" s="39" t="s">
        <x:v>77</x:v>
      </x:c>
      <x:c r="V285" s="71" t="s"/>
    </x:row>
    <x:row r="286" spans="1:23" x14ac:dyDescent="0.25">
      <x:c r="B286" s="26" t="s">
        <x:v>30</x:v>
      </x:c>
      <x:c r="C286" s="27" t="s">
        <x:v>31</x:v>
      </x:c>
      <x:c r="D286" s="33" t="s">
        <x:v>33</x:v>
      </x:c>
      <x:c r="E286" s="26" t="s">
        <x:v>30</x:v>
      </x:c>
      <x:c r="F286" s="27" t="s">
        <x:v>31</x:v>
      </x:c>
      <x:c r="G286" s="33" t="s">
        <x:v>33</x:v>
      </x:c>
      <x:c r="H286" s="26" t="s">
        <x:v>30</x:v>
      </x:c>
      <x:c r="I286" s="27" t="s">
        <x:v>31</x:v>
      </x:c>
      <x:c r="J286" s="33" t="s">
        <x:v>33</x:v>
      </x:c>
      <x:c r="K286" s="26" t="s">
        <x:v>30</x:v>
      </x:c>
      <x:c r="L286" s="27" t="s">
        <x:v>31</x:v>
      </x:c>
      <x:c r="M286" s="33" t="s">
        <x:v>33</x:v>
      </x:c>
      <x:c r="N286" s="26" t="s">
        <x:v>30</x:v>
      </x:c>
      <x:c r="O286" s="27" t="s">
        <x:v>31</x:v>
      </x:c>
      <x:c r="P286" s="33" t="s">
        <x:v>33</x:v>
      </x:c>
      <x:c r="Q286" s="29" t="s">
        <x:v>28</x:v>
      </x:c>
      <x:c r="R286" s="139" t="n">
        <x:v>15</x:v>
      </x:c>
      <x:c r="S286" s="39" t="s">
        <x:v>113</x:v>
      </x:c>
    </x:row>
    <x:row r="287" spans="1:23" customFormat="1" ht="15.75" customHeight="1" thickBot="1" x14ac:dyDescent="0.3">
      <x:c r="B287" s="29" t="n">
        <x:v>1</x:v>
      </x:c>
      <x:c r="C287" s="28" t="n">
        <x:v>600</x:v>
      </x:c>
      <x:c r="D287" s="33" t="s"/>
      <x:c r="E287" s="29" t="s"/>
      <x:c r="F287" s="28" t="s"/>
      <x:c r="G287" s="33" t="s"/>
      <x:c r="H287" s="29" t="n">
        <x:v>100</x:v>
      </x:c>
      <x:c r="I287" s="28" t="n">
        <x:v>1</x:v>
      </x:c>
      <x:c r="J287" s="33" t="s"/>
      <x:c r="K287" s="29" t="n">
        <x:v>1</x:v>
      </x:c>
      <x:c r="L287" s="28" t="n">
        <x:v>0</x:v>
      </x:c>
      <x:c r="M287" s="33" t="s"/>
      <x:c r="N287" s="29" t="n">
        <x:v>1</x:v>
      </x:c>
      <x:c r="O287" s="34" t="n">
        <x:v>100000</x:v>
      </x:c>
      <x:c r="P287" s="33" t="s"/>
      <x:c r="Q287" s="25" t="s">
        <x:v>27</x:v>
      </x:c>
      <x:c r="R287" s="140" t="n">
        <x:v>8</x:v>
      </x:c>
      <x:c r="S287" s="39" t="s">
        <x:v>79</x:v>
      </x:c>
    </x:row>
    <x:row r="288" spans="1:23" x14ac:dyDescent="0.25">
      <x:c r="B288" s="29" t="n">
        <x:v>1.1</x:v>
      </x:c>
      <x:c r="C288" s="28" t="n">
        <x:v>1200</x:v>
      </x:c>
      <x:c r="D288" s="33" t="s"/>
      <x:c r="E288" s="29" t="s"/>
      <x:c r="F288" s="28" t="s"/>
      <x:c r="G288" s="33" t="s"/>
      <x:c r="H288" s="29" t="n">
        <x:v>1000</x:v>
      </x:c>
      <x:c r="I288" s="28" t="n">
        <x:v>2</x:v>
      </x:c>
      <x:c r="J288" s="33" t="s"/>
      <x:c r="K288" s="29" t="n">
        <x:v>2</x:v>
      </x:c>
      <x:c r="L288" s="28" t="n">
        <x:v>1</x:v>
      </x:c>
      <x:c r="M288" s="33" t="s"/>
      <x:c r="N288" s="29" t="n">
        <x:v>2</x:v>
      </x:c>
      <x:c r="O288" s="34" t="n">
        <x:v>500000</x:v>
      </x:c>
      <x:c r="P288" s="33" t="s"/>
    </x:row>
    <x:row r="289" spans="1:23" x14ac:dyDescent="0.25">
      <x:c r="B289" s="29" t="n">
        <x:v>1.2</x:v>
      </x:c>
      <x:c r="C289" s="28" t="n">
        <x:v>2000</x:v>
      </x:c>
      <x:c r="D289" s="33" t="s"/>
      <x:c r="E289" s="29" t="s"/>
      <x:c r="F289" s="28" t="s"/>
      <x:c r="G289" s="33" t="s"/>
      <x:c r="H289" s="29" t="n">
        <x:v>2000</x:v>
      </x:c>
      <x:c r="I289" s="28" t="n">
        <x:v>5</x:v>
      </x:c>
      <x:c r="J289" s="33" t="s"/>
      <x:c r="K289" s="29" t="n">
        <x:v>5</x:v>
      </x:c>
      <x:c r="L289" s="28" t="n">
        <x:v>2</x:v>
      </x:c>
      <x:c r="M289" s="33" t="s"/>
      <x:c r="N289" s="152" t="n">
        <x:v>3.8</x:v>
      </x:c>
      <x:c r="O289" s="157">
        <x:f>(O290-O288)/(N290-N288)*N289+(O290-(O290-O288)/(N290-N288)*N290)</x:f>
      </x:c>
      <x:c r="P289" s="33" t="s"/>
    </x:row>
    <x:row r="290" spans="1:23" x14ac:dyDescent="0.25">
      <x:c r="B290" s="152">
        <x:f>(C290-(C291-(C291-C289)/(B291-B289)*B291))/((C291-C289)/(B291-B289))</x:f>
      </x:c>
      <x:c r="C290" s="153" t="n">
        <x:v>5000</x:v>
      </x:c>
      <x:c r="D290" s="33" t="s"/>
      <x:c r="E290" s="29" t="s"/>
      <x:c r="F290" s="28" t="s"/>
      <x:c r="G290" s="33" t="s"/>
      <x:c r="H290" s="145" t="n">
        <x:v>5000</x:v>
      </x:c>
      <x:c r="I290" s="146" t="n">
        <x:v>8</x:v>
      </x:c>
      <x:c r="J290" s="33" t="s"/>
      <x:c r="K290" s="152" t="n">
        <x:v>8</x:v>
      </x:c>
      <x:c r="L290" s="153">
        <x:f>(L291-L289)/(K291-K289)*K290+(L291-(L291-L289)/(K291-K289)*K291)</x:f>
      </x:c>
      <x:c r="M290" s="33" t="s"/>
      <x:c r="N290" s="29" t="n">
        <x:v>5</x:v>
      </x:c>
      <x:c r="O290" s="34" t="n">
        <x:v>1200000</x:v>
      </x:c>
      <x:c r="P290" s="33" t="s"/>
    </x:row>
    <x:row r="291" spans="1:23" x14ac:dyDescent="0.25">
      <x:c r="B291" s="29" t="n">
        <x:v>1.3</x:v>
      </x:c>
      <x:c r="C291" s="28" t="n">
        <x:v>8000</x:v>
      </x:c>
      <x:c r="D291" s="33" t="s"/>
      <x:c r="E291" s="29" t="s"/>
      <x:c r="F291" s="28" t="s"/>
      <x:c r="G291" s="33" t="s"/>
      <x:c r="H291" s="29" t="n">
        <x:v>10000</x:v>
      </x:c>
      <x:c r="I291" s="28" t="n">
        <x:v>12</x:v>
      </x:c>
      <x:c r="J291" s="33" t="s"/>
      <x:c r="K291" s="29" t="n">
        <x:v>10</x:v>
      </x:c>
      <x:c r="L291" s="28" t="n">
        <x:v>5</x:v>
      </x:c>
      <x:c r="M291" s="33" t="s"/>
      <x:c r="N291" s="29" t="n">
        <x:v>10</x:v>
      </x:c>
      <x:c r="O291" s="34" t="n">
        <x:v>4000000</x:v>
      </x:c>
      <x:c r="P291" s="33" t="s"/>
    </x:row>
    <x:row r="292" spans="1:23" x14ac:dyDescent="0.25">
      <x:c r="B292" s="29" t="n">
        <x:v>1.4</x:v>
      </x:c>
      <x:c r="C292" s="28" t="n">
        <x:v>13000</x:v>
      </x:c>
      <x:c r="D292" s="33" t="s"/>
      <x:c r="E292" s="29" t="s"/>
      <x:c r="F292" s="28" t="s"/>
      <x:c r="G292" s="33" t="s"/>
      <x:c r="H292" s="29" t="n">
        <x:v>15000</x:v>
      </x:c>
      <x:c r="I292" s="28" t="n">
        <x:v>15</x:v>
      </x:c>
      <x:c r="J292" s="33" t="s"/>
      <x:c r="K292" s="29" t="n">
        <x:v>20</x:v>
      </x:c>
      <x:c r="L292" s="28" t="n">
        <x:v>12</x:v>
      </x:c>
      <x:c r="M292" s="33" t="s"/>
      <x:c r="N292" s="150" t="n">
        <x:v>15</x:v>
      </x:c>
      <x:c r="O292" s="158">
        <x:f>(O293-O291)/(N293-N291)*N292+(O293-(O293-O291)/(N293-N291)*N293)</x:f>
      </x:c>
      <x:c r="P292" s="33" t="s"/>
    </x:row>
    <x:row r="293" spans="1:23" x14ac:dyDescent="0.25">
      <x:c r="B293" s="29" t="n">
        <x:v>1.5</x:v>
      </x:c>
      <x:c r="C293" s="28" t="n">
        <x:v>18000</x:v>
      </x:c>
      <x:c r="D293" s="33" t="s"/>
      <x:c r="E293" s="29" t="s"/>
      <x:c r="F293" s="28" t="s"/>
      <x:c r="G293" s="33" t="s"/>
      <x:c r="H293" s="29" t="n">
        <x:v>20000</x:v>
      </x:c>
      <x:c r="I293" s="28" t="n">
        <x:v>20</x:v>
      </x:c>
      <x:c r="J293" s="33" t="s"/>
      <x:c r="K293" s="150">
        <x:f>(L293-(L294-(L294-L292)/(K294-K292)*K294))/((L294-L292)/(K294-K292))</x:f>
      </x:c>
      <x:c r="L293" s="151" t="n">
        <x:v>15</x:v>
      </x:c>
      <x:c r="M293" s="33" t="s"/>
      <x:c r="N293" s="29" t="n">
        <x:v>30</x:v>
      </x:c>
      <x:c r="O293" s="34" t="n">
        <x:v>60000000</x:v>
      </x:c>
      <x:c r="P293" s="33" t="s"/>
    </x:row>
    <x:row r="294" spans="1:23" x14ac:dyDescent="0.25">
      <x:c r="B294" s="29" t="n">
        <x:v>1.6</x:v>
      </x:c>
      <x:c r="C294" s="28" t="n">
        <x:v>20000</x:v>
      </x:c>
      <x:c r="D294" s="33" t="s"/>
      <x:c r="E294" s="29" t="s"/>
      <x:c r="F294" s="28" t="s"/>
      <x:c r="G294" s="33" t="s"/>
      <x:c r="H294" s="150">
        <x:f>(I294-(I295-(I295-I293)/(H295-H293)*H295))/((I295-I293)/(H295-H293))</x:f>
      </x:c>
      <x:c r="I294" s="151" t="n">
        <x:v>23.3333333333333</x:v>
      </x:c>
      <x:c r="J294" s="33" t="s"/>
      <x:c r="K294" s="29" t="n">
        <x:v>40</x:v>
      </x:c>
      <x:c r="L294" s="28" t="n">
        <x:v>30</x:v>
      </x:c>
      <x:c r="M294" s="33" t="s"/>
      <x:c r="N294" s="154">
        <x:f>(O294-(O295-(O295-O293)/(N295-N293)*N295))/((O295-O293)/(N295-N293))</x:f>
      </x:c>
      <x:c r="O294" s="155" t="n">
        <x:v>100000000</x:v>
      </x:c>
      <x:c r="P294" s="33" t="s"/>
    </x:row>
    <x:row r="295" spans="1:23" x14ac:dyDescent="0.25">
      <x:c r="B295" s="150">
        <x:f>(C295-(C296-(C296-C294)/(B296-B294)*B296))/((C296-C294)/(B296-B294))</x:f>
      </x:c>
      <x:c r="C295" s="151" t="n">
        <x:v>24444.4444444444</x:v>
      </x:c>
      <x:c r="D295" s="33" t="s"/>
      <x:c r="E295" s="29" t="s"/>
      <x:c r="F295" s="28" t="s"/>
      <x:c r="G295" s="33" t="s"/>
      <x:c r="H295" s="29" t="n">
        <x:v>40000</x:v>
      </x:c>
      <x:c r="I295" s="28" t="n">
        <x:v>35</x:v>
      </x:c>
      <x:c r="J295" s="33" t="s"/>
      <x:c r="K295" s="154">
        <x:f>(L295-(L296-(L296-L294)/(K296-K294)*K296))/((L296-L294)/(K296-K294))</x:f>
      </x:c>
      <x:c r="L295" s="156" t="n">
        <x:v>46</x:v>
      </x:c>
      <x:c r="M295" s="33" t="s"/>
      <x:c r="N295" s="29" t="n">
        <x:v>60</x:v>
      </x:c>
      <x:c r="O295" s="34" t="n">
        <x:v>135000000</x:v>
      </x:c>
      <x:c r="P295" s="33" t="s"/>
    </x:row>
    <x:row r="296" spans="1:23" x14ac:dyDescent="0.25">
      <x:c r="B296" s="29" t="n">
        <x:v>1.7</x:v>
      </x:c>
      <x:c r="C296" s="28" t="n">
        <x:v>30000</x:v>
      </x:c>
      <x:c r="D296" s="33" t="s"/>
      <x:c r="E296" s="29" t="s"/>
      <x:c r="F296" s="28" t="s"/>
      <x:c r="G296" s="33" t="s"/>
      <x:c r="H296" s="154">
        <x:f>(I296-(I297-(I297-I295)/(H297-H295)*H297))/((I297-I295)/(H297-H295))</x:f>
      </x:c>
      <x:c r="I296" s="156" t="n">
        <x:v>56</x:v>
      </x:c>
      <x:c r="J296" s="33" t="s"/>
      <x:c r="K296" s="29" t="n">
        <x:v>80</x:v>
      </x:c>
      <x:c r="L296" s="28" t="n">
        <x:v>70</x:v>
      </x:c>
      <x:c r="M296" s="33" t="s"/>
      <x:c r="N296" s="29" t="n">
        <x:v>90</x:v>
      </x:c>
      <x:c r="O296" s="34" t="n">
        <x:v>300000000</x:v>
      </x:c>
      <x:c r="P296" s="33" t="s"/>
    </x:row>
    <x:row r="297" spans="1:23" x14ac:dyDescent="0.25">
      <x:c r="B297" s="29" t="n">
        <x:v>1.8</x:v>
      </x:c>
      <x:c r="C297" s="28" t="n">
        <x:v>50000</x:v>
      </x:c>
      <x:c r="D297" s="33" t="s"/>
      <x:c r="E297" s="29" t="s"/>
      <x:c r="F297" s="28" t="s"/>
      <x:c r="G297" s="33" t="s"/>
      <x:c r="H297" s="29" t="n">
        <x:v>80000</x:v>
      </x:c>
      <x:c r="I297" s="28" t="n">
        <x:v>60</x:v>
      </x:c>
      <x:c r="J297" s="33" t="s"/>
      <x:c r="K297" s="29" t="n">
        <x:v>120</x:v>
      </x:c>
      <x:c r="L297" s="28" t="n">
        <x:v>100</x:v>
      </x:c>
      <x:c r="M297" s="33" t="s"/>
      <x:c r="N297" s="29" t="n">
        <x:v>120</x:v>
      </x:c>
      <x:c r="O297" s="34" t="n">
        <x:v>560000000</x:v>
      </x:c>
      <x:c r="P297" s="33" t="s"/>
    </x:row>
    <x:row r="298" spans="1:23" x14ac:dyDescent="0.25">
      <x:c r="B298" s="154">
        <x:f>(C298-(C299-(C299-C297)/(B299-B297)*B299))/((C299-C297)/(B299-B297))</x:f>
      </x:c>
      <x:c r="C298" s="156" t="n">
        <x:v>73600</x:v>
      </x:c>
      <x:c r="D298" s="33" t="s"/>
      <x:c r="E298" s="29" t="s"/>
      <x:c r="F298" s="28" t="s"/>
      <x:c r="G298" s="33" t="s"/>
      <x:c r="H298" s="29" t="n">
        <x:v>120000</x:v>
      </x:c>
      <x:c r="I298" s="28" t="n">
        <x:v>80</x:v>
      </x:c>
      <x:c r="J298" s="33" t="s"/>
      <x:c r="K298" s="29" t="s"/>
      <x:c r="L298" s="28" t="s"/>
      <x:c r="M298" s="33" t="s"/>
      <x:c r="N298" s="29" t="s"/>
      <x:c r="O298" s="34" t="s"/>
      <x:c r="P298" s="33" t="s"/>
    </x:row>
    <x:row r="299" spans="1:23" x14ac:dyDescent="0.25">
      <x:c r="B299" s="29" t="n">
        <x:v>1.9</x:v>
      </x:c>
      <x:c r="C299" s="28" t="n">
        <x:v>100000</x:v>
      </x:c>
      <x:c r="D299" s="33" t="s"/>
      <x:c r="E299" s="29" t="s"/>
      <x:c r="F299" s="28" t="s"/>
      <x:c r="G299" s="33" t="s"/>
      <x:c r="H299" s="29" t="n">
        <x:v>130000</x:v>
      </x:c>
      <x:c r="I299" s="28" t="n">
        <x:v>100</x:v>
      </x:c>
      <x:c r="J299" s="33" t="s"/>
      <x:c r="K299" s="29" t="s"/>
      <x:c r="L299" s="28" t="s"/>
      <x:c r="M299" s="33" t="s"/>
      <x:c r="N299" s="29" t="s"/>
      <x:c r="O299" s="34" t="s"/>
      <x:c r="P299" s="33" t="s"/>
    </x:row>
    <x:row r="300" spans="1:23" customFormat="1" ht="15.75" customHeight="1" thickBot="1" x14ac:dyDescent="0.3">
      <x:c r="B300" s="25" t="n">
        <x:v>2</x:v>
      </x:c>
      <x:c r="C300" s="35" t="n">
        <x:v>111000</x:v>
      </x:c>
      <x:c r="D300" s="36" t="s"/>
      <x:c r="E300" s="25" t="s"/>
      <x:c r="F300" s="35" t="s"/>
      <x:c r="G300" s="36" t="s"/>
      <x:c r="H300" s="25" t="s"/>
      <x:c r="I300" s="35" t="s"/>
      <x:c r="J300" s="36" t="s"/>
      <x:c r="K300" s="25" t="s"/>
      <x:c r="L300" s="35" t="s"/>
      <x:c r="M300" s="36" t="s"/>
      <x:c r="N300" s="25" t="s"/>
      <x:c r="O300" s="35" t="s"/>
      <x:c r="P300" s="36" t="s"/>
    </x:row>
    <x:row r="302" spans="1:23" customFormat="1" ht="15.75" customHeight="1" thickBot="1" x14ac:dyDescent="0.3">
      <x:c r="B302" s="23" t="s">
        <x:v>80</x:v>
      </x:c>
    </x:row>
    <x:row r="303" spans="1:23" x14ac:dyDescent="0.25">
      <x:c r="B303" s="123" t="s">
        <x:v>10</x:v>
      </x:c>
      <x:c r="C303" s="124" t="s"/>
      <x:c r="D303" s="125" t="s"/>
      <x:c r="E303" s="123" t="s">
        <x:v>11</x:v>
      </x:c>
      <x:c r="F303" s="124" t="s"/>
      <x:c r="G303" s="125" t="s"/>
      <x:c r="H303" s="123" t="s">
        <x:v>12</x:v>
      </x:c>
      <x:c r="I303" s="124" t="s"/>
      <x:c r="J303" s="125" t="s"/>
      <x:c r="K303" s="123" t="s">
        <x:v>13</x:v>
      </x:c>
      <x:c r="L303" s="124" t="s"/>
      <x:c r="M303" s="125" t="s"/>
      <x:c r="N303" s="123" t="s">
        <x:v>14</x:v>
      </x:c>
      <x:c r="O303" s="124" t="s"/>
      <x:c r="P303" s="125" t="s"/>
      <x:c r="Q303" s="137" t="s">
        <x:v>15</x:v>
      </x:c>
      <x:c r="R303" s="128" t="s">
        <x:v>16</x:v>
      </x:c>
      <x:c r="S303" s="19" t="s">
        <x:v>17</x:v>
      </x:c>
      <x:c r="T303" s="70" t="s">
        <x:v>18</x:v>
      </x:c>
      <x:c r="U303" s="70" t="s">
        <x:v>19</x:v>
      </x:c>
      <x:c r="V303" s="70" t="s">
        <x:v>20</x:v>
      </x:c>
    </x:row>
    <x:row r="304" spans="1:23" x14ac:dyDescent="0.25">
      <x:c r="B304" s="26" t="s">
        <x:v>21</x:v>
      </x:c>
      <x:c r="C304" s="27" t="s">
        <x:v>22</x:v>
      </x:c>
      <x:c r="D304" s="24" t="s">
        <x:v>23</x:v>
      </x:c>
      <x:c r="E304" s="26" t="s">
        <x:v>24</x:v>
      </x:c>
      <x:c r="F304" s="27" t="s">
        <x:v>25</x:v>
      </x:c>
      <x:c r="G304" s="24" t="s">
        <x:v>23</x:v>
      </x:c>
      <x:c r="H304" s="26" t="s">
        <x:v>25</x:v>
      </x:c>
      <x:c r="I304" s="27" t="s">
        <x:v>26</x:v>
      </x:c>
      <x:c r="J304" s="24" t="s">
        <x:v>23</x:v>
      </x:c>
      <x:c r="K304" s="26" t="s">
        <x:v>27</x:v>
      </x:c>
      <x:c r="L304" s="27" t="s">
        <x:v>28</x:v>
      </x:c>
      <x:c r="M304" s="24" t="s">
        <x:v>23</x:v>
      </x:c>
      <x:c r="N304" s="26" t="s">
        <x:v>28</x:v>
      </x:c>
      <x:c r="O304" s="27" t="s">
        <x:v>29</x:v>
      </x:c>
      <x:c r="P304" s="24" t="s">
        <x:v>23</x:v>
      </x:c>
      <x:c r="Q304" s="29" t="s">
        <x:v>34</x:v>
      </x:c>
      <x:c r="R304" s="138" t="n">
        <x:v>3500000</x:v>
      </x:c>
      <x:c r="S304" s="39" t="s">
        <x:v>114</x:v>
      </x:c>
      <x:c r="V304" s="71" t="s"/>
    </x:row>
    <x:row r="305" spans="1:23" x14ac:dyDescent="0.25">
      <x:c r="B305" s="26" t="s">
        <x:v>30</x:v>
      </x:c>
      <x:c r="C305" s="27" t="s">
        <x:v>31</x:v>
      </x:c>
      <x:c r="D305" s="33" t="s">
        <x:v>33</x:v>
      </x:c>
      <x:c r="E305" s="26" t="s">
        <x:v>30</x:v>
      </x:c>
      <x:c r="F305" s="27" t="s">
        <x:v>31</x:v>
      </x:c>
      <x:c r="G305" s="33" t="s">
        <x:v>33</x:v>
      </x:c>
      <x:c r="H305" s="26" t="s">
        <x:v>30</x:v>
      </x:c>
      <x:c r="I305" s="27" t="s">
        <x:v>31</x:v>
      </x:c>
      <x:c r="J305" s="33" t="s">
        <x:v>64</x:v>
      </x:c>
      <x:c r="K305" s="26" t="s">
        <x:v>30</x:v>
      </x:c>
      <x:c r="L305" s="27" t="s">
        <x:v>31</x:v>
      </x:c>
      <x:c r="M305" s="33" t="s">
        <x:v>33</x:v>
      </x:c>
      <x:c r="N305" s="26" t="s">
        <x:v>30</x:v>
      </x:c>
      <x:c r="O305" s="27" t="s">
        <x:v>31</x:v>
      </x:c>
      <x:c r="P305" s="33" t="s">
        <x:v>33</x:v>
      </x:c>
      <x:c r="Q305" s="29" t="s">
        <x:v>28</x:v>
      </x:c>
      <x:c r="R305" s="139" t="n">
        <x:v>9</x:v>
      </x:c>
      <x:c r="S305" s="39" t="s">
        <x:v>115</x:v>
      </x:c>
    </x:row>
    <x:row r="306" spans="1:23" customFormat="1" ht="15.75" customHeight="1" thickBot="1" x14ac:dyDescent="0.3">
      <x:c r="B306" s="29" t="n">
        <x:v>0.1</x:v>
      </x:c>
      <x:c r="C306" s="28" t="n">
        <x:v>100</x:v>
      </x:c>
      <x:c r="D306" s="33" t="s"/>
      <x:c r="E306" s="29" t="n">
        <x:v>100</x:v>
      </x:c>
      <x:c r="F306" s="28" t="n">
        <x:v>100</x:v>
      </x:c>
      <x:c r="G306" s="33" t="s"/>
      <x:c r="H306" s="29" t="n">
        <x:v>0</x:v>
      </x:c>
      <x:c r="I306" s="28" t="n">
        <x:v>0</x:v>
      </x:c>
      <x:c r="J306" s="33" t="s"/>
      <x:c r="K306" s="29" t="n">
        <x:v>1</x:v>
      </x:c>
      <x:c r="L306" s="28" t="n">
        <x:v>0</x:v>
      </x:c>
      <x:c r="M306" s="33" t="s"/>
      <x:c r="N306" s="29" t="n">
        <x:v>1</x:v>
      </x:c>
      <x:c r="O306" s="34" t="n">
        <x:v>1000</x:v>
      </x:c>
      <x:c r="P306" s="33" t="s"/>
      <x:c r="Q306" s="25" t="s">
        <x:v>27</x:v>
      </x:c>
      <x:c r="R306" s="140" t="n">
        <x:v>3</x:v>
      </x:c>
      <x:c r="S306" s="39" t="s">
        <x:v>116</x:v>
      </x:c>
    </x:row>
    <x:row r="307" spans="1:23" x14ac:dyDescent="0.25">
      <x:c r="B307" s="29" t="n">
        <x:v>0.2</x:v>
      </x:c>
      <x:c r="C307" s="28" t="n">
        <x:v>200</x:v>
      </x:c>
      <x:c r="D307" s="33" t="s"/>
      <x:c r="E307" s="29" t="n">
        <x:v>200</x:v>
      </x:c>
      <x:c r="F307" s="28" t="n">
        <x:v>200</x:v>
      </x:c>
      <x:c r="G307" s="33" t="s"/>
      <x:c r="H307" s="29" t="n">
        <x:v>100</x:v>
      </x:c>
      <x:c r="I307" s="28" t="n">
        <x:v>1</x:v>
      </x:c>
      <x:c r="J307" s="33" t="s"/>
      <x:c r="K307" s="29" t="n">
        <x:v>2</x:v>
      </x:c>
      <x:c r="L307" s="28" t="n">
        <x:v>1</x:v>
      </x:c>
      <x:c r="M307" s="33" t="s"/>
      <x:c r="N307" s="145" t="n">
        <x:v>2</x:v>
      </x:c>
      <x:c r="O307" s="147" t="n">
        <x:v>50000</x:v>
      </x:c>
      <x:c r="P307" s="33" t="s"/>
    </x:row>
    <x:row r="308" spans="1:23" x14ac:dyDescent="0.25">
      <x:c r="B308" s="145" t="n">
        <x:v>0.3</x:v>
      </x:c>
      <x:c r="C308" s="146" t="n">
        <x:v>500</x:v>
      </x:c>
      <x:c r="D308" s="33" t="s"/>
      <x:c r="E308" s="29" t="n">
        <x:v>400</x:v>
      </x:c>
      <x:c r="F308" s="28" t="n">
        <x:v>400</x:v>
      </x:c>
      <x:c r="G308" s="33" t="s"/>
      <x:c r="H308" s="29" t="n">
        <x:v>250</x:v>
      </x:c>
      <x:c r="I308" s="28" t="n">
        <x:v>2</x:v>
      </x:c>
      <x:c r="J308" s="33" t="s"/>
      <x:c r="K308" s="145" t="n">
        <x:v>3</x:v>
      </x:c>
      <x:c r="L308" s="146" t="n">
        <x:v>2</x:v>
      </x:c>
      <x:c r="M308" s="33" t="s"/>
      <x:c r="N308" s="29" t="n">
        <x:v>3</x:v>
      </x:c>
      <x:c r="O308" s="34" t="n">
        <x:v>200000</x:v>
      </x:c>
      <x:c r="P308" s="33" t="s"/>
    </x:row>
    <x:row r="309" spans="1:23" x14ac:dyDescent="0.25">
      <x:c r="B309" s="143" t="n">
        <x:v>0.4</x:v>
      </x:c>
      <x:c r="C309" s="144" t="n">
        <x:v>800</x:v>
      </x:c>
      <x:c r="D309" s="33" t="s"/>
      <x:c r="E309" s="152">
        <x:f>(F309-(F310-(F310-F308)/(E310-E308)*E310))/((F310-F308)/(E310-E308))</x:f>
      </x:c>
      <x:c r="F309" s="153" t="n">
        <x:v>500</x:v>
      </x:c>
      <x:c r="G309" s="33" t="s"/>
      <x:c r="H309" s="145" t="n">
        <x:v>500</x:v>
      </x:c>
      <x:c r="I309" s="146" t="n">
        <x:v>3</x:v>
      </x:c>
      <x:c r="J309" s="33" t="s"/>
      <x:c r="K309" s="29" t="n">
        <x:v>4</x:v>
      </x:c>
      <x:c r="L309" s="28" t="n">
        <x:v>3</x:v>
      </x:c>
      <x:c r="M309" s="33" t="s"/>
      <x:c r="N309" s="29" t="n">
        <x:v>5</x:v>
      </x:c>
      <x:c r="O309" s="34" t="n">
        <x:v>1000000</x:v>
      </x:c>
      <x:c r="P309" s="33" t="s"/>
    </x:row>
    <x:row r="310" spans="1:23" x14ac:dyDescent="0.25">
      <x:c r="B310" s="29" t="n">
        <x:v>0.5</x:v>
      </x:c>
      <x:c r="C310" s="28" t="n">
        <x:v>1000</x:v>
      </x:c>
      <x:c r="D310" s="33" t="s"/>
      <x:c r="E310" s="29" t="n">
        <x:v>600</x:v>
      </x:c>
      <x:c r="F310" s="28" t="n">
        <x:v>600</x:v>
      </x:c>
      <x:c r="G310" s="33" t="s"/>
      <x:c r="H310" s="143" t="n">
        <x:v>750</x:v>
      </x:c>
      <x:c r="I310" s="144" t="n">
        <x:v>5</x:v>
      </x:c>
      <x:c r="J310" s="33" t="s"/>
      <x:c r="K310" s="29" t="n">
        <x:v>5</x:v>
      </x:c>
      <x:c r="L310" s="28" t="n">
        <x:v>5</x:v>
      </x:c>
      <x:c r="M310" s="33" t="s"/>
      <x:c r="N310" s="154">
        <x:f>(O310-(O311-(O311-O309)/(N311-N309)*N311))/((O311-O309)/(N311-N309))</x:f>
      </x:c>
      <x:c r="O310" s="155" t="n">
        <x:v>3500000</x:v>
      </x:c>
      <x:c r="P310" s="33" t="s"/>
    </x:row>
    <x:row r="311" spans="1:23" x14ac:dyDescent="0.25">
      <x:c r="B311" s="29" t="n">
        <x:v>0.6</x:v>
      </x:c>
      <x:c r="C311" s="28" t="n">
        <x:v>1200</x:v>
      </x:c>
      <x:c r="D311" s="33" t="s"/>
      <x:c r="E311" s="143" t="n">
        <x:v>800</x:v>
      </x:c>
      <x:c r="F311" s="144" t="n">
        <x:v>750</x:v>
      </x:c>
      <x:c r="G311" s="33" t="s"/>
      <x:c r="H311" s="29" t="n">
        <x:v>1000</x:v>
      </x:c>
      <x:c r="I311" s="28" t="n">
        <x:v>6</x:v>
      </x:c>
      <x:c r="J311" s="33" t="s"/>
      <x:c r="K311" s="154">
        <x:f>(L311-(L312-(L312-L310)/(K312-K310)*K312))/((L312-L310)/(K312-K310))</x:f>
      </x:c>
      <x:c r="L311" s="155" t="n">
        <x:v>5.625</x:v>
      </x:c>
      <x:c r="M311" s="33" t="s"/>
      <x:c r="N311" s="29" t="n">
        <x:v>6</x:v>
      </x:c>
      <x:c r="O311" s="34" t="n">
        <x:v>5000000</x:v>
      </x:c>
      <x:c r="P311" s="33" t="s"/>
    </x:row>
    <x:row r="312" spans="1:23" x14ac:dyDescent="0.25">
      <x:c r="B312" s="29" t="n">
        <x:v>0.7</x:v>
      </x:c>
      <x:c r="C312" s="28" t="n">
        <x:v>1300</x:v>
      </x:c>
      <x:c r="D312" s="33" t="s"/>
      <x:c r="E312" s="29" t="n">
        <x:v>1000</x:v>
      </x:c>
      <x:c r="F312" s="28" t="n">
        <x:v>900</x:v>
      </x:c>
      <x:c r="G312" s="33" t="s"/>
      <x:c r="H312" s="29" t="n">
        <x:v>1250</x:v>
      </x:c>
      <x:c r="I312" s="28" t="n">
        <x:v>7</x:v>
      </x:c>
      <x:c r="J312" s="33" t="s"/>
      <x:c r="K312" s="29" t="n">
        <x:v>6</x:v>
      </x:c>
      <x:c r="L312" s="28" t="n">
        <x:v>6</x:v>
      </x:c>
      <x:c r="M312" s="33" t="s"/>
      <x:c r="N312" s="29" t="n">
        <x:v>8</x:v>
      </x:c>
      <x:c r="O312" s="34" t="n">
        <x:v>15000000</x:v>
      </x:c>
      <x:c r="P312" s="33" t="s"/>
    </x:row>
    <x:row r="313" spans="1:23" x14ac:dyDescent="0.25">
      <x:c r="B313" s="29" t="n">
        <x:v>0.8</x:v>
      </x:c>
      <x:c r="C313" s="28" t="n">
        <x:v>1500</x:v>
      </x:c>
      <x:c r="D313" s="33" t="s"/>
      <x:c r="E313" s="29" t="n">
        <x:v>1250</x:v>
      </x:c>
      <x:c r="F313" s="28" t="n">
        <x:v>1100</x:v>
      </x:c>
      <x:c r="G313" s="33" t="s"/>
      <x:c r="H313" s="141" t="n">
        <x:v>1300</x:v>
      </x:c>
      <x:c r="I313" s="142" t="n">
        <x:v>9</x:v>
      </x:c>
      <x:c r="J313" s="33" t="s"/>
      <x:c r="K313" s="29" t="n">
        <x:v>8</x:v>
      </x:c>
      <x:c r="L313" s="28" t="n">
        <x:v>8</x:v>
      </x:c>
      <x:c r="M313" s="33" t="s"/>
      <x:c r="N313" s="150" t="n">
        <x:v>9</x:v>
      </x:c>
      <x:c r="O313" s="158">
        <x:f>(O314-O312)/(N314-N312)*N313+(O314-(O314-O312)/(N314-N312)*N314)</x:f>
      </x:c>
      <x:c r="P313" s="33" t="s"/>
    </x:row>
    <x:row r="314" spans="1:23" x14ac:dyDescent="0.25">
      <x:c r="B314" s="150">
        <x:f>(C314-(C315-(C315-C313)/(B315-B313)*B315))/((C315-C313)/(B315-B313))</x:f>
      </x:c>
      <x:c r="C314" s="151" t="n">
        <x:v>1625</x:v>
      </x:c>
      <x:c r="D314" s="33" t="s"/>
      <x:c r="E314" s="29" t="n">
        <x:v>1500</x:v>
      </x:c>
      <x:c r="F314" s="28" t="n">
        <x:v>1200</x:v>
      </x:c>
      <x:c r="G314" s="33" t="s"/>
      <x:c r="H314" s="29" t="n">
        <x:v>1400</x:v>
      </x:c>
      <x:c r="I314" s="28" t="n">
        <x:v>10</x:v>
      </x:c>
      <x:c r="J314" s="33" t="s"/>
      <x:c r="K314" s="141" t="n">
        <x:v>9</x:v>
      </x:c>
      <x:c r="L314" s="142" t="n">
        <x:v>9</x:v>
      </x:c>
      <x:c r="M314" s="33" t="s"/>
      <x:c r="N314" s="29" t="n">
        <x:v>10</x:v>
      </x:c>
      <x:c r="O314" s="34" t="n">
        <x:v>30000000</x:v>
      </x:c>
      <x:c r="P314" s="33" t="s"/>
    </x:row>
    <x:row r="315" spans="1:23" x14ac:dyDescent="0.25">
      <x:c r="B315" s="29" t="n">
        <x:v>0.9</x:v>
      </x:c>
      <x:c r="C315" s="28" t="n">
        <x:v>2000</x:v>
      </x:c>
      <x:c r="D315" s="33" t="s"/>
      <x:c r="E315" s="150">
        <x:f>(F315-(F316-(F316-F314)/(E316-E314)*E316))/((F316-F314)/(E316-E314))</x:f>
      </x:c>
      <x:c r="F315" s="151" t="n">
        <x:v>1300</x:v>
      </x:c>
      <x:c r="G315" s="33" t="s"/>
      <x:c r="H315" s="29" t="n">
        <x:v>1500</x:v>
      </x:c>
      <x:c r="I315" s="28" t="n">
        <x:v>11</x:v>
      </x:c>
      <x:c r="J315" s="33" t="s"/>
      <x:c r="K315" s="29" t="n">
        <x:v>11</x:v>
      </x:c>
      <x:c r="L315" s="28" t="n">
        <x:v>12</x:v>
      </x:c>
      <x:c r="M315" s="33" t="s"/>
      <x:c r="N315" s="29" t="n">
        <x:v>12</x:v>
      </x:c>
      <x:c r="O315" s="34" t="n">
        <x:v>40000000</x:v>
      </x:c>
      <x:c r="P315" s="33" t="s"/>
    </x:row>
    <x:row r="316" spans="1:23" x14ac:dyDescent="0.25">
      <x:c r="B316" s="29" t="n">
        <x:v>1</x:v>
      </x:c>
      <x:c r="C316" s="28" t="n">
        <x:v>2500</x:v>
      </x:c>
      <x:c r="D316" s="33" t="s"/>
      <x:c r="E316" s="29" t="n">
        <x:v>1750</x:v>
      </x:c>
      <x:c r="F316" s="28" t="n">
        <x:v>1400</x:v>
      </x:c>
      <x:c r="G316" s="33" t="s"/>
      <x:c r="H316" s="29" t="n">
        <x:v>2000</x:v>
      </x:c>
      <x:c r="I316" s="28" t="n">
        <x:v>15</x:v>
      </x:c>
      <x:c r="J316" s="33" t="s"/>
      <x:c r="K316" s="29" t="n">
        <x:v>15</x:v>
      </x:c>
      <x:c r="L316" s="28" t="n">
        <x:v>17</x:v>
      </x:c>
      <x:c r="M316" s="33" t="s"/>
      <x:c r="N316" s="29" t="n">
        <x:v>18</x:v>
      </x:c>
      <x:c r="O316" s="34" t="n">
        <x:v>1000000000</x:v>
      </x:c>
      <x:c r="P316" s="33" t="s"/>
    </x:row>
    <x:row r="317" spans="1:23" x14ac:dyDescent="0.25">
      <x:c r="B317" s="29" t="s"/>
      <x:c r="C317" s="28" t="s"/>
      <x:c r="D317" s="33" t="s"/>
      <x:c r="E317" s="29" t="n">
        <x:v>2000</x:v>
      </x:c>
      <x:c r="F317" s="28" t="n">
        <x:v>1600</x:v>
      </x:c>
      <x:c r="G317" s="33" t="s"/>
      <x:c r="H317" s="29" t="s"/>
      <x:c r="I317" s="28" t="s"/>
      <x:c r="J317" s="33" t="s"/>
      <x:c r="K317" s="29" t="s"/>
      <x:c r="L317" s="28" t="s"/>
      <x:c r="M317" s="33" t="s"/>
      <x:c r="N317" s="29" t="n">
        <x:v>20</x:v>
      </x:c>
      <x:c r="O317" s="34" t="n">
        <x:v>4000000000</x:v>
      </x:c>
      <x:c r="P317" s="33" t="s"/>
    </x:row>
    <x:row r="318" spans="1:23" customFormat="1" ht="15.75" customHeight="1" thickBot="1" x14ac:dyDescent="0.3">
      <x:c r="B318" s="25" t="s"/>
      <x:c r="C318" s="35" t="s"/>
      <x:c r="D318" s="36" t="s"/>
      <x:c r="E318" s="25" t="n">
        <x:v>3000</x:v>
      </x:c>
      <x:c r="F318" s="35" t="n">
        <x:v>2000</x:v>
      </x:c>
      <x:c r="G318" s="36" t="s"/>
      <x:c r="H318" s="25" t="s"/>
      <x:c r="I318" s="35" t="s"/>
      <x:c r="J318" s="36" t="s"/>
      <x:c r="K318" s="25" t="s"/>
      <x:c r="L318" s="35" t="s"/>
      <x:c r="M318" s="36" t="s"/>
      <x:c r="N318" s="25" t="s"/>
      <x:c r="O318" s="35" t="s"/>
      <x:c r="P318" s="36" t="s"/>
    </x:row>
    <x:row r="320" spans="1:23" customFormat="1" ht="15.75" customHeight="1" thickBot="1" x14ac:dyDescent="0.3">
      <x:c r="B320" s="23" t="s">
        <x:v>81</x:v>
      </x:c>
    </x:row>
    <x:row r="321" spans="1:23" x14ac:dyDescent="0.25">
      <x:c r="B321" s="123" t="s">
        <x:v>10</x:v>
      </x:c>
      <x:c r="C321" s="124" t="s"/>
      <x:c r="D321" s="125" t="s"/>
      <x:c r="E321" s="123" t="s">
        <x:v>11</x:v>
      </x:c>
      <x:c r="F321" s="124" t="s"/>
      <x:c r="G321" s="125" t="s"/>
      <x:c r="H321" s="123" t="s">
        <x:v>12</x:v>
      </x:c>
      <x:c r="I321" s="124" t="s"/>
      <x:c r="J321" s="125" t="s"/>
      <x:c r="K321" s="123" t="s">
        <x:v>13</x:v>
      </x:c>
      <x:c r="L321" s="124" t="s"/>
      <x:c r="M321" s="125" t="s"/>
      <x:c r="N321" s="123" t="s">
        <x:v>14</x:v>
      </x:c>
      <x:c r="O321" s="124" t="s"/>
      <x:c r="P321" s="125" t="s"/>
      <x:c r="Q321" s="137" t="s">
        <x:v>15</x:v>
      </x:c>
      <x:c r="R321" s="128" t="s">
        <x:v>16</x:v>
      </x:c>
      <x:c r="S321" s="19" t="s">
        <x:v>17</x:v>
      </x:c>
      <x:c r="T321" s="70" t="s">
        <x:v>18</x:v>
      </x:c>
      <x:c r="U321" s="70" t="s">
        <x:v>19</x:v>
      </x:c>
      <x:c r="V321" s="70" t="s">
        <x:v>20</x:v>
      </x:c>
    </x:row>
    <x:row r="322" spans="1:23" x14ac:dyDescent="0.25">
      <x:c r="B322" s="26" t="s">
        <x:v>21</x:v>
      </x:c>
      <x:c r="C322" s="27" t="s">
        <x:v>22</x:v>
      </x:c>
      <x:c r="D322" s="24" t="s">
        <x:v>23</x:v>
      </x:c>
      <x:c r="E322" s="26" t="s">
        <x:v>24</x:v>
      </x:c>
      <x:c r="F322" s="27" t="s">
        <x:v>25</x:v>
      </x:c>
      <x:c r="G322" s="24" t="s">
        <x:v>23</x:v>
      </x:c>
      <x:c r="H322" s="26" t="s">
        <x:v>25</x:v>
      </x:c>
      <x:c r="I322" s="27" t="s">
        <x:v>26</x:v>
      </x:c>
      <x:c r="J322" s="24" t="s">
        <x:v>23</x:v>
      </x:c>
      <x:c r="K322" s="26" t="s">
        <x:v>27</x:v>
      </x:c>
      <x:c r="L322" s="27" t="s">
        <x:v>28</x:v>
      </x:c>
      <x:c r="M322" s="24" t="s">
        <x:v>23</x:v>
      </x:c>
      <x:c r="N322" s="26" t="s">
        <x:v>28</x:v>
      </x:c>
      <x:c r="O322" s="27" t="s">
        <x:v>29</x:v>
      </x:c>
      <x:c r="P322" s="24" t="s">
        <x:v>23</x:v>
      </x:c>
      <x:c r="Q322" s="29" t="s">
        <x:v>34</x:v>
      </x:c>
      <x:c r="R322" s="138" t="n">
        <x:v>3500000</x:v>
      </x:c>
      <x:c r="S322" s="39" t="s">
        <x:v>114</x:v>
      </x:c>
      <x:c r="V322" s="71" t="s"/>
    </x:row>
    <x:row r="323" spans="1:23" x14ac:dyDescent="0.25">
      <x:c r="B323" s="26" t="s">
        <x:v>30</x:v>
      </x:c>
      <x:c r="C323" s="27" t="s">
        <x:v>31</x:v>
      </x:c>
      <x:c r="D323" s="33" t="s">
        <x:v>33</x:v>
      </x:c>
      <x:c r="E323" s="26" t="s">
        <x:v>30</x:v>
      </x:c>
      <x:c r="F323" s="27" t="s">
        <x:v>31</x:v>
      </x:c>
      <x:c r="G323" s="33" t="s">
        <x:v>58</x:v>
      </x:c>
      <x:c r="H323" s="26" t="s">
        <x:v>30</x:v>
      </x:c>
      <x:c r="I323" s="27" t="s">
        <x:v>31</x:v>
      </x:c>
      <x:c r="J323" s="33" t="s">
        <x:v>64</x:v>
      </x:c>
      <x:c r="K323" s="26" t="s">
        <x:v>30</x:v>
      </x:c>
      <x:c r="L323" s="27" t="s">
        <x:v>31</x:v>
      </x:c>
      <x:c r="M323" s="33" t="s">
        <x:v>33</x:v>
      </x:c>
      <x:c r="N323" s="26" t="s">
        <x:v>30</x:v>
      </x:c>
      <x:c r="O323" s="27" t="s">
        <x:v>31</x:v>
      </x:c>
      <x:c r="P323" s="33" t="s">
        <x:v>58</x:v>
      </x:c>
      <x:c r="Q323" s="29" t="s">
        <x:v>28</x:v>
      </x:c>
      <x:c r="R323" s="139" t="n">
        <x:v>9</x:v>
      </x:c>
      <x:c r="S323" s="39" t="s">
        <x:v>117</x:v>
      </x:c>
    </x:row>
    <x:row r="324" spans="1:23" customFormat="1" ht="15.75" customHeight="1" thickBot="1" x14ac:dyDescent="0.3">
      <x:c r="B324" s="29" t="n">
        <x:v>0.1</x:v>
      </x:c>
      <x:c r="C324" s="28" t="n">
        <x:v>100</x:v>
      </x:c>
      <x:c r="D324" s="33" t="s"/>
      <x:c r="E324" s="29" t="n">
        <x:v>100</x:v>
      </x:c>
      <x:c r="F324" s="28" t="n">
        <x:v>100</x:v>
      </x:c>
      <x:c r="G324" s="33" t="s"/>
      <x:c r="H324" s="29" t="n">
        <x:v>0</x:v>
      </x:c>
      <x:c r="I324" s="28" t="n">
        <x:v>0</x:v>
      </x:c>
      <x:c r="J324" s="33" t="s"/>
      <x:c r="K324" s="29" t="n">
        <x:v>1</x:v>
      </x:c>
      <x:c r="L324" s="28" t="n">
        <x:v>0</x:v>
      </x:c>
      <x:c r="M324" s="33" t="s"/>
      <x:c r="N324" s="29" t="n">
        <x:v>1</x:v>
      </x:c>
      <x:c r="O324" s="34" t="n">
        <x:v>1000</x:v>
      </x:c>
      <x:c r="P324" s="33" t="s"/>
      <x:c r="Q324" s="25" t="s">
        <x:v>27</x:v>
      </x:c>
      <x:c r="R324" s="140" t="n">
        <x:v>3</x:v>
      </x:c>
      <x:c r="S324" s="39" t="s">
        <x:v>116</x:v>
      </x:c>
    </x:row>
    <x:row r="325" spans="1:23" x14ac:dyDescent="0.25">
      <x:c r="B325" s="29" t="n">
        <x:v>0.2</x:v>
      </x:c>
      <x:c r="C325" s="28" t="n">
        <x:v>200</x:v>
      </x:c>
      <x:c r="D325" s="33" t="s"/>
      <x:c r="E325" s="29" t="n">
        <x:v>200</x:v>
      </x:c>
      <x:c r="F325" s="28" t="n">
        <x:v>200</x:v>
      </x:c>
      <x:c r="G325" s="33" t="s"/>
      <x:c r="H325" s="29" t="n">
        <x:v>100</x:v>
      </x:c>
      <x:c r="I325" s="28" t="n">
        <x:v>1</x:v>
      </x:c>
      <x:c r="J325" s="33" t="s"/>
      <x:c r="K325" s="29" t="n">
        <x:v>2</x:v>
      </x:c>
      <x:c r="L325" s="28" t="n">
        <x:v>1</x:v>
      </x:c>
      <x:c r="M325" s="33" t="s"/>
      <x:c r="N325" s="145" t="n">
        <x:v>2</x:v>
      </x:c>
      <x:c r="O325" s="147" t="n">
        <x:v>50000</x:v>
      </x:c>
      <x:c r="P325" s="33" t="s"/>
    </x:row>
    <x:row r="326" spans="1:23" x14ac:dyDescent="0.25">
      <x:c r="B326" s="145" t="n">
        <x:v>0.3</x:v>
      </x:c>
      <x:c r="C326" s="146" t="n">
        <x:v>500</x:v>
      </x:c>
      <x:c r="D326" s="33" t="s"/>
      <x:c r="E326" s="29" t="n">
        <x:v>400</x:v>
      </x:c>
      <x:c r="F326" s="28" t="n">
        <x:v>400</x:v>
      </x:c>
      <x:c r="G326" s="33" t="s"/>
      <x:c r="H326" s="29" t="n">
        <x:v>250</x:v>
      </x:c>
      <x:c r="I326" s="28" t="n">
        <x:v>2</x:v>
      </x:c>
      <x:c r="J326" s="33" t="s"/>
      <x:c r="K326" s="145" t="n">
        <x:v>3</x:v>
      </x:c>
      <x:c r="L326" s="146" t="n">
        <x:v>2</x:v>
      </x:c>
      <x:c r="M326" s="33" t="s"/>
      <x:c r="N326" s="29" t="n">
        <x:v>3</x:v>
      </x:c>
      <x:c r="O326" s="34" t="n">
        <x:v>200000</x:v>
      </x:c>
      <x:c r="P326" s="33" t="s"/>
    </x:row>
    <x:row r="327" spans="1:23" x14ac:dyDescent="0.25">
      <x:c r="B327" s="143" t="n">
        <x:v>0.4</x:v>
      </x:c>
      <x:c r="C327" s="144" t="n">
        <x:v>800</x:v>
      </x:c>
      <x:c r="D327" s="33" t="s"/>
      <x:c r="E327" s="152" t="n">
        <x:v>500</x:v>
      </x:c>
      <x:c r="F327" s="153" t="n">
        <x:v>500</x:v>
      </x:c>
      <x:c r="G327" s="33" t="s"/>
      <x:c r="H327" s="145" t="n">
        <x:v>500</x:v>
      </x:c>
      <x:c r="I327" s="146" t="n">
        <x:v>3</x:v>
      </x:c>
      <x:c r="J327" s="33" t="s"/>
      <x:c r="K327" s="29" t="n">
        <x:v>4</x:v>
      </x:c>
      <x:c r="L327" s="28" t="n">
        <x:v>3</x:v>
      </x:c>
      <x:c r="M327" s="33" t="s"/>
      <x:c r="N327" s="29" t="n">
        <x:v>5</x:v>
      </x:c>
      <x:c r="O327" s="34" t="n">
        <x:v>1000000</x:v>
      </x:c>
      <x:c r="P327" s="33" t="s"/>
    </x:row>
    <x:row r="328" spans="1:23" x14ac:dyDescent="0.25">
      <x:c r="B328" s="29" t="n">
        <x:v>0.5</x:v>
      </x:c>
      <x:c r="C328" s="28" t="n">
        <x:v>1000</x:v>
      </x:c>
      <x:c r="D328" s="33" t="s"/>
      <x:c r="E328" s="29" t="n">
        <x:v>600</x:v>
      </x:c>
      <x:c r="F328" s="28" t="n">
        <x:v>600</x:v>
      </x:c>
      <x:c r="G328" s="33" t="s"/>
      <x:c r="H328" s="143" t="n">
        <x:v>750</x:v>
      </x:c>
      <x:c r="I328" s="144" t="n">
        <x:v>5</x:v>
      </x:c>
      <x:c r="J328" s="33" t="s"/>
      <x:c r="K328" s="29" t="n">
        <x:v>5</x:v>
      </x:c>
      <x:c r="L328" s="28" t="n">
        <x:v>5</x:v>
      </x:c>
      <x:c r="M328" s="33" t="s"/>
      <x:c r="N328" s="154" t="n">
        <x:v>5.67313</x:v>
      </x:c>
      <x:c r="O328" s="155" t="n">
        <x:v>3500000</x:v>
      </x:c>
      <x:c r="P328" s="33" t="s"/>
    </x:row>
    <x:row r="329" spans="1:23" x14ac:dyDescent="0.25">
      <x:c r="B329" s="29" t="n">
        <x:v>0.6</x:v>
      </x:c>
      <x:c r="C329" s="28" t="n">
        <x:v>1200</x:v>
      </x:c>
      <x:c r="D329" s="33" t="s"/>
      <x:c r="E329" s="143" t="n">
        <x:v>800</x:v>
      </x:c>
      <x:c r="F329" s="144" t="n">
        <x:v>750</x:v>
      </x:c>
      <x:c r="G329" s="33" t="s"/>
      <x:c r="H329" s="29" t="n">
        <x:v>1000</x:v>
      </x:c>
      <x:c r="I329" s="28" t="n">
        <x:v>6</x:v>
      </x:c>
      <x:c r="J329" s="33" t="s"/>
      <x:c r="K329" s="154">
        <x:f>(L329-(L330-(L330-L328)/(K330-K328)*K330))/((L330-L328)/(K330-K328))</x:f>
      </x:c>
      <x:c r="L329" s="156" t="n">
        <x:v>5.67313</x:v>
      </x:c>
      <x:c r="M329" s="33" t="s"/>
      <x:c r="N329" s="29" t="n">
        <x:v>6</x:v>
      </x:c>
      <x:c r="O329" s="34" t="n">
        <x:v>5000000</x:v>
      </x:c>
      <x:c r="P329" s="33" t="s"/>
    </x:row>
    <x:row r="330" spans="1:23" x14ac:dyDescent="0.25">
      <x:c r="B330" s="29" t="n">
        <x:v>0.7</x:v>
      </x:c>
      <x:c r="C330" s="28" t="n">
        <x:v>1300</x:v>
      </x:c>
      <x:c r="D330" s="33" t="s"/>
      <x:c r="E330" s="29" t="n">
        <x:v>1000</x:v>
      </x:c>
      <x:c r="F330" s="28" t="n">
        <x:v>900</x:v>
      </x:c>
      <x:c r="G330" s="33" t="s"/>
      <x:c r="H330" s="29" t="n">
        <x:v>1250</x:v>
      </x:c>
      <x:c r="I330" s="28" t="n">
        <x:v>7</x:v>
      </x:c>
      <x:c r="J330" s="33" t="s"/>
      <x:c r="K330" s="29" t="n">
        <x:v>6</x:v>
      </x:c>
      <x:c r="L330" s="28" t="n">
        <x:v>6</x:v>
      </x:c>
      <x:c r="M330" s="33" t="s"/>
      <x:c r="N330" s="29" t="n">
        <x:v>8</x:v>
      </x:c>
      <x:c r="O330" s="34" t="n">
        <x:v>15000000</x:v>
      </x:c>
      <x:c r="P330" s="33" t="s"/>
    </x:row>
    <x:row r="331" spans="1:23" x14ac:dyDescent="0.25">
      <x:c r="B331" s="29" t="n">
        <x:v>0.8</x:v>
      </x:c>
      <x:c r="C331" s="28" t="n">
        <x:v>1500</x:v>
      </x:c>
      <x:c r="D331" s="33" t="s"/>
      <x:c r="E331" s="29" t="n">
        <x:v>1250</x:v>
      </x:c>
      <x:c r="F331" s="28" t="n">
        <x:v>1100</x:v>
      </x:c>
      <x:c r="G331" s="33" t="s"/>
      <x:c r="H331" s="141" t="n">
        <x:v>1300</x:v>
      </x:c>
      <x:c r="I331" s="142" t="n">
        <x:v>9</x:v>
      </x:c>
      <x:c r="J331" s="33" t="s"/>
      <x:c r="K331" s="29" t="n">
        <x:v>8</x:v>
      </x:c>
      <x:c r="L331" s="28" t="n">
        <x:v>8</x:v>
      </x:c>
      <x:c r="M331" s="33" t="s"/>
      <x:c r="N331" s="150" t="n">
        <x:v>9</x:v>
      </x:c>
      <x:c r="O331" s="158" t="n">
        <x:v>22056818.1818182</x:v>
      </x:c>
      <x:c r="P331" s="33" t="s"/>
    </x:row>
    <x:row r="332" spans="1:23" x14ac:dyDescent="0.25">
      <x:c r="B332" s="150">
        <x:f>(C332-(C333-(C333-C331)/(B333-B331)*B333))/((C333-C331)/(B333-B331))</x:f>
      </x:c>
      <x:c r="C332" s="151" t="n">
        <x:v>1639.798</x:v>
      </x:c>
      <x:c r="D332" s="33" t="s"/>
      <x:c r="E332" s="29" t="n">
        <x:v>1500</x:v>
      </x:c>
      <x:c r="F332" s="28" t="n">
        <x:v>1200</x:v>
      </x:c>
      <x:c r="G332" s="33" t="s"/>
      <x:c r="H332" s="29" t="n">
        <x:v>1400</x:v>
      </x:c>
      <x:c r="I332" s="28" t="n">
        <x:v>10</x:v>
      </x:c>
      <x:c r="J332" s="33" t="s"/>
      <x:c r="K332" s="141" t="n">
        <x:v>9</x:v>
      </x:c>
      <x:c r="L332" s="142" t="n">
        <x:v>9</x:v>
      </x:c>
      <x:c r="M332" s="33" t="s"/>
      <x:c r="N332" s="29" t="n">
        <x:v>10</x:v>
      </x:c>
      <x:c r="O332" s="34" t="n">
        <x:v>30000000</x:v>
      </x:c>
      <x:c r="P332" s="33" t="s"/>
    </x:row>
    <x:row r="333" spans="1:23" x14ac:dyDescent="0.25">
      <x:c r="B333" s="29" t="n">
        <x:v>0.9</x:v>
      </x:c>
      <x:c r="C333" s="28" t="n">
        <x:v>2000</x:v>
      </x:c>
      <x:c r="D333" s="33" t="s"/>
      <x:c r="E333" s="150" t="n">
        <x:v>1639.798</x:v>
      </x:c>
      <x:c r="F333" s="151" t="n">
        <x:v>1300</x:v>
      </x:c>
      <x:c r="G333" s="33" t="s"/>
      <x:c r="H333" s="29" t="n">
        <x:v>1500</x:v>
      </x:c>
      <x:c r="I333" s="28" t="n">
        <x:v>11</x:v>
      </x:c>
      <x:c r="J333" s="33" t="s"/>
      <x:c r="K333" s="29" t="n">
        <x:v>11</x:v>
      </x:c>
      <x:c r="L333" s="28" t="n">
        <x:v>12</x:v>
      </x:c>
      <x:c r="M333" s="33" t="s"/>
      <x:c r="N333" s="29" t="n">
        <x:v>12</x:v>
      </x:c>
      <x:c r="O333" s="34" t="n">
        <x:v>40000000</x:v>
      </x:c>
      <x:c r="P333" s="33" t="s"/>
    </x:row>
    <x:row r="334" spans="1:23" x14ac:dyDescent="0.25">
      <x:c r="B334" s="29" t="n">
        <x:v>1</x:v>
      </x:c>
      <x:c r="C334" s="28" t="n">
        <x:v>2500</x:v>
      </x:c>
      <x:c r="D334" s="33" t="s"/>
      <x:c r="E334" s="29" t="n">
        <x:v>1750</x:v>
      </x:c>
      <x:c r="F334" s="28" t="n">
        <x:v>1400</x:v>
      </x:c>
      <x:c r="G334" s="33" t="s"/>
      <x:c r="H334" s="29" t="n">
        <x:v>2000</x:v>
      </x:c>
      <x:c r="I334" s="28" t="n">
        <x:v>15</x:v>
      </x:c>
      <x:c r="J334" s="33" t="s"/>
      <x:c r="K334" s="29" t="n">
        <x:v>15</x:v>
      </x:c>
      <x:c r="L334" s="28" t="n">
        <x:v>17</x:v>
      </x:c>
      <x:c r="M334" s="33" t="s"/>
      <x:c r="N334" s="29" t="n">
        <x:v>18</x:v>
      </x:c>
      <x:c r="O334" s="34" t="n">
        <x:v>1000000000</x:v>
      </x:c>
      <x:c r="P334" s="33" t="s"/>
    </x:row>
    <x:row r="335" spans="1:23" x14ac:dyDescent="0.25">
      <x:c r="B335" s="29" t="s"/>
      <x:c r="C335" s="28" t="s"/>
      <x:c r="D335" s="33" t="s"/>
      <x:c r="E335" s="29" t="n">
        <x:v>2000</x:v>
      </x:c>
      <x:c r="F335" s="28" t="n">
        <x:v>1600</x:v>
      </x:c>
      <x:c r="G335" s="33" t="s"/>
      <x:c r="H335" s="29" t="s"/>
      <x:c r="I335" s="28" t="s"/>
      <x:c r="J335" s="33" t="s"/>
      <x:c r="K335" s="29" t="s"/>
      <x:c r="L335" s="28" t="s"/>
      <x:c r="M335" s="33" t="s"/>
      <x:c r="N335" s="29" t="n">
        <x:v>20</x:v>
      </x:c>
      <x:c r="O335" s="34" t="n">
        <x:v>4000000000</x:v>
      </x:c>
      <x:c r="P335" s="33" t="s"/>
    </x:row>
    <x:row r="336" spans="1:23" customFormat="1" ht="15.75" customHeight="1" thickBot="1" x14ac:dyDescent="0.3">
      <x:c r="B336" s="25" t="s"/>
      <x:c r="C336" s="35" t="s"/>
      <x:c r="D336" s="36" t="s"/>
      <x:c r="E336" s="25" t="n">
        <x:v>3000</x:v>
      </x:c>
      <x:c r="F336" s="35" t="n">
        <x:v>2000</x:v>
      </x:c>
      <x:c r="G336" s="36" t="s"/>
      <x:c r="H336" s="25" t="s"/>
      <x:c r="I336" s="35" t="s"/>
      <x:c r="J336" s="36" t="s"/>
      <x:c r="K336" s="25" t="s"/>
      <x:c r="L336" s="35" t="s"/>
      <x:c r="M336" s="36" t="s"/>
      <x:c r="N336" s="25" t="s"/>
      <x:c r="O336" s="35" t="s"/>
      <x:c r="P336" s="36" t="s"/>
    </x:row>
    <x:row r="338" spans="1:23" customFormat="1" ht="15.75" customHeight="1" thickBot="1" x14ac:dyDescent="0.3">
      <x:c r="B338" s="23" t="s">
        <x:v>82</x:v>
      </x:c>
    </x:row>
    <x:row r="339" spans="1:23" x14ac:dyDescent="0.25">
      <x:c r="B339" s="123" t="s">
        <x:v>10</x:v>
      </x:c>
      <x:c r="C339" s="124" t="s"/>
      <x:c r="D339" s="125" t="s"/>
      <x:c r="E339" s="123" t="s">
        <x:v>11</x:v>
      </x:c>
      <x:c r="F339" s="124" t="s"/>
      <x:c r="G339" s="125" t="s"/>
      <x:c r="H339" s="123" t="s">
        <x:v>12</x:v>
      </x:c>
      <x:c r="I339" s="124" t="s"/>
      <x:c r="J339" s="125" t="s"/>
      <x:c r="K339" s="123" t="s">
        <x:v>13</x:v>
      </x:c>
      <x:c r="L339" s="124" t="s"/>
      <x:c r="M339" s="125" t="s"/>
      <x:c r="N339" s="123" t="s">
        <x:v>14</x:v>
      </x:c>
      <x:c r="O339" s="124" t="s"/>
      <x:c r="P339" s="125" t="s"/>
      <x:c r="Q339" s="137" t="s">
        <x:v>15</x:v>
      </x:c>
      <x:c r="R339" s="128" t="s">
        <x:v>16</x:v>
      </x:c>
      <x:c r="S339" s="19" t="s">
        <x:v>17</x:v>
      </x:c>
      <x:c r="T339" s="70" t="s">
        <x:v>18</x:v>
      </x:c>
      <x:c r="U339" s="70" t="s">
        <x:v>19</x:v>
      </x:c>
      <x:c r="V339" s="70" t="s">
        <x:v>20</x:v>
      </x:c>
    </x:row>
    <x:row r="340" spans="1:23" x14ac:dyDescent="0.25">
      <x:c r="B340" s="26" t="s">
        <x:v>21</x:v>
      </x:c>
      <x:c r="C340" s="27" t="s">
        <x:v>22</x:v>
      </x:c>
      <x:c r="D340" s="24" t="s">
        <x:v>23</x:v>
      </x:c>
      <x:c r="E340" s="26" t="s">
        <x:v>24</x:v>
      </x:c>
      <x:c r="F340" s="27" t="s">
        <x:v>25</x:v>
      </x:c>
      <x:c r="G340" s="24" t="s">
        <x:v>23</x:v>
      </x:c>
      <x:c r="H340" s="26" t="s">
        <x:v>25</x:v>
      </x:c>
      <x:c r="I340" s="27" t="s">
        <x:v>26</x:v>
      </x:c>
      <x:c r="J340" s="24" t="s">
        <x:v>23</x:v>
      </x:c>
      <x:c r="K340" s="26" t="s">
        <x:v>27</x:v>
      </x:c>
      <x:c r="L340" s="27" t="s">
        <x:v>28</x:v>
      </x:c>
      <x:c r="M340" s="24" t="s">
        <x:v>23</x:v>
      </x:c>
      <x:c r="N340" s="26" t="s">
        <x:v>28</x:v>
      </x:c>
      <x:c r="O340" s="27" t="s">
        <x:v>29</x:v>
      </x:c>
      <x:c r="P340" s="24" t="s">
        <x:v>23</x:v>
      </x:c>
      <x:c r="Q340" s="29" t="s">
        <x:v>34</x:v>
      </x:c>
      <x:c r="R340" s="138" t="n">
        <x:v>3500000</x:v>
      </x:c>
      <x:c r="S340" s="39" t="s">
        <x:v>114</x:v>
      </x:c>
      <x:c r="V340" s="71" t="s"/>
    </x:row>
    <x:row r="341" spans="1:23" x14ac:dyDescent="0.25">
      <x:c r="B341" s="26" t="s">
        <x:v>30</x:v>
      </x:c>
      <x:c r="C341" s="27" t="s">
        <x:v>31</x:v>
      </x:c>
      <x:c r="D341" s="33" t="s">
        <x:v>64</x:v>
      </x:c>
      <x:c r="E341" s="26" t="s">
        <x:v>30</x:v>
      </x:c>
      <x:c r="F341" s="27" t="s">
        <x:v>31</x:v>
      </x:c>
      <x:c r="G341" s="33" t="s">
        <x:v>64</x:v>
      </x:c>
      <x:c r="H341" s="26" t="s">
        <x:v>30</x:v>
      </x:c>
      <x:c r="I341" s="27" t="s">
        <x:v>31</x:v>
      </x:c>
      <x:c r="J341" s="33" t="s">
        <x:v>64</x:v>
      </x:c>
      <x:c r="K341" s="26" t="s">
        <x:v>30</x:v>
      </x:c>
      <x:c r="L341" s="27" t="s">
        <x:v>31</x:v>
      </x:c>
      <x:c r="M341" s="33" t="s">
        <x:v>58</x:v>
      </x:c>
      <x:c r="N341" s="26" t="s">
        <x:v>30</x:v>
      </x:c>
      <x:c r="O341" s="27" t="s">
        <x:v>31</x:v>
      </x:c>
      <x:c r="P341" s="33" t="s">
        <x:v>58</x:v>
      </x:c>
      <x:c r="Q341" s="29" t="s">
        <x:v>28</x:v>
      </x:c>
      <x:c r="R341" s="139" t="n">
        <x:v>9</x:v>
      </x:c>
      <x:c r="S341" s="39" t="s">
        <x:v>118</x:v>
      </x:c>
    </x:row>
    <x:row r="342" spans="1:23" customFormat="1" ht="15.75" customHeight="1" thickBot="1" x14ac:dyDescent="0.3">
      <x:c r="B342" s="29" t="n">
        <x:v>0.1</x:v>
      </x:c>
      <x:c r="C342" s="28" t="n">
        <x:v>100</x:v>
      </x:c>
      <x:c r="D342" s="33" t="s"/>
      <x:c r="E342" s="29" t="n">
        <x:v>200</x:v>
      </x:c>
      <x:c r="F342" s="28" t="n">
        <x:v>200</x:v>
      </x:c>
      <x:c r="G342" s="33" t="s"/>
      <x:c r="H342" s="29" t="n">
        <x:v>0</x:v>
      </x:c>
      <x:c r="I342" s="28" t="n">
        <x:v>0</x:v>
      </x:c>
      <x:c r="J342" s="33" t="s"/>
      <x:c r="K342" s="29" t="n">
        <x:v>1</x:v>
      </x:c>
      <x:c r="L342" s="28" t="n">
        <x:v>0</x:v>
      </x:c>
      <x:c r="M342" s="33" t="s"/>
      <x:c r="N342" s="29" t="n">
        <x:v>1</x:v>
      </x:c>
      <x:c r="O342" s="34" t="n">
        <x:v>1000</x:v>
      </x:c>
      <x:c r="P342" s="33" t="s"/>
      <x:c r="Q342" s="25" t="s">
        <x:v>27</x:v>
      </x:c>
      <x:c r="R342" s="140" t="n">
        <x:v>3</x:v>
      </x:c>
      <x:c r="S342" s="39" t="s">
        <x:v>119</x:v>
      </x:c>
    </x:row>
    <x:row r="343" spans="1:23" x14ac:dyDescent="0.25">
      <x:c r="B343" s="145" t="n">
        <x:v>0.2</x:v>
      </x:c>
      <x:c r="C343" s="146" t="n">
        <x:v>200</x:v>
      </x:c>
      <x:c r="D343" s="33" t="s"/>
      <x:c r="E343" s="145" t="n">
        <x:v>400</x:v>
      </x:c>
      <x:c r="F343" s="146" t="n">
        <x:v>400</x:v>
      </x:c>
      <x:c r="G343" s="33" t="s"/>
      <x:c r="H343" s="29" t="n">
        <x:v>100</x:v>
      </x:c>
      <x:c r="I343" s="28" t="n">
        <x:v>1</x:v>
      </x:c>
      <x:c r="J343" s="33" t="s"/>
      <x:c r="K343" s="29" t="n">
        <x:v>2</x:v>
      </x:c>
      <x:c r="L343" s="28" t="n">
        <x:v>1</x:v>
      </x:c>
      <x:c r="M343" s="33" t="s"/>
      <x:c r="N343" s="145" t="n">
        <x:v>2</x:v>
      </x:c>
      <x:c r="O343" s="147" t="n">
        <x:v>50000</x:v>
      </x:c>
      <x:c r="P343" s="33" t="s"/>
    </x:row>
    <x:row r="344" spans="1:23" x14ac:dyDescent="0.25">
      <x:c r="B344" s="29" t="n">
        <x:v>0.3</x:v>
      </x:c>
      <x:c r="C344" s="28" t="n">
        <x:v>500</x:v>
      </x:c>
      <x:c r="D344" s="33" t="s"/>
      <x:c r="E344" s="29" t="n">
        <x:v>600</x:v>
      </x:c>
      <x:c r="F344" s="28" t="n">
        <x:v>600</x:v>
      </x:c>
      <x:c r="G344" s="33" t="s"/>
      <x:c r="H344" s="29" t="n">
        <x:v>250</x:v>
      </x:c>
      <x:c r="I344" s="28" t="n">
        <x:v>2</x:v>
      </x:c>
      <x:c r="J344" s="33" t="s"/>
      <x:c r="K344" s="145" t="n">
        <x:v>3</x:v>
      </x:c>
      <x:c r="L344" s="146" t="n">
        <x:v>2</x:v>
      </x:c>
      <x:c r="M344" s="33" t="s"/>
      <x:c r="N344" s="29" t="n">
        <x:v>3</x:v>
      </x:c>
      <x:c r="O344" s="34" t="n">
        <x:v>200000</x:v>
      </x:c>
      <x:c r="P344" s="33" t="s"/>
    </x:row>
    <x:row r="345" spans="1:23" x14ac:dyDescent="0.25">
      <x:c r="B345" s="143" t="n">
        <x:v>0.4</x:v>
      </x:c>
      <x:c r="C345" s="144" t="n">
        <x:v>800</x:v>
      </x:c>
      <x:c r="D345" s="33" t="s"/>
      <x:c r="E345" s="143" t="n">
        <x:v>800</x:v>
      </x:c>
      <x:c r="F345" s="144" t="n">
        <x:v>750</x:v>
      </x:c>
      <x:c r="G345" s="33" t="s"/>
      <x:c r="H345" s="145" t="n">
        <x:v>500</x:v>
      </x:c>
      <x:c r="I345" s="146" t="n">
        <x:v>3</x:v>
      </x:c>
      <x:c r="J345" s="33" t="s"/>
      <x:c r="K345" s="29" t="n">
        <x:v>4</x:v>
      </x:c>
      <x:c r="L345" s="28" t="n">
        <x:v>3</x:v>
      </x:c>
      <x:c r="M345" s="33" t="s"/>
      <x:c r="N345" s="29" t="n">
        <x:v>5</x:v>
      </x:c>
      <x:c r="O345" s="34" t="n">
        <x:v>1000000</x:v>
      </x:c>
      <x:c r="P345" s="33" t="s"/>
    </x:row>
    <x:row r="346" spans="1:23" x14ac:dyDescent="0.25">
      <x:c r="B346" s="29" t="n">
        <x:v>0.5</x:v>
      </x:c>
      <x:c r="C346" s="28" t="n">
        <x:v>1000</x:v>
      </x:c>
      <x:c r="D346" s="33" t="s"/>
      <x:c r="E346" s="29" t="n">
        <x:v>1000</x:v>
      </x:c>
      <x:c r="F346" s="28" t="n">
        <x:v>900</x:v>
      </x:c>
      <x:c r="G346" s="33" t="s"/>
      <x:c r="H346" s="143" t="n">
        <x:v>750</x:v>
      </x:c>
      <x:c r="I346" s="144" t="n">
        <x:v>5</x:v>
      </x:c>
      <x:c r="J346" s="33" t="s"/>
      <x:c r="K346" s="29" t="n">
        <x:v>5</x:v>
      </x:c>
      <x:c r="L346" s="28" t="n">
        <x:v>5</x:v>
      </x:c>
      <x:c r="M346" s="33" t="s"/>
      <x:c r="N346" s="154" t="n">
        <x:v>5.67313</x:v>
      </x:c>
      <x:c r="O346" s="155" t="n">
        <x:v>3500000</x:v>
      </x:c>
      <x:c r="P346" s="33" t="s"/>
    </x:row>
    <x:row r="347" spans="1:23" x14ac:dyDescent="0.25">
      <x:c r="B347" s="29" t="n">
        <x:v>0.6</x:v>
      </x:c>
      <x:c r="C347" s="28" t="n">
        <x:v>1200</x:v>
      </x:c>
      <x:c r="D347" s="33" t="s"/>
      <x:c r="E347" s="29" t="n">
        <x:v>1250</x:v>
      </x:c>
      <x:c r="F347" s="28" t="n">
        <x:v>1100</x:v>
      </x:c>
      <x:c r="G347" s="33" t="s"/>
      <x:c r="H347" s="29" t="n">
        <x:v>1000</x:v>
      </x:c>
      <x:c r="I347" s="28" t="n">
        <x:v>6</x:v>
      </x:c>
      <x:c r="J347" s="33" t="s"/>
      <x:c r="K347" s="154" t="n">
        <x:v>5.67313</x:v>
      </x:c>
      <x:c r="L347" s="156" t="n">
        <x:v>5.67313</x:v>
      </x:c>
      <x:c r="M347" s="33" t="s"/>
      <x:c r="N347" s="29" t="n">
        <x:v>6</x:v>
      </x:c>
      <x:c r="O347" s="34" t="n">
        <x:v>5000000</x:v>
      </x:c>
      <x:c r="P347" s="33" t="s"/>
    </x:row>
    <x:row r="348" spans="1:23" x14ac:dyDescent="0.25">
      <x:c r="B348" s="29" t="n">
        <x:v>0.7</x:v>
      </x:c>
      <x:c r="C348" s="28" t="n">
        <x:v>1300</x:v>
      </x:c>
      <x:c r="D348" s="33" t="s"/>
      <x:c r="E348" s="29" t="n">
        <x:v>1500</x:v>
      </x:c>
      <x:c r="F348" s="28" t="n">
        <x:v>1200</x:v>
      </x:c>
      <x:c r="G348" s="33" t="s"/>
      <x:c r="H348" s="29" t="n">
        <x:v>1250</x:v>
      </x:c>
      <x:c r="I348" s="28" t="n">
        <x:v>7</x:v>
      </x:c>
      <x:c r="J348" s="33" t="s"/>
      <x:c r="K348" s="29" t="n">
        <x:v>6</x:v>
      </x:c>
      <x:c r="L348" s="28" t="n">
        <x:v>6</x:v>
      </x:c>
      <x:c r="M348" s="33" t="s"/>
      <x:c r="N348" s="141" t="n">
        <x:v>8</x:v>
      </x:c>
      <x:c r="O348" s="149" t="n">
        <x:v>15000000</x:v>
      </x:c>
      <x:c r="P348" s="33" t="s"/>
    </x:row>
    <x:row r="349" spans="1:23" x14ac:dyDescent="0.25">
      <x:c r="B349" s="29" t="n">
        <x:v>0.8</x:v>
      </x:c>
      <x:c r="C349" s="28" t="n">
        <x:v>1500</x:v>
      </x:c>
      <x:c r="D349" s="33" t="s"/>
      <x:c r="E349" s="141" t="n">
        <x:v>1750</x:v>
      </x:c>
      <x:c r="F349" s="142" t="n">
        <x:v>1400</x:v>
      </x:c>
      <x:c r="G349" s="33" t="s"/>
      <x:c r="H349" s="141" t="n">
        <x:v>1300</x:v>
      </x:c>
      <x:c r="I349" s="142" t="n">
        <x:v>9</x:v>
      </x:c>
      <x:c r="J349" s="33" t="s"/>
      <x:c r="K349" s="29" t="n">
        <x:v>8</x:v>
      </x:c>
      <x:c r="L349" s="28" t="n">
        <x:v>8</x:v>
      </x:c>
      <x:c r="M349" s="33" t="s"/>
      <x:c r="N349" s="29" t="n">
        <x:v>10</x:v>
      </x:c>
      <x:c r="O349" s="34" t="n">
        <x:v>30000000</x:v>
      </x:c>
      <x:c r="P349" s="33" t="s"/>
    </x:row>
    <x:row r="350" spans="1:23" x14ac:dyDescent="0.25">
      <x:c r="B350" s="141" t="n">
        <x:v>0.9</x:v>
      </x:c>
      <x:c r="C350" s="142" t="n">
        <x:v>2000</x:v>
      </x:c>
      <x:c r="D350" s="33" t="s"/>
      <x:c r="E350" s="29" t="n">
        <x:v>2000</x:v>
      </x:c>
      <x:c r="F350" s="28" t="n">
        <x:v>1600</x:v>
      </x:c>
      <x:c r="G350" s="33" t="s"/>
      <x:c r="H350" s="29" t="n">
        <x:v>1400</x:v>
      </x:c>
      <x:c r="I350" s="28" t="n">
        <x:v>10</x:v>
      </x:c>
      <x:c r="J350" s="33" t="s"/>
      <x:c r="K350" s="141" t="n">
        <x:v>9</x:v>
      </x:c>
      <x:c r="L350" s="142" t="n">
        <x:v>9</x:v>
      </x:c>
      <x:c r="M350" s="33" t="s"/>
      <x:c r="N350" s="29" t="n">
        <x:v>12</x:v>
      </x:c>
      <x:c r="O350" s="34" t="n">
        <x:v>40000000</x:v>
      </x:c>
      <x:c r="P350" s="33" t="s"/>
    </x:row>
    <x:row r="351" spans="1:23" x14ac:dyDescent="0.25">
      <x:c r="B351" s="29" t="n">
        <x:v>1</x:v>
      </x:c>
      <x:c r="C351" s="28" t="n">
        <x:v>2500</x:v>
      </x:c>
      <x:c r="D351" s="33" t="s"/>
      <x:c r="E351" s="29" t="n">
        <x:v>3000</x:v>
      </x:c>
      <x:c r="F351" s="28" t="n">
        <x:v>2000</x:v>
      </x:c>
      <x:c r="G351" s="33" t="s"/>
      <x:c r="H351" s="29" t="n">
        <x:v>1500</x:v>
      </x:c>
      <x:c r="I351" s="28" t="n">
        <x:v>11</x:v>
      </x:c>
      <x:c r="J351" s="33" t="s"/>
      <x:c r="K351" s="29" t="n">
        <x:v>11</x:v>
      </x:c>
      <x:c r="L351" s="28" t="n">
        <x:v>12</x:v>
      </x:c>
      <x:c r="M351" s="33" t="s"/>
      <x:c r="N351" s="29" t="n">
        <x:v>18</x:v>
      </x:c>
      <x:c r="O351" s="34" t="n">
        <x:v>1000000000</x:v>
      </x:c>
      <x:c r="P351" s="33" t="s"/>
    </x:row>
    <x:row r="352" spans="1:23" customFormat="1" ht="15.75" customHeight="1" thickBot="1" x14ac:dyDescent="0.3">
      <x:c r="B352" s="25" t="s"/>
      <x:c r="C352" s="35" t="s"/>
      <x:c r="D352" s="36" t="s"/>
      <x:c r="E352" s="25" t="s"/>
      <x:c r="F352" s="35" t="s"/>
      <x:c r="G352" s="36" t="s"/>
      <x:c r="H352" s="25" t="n">
        <x:v>2000</x:v>
      </x:c>
      <x:c r="I352" s="35" t="n">
        <x:v>15</x:v>
      </x:c>
      <x:c r="J352" s="36" t="s"/>
      <x:c r="K352" s="25" t="n">
        <x:v>15</x:v>
      </x:c>
      <x:c r="L352" s="35" t="n">
        <x:v>17</x:v>
      </x:c>
      <x:c r="M352" s="36" t="s"/>
      <x:c r="N352" s="25" t="n">
        <x:v>20</x:v>
      </x:c>
      <x:c r="O352" s="35" t="n">
        <x:v>4000000000</x:v>
      </x:c>
      <x:c r="P352" s="36" t="s"/>
    </x:row>
    <x:row r="354" spans="1:23" customFormat="1" ht="15.75" customHeight="1" thickBot="1" x14ac:dyDescent="0.3">
      <x:c r="B354" s="23" t="s">
        <x:v>83</x:v>
      </x:c>
    </x:row>
    <x:row r="355" spans="1:23" x14ac:dyDescent="0.25">
      <x:c r="B355" s="123" t="s">
        <x:v>10</x:v>
      </x:c>
      <x:c r="C355" s="124" t="s"/>
      <x:c r="D355" s="125" t="s"/>
      <x:c r="E355" s="123" t="s">
        <x:v>11</x:v>
      </x:c>
      <x:c r="F355" s="124" t="s"/>
      <x:c r="G355" s="125" t="s"/>
      <x:c r="H355" s="123" t="s">
        <x:v>12</x:v>
      </x:c>
      <x:c r="I355" s="124" t="s"/>
      <x:c r="J355" s="125" t="s"/>
      <x:c r="K355" s="123" t="s">
        <x:v>13</x:v>
      </x:c>
      <x:c r="L355" s="124" t="s"/>
      <x:c r="M355" s="125" t="s"/>
      <x:c r="N355" s="123" t="s">
        <x:v>14</x:v>
      </x:c>
      <x:c r="O355" s="124" t="s"/>
      <x:c r="P355" s="125" t="s"/>
      <x:c r="Q355" s="137" t="s">
        <x:v>15</x:v>
      </x:c>
      <x:c r="R355" s="128" t="s">
        <x:v>16</x:v>
      </x:c>
      <x:c r="S355" s="19" t="s">
        <x:v>17</x:v>
      </x:c>
      <x:c r="T355" s="70" t="s">
        <x:v>18</x:v>
      </x:c>
      <x:c r="U355" s="70" t="s">
        <x:v>19</x:v>
      </x:c>
      <x:c r="V355" s="70" t="s">
        <x:v>20</x:v>
      </x:c>
    </x:row>
    <x:row r="356" spans="1:23" x14ac:dyDescent="0.25">
      <x:c r="B356" s="26" t="s">
        <x:v>21</x:v>
      </x:c>
      <x:c r="C356" s="27" t="s">
        <x:v>22</x:v>
      </x:c>
      <x:c r="D356" s="24" t="s">
        <x:v>23</x:v>
      </x:c>
      <x:c r="E356" s="26" t="s">
        <x:v>24</x:v>
      </x:c>
      <x:c r="F356" s="27" t="s">
        <x:v>25</x:v>
      </x:c>
      <x:c r="G356" s="24" t="s">
        <x:v>23</x:v>
      </x:c>
      <x:c r="H356" s="26" t="s">
        <x:v>25</x:v>
      </x:c>
      <x:c r="I356" s="27" t="s">
        <x:v>26</x:v>
      </x:c>
      <x:c r="J356" s="24" t="s">
        <x:v>23</x:v>
      </x:c>
      <x:c r="K356" s="26" t="s">
        <x:v>27</x:v>
      </x:c>
      <x:c r="L356" s="27" t="s">
        <x:v>28</x:v>
      </x:c>
      <x:c r="M356" s="24" t="s">
        <x:v>23</x:v>
      </x:c>
      <x:c r="N356" s="26" t="s">
        <x:v>28</x:v>
      </x:c>
      <x:c r="O356" s="27" t="s">
        <x:v>29</x:v>
      </x:c>
      <x:c r="P356" s="24" t="s">
        <x:v>23</x:v>
      </x:c>
      <x:c r="Q356" s="29" t="s">
        <x:v>34</x:v>
      </x:c>
      <x:c r="R356" s="138" t="n">
        <x:v>10000000000</x:v>
      </x:c>
      <x:c r="S356" s="39" t="s">
        <x:v>120</x:v>
      </x:c>
      <x:c r="V356" s="71" t="s"/>
    </x:row>
    <x:row r="357" spans="1:23" x14ac:dyDescent="0.25">
      <x:c r="B357" s="26" t="s">
        <x:v>30</x:v>
      </x:c>
      <x:c r="C357" s="27" t="s">
        <x:v>31</x:v>
      </x:c>
      <x:c r="D357" s="33" t="s">
        <x:v>33</x:v>
      </x:c>
      <x:c r="E357" s="26" t="s">
        <x:v>30</x:v>
      </x:c>
      <x:c r="F357" s="27" t="s">
        <x:v>31</x:v>
      </x:c>
      <x:c r="G357" s="33" t="s">
        <x:v>33</x:v>
      </x:c>
      <x:c r="H357" s="26" t="s">
        <x:v>30</x:v>
      </x:c>
      <x:c r="I357" s="27" t="s">
        <x:v>31</x:v>
      </x:c>
      <x:c r="J357" s="33" t="s">
        <x:v>33</x:v>
      </x:c>
      <x:c r="K357" s="26" t="s">
        <x:v>30</x:v>
      </x:c>
      <x:c r="L357" s="27" t="s">
        <x:v>31</x:v>
      </x:c>
      <x:c r="M357" s="33" t="s">
        <x:v>33</x:v>
      </x:c>
      <x:c r="N357" s="26" t="s">
        <x:v>30</x:v>
      </x:c>
      <x:c r="O357" s="27" t="s">
        <x:v>31</x:v>
      </x:c>
      <x:c r="P357" s="33" t="s">
        <x:v>33</x:v>
      </x:c>
      <x:c r="Q357" s="29" t="s">
        <x:v>28</x:v>
      </x:c>
      <x:c r="R357" s="139" t="n">
        <x:v>8</x:v>
      </x:c>
      <x:c r="S357" s="39" t="s">
        <x:v>121</x:v>
      </x:c>
    </x:row>
    <x:row r="358" spans="1:23" customFormat="1" ht="15.75" customHeight="1" thickBot="1" x14ac:dyDescent="0.3">
      <x:c r="B358" s="29" t="n">
        <x:v>0</x:v>
      </x:c>
      <x:c r="C358" s="28" t="n">
        <x:v>50000</x:v>
      </x:c>
      <x:c r="D358" s="33" t="s"/>
      <x:c r="E358" s="29" t="n">
        <x:v>10000</x:v>
      </x:c>
      <x:c r="F358" s="28" t="n">
        <x:v>2000</x:v>
      </x:c>
      <x:c r="G358" s="33" t="s"/>
      <x:c r="H358" s="152" t="s">
        <x:v>122</x:v>
      </x:c>
      <x:c r="I358" s="153" t="n">
        <x:v>5</x:v>
      </x:c>
      <x:c r="J358" s="33" t="s"/>
      <x:c r="K358" s="29" t="n">
        <x:v>1</x:v>
      </x:c>
      <x:c r="L358" s="28" t="n">
        <x:v>0</x:v>
      </x:c>
      <x:c r="M358" s="33" t="s"/>
      <x:c r="N358" s="152" t="n">
        <x:v>5</x:v>
      </x:c>
      <x:c r="O358" s="153" t="s">
        <x:v>122</x:v>
      </x:c>
      <x:c r="P358" s="33" t="s"/>
      <x:c r="Q358" s="25" t="s">
        <x:v>27</x:v>
      </x:c>
      <x:c r="R358" s="140" t="n">
        <x:v>5</x:v>
      </x:c>
      <x:c r="S358" s="39" t="s">
        <x:v>123</x:v>
      </x:c>
    </x:row>
    <x:row r="359" spans="1:23" x14ac:dyDescent="0.25">
      <x:c r="B359" s="29" t="n">
        <x:v>0.25</x:v>
      </x:c>
      <x:c r="C359" s="28" t="n">
        <x:v>40000</x:v>
      </x:c>
      <x:c r="D359" s="33" t="s"/>
      <x:c r="E359" s="29" t="n">
        <x:v>25000</x:v>
      </x:c>
      <x:c r="F359" s="28" t="n">
        <x:v>6000</x:v>
      </x:c>
      <x:c r="G359" s="33" t="s"/>
      <x:c r="H359" s="150" t="s">
        <x:v>122</x:v>
      </x:c>
      <x:c r="I359" s="151" t="n">
        <x:v>8</x:v>
      </x:c>
      <x:c r="J359" s="33" t="s"/>
      <x:c r="K359" s="29" t="n">
        <x:v>2</x:v>
      </x:c>
      <x:c r="L359" s="28" t="n">
        <x:v>1</x:v>
      </x:c>
      <x:c r="M359" s="33" t="s"/>
      <x:c r="N359" s="150" t="n">
        <x:v>8</x:v>
      </x:c>
      <x:c r="O359" s="151" t="s">
        <x:v>122</x:v>
      </x:c>
      <x:c r="P359" s="33" t="s"/>
    </x:row>
    <x:row r="360" spans="1:23" x14ac:dyDescent="0.25">
      <x:c r="B360" s="29" t="n">
        <x:v>0.5</x:v>
      </x:c>
      <x:c r="C360" s="28" t="n">
        <x:v>30000</x:v>
      </x:c>
      <x:c r="D360" s="33" t="s"/>
      <x:c r="E360" s="29" t="n">
        <x:v>30000</x:v>
      </x:c>
      <x:c r="F360" s="28" t="n">
        <x:v>8000</x:v>
      </x:c>
      <x:c r="G360" s="33" t="s"/>
      <x:c r="H360" s="29" t="n">
        <x:v>20000</x:v>
      </x:c>
      <x:c r="I360" s="28" t="n">
        <x:v>18</x:v>
      </x:c>
      <x:c r="J360" s="33" t="s"/>
      <x:c r="K360" s="145" t="n">
        <x:v>5</x:v>
      </x:c>
      <x:c r="L360" s="146" t="n">
        <x:v>4</x:v>
      </x:c>
      <x:c r="M360" s="33" t="s"/>
      <x:c r="N360" s="29" t="n">
        <x:v>13</x:v>
      </x:c>
      <x:c r="O360" s="34" t="n">
        <x:v>8000000000</x:v>
      </x:c>
      <x:c r="P360" s="33" t="s"/>
    </x:row>
    <x:row r="361" spans="1:23" x14ac:dyDescent="0.25">
      <x:c r="B361" s="29" t="n">
        <x:v>0.75</x:v>
      </x:c>
      <x:c r="C361" s="28" t="n">
        <x:v>25000</x:v>
      </x:c>
      <x:c r="D361" s="33" t="s"/>
      <x:c r="E361" s="29" t="n">
        <x:v>35000</x:v>
      </x:c>
      <x:c r="F361" s="28" t="n">
        <x:v>15000</x:v>
      </x:c>
      <x:c r="G361" s="33" t="s"/>
      <x:c r="H361" s="29" t="n">
        <x:v>30000</x:v>
      </x:c>
      <x:c r="I361" s="28" t="n">
        <x:v>25</x:v>
      </x:c>
      <x:c r="J361" s="33" t="s"/>
      <x:c r="K361" s="141" t="n">
        <x:v>10</x:v>
      </x:c>
      <x:c r="L361" s="142" t="n">
        <x:v>8</x:v>
      </x:c>
      <x:c r="M361" s="33" t="s"/>
      <x:c r="N361" s="154">
        <x:f>(O361-(O362-(O362-O360)/(N362-N360)*N362))/((O362-O360)/(N362-N360))</x:f>
      </x:c>
      <x:c r="O361" s="155" t="n">
        <x:v>10000000000</x:v>
      </x:c>
      <x:c r="P361" s="33" t="s"/>
    </x:row>
    <x:row r="362" spans="1:23" x14ac:dyDescent="0.25">
      <x:c r="B362" s="29" t="n">
        <x:v>1</x:v>
      </x:c>
      <x:c r="C362" s="28" t="n">
        <x:v>20000</x:v>
      </x:c>
      <x:c r="D362" s="33" t="s"/>
      <x:c r="E362" s="29" t="s"/>
      <x:c r="F362" s="28" t="s"/>
      <x:c r="G362" s="33" t="s"/>
      <x:c r="H362" s="29" t="n">
        <x:v>40000</x:v>
      </x:c>
      <x:c r="I362" s="28" t="n">
        <x:v>35</x:v>
      </x:c>
      <x:c r="J362" s="33" t="s"/>
      <x:c r="K362" s="29" t="n">
        <x:v>15</x:v>
      </x:c>
      <x:c r="L362" s="28" t="n">
        <x:v>12</x:v>
      </x:c>
      <x:c r="M362" s="33" t="s"/>
      <x:c r="N362" s="29" t="n">
        <x:v>18</x:v>
      </x:c>
      <x:c r="O362" s="34" t="n">
        <x:v>12000000000</x:v>
      </x:c>
      <x:c r="P362" s="33" t="s"/>
    </x:row>
    <x:row r="363" spans="1:23" x14ac:dyDescent="0.25">
      <x:c r="B363" s="29" t="s"/>
      <x:c r="C363" s="28" t="s"/>
      <x:c r="D363" s="33" t="s"/>
      <x:c r="E363" s="29" t="s"/>
      <x:c r="F363" s="28" t="s"/>
      <x:c r="G363" s="33" t="s"/>
      <x:c r="H363" s="29" t="n">
        <x:v>50000</x:v>
      </x:c>
      <x:c r="I363" s="28" t="n">
        <x:v>45</x:v>
      </x:c>
      <x:c r="J363" s="33" t="s"/>
      <x:c r="K363" s="154" t="s">
        <x:v>122</x:v>
      </x:c>
      <x:c r="L363" s="156" t="n">
        <x:v>15.5</x:v>
      </x:c>
      <x:c r="M363" s="33" t="s"/>
      <x:c r="N363" s="29" t="n">
        <x:v>20</x:v>
      </x:c>
      <x:c r="O363" s="34" t="n">
        <x:v>13500000000</x:v>
      </x:c>
      <x:c r="P363" s="33" t="s"/>
    </x:row>
    <x:row r="364" spans="1:23" x14ac:dyDescent="0.25">
      <x:c r="B364" s="29" t="s"/>
      <x:c r="C364" s="28" t="s"/>
      <x:c r="D364" s="33" t="s"/>
      <x:c r="E364" s="29" t="s"/>
      <x:c r="F364" s="28" t="s"/>
      <x:c r="G364" s="33" t="s"/>
      <x:c r="H364" s="29" t="s"/>
      <x:c r="I364" s="28" t="s"/>
      <x:c r="J364" s="33" t="s"/>
      <x:c r="K364" s="29" t="s"/>
      <x:c r="L364" s="28" t="s"/>
      <x:c r="M364" s="33" t="s"/>
      <x:c r="N364" s="29" t="n">
        <x:v>35</x:v>
      </x:c>
      <x:c r="O364" s="34" t="n">
        <x:v>16000000000</x:v>
      </x:c>
      <x:c r="P364" s="33" t="s"/>
    </x:row>
    <x:row r="365" spans="1:23" x14ac:dyDescent="0.25">
      <x:c r="B365" s="29" t="s"/>
      <x:c r="C365" s="28" t="s"/>
      <x:c r="D365" s="33" t="s"/>
      <x:c r="E365" s="29" t="s"/>
      <x:c r="F365" s="28" t="s"/>
      <x:c r="G365" s="33" t="s"/>
      <x:c r="H365" s="29" t="s"/>
      <x:c r="I365" s="28" t="s"/>
      <x:c r="J365" s="33" t="s"/>
      <x:c r="K365" s="29" t="s"/>
      <x:c r="L365" s="28" t="s"/>
      <x:c r="M365" s="33" t="s"/>
      <x:c r="N365" s="29" t="s"/>
      <x:c r="O365" s="34" t="s"/>
      <x:c r="P365" s="33" t="s"/>
    </x:row>
    <x:row r="366" spans="1:23" x14ac:dyDescent="0.25">
      <x:c r="B366" s="29" t="s"/>
      <x:c r="C366" s="28" t="s"/>
      <x:c r="D366" s="33" t="s"/>
      <x:c r="E366" s="29" t="s"/>
      <x:c r="F366" s="28" t="s"/>
      <x:c r="G366" s="33" t="s"/>
      <x:c r="H366" s="29" t="s"/>
      <x:c r="I366" s="28" t="s"/>
      <x:c r="J366" s="33" t="s"/>
      <x:c r="K366" s="29" t="s"/>
      <x:c r="L366" s="28" t="s"/>
      <x:c r="M366" s="33" t="s"/>
      <x:c r="N366" s="29" t="s"/>
      <x:c r="O366" s="34" t="s"/>
      <x:c r="P366" s="33" t="s"/>
    </x:row>
    <x:row r="367" spans="1:23" customFormat="1" ht="15.75" customHeight="1" thickBot="1" x14ac:dyDescent="0.3">
      <x:c r="B367" s="25" t="s"/>
      <x:c r="C367" s="35" t="s"/>
      <x:c r="D367" s="36" t="s"/>
      <x:c r="E367" s="25" t="s"/>
      <x:c r="F367" s="35" t="s"/>
      <x:c r="G367" s="36" t="s"/>
      <x:c r="H367" s="25" t="s"/>
      <x:c r="I367" s="35" t="s"/>
      <x:c r="J367" s="36" t="s"/>
      <x:c r="K367" s="25" t="s"/>
      <x:c r="L367" s="35" t="s"/>
      <x:c r="M367" s="36" t="s"/>
      <x:c r="N367" s="25" t="s"/>
      <x:c r="O367" s="35" t="s"/>
      <x:c r="P367" s="36" t="s"/>
    </x:row>
    <x:row r="369" spans="1:23" customFormat="1" ht="15.75" customHeight="1" thickBot="1" x14ac:dyDescent="0.3">
      <x:c r="B369" s="23" t="s">
        <x:v>124</x:v>
      </x:c>
    </x:row>
    <x:row r="370" spans="1:23" x14ac:dyDescent="0.25">
      <x:c r="B370" s="123" t="s">
        <x:v>10</x:v>
      </x:c>
      <x:c r="C370" s="124" t="s"/>
      <x:c r="D370" s="125" t="s"/>
      <x:c r="E370" s="123" t="s">
        <x:v>11</x:v>
      </x:c>
      <x:c r="F370" s="124" t="s"/>
      <x:c r="G370" s="125" t="s"/>
      <x:c r="H370" s="123" t="s">
        <x:v>12</x:v>
      </x:c>
      <x:c r="I370" s="124" t="s"/>
      <x:c r="J370" s="125" t="s"/>
      <x:c r="K370" s="123" t="s">
        <x:v>13</x:v>
      </x:c>
      <x:c r="L370" s="124" t="s"/>
      <x:c r="M370" s="125" t="s"/>
      <x:c r="N370" s="123" t="s">
        <x:v>14</x:v>
      </x:c>
      <x:c r="O370" s="124" t="s"/>
      <x:c r="P370" s="125" t="s"/>
      <x:c r="Q370" s="137" t="s">
        <x:v>15</x:v>
      </x:c>
      <x:c r="R370" s="128" t="s">
        <x:v>16</x:v>
      </x:c>
      <x:c r="S370" s="19" t="s">
        <x:v>17</x:v>
      </x:c>
      <x:c r="T370" s="70" t="s">
        <x:v>18</x:v>
      </x:c>
      <x:c r="U370" s="70" t="s">
        <x:v>19</x:v>
      </x:c>
      <x:c r="V370" s="70" t="s">
        <x:v>20</x:v>
      </x:c>
    </x:row>
    <x:row r="371" spans="1:23" x14ac:dyDescent="0.25">
      <x:c r="B371" s="26" t="s">
        <x:v>21</x:v>
      </x:c>
      <x:c r="C371" s="27" t="s">
        <x:v>22</x:v>
      </x:c>
      <x:c r="D371" s="24" t="s">
        <x:v>23</x:v>
      </x:c>
      <x:c r="E371" s="26" t="s">
        <x:v>24</x:v>
      </x:c>
      <x:c r="F371" s="27" t="s">
        <x:v>25</x:v>
      </x:c>
      <x:c r="G371" s="24" t="s">
        <x:v>23</x:v>
      </x:c>
      <x:c r="H371" s="26" t="s">
        <x:v>25</x:v>
      </x:c>
      <x:c r="I371" s="27" t="s">
        <x:v>26</x:v>
      </x:c>
      <x:c r="J371" s="24" t="s">
        <x:v>23</x:v>
      </x:c>
      <x:c r="K371" s="26" t="s">
        <x:v>27</x:v>
      </x:c>
      <x:c r="L371" s="27" t="s">
        <x:v>28</x:v>
      </x:c>
      <x:c r="M371" s="24" t="s">
        <x:v>23</x:v>
      </x:c>
      <x:c r="N371" s="26" t="s">
        <x:v>28</x:v>
      </x:c>
      <x:c r="O371" s="27" t="s">
        <x:v>29</x:v>
      </x:c>
      <x:c r="P371" s="24" t="s">
        <x:v>23</x:v>
      </x:c>
      <x:c r="Q371" s="29" t="s">
        <x:v>34</x:v>
      </x:c>
      <x:c r="R371" s="138" t="s"/>
      <x:c r="S371" s="39" t="s">
        <x:v>125</x:v>
      </x:c>
      <x:c r="V371" s="71" t="s"/>
    </x:row>
    <x:row r="372" spans="1:23" x14ac:dyDescent="0.25">
      <x:c r="B372" s="26" t="s">
        <x:v>30</x:v>
      </x:c>
      <x:c r="C372" s="27" t="s">
        <x:v>31</x:v>
      </x:c>
      <x:c r="D372" s="33" t="s">
        <x:v>33</x:v>
      </x:c>
      <x:c r="E372" s="26" t="s">
        <x:v>30</x:v>
      </x:c>
      <x:c r="F372" s="27" t="s">
        <x:v>31</x:v>
      </x:c>
      <x:c r="G372" s="33" t="s">
        <x:v>33</x:v>
      </x:c>
      <x:c r="H372" s="26" t="s">
        <x:v>30</x:v>
      </x:c>
      <x:c r="I372" s="27" t="s">
        <x:v>31</x:v>
      </x:c>
      <x:c r="J372" s="33" t="s">
        <x:v>33</x:v>
      </x:c>
      <x:c r="K372" s="26" t="s">
        <x:v>30</x:v>
      </x:c>
      <x:c r="L372" s="27" t="s">
        <x:v>31</x:v>
      </x:c>
      <x:c r="M372" s="33" t="s">
        <x:v>33</x:v>
      </x:c>
      <x:c r="N372" s="26" t="s">
        <x:v>30</x:v>
      </x:c>
      <x:c r="O372" s="27" t="s">
        <x:v>31</x:v>
      </x:c>
      <x:c r="P372" s="33" t="s">
        <x:v>33</x:v>
      </x:c>
      <x:c r="Q372" s="29" t="s">
        <x:v>28</x:v>
      </x:c>
      <x:c r="R372" s="139" t="s"/>
      <x:c r="S372" s="39" t="s">
        <x:v>126</x:v>
      </x:c>
    </x:row>
    <x:row r="373" spans="1:23" customFormat="1" ht="15.75" customHeight="1" thickBot="1" x14ac:dyDescent="0.3">
      <x:c r="B373" s="29" t="s"/>
      <x:c r="C373" s="28" t="s"/>
      <x:c r="D373" s="33" t="s"/>
      <x:c r="E373" s="29" t="s"/>
      <x:c r="F373" s="28" t="s"/>
      <x:c r="G373" s="33" t="s"/>
      <x:c r="H373" s="29" t="s"/>
      <x:c r="I373" s="28" t="s"/>
      <x:c r="J373" s="33" t="s"/>
      <x:c r="K373" s="29" t="s"/>
      <x:c r="L373" s="28" t="s"/>
      <x:c r="M373" s="33" t="s"/>
      <x:c r="N373" s="29" t="s"/>
      <x:c r="O373" s="34" t="s"/>
      <x:c r="P373" s="33" t="s"/>
      <x:c r="Q373" s="25" t="s">
        <x:v>27</x:v>
      </x:c>
      <x:c r="R373" s="140" t="s"/>
      <x:c r="S373" s="39" t="s">
        <x:v>127</x:v>
      </x:c>
    </x:row>
    <x:row r="374" spans="1:23" x14ac:dyDescent="0.25">
      <x:c r="B374" s="29" t="s"/>
      <x:c r="C374" s="28" t="s"/>
      <x:c r="D374" s="33" t="s"/>
      <x:c r="E374" s="29" t="s"/>
      <x:c r="F374" s="28" t="s"/>
      <x:c r="G374" s="33" t="s"/>
      <x:c r="H374" s="29" t="s"/>
      <x:c r="I374" s="28" t="s"/>
      <x:c r="J374" s="33" t="s"/>
      <x:c r="K374" s="29" t="s"/>
      <x:c r="L374" s="28" t="s"/>
      <x:c r="M374" s="33" t="s"/>
      <x:c r="N374" s="29" t="s"/>
      <x:c r="O374" s="34" t="s"/>
      <x:c r="P374" s="33" t="s"/>
    </x:row>
    <x:row r="375" spans="1:23" x14ac:dyDescent="0.25">
      <x:c r="B375" s="29" t="s"/>
      <x:c r="C375" s="28" t="s"/>
      <x:c r="D375" s="33" t="s"/>
      <x:c r="E375" s="29" t="s"/>
      <x:c r="F375" s="28" t="s"/>
      <x:c r="G375" s="33" t="s"/>
      <x:c r="H375" s="29" t="s"/>
      <x:c r="I375" s="28" t="s"/>
      <x:c r="J375" s="33" t="s"/>
      <x:c r="K375" s="29" t="s"/>
      <x:c r="L375" s="28" t="s"/>
      <x:c r="M375" s="33" t="s"/>
      <x:c r="N375" s="29" t="s"/>
      <x:c r="O375" s="34" t="s"/>
      <x:c r="P375" s="33" t="s"/>
    </x:row>
    <x:row r="376" spans="1:23" x14ac:dyDescent="0.25">
      <x:c r="B376" s="29" t="s"/>
      <x:c r="C376" s="28" t="s"/>
      <x:c r="D376" s="33" t="s"/>
      <x:c r="E376" s="29" t="s"/>
      <x:c r="F376" s="28" t="s"/>
      <x:c r="G376" s="33" t="s"/>
      <x:c r="H376" s="29" t="s"/>
      <x:c r="I376" s="28" t="s"/>
      <x:c r="J376" s="33" t="s"/>
      <x:c r="K376" s="29" t="s"/>
      <x:c r="L376" s="28" t="s"/>
      <x:c r="M376" s="33" t="s"/>
      <x:c r="N376" s="29" t="s"/>
      <x:c r="O376" s="34" t="s"/>
      <x:c r="P376" s="33" t="s"/>
    </x:row>
    <x:row r="377" spans="1:23" x14ac:dyDescent="0.25">
      <x:c r="B377" s="29" t="s"/>
      <x:c r="C377" s="28" t="s"/>
      <x:c r="D377" s="33" t="s"/>
      <x:c r="E377" s="29" t="s"/>
      <x:c r="F377" s="28" t="s"/>
      <x:c r="G377" s="33" t="s"/>
      <x:c r="H377" s="29" t="s"/>
      <x:c r="I377" s="28" t="s"/>
      <x:c r="J377" s="33" t="s"/>
      <x:c r="K377" s="29" t="s"/>
      <x:c r="L377" s="28" t="s"/>
      <x:c r="M377" s="33" t="s"/>
      <x:c r="N377" s="29" t="s"/>
      <x:c r="O377" s="34" t="s"/>
      <x:c r="P377" s="33" t="s"/>
    </x:row>
    <x:row r="378" spans="1:23" x14ac:dyDescent="0.25">
      <x:c r="B378" s="29" t="s"/>
      <x:c r="C378" s="28" t="s"/>
      <x:c r="D378" s="33" t="s"/>
      <x:c r="E378" s="29" t="s"/>
      <x:c r="F378" s="28" t="s"/>
      <x:c r="G378" s="33" t="s"/>
      <x:c r="H378" s="29" t="s"/>
      <x:c r="I378" s="28" t="s"/>
      <x:c r="J378" s="33" t="s"/>
      <x:c r="K378" s="29" t="s"/>
      <x:c r="L378" s="28" t="s"/>
      <x:c r="M378" s="33" t="s"/>
      <x:c r="N378" s="29" t="s"/>
      <x:c r="O378" s="34" t="s"/>
      <x:c r="P378" s="33" t="s"/>
    </x:row>
    <x:row r="379" spans="1:23" x14ac:dyDescent="0.25">
      <x:c r="B379" s="29" t="s"/>
      <x:c r="C379" s="28" t="s"/>
      <x:c r="D379" s="33" t="s"/>
      <x:c r="E379" s="29" t="s"/>
      <x:c r="F379" s="28" t="s"/>
      <x:c r="G379" s="33" t="s"/>
      <x:c r="H379" s="29" t="s"/>
      <x:c r="I379" s="28" t="s"/>
      <x:c r="J379" s="33" t="s"/>
      <x:c r="K379" s="29" t="s"/>
      <x:c r="L379" s="28" t="s"/>
      <x:c r="M379" s="33" t="s"/>
      <x:c r="N379" s="29" t="s"/>
      <x:c r="O379" s="34" t="s"/>
      <x:c r="P379" s="33" t="s"/>
    </x:row>
    <x:row r="380" spans="1:23" x14ac:dyDescent="0.25">
      <x:c r="B380" s="29" t="s"/>
      <x:c r="C380" s="28" t="s"/>
      <x:c r="D380" s="33" t="s"/>
      <x:c r="E380" s="29" t="s"/>
      <x:c r="F380" s="28" t="s"/>
      <x:c r="G380" s="33" t="s"/>
      <x:c r="H380" s="29" t="s"/>
      <x:c r="I380" s="28" t="s"/>
      <x:c r="J380" s="33" t="s"/>
      <x:c r="K380" s="29" t="s"/>
      <x:c r="L380" s="28" t="s"/>
      <x:c r="M380" s="33" t="s"/>
      <x:c r="N380" s="29" t="s"/>
      <x:c r="O380" s="34" t="s"/>
      <x:c r="P380" s="33" t="s"/>
    </x:row>
    <x:row r="381" spans="1:23" x14ac:dyDescent="0.25">
      <x:c r="B381" s="29" t="s"/>
      <x:c r="C381" s="28" t="s"/>
      <x:c r="D381" s="33" t="s"/>
      <x:c r="E381" s="29" t="s"/>
      <x:c r="F381" s="28" t="s"/>
      <x:c r="G381" s="33" t="s"/>
      <x:c r="H381" s="29" t="s"/>
      <x:c r="I381" s="28" t="s"/>
      <x:c r="J381" s="33" t="s"/>
      <x:c r="K381" s="29" t="s"/>
      <x:c r="L381" s="28" t="s"/>
      <x:c r="M381" s="33" t="s"/>
      <x:c r="N381" s="29" t="s"/>
      <x:c r="O381" s="34" t="s"/>
      <x:c r="P381" s="33" t="s"/>
    </x:row>
    <x:row r="382" spans="1:23" x14ac:dyDescent="0.25">
      <x:c r="B382" s="29" t="s"/>
      <x:c r="C382" s="28" t="s"/>
      <x:c r="D382" s="33" t="s"/>
      <x:c r="E382" s="29" t="s"/>
      <x:c r="F382" s="28" t="s"/>
      <x:c r="G382" s="33" t="s"/>
      <x:c r="H382" s="29" t="s"/>
      <x:c r="I382" s="28" t="s"/>
      <x:c r="J382" s="33" t="s"/>
      <x:c r="K382" s="29" t="s"/>
      <x:c r="L382" s="28" t="s"/>
      <x:c r="M382" s="33" t="s"/>
      <x:c r="N382" s="29" t="s"/>
      <x:c r="O382" s="34" t="s"/>
      <x:c r="P382" s="33" t="s"/>
    </x:row>
    <x:row r="383" spans="1:23" x14ac:dyDescent="0.25">
      <x:c r="B383" s="29" t="s"/>
      <x:c r="C383" s="28" t="s"/>
      <x:c r="D383" s="33" t="s"/>
      <x:c r="E383" s="29" t="s"/>
      <x:c r="F383" s="28" t="s"/>
      <x:c r="G383" s="33" t="s"/>
      <x:c r="H383" s="29" t="s"/>
      <x:c r="I383" s="28" t="s"/>
      <x:c r="J383" s="33" t="s"/>
      <x:c r="K383" s="29" t="s"/>
      <x:c r="L383" s="28" t="s"/>
      <x:c r="M383" s="33" t="s"/>
      <x:c r="N383" s="29" t="s"/>
      <x:c r="O383" s="34" t="s"/>
      <x:c r="P383" s="33" t="s"/>
    </x:row>
    <x:row r="384" spans="1:23" x14ac:dyDescent="0.25">
      <x:c r="B384" s="29" t="s"/>
      <x:c r="C384" s="28" t="s"/>
      <x:c r="D384" s="33" t="s"/>
      <x:c r="E384" s="29" t="s"/>
      <x:c r="F384" s="28" t="s"/>
      <x:c r="G384" s="33" t="s"/>
      <x:c r="H384" s="29" t="s"/>
      <x:c r="I384" s="28" t="s"/>
      <x:c r="J384" s="33" t="s"/>
      <x:c r="K384" s="29" t="s"/>
      <x:c r="L384" s="28" t="s"/>
      <x:c r="M384" s="33" t="s"/>
      <x:c r="N384" s="29" t="s"/>
      <x:c r="O384" s="34" t="s"/>
      <x:c r="P384" s="33" t="s"/>
    </x:row>
    <x:row r="385" spans="1:23" customFormat="1" ht="15.75" customHeight="1" thickBot="1" x14ac:dyDescent="0.3">
      <x:c r="B385" s="25" t="s"/>
      <x:c r="C385" s="35" t="s"/>
      <x:c r="D385" s="36" t="s"/>
      <x:c r="E385" s="25" t="s"/>
      <x:c r="F385" s="35" t="s"/>
      <x:c r="G385" s="36" t="s"/>
      <x:c r="H385" s="25" t="s"/>
      <x:c r="I385" s="35" t="s"/>
      <x:c r="J385" s="36" t="s"/>
      <x:c r="K385" s="25" t="s"/>
      <x:c r="L385" s="35" t="s"/>
      <x:c r="M385" s="36" t="s"/>
      <x:c r="N385" s="25" t="s"/>
      <x:c r="O385" s="35" t="s"/>
      <x:c r="P385" s="36" t="s"/>
    </x:row>
    <x:row r="387" spans="1:23" customFormat="1" ht="15.75" customHeight="1" thickBot="1" x14ac:dyDescent="0.3">
      <x:c r="B387" s="23" t="s">
        <x:v>128</x:v>
      </x:c>
    </x:row>
    <x:row r="388" spans="1:23" x14ac:dyDescent="0.25">
      <x:c r="B388" s="123" t="s">
        <x:v>10</x:v>
      </x:c>
      <x:c r="C388" s="124" t="s"/>
      <x:c r="D388" s="125" t="s"/>
      <x:c r="E388" s="123" t="s">
        <x:v>11</x:v>
      </x:c>
      <x:c r="F388" s="124" t="s"/>
      <x:c r="G388" s="125" t="s"/>
      <x:c r="H388" s="123" t="s">
        <x:v>12</x:v>
      </x:c>
      <x:c r="I388" s="124" t="s"/>
      <x:c r="J388" s="125" t="s"/>
      <x:c r="K388" s="123" t="s">
        <x:v>13</x:v>
      </x:c>
      <x:c r="L388" s="124" t="s"/>
      <x:c r="M388" s="125" t="s"/>
      <x:c r="N388" s="123" t="s">
        <x:v>14</x:v>
      </x:c>
      <x:c r="O388" s="124" t="s"/>
      <x:c r="P388" s="125" t="s"/>
      <x:c r="Q388" s="137" t="s">
        <x:v>15</x:v>
      </x:c>
      <x:c r="R388" s="128" t="s">
        <x:v>16</x:v>
      </x:c>
      <x:c r="S388" s="19" t="s">
        <x:v>17</x:v>
      </x:c>
      <x:c r="T388" s="70" t="s">
        <x:v>18</x:v>
      </x:c>
      <x:c r="U388" s="70" t="s">
        <x:v>19</x:v>
      </x:c>
      <x:c r="V388" s="70" t="s">
        <x:v>20</x:v>
      </x:c>
    </x:row>
    <x:row r="389" spans="1:23" x14ac:dyDescent="0.25">
      <x:c r="B389" s="26" t="s">
        <x:v>21</x:v>
      </x:c>
      <x:c r="C389" s="27" t="s">
        <x:v>22</x:v>
      </x:c>
      <x:c r="D389" s="24" t="s">
        <x:v>23</x:v>
      </x:c>
      <x:c r="E389" s="26" t="s">
        <x:v>24</x:v>
      </x:c>
      <x:c r="F389" s="27" t="s">
        <x:v>25</x:v>
      </x:c>
      <x:c r="G389" s="24" t="s">
        <x:v>23</x:v>
      </x:c>
      <x:c r="H389" s="26" t="s">
        <x:v>25</x:v>
      </x:c>
      <x:c r="I389" s="27" t="s">
        <x:v>26</x:v>
      </x:c>
      <x:c r="J389" s="24" t="s">
        <x:v>23</x:v>
      </x:c>
      <x:c r="K389" s="26" t="s">
        <x:v>27</x:v>
      </x:c>
      <x:c r="L389" s="27" t="s">
        <x:v>28</x:v>
      </x:c>
      <x:c r="M389" s="24" t="s">
        <x:v>23</x:v>
      </x:c>
      <x:c r="N389" s="26" t="s">
        <x:v>28</x:v>
      </x:c>
      <x:c r="O389" s="27" t="s">
        <x:v>29</x:v>
      </x:c>
      <x:c r="P389" s="24" t="s">
        <x:v>23</x:v>
      </x:c>
      <x:c r="Q389" s="29" t="s">
        <x:v>34</x:v>
      </x:c>
      <x:c r="R389" s="138" t="s"/>
      <x:c r="S389" s="39" t="s">
        <x:v>125</x:v>
      </x:c>
      <x:c r="V389" s="71" t="s"/>
    </x:row>
    <x:row r="390" spans="1:23" x14ac:dyDescent="0.25">
      <x:c r="B390" s="26" t="s">
        <x:v>30</x:v>
      </x:c>
      <x:c r="C390" s="27" t="s">
        <x:v>31</x:v>
      </x:c>
      <x:c r="D390" s="33" t="s">
        <x:v>33</x:v>
      </x:c>
      <x:c r="E390" s="26" t="s">
        <x:v>30</x:v>
      </x:c>
      <x:c r="F390" s="27" t="s">
        <x:v>31</x:v>
      </x:c>
      <x:c r="G390" s="33" t="s">
        <x:v>33</x:v>
      </x:c>
      <x:c r="H390" s="26" t="s">
        <x:v>30</x:v>
      </x:c>
      <x:c r="I390" s="27" t="s">
        <x:v>31</x:v>
      </x:c>
      <x:c r="J390" s="33" t="s">
        <x:v>33</x:v>
      </x:c>
      <x:c r="K390" s="26" t="s">
        <x:v>30</x:v>
      </x:c>
      <x:c r="L390" s="27" t="s">
        <x:v>31</x:v>
      </x:c>
      <x:c r="M390" s="33" t="s">
        <x:v>33</x:v>
      </x:c>
      <x:c r="N390" s="26" t="s">
        <x:v>30</x:v>
      </x:c>
      <x:c r="O390" s="27" t="s">
        <x:v>31</x:v>
      </x:c>
      <x:c r="P390" s="33" t="s">
        <x:v>33</x:v>
      </x:c>
      <x:c r="Q390" s="29" t="s">
        <x:v>28</x:v>
      </x:c>
      <x:c r="R390" s="139" t="s"/>
      <x:c r="S390" s="39" t="s">
        <x:v>126</x:v>
      </x:c>
    </x:row>
    <x:row r="391" spans="1:23" customFormat="1" ht="15.75" customHeight="1" thickBot="1" x14ac:dyDescent="0.3">
      <x:c r="B391" s="29" t="s"/>
      <x:c r="C391" s="28" t="s"/>
      <x:c r="D391" s="33" t="s"/>
      <x:c r="E391" s="29" t="s"/>
      <x:c r="F391" s="28" t="s"/>
      <x:c r="G391" s="33" t="s"/>
      <x:c r="H391" s="29" t="s"/>
      <x:c r="I391" s="28" t="s"/>
      <x:c r="J391" s="33" t="s"/>
      <x:c r="K391" s="29" t="s"/>
      <x:c r="L391" s="28" t="s"/>
      <x:c r="M391" s="33" t="s"/>
      <x:c r="N391" s="29" t="s"/>
      <x:c r="O391" s="34" t="s"/>
      <x:c r="P391" s="33" t="s"/>
      <x:c r="Q391" s="25" t="s">
        <x:v>27</x:v>
      </x:c>
      <x:c r="R391" s="140" t="s"/>
      <x:c r="S391" s="39" t="s">
        <x:v>127</x:v>
      </x:c>
    </x:row>
    <x:row r="392" spans="1:23" x14ac:dyDescent="0.25">
      <x:c r="B392" s="29" t="s"/>
      <x:c r="C392" s="28" t="s"/>
      <x:c r="D392" s="33" t="s"/>
      <x:c r="E392" s="29" t="s"/>
      <x:c r="F392" s="28" t="s"/>
      <x:c r="G392" s="33" t="s"/>
      <x:c r="H392" s="29" t="s"/>
      <x:c r="I392" s="28" t="s"/>
      <x:c r="J392" s="33" t="s"/>
      <x:c r="K392" s="29" t="s"/>
      <x:c r="L392" s="28" t="s"/>
      <x:c r="M392" s="33" t="s"/>
      <x:c r="N392" s="29" t="s"/>
      <x:c r="O392" s="34" t="s"/>
      <x:c r="P392" s="33" t="s"/>
    </x:row>
    <x:row r="393" spans="1:23" x14ac:dyDescent="0.25">
      <x:c r="B393" s="29" t="s"/>
      <x:c r="C393" s="28" t="s"/>
      <x:c r="D393" s="33" t="s"/>
      <x:c r="E393" s="29" t="s"/>
      <x:c r="F393" s="28" t="s"/>
      <x:c r="G393" s="33" t="s"/>
      <x:c r="H393" s="29" t="s"/>
      <x:c r="I393" s="28" t="s"/>
      <x:c r="J393" s="33" t="s"/>
      <x:c r="K393" s="29" t="s"/>
      <x:c r="L393" s="28" t="s"/>
      <x:c r="M393" s="33" t="s"/>
      <x:c r="N393" s="29" t="s"/>
      <x:c r="O393" s="34" t="s"/>
      <x:c r="P393" s="33" t="s"/>
    </x:row>
    <x:row r="394" spans="1:23" x14ac:dyDescent="0.25">
      <x:c r="B394" s="29" t="s"/>
      <x:c r="C394" s="28" t="s"/>
      <x:c r="D394" s="33" t="s"/>
      <x:c r="E394" s="29" t="s"/>
      <x:c r="F394" s="28" t="s"/>
      <x:c r="G394" s="33" t="s"/>
      <x:c r="H394" s="29" t="s"/>
      <x:c r="I394" s="28" t="s"/>
      <x:c r="J394" s="33" t="s"/>
      <x:c r="K394" s="29" t="s"/>
      <x:c r="L394" s="28" t="s"/>
      <x:c r="M394" s="33" t="s"/>
      <x:c r="N394" s="29" t="s"/>
      <x:c r="O394" s="34" t="s"/>
      <x:c r="P394" s="33" t="s"/>
    </x:row>
    <x:row r="395" spans="1:23" x14ac:dyDescent="0.25">
      <x:c r="B395" s="29" t="s"/>
      <x:c r="C395" s="28" t="s"/>
      <x:c r="D395" s="33" t="s"/>
      <x:c r="E395" s="29" t="s"/>
      <x:c r="F395" s="28" t="s"/>
      <x:c r="G395" s="33" t="s"/>
      <x:c r="H395" s="29" t="s"/>
      <x:c r="I395" s="28" t="s"/>
      <x:c r="J395" s="33" t="s"/>
      <x:c r="K395" s="29" t="s"/>
      <x:c r="L395" s="28" t="s"/>
      <x:c r="M395" s="33" t="s"/>
      <x:c r="N395" s="29" t="s"/>
      <x:c r="O395" s="34" t="s"/>
      <x:c r="P395" s="33" t="s"/>
    </x:row>
    <x:row r="396" spans="1:23" x14ac:dyDescent="0.25">
      <x:c r="B396" s="29" t="s"/>
      <x:c r="C396" s="28" t="s"/>
      <x:c r="D396" s="33" t="s"/>
      <x:c r="E396" s="29" t="s"/>
      <x:c r="F396" s="28" t="s"/>
      <x:c r="G396" s="33" t="s"/>
      <x:c r="H396" s="29" t="s"/>
      <x:c r="I396" s="28" t="s"/>
      <x:c r="J396" s="33" t="s"/>
      <x:c r="K396" s="29" t="s"/>
      <x:c r="L396" s="28" t="s"/>
      <x:c r="M396" s="33" t="s"/>
      <x:c r="N396" s="29" t="s"/>
      <x:c r="O396" s="34" t="s"/>
      <x:c r="P396" s="33" t="s"/>
    </x:row>
    <x:row r="397" spans="1:23" x14ac:dyDescent="0.25">
      <x:c r="B397" s="29" t="s"/>
      <x:c r="C397" s="28" t="s"/>
      <x:c r="D397" s="33" t="s"/>
      <x:c r="E397" s="29" t="s"/>
      <x:c r="F397" s="28" t="s"/>
      <x:c r="G397" s="33" t="s"/>
      <x:c r="H397" s="29" t="s"/>
      <x:c r="I397" s="28" t="s"/>
      <x:c r="J397" s="33" t="s"/>
      <x:c r="K397" s="29" t="s"/>
      <x:c r="L397" s="28" t="s"/>
      <x:c r="M397" s="33" t="s"/>
      <x:c r="N397" s="29" t="s"/>
      <x:c r="O397" s="34" t="s"/>
      <x:c r="P397" s="33" t="s"/>
    </x:row>
    <x:row r="398" spans="1:23" x14ac:dyDescent="0.25">
      <x:c r="B398" s="29" t="s"/>
      <x:c r="C398" s="28" t="s"/>
      <x:c r="D398" s="33" t="s"/>
      <x:c r="E398" s="29" t="s"/>
      <x:c r="F398" s="28" t="s"/>
      <x:c r="G398" s="33" t="s"/>
      <x:c r="H398" s="29" t="s"/>
      <x:c r="I398" s="28" t="s"/>
      <x:c r="J398" s="33" t="s"/>
      <x:c r="K398" s="29" t="s"/>
      <x:c r="L398" s="28" t="s"/>
      <x:c r="M398" s="33" t="s"/>
      <x:c r="N398" s="29" t="s"/>
      <x:c r="O398" s="34" t="s"/>
      <x:c r="P398" s="33" t="s"/>
    </x:row>
    <x:row r="399" spans="1:23" x14ac:dyDescent="0.25">
      <x:c r="B399" s="29" t="s"/>
      <x:c r="C399" s="28" t="s"/>
      <x:c r="D399" s="33" t="s"/>
      <x:c r="E399" s="29" t="s"/>
      <x:c r="F399" s="28" t="s"/>
      <x:c r="G399" s="33" t="s"/>
      <x:c r="H399" s="29" t="s"/>
      <x:c r="I399" s="28" t="s"/>
      <x:c r="J399" s="33" t="s"/>
      <x:c r="K399" s="29" t="s"/>
      <x:c r="L399" s="28" t="s"/>
      <x:c r="M399" s="33" t="s"/>
      <x:c r="N399" s="29" t="s"/>
      <x:c r="O399" s="34" t="s"/>
      <x:c r="P399" s="33" t="s"/>
    </x:row>
    <x:row r="400" spans="1:23" x14ac:dyDescent="0.25">
      <x:c r="B400" s="29" t="s"/>
      <x:c r="C400" s="28" t="s"/>
      <x:c r="D400" s="33" t="s"/>
      <x:c r="E400" s="29" t="s"/>
      <x:c r="F400" s="28" t="s"/>
      <x:c r="G400" s="33" t="s"/>
      <x:c r="H400" s="29" t="s"/>
      <x:c r="I400" s="28" t="s"/>
      <x:c r="J400" s="33" t="s"/>
      <x:c r="K400" s="29" t="s"/>
      <x:c r="L400" s="28" t="s"/>
      <x:c r="M400" s="33" t="s"/>
      <x:c r="N400" s="29" t="s"/>
      <x:c r="O400" s="34" t="s"/>
      <x:c r="P400" s="33" t="s"/>
    </x:row>
    <x:row r="401" spans="1:23" x14ac:dyDescent="0.25">
      <x:c r="B401" s="29" t="s"/>
      <x:c r="C401" s="28" t="s"/>
      <x:c r="D401" s="33" t="s"/>
      <x:c r="E401" s="29" t="s"/>
      <x:c r="F401" s="28" t="s"/>
      <x:c r="G401" s="33" t="s"/>
      <x:c r="H401" s="29" t="s"/>
      <x:c r="I401" s="28" t="s"/>
      <x:c r="J401" s="33" t="s"/>
      <x:c r="K401" s="29" t="s"/>
      <x:c r="L401" s="28" t="s"/>
      <x:c r="M401" s="33" t="s"/>
      <x:c r="N401" s="29" t="s"/>
      <x:c r="O401" s="34" t="s"/>
      <x:c r="P401" s="33" t="s"/>
    </x:row>
    <x:row r="402" spans="1:23" x14ac:dyDescent="0.25">
      <x:c r="B402" s="29" t="s"/>
      <x:c r="C402" s="28" t="s"/>
      <x:c r="D402" s="33" t="s"/>
      <x:c r="E402" s="29" t="s"/>
      <x:c r="F402" s="28" t="s"/>
      <x:c r="G402" s="33" t="s"/>
      <x:c r="H402" s="29" t="s"/>
      <x:c r="I402" s="28" t="s"/>
      <x:c r="J402" s="33" t="s"/>
      <x:c r="K402" s="29" t="s"/>
      <x:c r="L402" s="28" t="s"/>
      <x:c r="M402" s="33" t="s"/>
      <x:c r="N402" s="29" t="s"/>
      <x:c r="O402" s="34" t="s"/>
      <x:c r="P402" s="33" t="s"/>
    </x:row>
    <x:row r="403" spans="1:23" customFormat="1" ht="15.75" customHeight="1" thickBot="1" x14ac:dyDescent="0.3">
      <x:c r="B403" s="25" t="s"/>
      <x:c r="C403" s="35" t="s"/>
      <x:c r="D403" s="36" t="s"/>
      <x:c r="E403" s="25" t="s"/>
      <x:c r="F403" s="35" t="s"/>
      <x:c r="G403" s="36" t="s"/>
      <x:c r="H403" s="25" t="s"/>
      <x:c r="I403" s="35" t="s"/>
      <x:c r="J403" s="36" t="s"/>
      <x:c r="K403" s="25" t="s"/>
      <x:c r="L403" s="35" t="s"/>
      <x:c r="M403" s="36" t="s"/>
      <x:c r="N403" s="25" t="s"/>
      <x:c r="O403" s="35" t="s"/>
      <x:c r="P403" s="36" t="s"/>
    </x:row>
    <x:row r="405" spans="1:23" customFormat="1" ht="15.75" customHeight="1" thickBot="1" x14ac:dyDescent="0.3">
      <x:c r="B405" s="23" t="s">
        <x:v>129</x:v>
      </x:c>
    </x:row>
    <x:row r="406" spans="1:23" x14ac:dyDescent="0.25">
      <x:c r="B406" s="123" t="s">
        <x:v>10</x:v>
      </x:c>
      <x:c r="C406" s="124" t="s"/>
      <x:c r="D406" s="125" t="s"/>
      <x:c r="E406" s="123" t="s">
        <x:v>11</x:v>
      </x:c>
      <x:c r="F406" s="124" t="s"/>
      <x:c r="G406" s="125" t="s"/>
      <x:c r="H406" s="123" t="s">
        <x:v>12</x:v>
      </x:c>
      <x:c r="I406" s="124" t="s"/>
      <x:c r="J406" s="125" t="s"/>
      <x:c r="K406" s="123" t="s">
        <x:v>13</x:v>
      </x:c>
      <x:c r="L406" s="124" t="s"/>
      <x:c r="M406" s="125" t="s"/>
      <x:c r="N406" s="123" t="s">
        <x:v>14</x:v>
      </x:c>
      <x:c r="O406" s="124" t="s"/>
      <x:c r="P406" s="125" t="s"/>
      <x:c r="Q406" s="137" t="s">
        <x:v>15</x:v>
      </x:c>
      <x:c r="R406" s="128" t="s">
        <x:v>16</x:v>
      </x:c>
      <x:c r="S406" s="19" t="s">
        <x:v>17</x:v>
      </x:c>
      <x:c r="T406" s="70" t="s">
        <x:v>18</x:v>
      </x:c>
      <x:c r="U406" s="70" t="s">
        <x:v>19</x:v>
      </x:c>
      <x:c r="V406" s="70" t="s">
        <x:v>20</x:v>
      </x:c>
    </x:row>
    <x:row r="407" spans="1:23" x14ac:dyDescent="0.25">
      <x:c r="B407" s="26" t="s">
        <x:v>21</x:v>
      </x:c>
      <x:c r="C407" s="27" t="s">
        <x:v>22</x:v>
      </x:c>
      <x:c r="D407" s="24" t="s">
        <x:v>23</x:v>
      </x:c>
      <x:c r="E407" s="26" t="s">
        <x:v>24</x:v>
      </x:c>
      <x:c r="F407" s="27" t="s">
        <x:v>25</x:v>
      </x:c>
      <x:c r="G407" s="24" t="s">
        <x:v>23</x:v>
      </x:c>
      <x:c r="H407" s="26" t="s">
        <x:v>25</x:v>
      </x:c>
      <x:c r="I407" s="27" t="s">
        <x:v>26</x:v>
      </x:c>
      <x:c r="J407" s="24" t="s">
        <x:v>23</x:v>
      </x:c>
      <x:c r="K407" s="26" t="s">
        <x:v>27</x:v>
      </x:c>
      <x:c r="L407" s="27" t="s">
        <x:v>28</x:v>
      </x:c>
      <x:c r="M407" s="24" t="s">
        <x:v>23</x:v>
      </x:c>
      <x:c r="N407" s="26" t="s">
        <x:v>28</x:v>
      </x:c>
      <x:c r="O407" s="27" t="s">
        <x:v>29</x:v>
      </x:c>
      <x:c r="P407" s="24" t="s">
        <x:v>23</x:v>
      </x:c>
      <x:c r="Q407" s="29" t="s">
        <x:v>34</x:v>
      </x:c>
      <x:c r="R407" s="138" t="s"/>
      <x:c r="S407" s="39" t="s">
        <x:v>125</x:v>
      </x:c>
      <x:c r="V407" s="71" t="s"/>
    </x:row>
    <x:row r="408" spans="1:23" x14ac:dyDescent="0.25">
      <x:c r="B408" s="26" t="s">
        <x:v>30</x:v>
      </x:c>
      <x:c r="C408" s="27" t="s">
        <x:v>31</x:v>
      </x:c>
      <x:c r="D408" s="33" t="s">
        <x:v>33</x:v>
      </x:c>
      <x:c r="E408" s="26" t="s">
        <x:v>30</x:v>
      </x:c>
      <x:c r="F408" s="27" t="s">
        <x:v>31</x:v>
      </x:c>
      <x:c r="G408" s="33" t="s">
        <x:v>33</x:v>
      </x:c>
      <x:c r="H408" s="26" t="s">
        <x:v>30</x:v>
      </x:c>
      <x:c r="I408" s="27" t="s">
        <x:v>31</x:v>
      </x:c>
      <x:c r="J408" s="33" t="s">
        <x:v>33</x:v>
      </x:c>
      <x:c r="K408" s="26" t="s">
        <x:v>30</x:v>
      </x:c>
      <x:c r="L408" s="27" t="s">
        <x:v>31</x:v>
      </x:c>
      <x:c r="M408" s="33" t="s">
        <x:v>33</x:v>
      </x:c>
      <x:c r="N408" s="26" t="s">
        <x:v>30</x:v>
      </x:c>
      <x:c r="O408" s="27" t="s">
        <x:v>31</x:v>
      </x:c>
      <x:c r="P408" s="33" t="s">
        <x:v>33</x:v>
      </x:c>
      <x:c r="Q408" s="29" t="s">
        <x:v>28</x:v>
      </x:c>
      <x:c r="R408" s="139" t="s"/>
      <x:c r="S408" s="39" t="s">
        <x:v>126</x:v>
      </x:c>
    </x:row>
    <x:row r="409" spans="1:23" customFormat="1" ht="15.75" customHeight="1" thickBot="1" x14ac:dyDescent="0.3">
      <x:c r="B409" s="29" t="s"/>
      <x:c r="C409" s="28" t="s"/>
      <x:c r="D409" s="33" t="s"/>
      <x:c r="E409" s="29" t="s"/>
      <x:c r="F409" s="28" t="s"/>
      <x:c r="G409" s="33" t="s"/>
      <x:c r="H409" s="29" t="s"/>
      <x:c r="I409" s="28" t="s"/>
      <x:c r="J409" s="33" t="s"/>
      <x:c r="K409" s="29" t="s"/>
      <x:c r="L409" s="28" t="s"/>
      <x:c r="M409" s="33" t="s"/>
      <x:c r="N409" s="29" t="s"/>
      <x:c r="O409" s="34" t="s"/>
      <x:c r="P409" s="33" t="s"/>
      <x:c r="Q409" s="25" t="s">
        <x:v>27</x:v>
      </x:c>
      <x:c r="R409" s="140" t="s"/>
      <x:c r="S409" s="39" t="s">
        <x:v>127</x:v>
      </x:c>
    </x:row>
    <x:row r="410" spans="1:23" x14ac:dyDescent="0.25">
      <x:c r="B410" s="29" t="s"/>
      <x:c r="C410" s="28" t="s"/>
      <x:c r="D410" s="33" t="s"/>
      <x:c r="E410" s="29" t="s"/>
      <x:c r="F410" s="28" t="s"/>
      <x:c r="G410" s="33" t="s"/>
      <x:c r="H410" s="29" t="s"/>
      <x:c r="I410" s="28" t="s"/>
      <x:c r="J410" s="33" t="s"/>
      <x:c r="K410" s="29" t="s"/>
      <x:c r="L410" s="28" t="s"/>
      <x:c r="M410" s="33" t="s"/>
      <x:c r="N410" s="29" t="s"/>
      <x:c r="O410" s="34" t="s"/>
      <x:c r="P410" s="33" t="s"/>
    </x:row>
    <x:row r="411" spans="1:23" x14ac:dyDescent="0.25">
      <x:c r="B411" s="29" t="s"/>
      <x:c r="C411" s="28" t="s"/>
      <x:c r="D411" s="33" t="s"/>
      <x:c r="E411" s="29" t="s"/>
      <x:c r="F411" s="28" t="s"/>
      <x:c r="G411" s="33" t="s"/>
      <x:c r="H411" s="29" t="s"/>
      <x:c r="I411" s="28" t="s"/>
      <x:c r="J411" s="33" t="s"/>
      <x:c r="K411" s="29" t="s"/>
      <x:c r="L411" s="28" t="s"/>
      <x:c r="M411" s="33" t="s"/>
      <x:c r="N411" s="29" t="s"/>
      <x:c r="O411" s="34" t="s"/>
      <x:c r="P411" s="33" t="s"/>
    </x:row>
    <x:row r="412" spans="1:23" x14ac:dyDescent="0.25">
      <x:c r="B412" s="29" t="s"/>
      <x:c r="C412" s="28" t="s"/>
      <x:c r="D412" s="33" t="s"/>
      <x:c r="E412" s="29" t="s"/>
      <x:c r="F412" s="28" t="s"/>
      <x:c r="G412" s="33" t="s"/>
      <x:c r="H412" s="29" t="s"/>
      <x:c r="I412" s="28" t="s"/>
      <x:c r="J412" s="33" t="s"/>
      <x:c r="K412" s="29" t="s"/>
      <x:c r="L412" s="28" t="s"/>
      <x:c r="M412" s="33" t="s"/>
      <x:c r="N412" s="29" t="s"/>
      <x:c r="O412" s="34" t="s"/>
      <x:c r="P412" s="33" t="s"/>
    </x:row>
    <x:row r="413" spans="1:23" x14ac:dyDescent="0.25">
      <x:c r="B413" s="29" t="s"/>
      <x:c r="C413" s="28" t="s"/>
      <x:c r="D413" s="33" t="s"/>
      <x:c r="E413" s="29" t="s"/>
      <x:c r="F413" s="28" t="s"/>
      <x:c r="G413" s="33" t="s"/>
      <x:c r="H413" s="29" t="s"/>
      <x:c r="I413" s="28" t="s"/>
      <x:c r="J413" s="33" t="s"/>
      <x:c r="K413" s="29" t="s"/>
      <x:c r="L413" s="28" t="s"/>
      <x:c r="M413" s="33" t="s"/>
      <x:c r="N413" s="29" t="s"/>
      <x:c r="O413" s="34" t="s"/>
      <x:c r="P413" s="33" t="s"/>
    </x:row>
    <x:row r="414" spans="1:23" x14ac:dyDescent="0.25">
      <x:c r="B414" s="29" t="s"/>
      <x:c r="C414" s="28" t="s"/>
      <x:c r="D414" s="33" t="s"/>
      <x:c r="E414" s="29" t="s"/>
      <x:c r="F414" s="28" t="s"/>
      <x:c r="G414" s="33" t="s"/>
      <x:c r="H414" s="29" t="s"/>
      <x:c r="I414" s="28" t="s"/>
      <x:c r="J414" s="33" t="s"/>
      <x:c r="K414" s="29" t="s"/>
      <x:c r="L414" s="28" t="s"/>
      <x:c r="M414" s="33" t="s"/>
      <x:c r="N414" s="29" t="s"/>
      <x:c r="O414" s="34" t="s"/>
      <x:c r="P414" s="33" t="s"/>
    </x:row>
    <x:row r="415" spans="1:23" x14ac:dyDescent="0.25">
      <x:c r="B415" s="29" t="s"/>
      <x:c r="C415" s="28" t="s"/>
      <x:c r="D415" s="33" t="s"/>
      <x:c r="E415" s="29" t="s"/>
      <x:c r="F415" s="28" t="s"/>
      <x:c r="G415" s="33" t="s"/>
      <x:c r="H415" s="29" t="s"/>
      <x:c r="I415" s="28" t="s"/>
      <x:c r="J415" s="33" t="s"/>
      <x:c r="K415" s="29" t="s"/>
      <x:c r="L415" s="28" t="s"/>
      <x:c r="M415" s="33" t="s"/>
      <x:c r="N415" s="29" t="s"/>
      <x:c r="O415" s="34" t="s"/>
      <x:c r="P415" s="33" t="s"/>
    </x:row>
    <x:row r="416" spans="1:23" x14ac:dyDescent="0.25">
      <x:c r="B416" s="29" t="s"/>
      <x:c r="C416" s="28" t="s"/>
      <x:c r="D416" s="33" t="s"/>
      <x:c r="E416" s="29" t="s"/>
      <x:c r="F416" s="28" t="s"/>
      <x:c r="G416" s="33" t="s"/>
      <x:c r="H416" s="29" t="s"/>
      <x:c r="I416" s="28" t="s"/>
      <x:c r="J416" s="33" t="s"/>
      <x:c r="K416" s="29" t="s"/>
      <x:c r="L416" s="28" t="s"/>
      <x:c r="M416" s="33" t="s"/>
      <x:c r="N416" s="29" t="s"/>
      <x:c r="O416" s="34" t="s"/>
      <x:c r="P416" s="33" t="s"/>
    </x:row>
    <x:row r="417" spans="1:23" x14ac:dyDescent="0.25">
      <x:c r="B417" s="29" t="s"/>
      <x:c r="C417" s="28" t="s"/>
      <x:c r="D417" s="33" t="s"/>
      <x:c r="E417" s="29" t="s"/>
      <x:c r="F417" s="28" t="s"/>
      <x:c r="G417" s="33" t="s"/>
      <x:c r="H417" s="29" t="s"/>
      <x:c r="I417" s="28" t="s"/>
      <x:c r="J417" s="33" t="s"/>
      <x:c r="K417" s="29" t="s"/>
      <x:c r="L417" s="28" t="s"/>
      <x:c r="M417" s="33" t="s"/>
      <x:c r="N417" s="29" t="s"/>
      <x:c r="O417" s="34" t="s"/>
      <x:c r="P417" s="33" t="s"/>
    </x:row>
    <x:row r="418" spans="1:23" x14ac:dyDescent="0.25">
      <x:c r="B418" s="29" t="s"/>
      <x:c r="C418" s="28" t="s"/>
      <x:c r="D418" s="33" t="s"/>
      <x:c r="E418" s="29" t="s"/>
      <x:c r="F418" s="28" t="s"/>
      <x:c r="G418" s="33" t="s"/>
      <x:c r="H418" s="29" t="s"/>
      <x:c r="I418" s="28" t="s"/>
      <x:c r="J418" s="33" t="s"/>
      <x:c r="K418" s="29" t="s"/>
      <x:c r="L418" s="28" t="s"/>
      <x:c r="M418" s="33" t="s"/>
      <x:c r="N418" s="29" t="s"/>
      <x:c r="O418" s="34" t="s"/>
      <x:c r="P418" s="33" t="s"/>
    </x:row>
    <x:row r="419" spans="1:23" x14ac:dyDescent="0.25">
      <x:c r="B419" s="29" t="s"/>
      <x:c r="C419" s="28" t="s"/>
      <x:c r="D419" s="33" t="s"/>
      <x:c r="E419" s="29" t="s"/>
      <x:c r="F419" s="28" t="s"/>
      <x:c r="G419" s="33" t="s"/>
      <x:c r="H419" s="29" t="s"/>
      <x:c r="I419" s="28" t="s"/>
      <x:c r="J419" s="33" t="s"/>
      <x:c r="K419" s="29" t="s"/>
      <x:c r="L419" s="28" t="s"/>
      <x:c r="M419" s="33" t="s"/>
      <x:c r="N419" s="29" t="s"/>
      <x:c r="O419" s="34" t="s"/>
      <x:c r="P419" s="33" t="s"/>
    </x:row>
    <x:row r="420" spans="1:23" x14ac:dyDescent="0.25">
      <x:c r="B420" s="29" t="s"/>
      <x:c r="C420" s="28" t="s"/>
      <x:c r="D420" s="33" t="s"/>
      <x:c r="E420" s="29" t="s"/>
      <x:c r="F420" s="28" t="s"/>
      <x:c r="G420" s="33" t="s"/>
      <x:c r="H420" s="29" t="s"/>
      <x:c r="I420" s="28" t="s"/>
      <x:c r="J420" s="33" t="s"/>
      <x:c r="K420" s="29" t="s"/>
      <x:c r="L420" s="28" t="s"/>
      <x:c r="M420" s="33" t="s"/>
      <x:c r="N420" s="29" t="s"/>
      <x:c r="O420" s="34" t="s"/>
      <x:c r="P420" s="33" t="s"/>
    </x:row>
    <x:row r="421" spans="1:23" customFormat="1" ht="15.75" customHeight="1" thickBot="1" x14ac:dyDescent="0.3">
      <x:c r="B421" s="25" t="s"/>
      <x:c r="C421" s="35" t="s"/>
      <x:c r="D421" s="36" t="s"/>
      <x:c r="E421" s="25" t="s"/>
      <x:c r="F421" s="35" t="s"/>
      <x:c r="G421" s="36" t="s"/>
      <x:c r="H421" s="25" t="s"/>
      <x:c r="I421" s="35" t="s"/>
      <x:c r="J421" s="36" t="s"/>
      <x:c r="K421" s="25" t="s"/>
      <x:c r="L421" s="35" t="s"/>
      <x:c r="M421" s="36" t="s"/>
      <x:c r="N421" s="25" t="s"/>
      <x:c r="O421" s="35" t="s"/>
      <x:c r="P421" s="36" t="s"/>
    </x:row>
  </x:sheetData>
  <x:mergeCells count="125">
    <x:mergeCell ref="B8:D8"/>
    <x:mergeCell ref="E8:G8"/>
    <x:mergeCell ref="H8:J8"/>
    <x:mergeCell ref="K8:M8"/>
    <x:mergeCell ref="N8:P8"/>
    <x:mergeCell ref="B23:D23"/>
    <x:mergeCell ref="E23:G23"/>
    <x:mergeCell ref="H23:J23"/>
    <x:mergeCell ref="K23:M23"/>
    <x:mergeCell ref="N23:P23"/>
    <x:mergeCell ref="B38:D38"/>
    <x:mergeCell ref="E38:G38"/>
    <x:mergeCell ref="H38:J38"/>
    <x:mergeCell ref="K38:M38"/>
    <x:mergeCell ref="N38:P38"/>
    <x:mergeCell ref="B53:D53"/>
    <x:mergeCell ref="E53:G53"/>
    <x:mergeCell ref="H53:J53"/>
    <x:mergeCell ref="K53:M53"/>
    <x:mergeCell ref="N53:P53"/>
    <x:mergeCell ref="B68:D68"/>
    <x:mergeCell ref="E68:G68"/>
    <x:mergeCell ref="H68:J68"/>
    <x:mergeCell ref="K68:M68"/>
    <x:mergeCell ref="N68:P68"/>
    <x:mergeCell ref="B83:D83"/>
    <x:mergeCell ref="E83:G83"/>
    <x:mergeCell ref="H83:J83"/>
    <x:mergeCell ref="K83:M83"/>
    <x:mergeCell ref="N83:P83"/>
    <x:mergeCell ref="B98:D98"/>
    <x:mergeCell ref="E98:G98"/>
    <x:mergeCell ref="H98:J98"/>
    <x:mergeCell ref="K98:M98"/>
    <x:mergeCell ref="N98:P98"/>
    <x:mergeCell ref="B117:D117"/>
    <x:mergeCell ref="E117:G117"/>
    <x:mergeCell ref="H117:J117"/>
    <x:mergeCell ref="K117:M117"/>
    <x:mergeCell ref="N117:P117"/>
    <x:mergeCell ref="B135:D135"/>
    <x:mergeCell ref="E135:G135"/>
    <x:mergeCell ref="H135:J135"/>
    <x:mergeCell ref="K135:M135"/>
    <x:mergeCell ref="N135:P135"/>
    <x:mergeCell ref="B150:D150"/>
    <x:mergeCell ref="E150:G150"/>
    <x:mergeCell ref="H150:J150"/>
    <x:mergeCell ref="K150:M150"/>
    <x:mergeCell ref="N150:P150"/>
    <x:mergeCell ref="B165:D165"/>
    <x:mergeCell ref="E165:G165"/>
    <x:mergeCell ref="H165:J165"/>
    <x:mergeCell ref="K165:M165"/>
    <x:mergeCell ref="N165:P165"/>
    <x:mergeCell ref="B183:D183"/>
    <x:mergeCell ref="E183:G183"/>
    <x:mergeCell ref="H183:J183"/>
    <x:mergeCell ref="K183:M183"/>
    <x:mergeCell ref="N183:P183"/>
    <x:mergeCell ref="B200:D200"/>
    <x:mergeCell ref="E200:G200"/>
    <x:mergeCell ref="H200:J200"/>
    <x:mergeCell ref="K200:M200"/>
    <x:mergeCell ref="N200:P200"/>
    <x:mergeCell ref="B219:D219"/>
    <x:mergeCell ref="E219:G219"/>
    <x:mergeCell ref="H219:J219"/>
    <x:mergeCell ref="K219:M219"/>
    <x:mergeCell ref="N219:P219"/>
    <x:mergeCell ref="B238:D238"/>
    <x:mergeCell ref="E238:G238"/>
    <x:mergeCell ref="H238:J238"/>
    <x:mergeCell ref="K238:M238"/>
    <x:mergeCell ref="N238:P238"/>
    <x:mergeCell ref="B253:D253"/>
    <x:mergeCell ref="E253:G253"/>
    <x:mergeCell ref="H253:J253"/>
    <x:mergeCell ref="K253:M253"/>
    <x:mergeCell ref="N253:P253"/>
    <x:mergeCell ref="B268:D268"/>
    <x:mergeCell ref="E268:G268"/>
    <x:mergeCell ref="H268:J268"/>
    <x:mergeCell ref="K268:M268"/>
    <x:mergeCell ref="N268:P268"/>
    <x:mergeCell ref="B284:D284"/>
    <x:mergeCell ref="E284:G284"/>
    <x:mergeCell ref="H284:J284"/>
    <x:mergeCell ref="K284:M284"/>
    <x:mergeCell ref="N284:P284"/>
    <x:mergeCell ref="B303:D303"/>
    <x:mergeCell ref="E303:G303"/>
    <x:mergeCell ref="H303:J303"/>
    <x:mergeCell ref="K303:M303"/>
    <x:mergeCell ref="N303:P303"/>
    <x:mergeCell ref="B321:D321"/>
    <x:mergeCell ref="E321:G321"/>
    <x:mergeCell ref="H321:J321"/>
    <x:mergeCell ref="K321:M321"/>
    <x:mergeCell ref="N321:P321"/>
    <x:mergeCell ref="B339:D339"/>
    <x:mergeCell ref="E339:G339"/>
    <x:mergeCell ref="H339:J339"/>
    <x:mergeCell ref="K339:M339"/>
    <x:mergeCell ref="N339:P339"/>
    <x:mergeCell ref="B355:D355"/>
    <x:mergeCell ref="E355:G355"/>
    <x:mergeCell ref="H355:J355"/>
    <x:mergeCell ref="K355:M355"/>
    <x:mergeCell ref="N355:P355"/>
    <x:mergeCell ref="B370:D370"/>
    <x:mergeCell ref="E370:G370"/>
    <x:mergeCell ref="H370:J370"/>
    <x:mergeCell ref="K370:M370"/>
    <x:mergeCell ref="N370:P370"/>
    <x:mergeCell ref="B388:D388"/>
    <x:mergeCell ref="E388:G388"/>
    <x:mergeCell ref="H388:J388"/>
    <x:mergeCell ref="K388:M388"/>
    <x:mergeCell ref="N388:P388"/>
    <x:mergeCell ref="B406:D406"/>
    <x:mergeCell ref="E406:G406"/>
    <x:mergeCell ref="H406:J406"/>
    <x:mergeCell ref="K406:M406"/>
    <x:mergeCell ref="N406:P406"/>
  </x:mergeCells>
  <x:conditionalFormatting sqref="U106:U106">
    <x:cfRule type="containsText" dxfId="0" priority="1" operator="containsText" text="Failed">
      <x:formula>NOT(ISERROR(SEARCH("Failed",U106)))</x:formula>
    </x:cfRule>
    <x:cfRule type="containsText" dxfId="1" priority="2" operator="containsText" text="Passed">
      <x:formula>NOT(ISERROR(SEARCH("Passed",U106)))</x:formula>
    </x:cfRule>
  </x:conditionalFormatting>
  <x:conditionalFormatting sqref="U367:U367">
    <x:cfRule type="containsText" dxfId="0" priority="3" operator="containsText" text="Failed">
      <x:formula>NOT(ISERROR(SEARCH("Failed",U367)))</x:formula>
    </x:cfRule>
    <x:cfRule type="containsText" dxfId="1" priority="4" operator="containsText" text="Passed">
      <x:formula>NOT(ISERROR(SEARCH("Passed",U367)))</x:formula>
    </x:cfRule>
  </x:conditionalFormatting>
  <x:conditionalFormatting sqref="U352:U352">
    <x:cfRule type="containsText" dxfId="0" priority="5" operator="containsText" text="Failed">
      <x:formula>NOT(ISERROR(SEARCH("Failed",U352)))</x:formula>
    </x:cfRule>
    <x:cfRule type="containsText" dxfId="1" priority="6" operator="containsText" text="Passed">
      <x:formula>NOT(ISERROR(SEARCH("Passed",U352)))</x:formula>
    </x:cfRule>
  </x:conditionalFormatting>
  <x:conditionalFormatting sqref="U1:U105 U107:U351 U353:U366 U368:U1048576">
    <x:cfRule type="containsText" dxfId="0" priority="7" operator="containsText" text="Failed">
      <x:formula>NOT(ISERROR(SEARCH("Failed",U1)))</x:formula>
    </x:cfRule>
    <x:cfRule type="containsText" dxfId="1" priority="8" operator="containsText" text="Passed">
      <x:formula>NOT(ISERROR(SEARCH("Passed",U1)))</x:formula>
    </x:cfRule>
  </x:conditionalFormatting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CDBE448-8CB2-4F18-A40D-F4B5EC4A14C9}" mc:Ignorable="x14ac xr xr2 xr3">
  <x:sheetPr>
    <x:outlinePr summaryBelow="1" summaryRight="1"/>
  </x:sheetPr>
  <x:dimension ref="A1:U46"/>
  <x:sheetViews>
    <x:sheetView zoomScale="80" zoomScaleNormal="80" workbookViewId="0">
      <x:selection activeCell="A46" sqref="A46"/>
    </x:sheetView>
  </x:sheetViews>
  <x:sheetFormatPr defaultColWidth="9" defaultRowHeight="15.75" x14ac:dyDescent="0.25"/>
  <x:cols>
    <x:col min="1" max="1" width="14.5" style="42" customWidth="1"/>
    <x:col min="2" max="2" width="12.625" style="42" customWidth="1"/>
    <x:col min="3" max="3" width="10.625" style="42" customWidth="1"/>
    <x:col min="4" max="5" width="12.625" style="42" customWidth="1"/>
    <x:col min="6" max="6" width="10.625" style="42" customWidth="1"/>
    <x:col min="7" max="8" width="12.625" style="42" customWidth="1"/>
    <x:col min="9" max="9" width="10.625" style="42" customWidth="1"/>
    <x:col min="10" max="11" width="12.625" style="42" customWidth="1"/>
    <x:col min="12" max="12" width="10.625" style="42" customWidth="1"/>
    <x:col min="13" max="13" width="11.5" style="42" customWidth="1"/>
    <x:col min="14" max="15" width="10.625" style="42" customWidth="1"/>
    <x:col min="16" max="16" width="13.875" style="41" customWidth="1"/>
    <x:col min="17" max="17" width="14" style="41" customWidth="1"/>
    <x:col min="18" max="18" width="13.25" style="41" customWidth="1"/>
    <x:col min="19" max="19" width="17.125" style="41" customWidth="1"/>
    <x:col min="20" max="20" width="8" style="41" customWidth="1"/>
    <x:col min="21" max="21" width="14.125" style="41" customWidth="1"/>
    <x:col min="22" max="16384" width="9" style="41" customWidth="1"/>
  </x:cols>
  <x:sheetData>
    <x:row r="1" spans="1:21" s="39" customFormat="1" x14ac:dyDescent="0.25">
      <x:c r="A1" s="22" t="s">
        <x:v>0</x:v>
      </x:c>
      <x:c r="B1" s="30" t="s"/>
      <x:c r="C1" s="30" t="s"/>
      <x:c r="D1" s="30" t="s"/>
      <x:c r="E1" s="30" t="s"/>
      <x:c r="F1" s="30" t="s"/>
      <x:c r="G1" s="30" t="s"/>
      <x:c r="H1" s="30" t="s"/>
      <x:c r="I1" s="30" t="s"/>
      <x:c r="J1" s="30" t="s"/>
      <x:c r="K1" s="30" t="s"/>
      <x:c r="L1" s="30" t="s"/>
      <x:c r="M1" s="30" t="s"/>
      <x:c r="N1" s="30" t="s"/>
      <x:c r="O1" s="30" t="s"/>
    </x:row>
    <x:row r="2" spans="1:21" s="39" customFormat="1" x14ac:dyDescent="0.25">
      <x:c r="A2" s="31" t="s">
        <x:v>1</x:v>
      </x:c>
      <x:c r="B2" s="31" t="s">
        <x:v>2</x:v>
      </x:c>
      <x:c r="C2" s="30" t="s"/>
      <x:c r="D2" s="30" t="s"/>
      <x:c r="E2" s="30" t="s"/>
      <x:c r="F2" s="30" t="s"/>
      <x:c r="G2" s="30" t="s"/>
      <x:c r="H2" s="30" t="s"/>
      <x:c r="I2" s="30" t="s"/>
      <x:c r="J2" s="30" t="s"/>
      <x:c r="K2" s="30" t="s"/>
      <x:c r="L2" s="30" t="s"/>
      <x:c r="M2" s="30" t="s"/>
      <x:c r="N2" s="30" t="s"/>
      <x:c r="O2" s="30" t="s"/>
    </x:row>
    <x:row r="3" spans="1:21" s="39" customFormat="1" x14ac:dyDescent="0.25">
      <x:c r="A3" s="31" t="s">
        <x:v>3</x:v>
      </x:c>
      <x:c r="B3" s="31" t="s">
        <x:v>4</x:v>
      </x:c>
      <x:c r="C3" s="30" t="s"/>
      <x:c r="D3" s="30" t="s"/>
      <x:c r="E3" s="30" t="s"/>
      <x:c r="F3" s="30" t="s"/>
      <x:c r="G3" s="30" t="s"/>
      <x:c r="H3" s="30" t="s"/>
      <x:c r="I3" s="30" t="s"/>
      <x:c r="J3" s="30" t="s"/>
      <x:c r="K3" s="30" t="s"/>
      <x:c r="L3" s="30" t="s"/>
      <x:c r="M3" s="30" t="s"/>
      <x:c r="N3" s="30" t="s"/>
      <x:c r="O3" s="30" t="s"/>
    </x:row>
    <x:row r="4" spans="1:21" s="39" customFormat="1" x14ac:dyDescent="0.25">
      <x:c r="A4" s="31" t="s">
        <x:v>5</x:v>
      </x:c>
      <x:c r="B4" s="31" t="s">
        <x:v>6</x:v>
      </x:c>
      <x:c r="C4" s="30" t="s"/>
      <x:c r="D4" s="30" t="s"/>
      <x:c r="E4" s="30" t="s"/>
      <x:c r="F4" s="30" t="s"/>
      <x:c r="G4" s="30" t="s"/>
      <x:c r="H4" s="30" t="s"/>
      <x:c r="I4" s="30" t="s"/>
      <x:c r="J4" s="30" t="s"/>
      <x:c r="K4" s="30" t="s"/>
      <x:c r="L4" s="30" t="s"/>
      <x:c r="M4" s="30" t="s"/>
      <x:c r="N4" s="30" t="s"/>
      <x:c r="O4" s="30" t="s"/>
    </x:row>
    <x:row r="5" spans="1:21" s="40" customFormat="1" ht="15" customHeight="1" x14ac:dyDescent="0.25">
      <x:c r="A5" s="30" t="s"/>
      <x:c r="B5" s="32" t="s"/>
      <x:c r="C5" s="32" t="s"/>
      <x:c r="D5" s="32" t="s"/>
      <x:c r="E5" s="32" t="s"/>
      <x:c r="F5" s="32" t="s"/>
      <x:c r="G5" s="32" t="s"/>
      <x:c r="H5" s="32" t="s"/>
      <x:c r="I5" s="32" t="s"/>
      <x:c r="J5" s="32" t="s"/>
      <x:c r="K5" s="32" t="s"/>
      <x:c r="L5" s="32" t="s"/>
      <x:c r="M5" s="32" t="s"/>
      <x:c r="N5" s="32" t="s"/>
      <x:c r="O5" s="32" t="s"/>
    </x:row>
    <x:row r="6" spans="1:21" s="40" customFormat="1" ht="15.75" customHeight="1" x14ac:dyDescent="0.25">
      <x:c r="A6" s="30" t="s"/>
      <x:c r="B6" s="32" t="s"/>
      <x:c r="C6" s="32" t="s"/>
      <x:c r="D6" s="32" t="s"/>
      <x:c r="E6" s="32" t="s"/>
      <x:c r="F6" s="32" t="s"/>
      <x:c r="G6" s="32" t="s"/>
      <x:c r="H6" s="32" t="s"/>
      <x:c r="I6" s="32" t="s"/>
      <x:c r="J6" s="32" t="s"/>
      <x:c r="K6" s="32" t="s"/>
      <x:c r="L6" s="32" t="s"/>
      <x:c r="M6" s="32" t="s"/>
      <x:c r="N6" s="32" t="s"/>
      <x:c r="O6" s="32" t="s"/>
    </x:row>
    <x:row r="7" spans="1:21" customFormat="1" ht="16.5" customHeight="1" thickBot="1" x14ac:dyDescent="0.3">
      <x:c r="A7" s="23" t="s">
        <x:v>130</x:v>
      </x:c>
      <x:c r="B7" s="32" t="s"/>
      <x:c r="C7" s="32" t="s"/>
      <x:c r="D7" s="32" t="s"/>
      <x:c r="E7" s="32" t="s"/>
      <x:c r="F7" s="32" t="s"/>
      <x:c r="G7" s="32" t="s"/>
      <x:c r="H7" s="32" t="s"/>
      <x:c r="I7" s="32" t="s"/>
      <x:c r="J7" s="32" t="s"/>
      <x:c r="K7" s="32" t="s"/>
      <x:c r="L7" s="32" t="s"/>
      <x:c r="M7" s="32" t="s"/>
      <x:c r="N7" s="32" t="s"/>
      <x:c r="O7" s="32" t="s"/>
      <x:c r="P7" s="40" t="s"/>
      <x:c r="Q7" s="40" t="s"/>
      <x:c r="R7" s="40" t="s"/>
      <x:c r="S7" s="40" t="s"/>
      <x:c r="T7" s="40" t="s"/>
      <x:c r="U7" s="40" t="s"/>
    </x:row>
    <x:row r="8" spans="1:21" x14ac:dyDescent="0.25">
      <x:c r="A8" s="123" t="s">
        <x:v>10</x:v>
      </x:c>
      <x:c r="B8" s="124" t="s"/>
      <x:c r="C8" s="125" t="s"/>
      <x:c r="D8" s="123" t="s">
        <x:v>11</x:v>
      </x:c>
      <x:c r="E8" s="124" t="s"/>
      <x:c r="F8" s="125" t="s"/>
      <x:c r="G8" s="123" t="s">
        <x:v>12</x:v>
      </x:c>
      <x:c r="H8" s="124" t="s"/>
      <x:c r="I8" s="125" t="s"/>
      <x:c r="J8" s="123" t="s">
        <x:v>13</x:v>
      </x:c>
      <x:c r="K8" s="124" t="s"/>
      <x:c r="L8" s="126" t="s"/>
      <x:c r="M8" s="123" t="s">
        <x:v>14</x:v>
      </x:c>
      <x:c r="N8" s="124" t="s"/>
      <x:c r="O8" s="126" t="s"/>
      <x:c r="P8" s="137" t="s">
        <x:v>15</x:v>
      </x:c>
      <x:c r="Q8" s="128" t="s">
        <x:v>16</x:v>
      </x:c>
      <x:c r="R8" s="19" t="s">
        <x:v>17</x:v>
      </x:c>
      <x:c r="S8" s="19" t="s">
        <x:v>18</x:v>
      </x:c>
      <x:c r="T8" s="19" t="s">
        <x:v>19</x:v>
      </x:c>
      <x:c r="U8" s="19" t="s">
        <x:v>20</x:v>
      </x:c>
    </x:row>
    <x:row r="9" spans="1:21" x14ac:dyDescent="0.25">
      <x:c r="A9" s="26" t="s">
        <x:v>21</x:v>
      </x:c>
      <x:c r="B9" s="27" t="s">
        <x:v>22</x:v>
      </x:c>
      <x:c r="C9" s="24" t="s">
        <x:v>23</x:v>
      </x:c>
      <x:c r="D9" s="26" t="s">
        <x:v>24</x:v>
      </x:c>
      <x:c r="E9" s="27" t="s">
        <x:v>25</x:v>
      </x:c>
      <x:c r="F9" s="24" t="s">
        <x:v>23</x:v>
      </x:c>
      <x:c r="G9" s="26" t="s">
        <x:v>25</x:v>
      </x:c>
      <x:c r="H9" s="27" t="s">
        <x:v>26</x:v>
      </x:c>
      <x:c r="I9" s="24" t="s">
        <x:v>23</x:v>
      </x:c>
      <x:c r="J9" s="26" t="s">
        <x:v>28</x:v>
      </x:c>
      <x:c r="K9" s="27" t="s">
        <x:v>27</x:v>
      </x:c>
      <x:c r="L9" s="70" t="s">
        <x:v>23</x:v>
      </x:c>
      <x:c r="M9" s="26" t="s">
        <x:v>28</x:v>
      </x:c>
      <x:c r="N9" s="27" t="s">
        <x:v>131</x:v>
      </x:c>
      <x:c r="O9" s="70" t="s">
        <x:v>23</x:v>
      </x:c>
      <x:c r="P9" s="29" t="s">
        <x:v>34</x:v>
      </x:c>
      <x:c r="Q9" s="163" t="s"/>
      <x:c r="R9" s="39" t="s">
        <x:v>132</x:v>
      </x:c>
      <x:c r="S9" s="40" t="s"/>
      <x:c r="T9" s="40" t="s"/>
      <x:c r="U9" s="72" t="s"/>
    </x:row>
    <x:row r="10" spans="1:21" x14ac:dyDescent="0.25">
      <x:c r="A10" s="26" t="s">
        <x:v>30</x:v>
      </x:c>
      <x:c r="B10" s="27" t="s">
        <x:v>31</x:v>
      </x:c>
      <x:c r="C10" s="33" t="s">
        <x:v>33</x:v>
      </x:c>
      <x:c r="D10" s="26" t="s">
        <x:v>30</x:v>
      </x:c>
      <x:c r="E10" s="27" t="s">
        <x:v>31</x:v>
      </x:c>
      <x:c r="F10" s="33" t="s">
        <x:v>33</x:v>
      </x:c>
      <x:c r="G10" s="26" t="s">
        <x:v>30</x:v>
      </x:c>
      <x:c r="H10" s="27" t="s">
        <x:v>31</x:v>
      </x:c>
      <x:c r="I10" s="33" t="s">
        <x:v>33</x:v>
      </x:c>
      <x:c r="J10" s="26" t="s">
        <x:v>30</x:v>
      </x:c>
      <x:c r="K10" s="27" t="s">
        <x:v>31</x:v>
      </x:c>
      <x:c r="L10" s="32" t="s">
        <x:v>33</x:v>
      </x:c>
      <x:c r="M10" s="26" t="s">
        <x:v>30</x:v>
      </x:c>
      <x:c r="N10" s="27" t="s">
        <x:v>31</x:v>
      </x:c>
      <x:c r="O10" s="32" t="s">
        <x:v>33</x:v>
      </x:c>
      <x:c r="P10" s="29" t="s">
        <x:v>133</x:v>
      </x:c>
      <x:c r="Q10" s="139" t="s"/>
      <x:c r="R10" s="39" t="s">
        <x:v>134</x:v>
      </x:c>
      <x:c r="S10" s="40" t="s"/>
      <x:c r="T10" s="40" t="s"/>
      <x:c r="U10" s="40" t="s"/>
    </x:row>
    <x:row r="11" spans="1:21" x14ac:dyDescent="0.25">
      <x:c r="A11" s="29" t="n">
        <x:v>0.1</x:v>
      </x:c>
      <x:c r="B11" s="28" t="s"/>
      <x:c r="C11" s="33" t="s"/>
      <x:c r="D11" s="29" t="s"/>
      <x:c r="E11" s="28" t="s"/>
      <x:c r="F11" s="33" t="s"/>
      <x:c r="G11" s="29" t="s"/>
      <x:c r="H11" s="28" t="s"/>
      <x:c r="I11" s="33" t="s"/>
      <x:c r="J11" s="29" t="s"/>
      <x:c r="K11" s="28" t="s"/>
      <x:c r="L11" s="32" t="s"/>
      <x:c r="M11" s="29" t="s"/>
      <x:c r="N11" s="28" t="s"/>
      <x:c r="O11" s="32" t="s"/>
      <x:c r="P11" s="29" t="s">
        <x:v>26</x:v>
      </x:c>
      <x:c r="Q11" s="164" t="s"/>
      <x:c r="R11" s="39" t="s">
        <x:v>127</x:v>
      </x:c>
      <x:c r="S11" s="40" t="s"/>
      <x:c r="T11" s="40" t="s"/>
      <x:c r="U11" s="40" t="s"/>
    </x:row>
    <x:row r="12" spans="1:21" x14ac:dyDescent="0.25">
      <x:c r="A12" s="29" t="n">
        <x:v>0.2</x:v>
      </x:c>
      <x:c r="B12" s="28">
        <x:f>(B20 - B11) / (A20 - A11) * A12 + (B20 - (B20 - B11) / (A20 - A11) * A20)</x:f>
      </x:c>
      <x:c r="C12" s="33" t="s"/>
      <x:c r="D12" s="29" t="s"/>
      <x:c r="E12" s="28">
        <x:f>(E20 - E11) / (D20 - D11) * D12 + (E20 - (E20 - E11) / (D20 - D11) * D20)</x:f>
      </x:c>
      <x:c r="F12" s="33" t="s"/>
      <x:c r="G12" s="29" t="s"/>
      <x:c r="H12" s="28">
        <x:f>(H20 - H11) / (G20 - G11) * G12 + (H20 - (H20 - H11) / (G20 - G11) * G20)</x:f>
      </x:c>
      <x:c r="I12" s="33" t="s"/>
      <x:c r="J12" s="29" t="s"/>
      <x:c r="K12" s="28">
        <x:f>(K20 - K11) / (J20 - J11) * J12 + (K20 - (K20 - K11) / (J20 - J11) * J20)</x:f>
      </x:c>
      <x:c r="L12" s="32" t="s"/>
      <x:c r="M12" s="29" t="s"/>
      <x:c r="N12" s="28">
        <x:f>(N20 - N11) / (M20 - M11) * M12 + (N20 - (N20 - N11) / (M20 - M11) * M20)</x:f>
      </x:c>
      <x:c r="O12" s="32" t="s"/>
      <x:c r="P12" s="29" t="s">
        <x:v>25</x:v>
      </x:c>
      <x:c r="Q12" s="165" t="s"/>
      <x:c r="R12" s="39" t="s">
        <x:v>135</x:v>
      </x:c>
      <x:c r="S12" s="40" t="s"/>
      <x:c r="T12" s="40" t="s"/>
      <x:c r="U12" s="40" t="s"/>
    </x:row>
    <x:row r="13" spans="1:21" x14ac:dyDescent="0.25">
      <x:c r="A13" s="29" t="n">
        <x:v>0.3</x:v>
      </x:c>
      <x:c r="B13" s="28">
        <x:f>(B20 - B11) / (A20 - A11) * A13 + (B20 - (B20 - B11) / (A20 - A11) * A20)</x:f>
      </x:c>
      <x:c r="C13" s="33" t="s"/>
      <x:c r="D13" s="29" t="s"/>
      <x:c r="E13" s="28">
        <x:f>(E20 - E11) / (D20 - D11) * D13 + (E20 - (E20 - E11) / (D20 - D11) * D20)</x:f>
      </x:c>
      <x:c r="F13" s="33" t="s"/>
      <x:c r="G13" s="29" t="s"/>
      <x:c r="H13" s="28">
        <x:f>(H20 - H11) / (G20 - G11) * G13 + (H20 - (H20 - H11) / (G20 - G11) * G20)</x:f>
      </x:c>
      <x:c r="I13" s="33" t="s"/>
      <x:c r="J13" s="29" t="s"/>
      <x:c r="K13" s="28">
        <x:f>(K20 - K11) / (J20 - J11) * J13 + (K20 - (K20 - K11) / (J20 - J11) * J20)</x:f>
      </x:c>
      <x:c r="L13" s="32" t="s"/>
      <x:c r="M13" s="29" t="s"/>
      <x:c r="N13" s="28">
        <x:f>(N20 - N11) / (M20 - M11) * M13 + (N20 - (N20 - N11) / (M20 - M11) * M20)</x:f>
      </x:c>
      <x:c r="O13" s="32" t="s"/>
      <x:c r="P13" s="29" t="s">
        <x:v>22</x:v>
      </x:c>
      <x:c r="Q13" s="166" t="s"/>
      <x:c r="R13" s="39" t="s">
        <x:v>136</x:v>
      </x:c>
      <x:c r="S13" s="40" t="s"/>
      <x:c r="T13" s="40" t="s"/>
      <x:c r="U13" s="40" t="s"/>
    </x:row>
    <x:row r="14" spans="1:21" customFormat="1" ht="16.5" customHeight="1" thickBot="1" x14ac:dyDescent="0.3">
      <x:c r="A14" s="29" t="n">
        <x:v>0.4</x:v>
      </x:c>
      <x:c r="B14" s="28">
        <x:f>(B20 - B11) / (A20 - A11) * A14 + (B20 - (B20 - B11) / (A20 - A11) * A20)</x:f>
      </x:c>
      <x:c r="C14" s="33" t="s"/>
      <x:c r="D14" s="29" t="s"/>
      <x:c r="E14" s="28">
        <x:f>(E20 - E11) / (D20 - D11) * D14 + (E20 - (E20 - E11) / (D20 - D11) * D20)</x:f>
      </x:c>
      <x:c r="F14" s="33" t="s"/>
      <x:c r="G14" s="29" t="s"/>
      <x:c r="H14" s="28">
        <x:f>(H20 - H11) / (G20 - G11) * G14 + (H20 - (H20 - H11) / (G20 - G11) * G20)</x:f>
      </x:c>
      <x:c r="I14" s="33" t="s"/>
      <x:c r="J14" s="29" t="s"/>
      <x:c r="K14" s="28">
        <x:f>(K20 - K11) / (J20 - J11) * J14 + (K20 - (K20 - K11) / (J20 - J11) * J20)</x:f>
      </x:c>
      <x:c r="L14" s="32" t="s"/>
      <x:c r="M14" s="29" t="s"/>
      <x:c r="N14" s="28">
        <x:f>(N20 - N11) / (M20 - M11) * M14 + (N20 - (N20 - N11) / (M20 - M11) * M20)</x:f>
      </x:c>
      <x:c r="O14" s="32" t="s"/>
      <x:c r="P14" s="25" t="s">
        <x:v>21</x:v>
      </x:c>
      <x:c r="Q14" s="167" t="s"/>
      <x:c r="R14" s="39" t="s">
        <x:v>137</x:v>
      </x:c>
      <x:c r="S14" s="40" t="s"/>
      <x:c r="T14" s="40" t="s"/>
      <x:c r="U14" s="40" t="s"/>
    </x:row>
    <x:row r="15" spans="1:21" x14ac:dyDescent="0.25">
      <x:c r="A15" s="29" t="n">
        <x:v>0.5</x:v>
      </x:c>
      <x:c r="B15" s="28">
        <x:f>(B20 - B11) / (A20 - A11) * A15 + (B20 - (B20 - B11) / (A20 - A11) * A20)</x:f>
      </x:c>
      <x:c r="C15" s="33" t="s"/>
      <x:c r="D15" s="29" t="s"/>
      <x:c r="E15" s="28">
        <x:f>(E20 - E11) / (D20 - D11) * D15 + (E20 - (E20 - E11) / (D20 - D11) * D20)</x:f>
      </x:c>
      <x:c r="F15" s="33" t="s"/>
      <x:c r="G15" s="29" t="s"/>
      <x:c r="H15" s="28">
        <x:f>(H20 - H11) / (G20 - G11) * G15 + (H20 - (H20 - H11) / (G20 - G11) * G20)</x:f>
      </x:c>
      <x:c r="I15" s="33" t="s"/>
      <x:c r="J15" s="29" t="s"/>
      <x:c r="K15" s="28">
        <x:f>(K20 - K11) / (J20 - J11) * J15 + (K20 - (K20 - K11) / (J20 - J11) * J20)</x:f>
      </x:c>
      <x:c r="L15" s="32" t="s"/>
      <x:c r="M15" s="29" t="s"/>
      <x:c r="N15" s="28">
        <x:f>(N20 - N11) / (M20 - M11) * M15 + (N20 - (N20 - N11) / (M20 - M11) * M20)</x:f>
      </x:c>
      <x:c r="O15" s="33" t="s"/>
      <x:c r="P15" s="40" t="s"/>
      <x:c r="Q15" s="40" t="s"/>
      <x:c r="R15" s="40" t="s"/>
      <x:c r="S15" s="40" t="s"/>
      <x:c r="T15" s="40" t="s"/>
      <x:c r="U15" s="40" t="s"/>
    </x:row>
    <x:row r="16" spans="1:21" x14ac:dyDescent="0.25">
      <x:c r="A16" s="29" t="n">
        <x:v>0.6</x:v>
      </x:c>
      <x:c r="B16" s="28">
        <x:f>(B20 - B11) / (A20 - A11) * A16 + (B20 - (B20 - B11) / (A20 - A11) * A20)</x:f>
      </x:c>
      <x:c r="C16" s="33" t="s"/>
      <x:c r="D16" s="29" t="s"/>
      <x:c r="E16" s="28">
        <x:f>(E20 - E11) / (D20 - D11) * D16 + (E20 - (E20 - E11) / (D20 - D11) * D20)</x:f>
      </x:c>
      <x:c r="F16" s="33" t="s"/>
      <x:c r="G16" s="29" t="s"/>
      <x:c r="H16" s="28">
        <x:f>(H20 - H11) / (G20 - G11) * G16 + (H20 - (H20 - H11) / (G20 - G11) * G20)</x:f>
      </x:c>
      <x:c r="I16" s="33" t="s"/>
      <x:c r="J16" s="29" t="s"/>
      <x:c r="K16" s="28">
        <x:f>(K20 - K11) / (J20 - J11) * J16 + (K20 - (K20 - K11) / (J20 - J11) * J20)</x:f>
      </x:c>
      <x:c r="L16" s="32" t="s"/>
      <x:c r="M16" s="29" t="s"/>
      <x:c r="N16" s="28">
        <x:f>(N20 - N11) / (M20 - M11) * M16 + (N20 - (N20 - N11) / (M20 - M11) * M20)</x:f>
      </x:c>
      <x:c r="O16" s="33" t="s"/>
      <x:c r="P16" s="40" t="s"/>
      <x:c r="Q16" s="40" t="s"/>
      <x:c r="R16" s="40" t="s"/>
      <x:c r="S16" s="40" t="s"/>
      <x:c r="T16" s="40" t="s"/>
      <x:c r="U16" s="40" t="s"/>
    </x:row>
    <x:row r="17" spans="1:21" x14ac:dyDescent="0.25">
      <x:c r="A17" s="29" t="n">
        <x:v>0.7</x:v>
      </x:c>
      <x:c r="B17" s="28">
        <x:f>(B20 - B11) / (A20 - A11) * A17 + (B20 - (B20 - B11) / (A20 - A11) * A20)</x:f>
      </x:c>
      <x:c r="C17" s="33" t="s"/>
      <x:c r="D17" s="29" t="s"/>
      <x:c r="E17" s="28">
        <x:f>(E20 - E11) / (D20 - D11) * D17 + (E20 - (E20 - E11) / (D20 - D11) * D20)</x:f>
      </x:c>
      <x:c r="F17" s="33" t="s"/>
      <x:c r="G17" s="29" t="s"/>
      <x:c r="H17" s="28">
        <x:f>(H20 - H11) / (G20 - G11) * G17 + (H20 - (H20 - H11) / (G20 - G11) * G20)</x:f>
      </x:c>
      <x:c r="I17" s="33" t="s"/>
      <x:c r="J17" s="29" t="s"/>
      <x:c r="K17" s="28">
        <x:f>(K20 - K11) / (J20 - J11) * J17 + (K20 - (K20 - K11) / (J20 - J11) * J20)</x:f>
      </x:c>
      <x:c r="L17" s="32" t="s"/>
      <x:c r="M17" s="29" t="s"/>
      <x:c r="N17" s="28">
        <x:f>(N20 - N11) / (M20 - M11) * M17 + (N20 - (N20 - N11) / (M20 - M11) * M20)</x:f>
      </x:c>
      <x:c r="O17" s="33" t="s"/>
      <x:c r="P17" s="40" t="s"/>
      <x:c r="Q17" s="40" t="s"/>
      <x:c r="R17" s="40" t="s"/>
      <x:c r="S17" s="40" t="s"/>
      <x:c r="T17" s="40" t="s"/>
      <x:c r="U17" s="40" t="s"/>
    </x:row>
    <x:row r="18" spans="1:21" x14ac:dyDescent="0.25">
      <x:c r="A18" s="29" t="n">
        <x:v>0.8</x:v>
      </x:c>
      <x:c r="B18" s="28">
        <x:f>(B20 - B11) / (A20 - A11) * A18 + (B20 - (B20 - B11) / (A20 - A11) * A20)</x:f>
      </x:c>
      <x:c r="C18" s="33" t="s"/>
      <x:c r="D18" s="29" t="s"/>
      <x:c r="E18" s="28">
        <x:f>(E20 - E11) / (D20 - D11) * D18 + (E20 - (E20 - E11) / (D20 - D11) * D20)</x:f>
      </x:c>
      <x:c r="F18" s="33" t="s"/>
      <x:c r="G18" s="29" t="s"/>
      <x:c r="H18" s="28">
        <x:f>(H20 - H11) / (G20 - G11) * G18 + (H20 - (H20 - H11) / (G20 - G11) * G20)</x:f>
      </x:c>
      <x:c r="I18" s="33" t="s"/>
      <x:c r="J18" s="29" t="s"/>
      <x:c r="K18" s="28">
        <x:f>(K20 - K11) / (J20 - J11) * J18 + (K20 - (K20 - K11) / (J20 - J11) * J20)</x:f>
      </x:c>
      <x:c r="L18" s="32" t="s"/>
      <x:c r="M18" s="29" t="s"/>
      <x:c r="N18" s="28">
        <x:f>(N20 - N11) / (M20 - M11) * M18 + (N20 - (N20 - N11) / (M20 - M11) * M20)</x:f>
      </x:c>
      <x:c r="O18" s="33" t="s"/>
      <x:c r="P18" s="40" t="s"/>
      <x:c r="Q18" s="40" t="s"/>
      <x:c r="R18" s="40" t="s"/>
      <x:c r="S18" s="40" t="s"/>
      <x:c r="T18" s="40" t="s"/>
      <x:c r="U18" s="40" t="s"/>
    </x:row>
    <x:row r="19" spans="1:21" x14ac:dyDescent="0.25">
      <x:c r="A19" s="29" t="n">
        <x:v>0.9</x:v>
      </x:c>
      <x:c r="B19" s="28">
        <x:f>(B20 - B11) / (A20 - A11) * A19 + (B20 - (B20 - B11) / (A20 - A11) * A20)</x:f>
      </x:c>
      <x:c r="C19" s="33" t="s"/>
      <x:c r="D19" s="29" t="s"/>
      <x:c r="E19" s="28">
        <x:f>(E20 - E11) / (D20 - D11) * D19 + (E20 - (E20 - E11) / (D20 - D11) * D20)</x:f>
      </x:c>
      <x:c r="F19" s="33" t="s"/>
      <x:c r="G19" s="29" t="s"/>
      <x:c r="H19" s="28">
        <x:f>(H20 - H11) / (G20 - G11) * G19 + (H20 - (H20 - H11) / (G20 - G11) * G20)</x:f>
      </x:c>
      <x:c r="I19" s="33" t="s"/>
      <x:c r="J19" s="29" t="s"/>
      <x:c r="K19" s="28">
        <x:f>(K20 - K11) / (J20 - J11) * J19 + (K20 - (K20 - K11) / (J20 - J11) * J20)</x:f>
      </x:c>
      <x:c r="L19" s="32" t="s"/>
      <x:c r="M19" s="29" t="s"/>
      <x:c r="N19" s="28">
        <x:f>(N20 - N11) / (M20 - M11) * M19 + (N20 - (N20 - N11) / (M20 - M11) * M20)</x:f>
      </x:c>
      <x:c r="O19" s="33" t="s"/>
      <x:c r="P19" s="40" t="s"/>
      <x:c r="Q19" s="40" t="s"/>
      <x:c r="R19" s="40" t="s"/>
      <x:c r="S19" s="40" t="s"/>
      <x:c r="T19" s="40" t="s"/>
      <x:c r="U19" s="40" t="s"/>
    </x:row>
    <x:row r="20" spans="1:21" customFormat="1" ht="16.5" customHeight="1" thickBot="1" x14ac:dyDescent="0.3">
      <x:c r="A20" s="25" t="n">
        <x:v>1</x:v>
      </x:c>
      <x:c r="B20" s="35" t="s"/>
      <x:c r="C20" s="36" t="s"/>
      <x:c r="D20" s="25" t="s"/>
      <x:c r="E20" s="35" t="s"/>
      <x:c r="F20" s="36" t="s"/>
      <x:c r="G20" s="25" t="s"/>
      <x:c r="H20" s="35" t="s"/>
      <x:c r="I20" s="36" t="s"/>
      <x:c r="J20" s="25" t="s"/>
      <x:c r="K20" s="35" t="s"/>
      <x:c r="L20" s="37" t="s"/>
      <x:c r="M20" s="25" t="s"/>
      <x:c r="N20" s="35" t="s"/>
      <x:c r="O20" s="36" t="s"/>
      <x:c r="P20" s="40" t="s"/>
      <x:c r="Q20" s="40" t="s"/>
      <x:c r="R20" s="40" t="s"/>
      <x:c r="S20" s="40" t="s"/>
      <x:c r="T20" s="40" t="s"/>
      <x:c r="U20" s="40" t="s"/>
    </x:row>
    <x:row r="22" spans="1:21" customFormat="1" ht="16.5" customHeight="1" thickBot="1" x14ac:dyDescent="0.3">
      <x:c r="A22" s="23" t="s">
        <x:v>130</x:v>
      </x:c>
      <x:c r="B22" s="32" t="s"/>
      <x:c r="C22" s="32" t="s"/>
      <x:c r="D22" s="32" t="s"/>
      <x:c r="E22" s="32" t="s"/>
      <x:c r="F22" s="32" t="s"/>
      <x:c r="G22" s="32" t="s"/>
      <x:c r="H22" s="32" t="s"/>
      <x:c r="I22" s="32" t="s"/>
      <x:c r="J22" s="32" t="s"/>
      <x:c r="K22" s="32" t="s"/>
      <x:c r="L22" s="32" t="s"/>
      <x:c r="M22" s="32" t="s"/>
      <x:c r="N22" s="32" t="s"/>
      <x:c r="O22" s="32" t="s"/>
      <x:c r="P22" s="40" t="s"/>
      <x:c r="Q22" s="40" t="s"/>
      <x:c r="R22" s="40" t="s"/>
      <x:c r="S22" s="40" t="s"/>
      <x:c r="T22" s="40" t="s"/>
      <x:c r="U22" s="40" t="s"/>
    </x:row>
    <x:row r="23" spans="1:21" x14ac:dyDescent="0.25">
      <x:c r="A23" s="123" t="s">
        <x:v>10</x:v>
      </x:c>
      <x:c r="B23" s="124" t="s"/>
      <x:c r="C23" s="125" t="s"/>
      <x:c r="D23" s="123" t="s">
        <x:v>11</x:v>
      </x:c>
      <x:c r="E23" s="124" t="s"/>
      <x:c r="F23" s="125" t="s"/>
      <x:c r="G23" s="123" t="s">
        <x:v>12</x:v>
      </x:c>
      <x:c r="H23" s="124" t="s"/>
      <x:c r="I23" s="125" t="s"/>
      <x:c r="J23" s="123" t="s">
        <x:v>13</x:v>
      </x:c>
      <x:c r="K23" s="124" t="s"/>
      <x:c r="L23" s="126" t="s"/>
      <x:c r="M23" s="123" t="s">
        <x:v>14</x:v>
      </x:c>
      <x:c r="N23" s="124" t="s"/>
      <x:c r="O23" s="126" t="s"/>
      <x:c r="P23" s="137" t="s">
        <x:v>15</x:v>
      </x:c>
      <x:c r="Q23" s="128" t="s">
        <x:v>16</x:v>
      </x:c>
      <x:c r="R23" s="19" t="s">
        <x:v>17</x:v>
      </x:c>
      <x:c r="S23" s="19" t="s">
        <x:v>18</x:v>
      </x:c>
      <x:c r="T23" s="19" t="s">
        <x:v>19</x:v>
      </x:c>
      <x:c r="U23" s="19" t="s">
        <x:v>20</x:v>
      </x:c>
    </x:row>
    <x:row r="24" spans="1:21" x14ac:dyDescent="0.25">
      <x:c r="A24" s="26" t="s">
        <x:v>21</x:v>
      </x:c>
      <x:c r="B24" s="27" t="s">
        <x:v>22</x:v>
      </x:c>
      <x:c r="C24" s="24" t="s">
        <x:v>23</x:v>
      </x:c>
      <x:c r="D24" s="26" t="s">
        <x:v>24</x:v>
      </x:c>
      <x:c r="E24" s="27" t="s">
        <x:v>25</x:v>
      </x:c>
      <x:c r="F24" s="24" t="s">
        <x:v>23</x:v>
      </x:c>
      <x:c r="G24" s="26" t="s">
        <x:v>25</x:v>
      </x:c>
      <x:c r="H24" s="27" t="s">
        <x:v>26</x:v>
      </x:c>
      <x:c r="I24" s="24" t="s">
        <x:v>23</x:v>
      </x:c>
      <x:c r="J24" s="26" t="s">
        <x:v>28</x:v>
      </x:c>
      <x:c r="K24" s="27" t="s">
        <x:v>27</x:v>
      </x:c>
      <x:c r="L24" s="70" t="s">
        <x:v>23</x:v>
      </x:c>
      <x:c r="M24" s="26" t="s">
        <x:v>28</x:v>
      </x:c>
      <x:c r="N24" s="27" t="s">
        <x:v>131</x:v>
      </x:c>
      <x:c r="O24" s="70" t="s">
        <x:v>23</x:v>
      </x:c>
      <x:c r="P24" s="29" t="s">
        <x:v>34</x:v>
      </x:c>
      <x:c r="Q24" s="163" t="s"/>
      <x:c r="R24" s="39" t="s">
        <x:v>132</x:v>
      </x:c>
      <x:c r="S24" s="40" t="s"/>
      <x:c r="T24" s="40" t="s"/>
      <x:c r="U24" s="72" t="s"/>
    </x:row>
    <x:row r="25" spans="1:21" x14ac:dyDescent="0.25">
      <x:c r="A25" s="26" t="s">
        <x:v>30</x:v>
      </x:c>
      <x:c r="B25" s="27" t="s">
        <x:v>31</x:v>
      </x:c>
      <x:c r="C25" s="33" t="s">
        <x:v>33</x:v>
      </x:c>
      <x:c r="D25" s="26" t="s">
        <x:v>30</x:v>
      </x:c>
      <x:c r="E25" s="27" t="s">
        <x:v>31</x:v>
      </x:c>
      <x:c r="F25" s="33" t="s">
        <x:v>33</x:v>
      </x:c>
      <x:c r="G25" s="26" t="s">
        <x:v>30</x:v>
      </x:c>
      <x:c r="H25" s="27" t="s">
        <x:v>31</x:v>
      </x:c>
      <x:c r="I25" s="33" t="s">
        <x:v>33</x:v>
      </x:c>
      <x:c r="J25" s="26" t="s">
        <x:v>30</x:v>
      </x:c>
      <x:c r="K25" s="27" t="s">
        <x:v>31</x:v>
      </x:c>
      <x:c r="L25" s="32" t="s">
        <x:v>33</x:v>
      </x:c>
      <x:c r="M25" s="26" t="s">
        <x:v>30</x:v>
      </x:c>
      <x:c r="N25" s="27" t="s">
        <x:v>31</x:v>
      </x:c>
      <x:c r="O25" s="32" t="s">
        <x:v>33</x:v>
      </x:c>
      <x:c r="P25" s="29" t="s">
        <x:v>133</x:v>
      </x:c>
      <x:c r="Q25" s="139" t="s"/>
      <x:c r="R25" s="39" t="s">
        <x:v>134</x:v>
      </x:c>
      <x:c r="S25" s="40" t="s"/>
      <x:c r="T25" s="40" t="s"/>
      <x:c r="U25" s="40" t="s"/>
    </x:row>
    <x:row r="26" spans="1:21" x14ac:dyDescent="0.25">
      <x:c r="A26" s="29" t="s"/>
      <x:c r="B26" s="28" t="s"/>
      <x:c r="C26" s="33" t="s"/>
      <x:c r="D26" s="29" t="s"/>
      <x:c r="E26" s="28" t="s"/>
      <x:c r="F26" s="33" t="s"/>
      <x:c r="G26" s="29" t="s"/>
      <x:c r="H26" s="28" t="s"/>
      <x:c r="I26" s="33" t="s"/>
      <x:c r="J26" s="29" t="s"/>
      <x:c r="K26" s="28" t="s"/>
      <x:c r="L26" s="32" t="s"/>
      <x:c r="M26" s="29" t="s"/>
      <x:c r="N26" s="28" t="s"/>
      <x:c r="O26" s="32" t="s"/>
      <x:c r="P26" s="29" t="s">
        <x:v>26</x:v>
      </x:c>
      <x:c r="Q26" s="164" t="s"/>
      <x:c r="R26" s="39" t="s">
        <x:v>127</x:v>
      </x:c>
      <x:c r="S26" s="40" t="s"/>
      <x:c r="T26" s="40" t="s"/>
      <x:c r="U26" s="40" t="s"/>
    </x:row>
    <x:row r="27" spans="1:21" x14ac:dyDescent="0.25">
      <x:c r="A27" s="29" t="s"/>
      <x:c r="B27" s="28" t="s"/>
      <x:c r="C27" s="33" t="s"/>
      <x:c r="D27" s="29" t="s"/>
      <x:c r="E27" s="28" t="s"/>
      <x:c r="F27" s="33" t="s"/>
      <x:c r="G27" s="29" t="s"/>
      <x:c r="H27" s="28" t="s"/>
      <x:c r="I27" s="33" t="s"/>
      <x:c r="J27" s="29" t="s"/>
      <x:c r="K27" s="28" t="s"/>
      <x:c r="L27" s="32" t="s"/>
      <x:c r="M27" s="29" t="s"/>
      <x:c r="N27" s="28" t="s"/>
      <x:c r="O27" s="32" t="s"/>
      <x:c r="P27" s="29" t="s">
        <x:v>25</x:v>
      </x:c>
      <x:c r="Q27" s="165" t="s"/>
      <x:c r="R27" s="39" t="s">
        <x:v>135</x:v>
      </x:c>
      <x:c r="S27" s="40" t="s"/>
      <x:c r="T27" s="40" t="s"/>
      <x:c r="U27" s="40" t="s"/>
    </x:row>
    <x:row r="28" spans="1:21" x14ac:dyDescent="0.25">
      <x:c r="A28" s="29" t="s"/>
      <x:c r="B28" s="28" t="s"/>
      <x:c r="C28" s="33" t="s"/>
      <x:c r="D28" s="29" t="s"/>
      <x:c r="E28" s="28" t="s"/>
      <x:c r="F28" s="33" t="s"/>
      <x:c r="G28" s="29" t="s"/>
      <x:c r="H28" s="28" t="s"/>
      <x:c r="I28" s="33" t="s"/>
      <x:c r="J28" s="29" t="s"/>
      <x:c r="K28" s="28" t="s"/>
      <x:c r="L28" s="32" t="s"/>
      <x:c r="M28" s="29" t="s"/>
      <x:c r="N28" s="28" t="s"/>
      <x:c r="O28" s="32" t="s"/>
      <x:c r="P28" s="29" t="s">
        <x:v>22</x:v>
      </x:c>
      <x:c r="Q28" s="166" t="s"/>
      <x:c r="R28" s="39" t="s">
        <x:v>136</x:v>
      </x:c>
      <x:c r="S28" s="40" t="s"/>
      <x:c r="T28" s="40" t="s"/>
      <x:c r="U28" s="40" t="s"/>
    </x:row>
    <x:row r="29" spans="1:21" customFormat="1" ht="16.5" customHeight="1" thickBot="1" x14ac:dyDescent="0.3">
      <x:c r="A29" s="29" t="s"/>
      <x:c r="B29" s="28" t="s"/>
      <x:c r="C29" s="33" t="s"/>
      <x:c r="D29" s="29" t="s"/>
      <x:c r="E29" s="28" t="s"/>
      <x:c r="F29" s="33" t="s"/>
      <x:c r="G29" s="29" t="s"/>
      <x:c r="H29" s="28" t="s"/>
      <x:c r="I29" s="33" t="s"/>
      <x:c r="J29" s="29" t="s"/>
      <x:c r="K29" s="28" t="s"/>
      <x:c r="L29" s="32" t="s"/>
      <x:c r="M29" s="29" t="s"/>
      <x:c r="N29" s="28" t="s"/>
      <x:c r="O29" s="32" t="s"/>
      <x:c r="P29" s="25" t="s">
        <x:v>21</x:v>
      </x:c>
      <x:c r="Q29" s="167" t="s"/>
      <x:c r="R29" s="39" t="s">
        <x:v>137</x:v>
      </x:c>
      <x:c r="S29" s="40" t="s"/>
      <x:c r="T29" s="40" t="s"/>
      <x:c r="U29" s="40" t="s"/>
    </x:row>
    <x:row r="30" spans="1:21" x14ac:dyDescent="0.25">
      <x:c r="A30" s="29" t="s"/>
      <x:c r="B30" s="28" t="s"/>
      <x:c r="C30" s="33" t="s"/>
      <x:c r="D30" s="29" t="s"/>
      <x:c r="E30" s="28" t="s"/>
      <x:c r="F30" s="33" t="s"/>
      <x:c r="G30" s="29" t="s"/>
      <x:c r="H30" s="28" t="s"/>
      <x:c r="I30" s="33" t="s"/>
      <x:c r="J30" s="29" t="s"/>
      <x:c r="K30" s="28" t="s"/>
      <x:c r="L30" s="32" t="s"/>
      <x:c r="M30" s="29" t="s"/>
      <x:c r="N30" s="28" t="s"/>
      <x:c r="O30" s="33" t="s"/>
      <x:c r="P30" s="40" t="s"/>
      <x:c r="Q30" s="40" t="s"/>
      <x:c r="R30" s="40" t="s"/>
      <x:c r="S30" s="40" t="s"/>
      <x:c r="T30" s="40" t="s"/>
      <x:c r="U30" s="40" t="s"/>
    </x:row>
    <x:row r="31" spans="1:21" x14ac:dyDescent="0.25">
      <x:c r="A31" s="29" t="s"/>
      <x:c r="B31" s="28" t="s"/>
      <x:c r="C31" s="33" t="s"/>
      <x:c r="D31" s="29" t="s"/>
      <x:c r="E31" s="28" t="s"/>
      <x:c r="F31" s="33" t="s"/>
      <x:c r="G31" s="29" t="s"/>
      <x:c r="H31" s="28" t="s"/>
      <x:c r="I31" s="33" t="s"/>
      <x:c r="J31" s="29" t="s"/>
      <x:c r="K31" s="28" t="s"/>
      <x:c r="L31" s="32" t="s"/>
      <x:c r="M31" s="29" t="s"/>
      <x:c r="N31" s="28" t="s"/>
      <x:c r="O31" s="33" t="s"/>
      <x:c r="P31" s="40" t="s"/>
      <x:c r="Q31" s="40" t="s"/>
      <x:c r="R31" s="40" t="s"/>
      <x:c r="S31" s="40" t="s"/>
      <x:c r="T31" s="40" t="s"/>
      <x:c r="U31" s="40" t="s"/>
    </x:row>
    <x:row r="32" spans="1:21" x14ac:dyDescent="0.25">
      <x:c r="A32" s="29" t="s"/>
      <x:c r="B32" s="28" t="s"/>
      <x:c r="C32" s="33" t="s"/>
      <x:c r="D32" s="29" t="s"/>
      <x:c r="E32" s="28" t="s"/>
      <x:c r="F32" s="33" t="s"/>
      <x:c r="G32" s="29" t="s"/>
      <x:c r="H32" s="28" t="s"/>
      <x:c r="I32" s="33" t="s"/>
      <x:c r="J32" s="29" t="s"/>
      <x:c r="K32" s="28" t="s"/>
      <x:c r="L32" s="32" t="s"/>
      <x:c r="M32" s="29" t="s"/>
      <x:c r="N32" s="28" t="s"/>
      <x:c r="O32" s="33" t="s"/>
      <x:c r="P32" s="40" t="s"/>
      <x:c r="Q32" s="40" t="s"/>
      <x:c r="R32" s="40" t="s"/>
      <x:c r="S32" s="40" t="s"/>
      <x:c r="T32" s="40" t="s"/>
      <x:c r="U32" s="40" t="s"/>
    </x:row>
    <x:row r="33" spans="1:21" x14ac:dyDescent="0.25">
      <x:c r="A33" s="29" t="s"/>
      <x:c r="B33" s="28" t="s"/>
      <x:c r="C33" s="33" t="s"/>
      <x:c r="D33" s="29" t="s"/>
      <x:c r="E33" s="28" t="s"/>
      <x:c r="F33" s="33" t="s"/>
      <x:c r="G33" s="29" t="s"/>
      <x:c r="H33" s="28" t="s"/>
      <x:c r="I33" s="33" t="s"/>
      <x:c r="J33" s="29" t="s"/>
      <x:c r="K33" s="28" t="s"/>
      <x:c r="L33" s="32" t="s"/>
      <x:c r="M33" s="29" t="s"/>
      <x:c r="N33" s="28" t="s"/>
      <x:c r="O33" s="33" t="s"/>
      <x:c r="P33" s="40" t="s"/>
      <x:c r="Q33" s="40" t="s"/>
      <x:c r="R33" s="40" t="s"/>
      <x:c r="S33" s="40" t="s"/>
      <x:c r="T33" s="40" t="s"/>
      <x:c r="U33" s="40" t="s"/>
    </x:row>
    <x:row r="34" spans="1:21" x14ac:dyDescent="0.25">
      <x:c r="A34" s="29" t="s"/>
      <x:c r="B34" s="28" t="s"/>
      <x:c r="C34" s="33" t="s"/>
      <x:c r="D34" s="29" t="s"/>
      <x:c r="E34" s="28" t="s"/>
      <x:c r="F34" s="33" t="s"/>
      <x:c r="G34" s="29" t="s"/>
      <x:c r="H34" s="28" t="s"/>
      <x:c r="I34" s="33" t="s"/>
      <x:c r="J34" s="29" t="s"/>
      <x:c r="K34" s="28" t="s"/>
      <x:c r="L34" s="32" t="s"/>
      <x:c r="M34" s="29" t="s"/>
      <x:c r="N34" s="28" t="s"/>
      <x:c r="O34" s="33" t="s"/>
      <x:c r="P34" s="40" t="s"/>
      <x:c r="Q34" s="40" t="s"/>
      <x:c r="R34" s="40" t="s"/>
      <x:c r="S34" s="40" t="s"/>
      <x:c r="T34" s="40" t="s"/>
      <x:c r="U34" s="40" t="s"/>
    </x:row>
    <x:row r="35" spans="1:21" x14ac:dyDescent="0.25">
      <x:c r="A35" s="29" t="s"/>
      <x:c r="B35" s="28" t="s"/>
      <x:c r="C35" s="33" t="s"/>
      <x:c r="D35" s="29" t="s"/>
      <x:c r="E35" s="28" t="s"/>
      <x:c r="F35" s="33" t="s"/>
      <x:c r="G35" s="29" t="s"/>
      <x:c r="H35" s="28" t="s"/>
      <x:c r="I35" s="33" t="s"/>
      <x:c r="J35" s="29" t="s"/>
      <x:c r="K35" s="28" t="s"/>
      <x:c r="L35" s="32" t="s"/>
      <x:c r="M35" s="29" t="s"/>
      <x:c r="N35" s="28" t="s"/>
      <x:c r="O35" s="33" t="s"/>
      <x:c r="P35" s="40" t="s"/>
      <x:c r="Q35" s="40" t="s"/>
      <x:c r="R35" s="40" t="s"/>
      <x:c r="S35" s="40" t="s"/>
      <x:c r="T35" s="40" t="s"/>
      <x:c r="U35" s="40" t="s"/>
    </x:row>
    <x:row r="36" spans="1:21" x14ac:dyDescent="0.25">
      <x:c r="A36" s="29" t="s"/>
      <x:c r="B36" s="28" t="s"/>
      <x:c r="C36" s="33" t="s"/>
      <x:c r="D36" s="29" t="s"/>
      <x:c r="E36" s="28" t="s"/>
      <x:c r="F36" s="33" t="s"/>
      <x:c r="G36" s="29" t="s"/>
      <x:c r="H36" s="28" t="s"/>
      <x:c r="I36" s="33" t="s"/>
      <x:c r="J36" s="29" t="s"/>
      <x:c r="K36" s="28" t="s"/>
      <x:c r="L36" s="32" t="s"/>
      <x:c r="M36" s="29" t="s"/>
      <x:c r="N36" s="28" t="s"/>
      <x:c r="O36" s="33" t="s"/>
      <x:c r="P36" s="40" t="s"/>
      <x:c r="Q36" s="40" t="s"/>
      <x:c r="R36" s="40" t="s"/>
      <x:c r="S36" s="40" t="s"/>
      <x:c r="T36" s="40" t="s"/>
      <x:c r="U36" s="40" t="s"/>
    </x:row>
    <x:row r="37" spans="1:21" x14ac:dyDescent="0.25">
      <x:c r="A37" s="29" t="s"/>
      <x:c r="B37" s="28" t="s"/>
      <x:c r="C37" s="33" t="s"/>
      <x:c r="D37" s="29" t="s"/>
      <x:c r="E37" s="28" t="s"/>
      <x:c r="F37" s="33" t="s"/>
      <x:c r="G37" s="29" t="s"/>
      <x:c r="H37" s="28" t="s"/>
      <x:c r="I37" s="33" t="s"/>
      <x:c r="J37" s="29" t="s"/>
      <x:c r="K37" s="28" t="s"/>
      <x:c r="L37" s="32" t="s"/>
      <x:c r="M37" s="29" t="s"/>
      <x:c r="N37" s="28" t="s"/>
      <x:c r="O37" s="33" t="s"/>
      <x:c r="P37" s="40" t="s"/>
      <x:c r="Q37" s="40" t="s"/>
      <x:c r="R37" s="40" t="s"/>
      <x:c r="S37" s="40" t="s"/>
      <x:c r="T37" s="40" t="s"/>
      <x:c r="U37" s="40" t="s"/>
    </x:row>
    <x:row r="38" spans="1:21" x14ac:dyDescent="0.25">
      <x:c r="A38" s="29" t="s"/>
      <x:c r="B38" s="28" t="s"/>
      <x:c r="C38" s="33" t="s"/>
      <x:c r="D38" s="29" t="s"/>
      <x:c r="E38" s="28" t="s"/>
      <x:c r="F38" s="33" t="s"/>
      <x:c r="G38" s="29" t="s"/>
      <x:c r="H38" s="28" t="s"/>
      <x:c r="I38" s="33" t="s"/>
      <x:c r="J38" s="29" t="s"/>
      <x:c r="K38" s="28" t="s"/>
      <x:c r="L38" s="32" t="s"/>
      <x:c r="M38" s="29" t="s"/>
      <x:c r="N38" s="28" t="s"/>
      <x:c r="O38" s="33" t="s"/>
      <x:c r="P38" s="40" t="s"/>
      <x:c r="Q38" s="40" t="s"/>
      <x:c r="R38" s="40" t="s"/>
      <x:c r="S38" s="40" t="s"/>
      <x:c r="T38" s="40" t="s"/>
      <x:c r="U38" s="40" t="s"/>
    </x:row>
    <x:row r="39" spans="1:21" customFormat="1" ht="16.5" customHeight="1" thickBot="1" x14ac:dyDescent="0.3">
      <x:c r="A39" s="25" t="s"/>
      <x:c r="B39" s="35" t="s"/>
      <x:c r="C39" s="36" t="s"/>
      <x:c r="D39" s="25" t="s"/>
      <x:c r="E39" s="35" t="s"/>
      <x:c r="F39" s="36" t="s"/>
      <x:c r="G39" s="25" t="s"/>
      <x:c r="H39" s="35" t="s"/>
      <x:c r="I39" s="36" t="s"/>
      <x:c r="J39" s="25" t="s"/>
      <x:c r="K39" s="35" t="s"/>
      <x:c r="L39" s="37" t="s"/>
      <x:c r="M39" s="25" t="s"/>
      <x:c r="N39" s="35" t="s"/>
      <x:c r="O39" s="36" t="s"/>
      <x:c r="P39" s="40" t="s"/>
      <x:c r="Q39" s="40" t="s"/>
      <x:c r="R39" s="40" t="s"/>
      <x:c r="S39" s="40" t="s"/>
      <x:c r="T39" s="40" t="s"/>
      <x:c r="U39" s="40" t="s"/>
    </x:row>
    <x:row r="40" spans="1:21" x14ac:dyDescent="0.25">
      <x:c r="A40" s="32" t="s"/>
      <x:c r="B40" s="32" t="s"/>
      <x:c r="C40" s="32" t="s"/>
      <x:c r="D40" s="32" t="s"/>
      <x:c r="E40" s="32" t="s"/>
      <x:c r="F40" s="32" t="s"/>
      <x:c r="G40" s="32" t="s"/>
      <x:c r="H40" s="32" t="s"/>
      <x:c r="I40" s="32" t="s"/>
      <x:c r="J40" s="32" t="s"/>
      <x:c r="K40" s="32" t="s"/>
      <x:c r="L40" s="32" t="s"/>
      <x:c r="M40" s="32" t="s"/>
      <x:c r="N40" s="32" t="s"/>
      <x:c r="O40" s="32" t="s"/>
      <x:c r="P40" s="40" t="s"/>
      <x:c r="Q40" s="40" t="s"/>
      <x:c r="R40" s="40" t="s"/>
      <x:c r="S40" s="40" t="s"/>
      <x:c r="T40" s="40" t="s"/>
      <x:c r="U40" s="40" t="s"/>
    </x:row>
    <x:row r="41" spans="1:21" x14ac:dyDescent="0.25">
      <x:c r="A41" s="6" t="s">
        <x:v>138</x:v>
      </x:c>
      <x:c r="B41" s="6" t="s"/>
      <x:c r="E41" s="6" t="s">
        <x:v>139</x:v>
      </x:c>
      <x:c r="F41" s="6" t="s"/>
    </x:row>
    <x:row r="42" spans="1:21" x14ac:dyDescent="0.25">
      <x:c r="A42" s="29" t="s">
        <x:v>140</x:v>
      </x:c>
      <x:c r="B42" s="28" t="s">
        <x:v>141</x:v>
      </x:c>
      <x:c r="C42" s="42" t="s">
        <x:v>142</x:v>
      </x:c>
      <x:c r="E42" s="29" t="s">
        <x:v>140</x:v>
      </x:c>
      <x:c r="F42" s="28" t="s">
        <x:v>141</x:v>
      </x:c>
      <x:c r="G42" s="42" t="s">
        <x:v>142</x:v>
      </x:c>
    </x:row>
    <x:row r="43" spans="1:21" x14ac:dyDescent="0.25">
      <x:c r="A43" s="168">
        <x:f>(B43-(B44-(B44-B42)/(A44-A42)*A44))/((B44-B42)/(A44-A42))</x:f>
      </x:c>
      <x:c r="B43" s="169" t="s">
        <x:v>143</x:v>
      </x:c>
      <x:c r="E43" s="168" t="s">
        <x:v>144</x:v>
      </x:c>
      <x:c r="F43" s="169">
        <x:f>(F44-F42)/(E44-E42)*E43+(F44-(F44-F42)/(E44-E42)*E44)</x:f>
      </x:c>
    </x:row>
    <x:row r="44" spans="1:21" x14ac:dyDescent="0.25">
      <x:c r="A44" s="29" t="s">
        <x:v>145</x:v>
      </x:c>
      <x:c r="B44" s="28" t="s">
        <x:v>146</x:v>
      </x:c>
      <x:c r="C44" s="42" t="s">
        <x:v>147</x:v>
      </x:c>
      <x:c r="E44" s="29" t="s">
        <x:v>145</x:v>
      </x:c>
      <x:c r="F44" s="28" t="s">
        <x:v>146</x:v>
      </x:c>
      <x:c r="G44" s="42" t="s">
        <x:v>147</x:v>
      </x:c>
    </x:row>
    <x:row r="46" spans="1:21" s="0" customFormat="1" x14ac:dyDescent="0.25">
      <x:c r="A46" s="41" t="s"/>
      <x:c r="B46" s="41" t="s"/>
      <x:c r="C46" s="41" t="s"/>
      <x:c r="D46" s="41" t="s"/>
      <x:c r="E46" s="41" t="s"/>
      <x:c r="F46" s="41" t="s"/>
      <x:c r="G46" s="41" t="s"/>
      <x:c r="H46" s="41" t="s"/>
      <x:c r="I46" s="41" t="s"/>
      <x:c r="J46" s="41" t="s"/>
      <x:c r="K46" s="41" t="s"/>
      <x:c r="L46" s="41" t="s"/>
      <x:c r="M46" s="41" t="s"/>
      <x:c r="N46" s="41" t="s"/>
      <x:c r="O46" s="41" t="s"/>
      <x:c r="P46" s="0" t="s"/>
      <x:c r="Q46" s="0" t="s"/>
      <x:c r="R46" s="0" t="s"/>
      <x:c r="S46" s="0" t="s"/>
      <x:c r="T46" s="0" t="s"/>
      <x:c r="U46" s="0" t="s"/>
    </x:row>
  </x:sheetData>
  <x:mergeCells count="12">
    <x:mergeCell ref="A8:C8"/>
    <x:mergeCell ref="D8:F8"/>
    <x:mergeCell ref="G8:I8"/>
    <x:mergeCell ref="J8:L8"/>
    <x:mergeCell ref="M8:O8"/>
    <x:mergeCell ref="A23:C23"/>
    <x:mergeCell ref="D23:F23"/>
    <x:mergeCell ref="G23:I23"/>
    <x:mergeCell ref="J23:L23"/>
    <x:mergeCell ref="M23:O23"/>
    <x:mergeCell ref="A41:B41"/>
    <x:mergeCell ref="E41:F4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14E7FFB-8651-494F-B432-2AF6FD4A442F}" mc:Ignorable="x14ac xr xr2 xr3">
  <x:sheetPr>
    <x:outlinePr summaryBelow="1" summaryRight="1"/>
  </x:sheetPr>
  <x:dimension ref="A1:AS357"/>
  <x:sheetViews>
    <x:sheetView zoomScale="70" zoomScaleNormal="70" workbookViewId="0">
      <x:selection activeCell="A13" sqref="A13"/>
    </x:sheetView>
  </x:sheetViews>
  <x:sheetFormatPr defaultColWidth="9" defaultRowHeight="15.75" x14ac:dyDescent="0.25"/>
  <x:cols>
    <x:col min="1" max="1" width="8.125" style="44" bestFit="1" customWidth="1"/>
    <x:col min="2" max="2" width="13.5" style="44" bestFit="1" customWidth="1"/>
    <x:col min="3" max="3" width="9" style="44" customWidth="1"/>
    <x:col min="4" max="4" width="7.75" style="44" customWidth="1"/>
    <x:col min="5" max="5" width="12.5" style="44" customWidth="1"/>
    <x:col min="6" max="6" width="11.875" style="44" bestFit="1" customWidth="1"/>
    <x:col min="7" max="9" width="9" style="44" customWidth="1"/>
    <x:col min="10" max="10" width="14.125" style="44" customWidth="1"/>
    <x:col min="11" max="11" width="8.75" style="44" customWidth="1"/>
    <x:col min="12" max="12" width="8.125" style="44" bestFit="1" customWidth="1"/>
    <x:col min="13" max="13" width="12.375" style="44" bestFit="1" customWidth="1"/>
    <x:col min="14" max="14" width="13.5" style="44" bestFit="1" customWidth="1"/>
    <x:col min="15" max="15" width="8.125" style="44" bestFit="1" customWidth="1"/>
    <x:col min="16" max="16" width="13.5" style="44" bestFit="1" customWidth="1"/>
    <x:col min="17" max="20" width="8.125" style="44" bestFit="1" customWidth="1"/>
    <x:col min="21" max="21" width="9" style="44" customWidth="1"/>
    <x:col min="22" max="22" width="9" style="170" customWidth="1"/>
    <x:col min="23" max="36" width="9" style="44" customWidth="1"/>
    <x:col min="37" max="37" width="8.125" style="44" bestFit="1" customWidth="1"/>
    <x:col min="38" max="38" width="8.75" style="44" bestFit="1" customWidth="1"/>
    <x:col min="39" max="45" width="8.125" style="44" bestFit="1" customWidth="1"/>
    <x:col min="46" max="16384" width="9" style="44" customWidth="1"/>
  </x:cols>
  <x:sheetData>
    <x:row r="1" spans="1:45" x14ac:dyDescent="0.25">
      <x:c r="A1" s="43" t="s">
        <x:v>148</x:v>
      </x:c>
      <x:c r="V1" s="171" t="s"/>
    </x:row>
    <x:row r="2" spans="1:45" customFormat="1" ht="16.5" customHeight="1" thickBot="1" x14ac:dyDescent="0.3">
      <x:c r="A2" s="43" t="s">
        <x:v>149</x:v>
      </x:c>
      <x:c r="X2" s="21" t="s">
        <x:v>150</x:v>
      </x:c>
      <x:c r="AK2" s="21" t="s">
        <x:v>151</x:v>
      </x:c>
    </x:row>
    <x:row r="3" spans="1:45" x14ac:dyDescent="0.25">
      <x:c r="A3" s="39" t="s">
        <x:v>152</x:v>
      </x:c>
      <x:c r="L3" s="46" t="s">
        <x:v>153</x:v>
      </x:c>
      <x:c r="M3" s="47" t="s"/>
      <x:c r="N3" s="47" t="s"/>
      <x:c r="O3" s="47" t="s"/>
      <x:c r="P3" s="47" t="s"/>
      <x:c r="Q3" s="47" t="s"/>
      <x:c r="R3" s="47" t="s"/>
      <x:c r="S3" s="47" t="s"/>
      <x:c r="T3" s="48" t="s"/>
      <x:c r="AK3" s="46" t="s">
        <x:v>154</x:v>
      </x:c>
      <x:c r="AL3" s="47" t="s"/>
      <x:c r="AM3" s="47" t="s"/>
      <x:c r="AN3" s="47" t="s"/>
      <x:c r="AO3" s="47" t="s"/>
      <x:c r="AP3" s="47" t="s"/>
      <x:c r="AQ3" s="47" t="s"/>
      <x:c r="AR3" s="47" t="s"/>
      <x:c r="AS3" s="48" t="s"/>
    </x:row>
    <x:row r="4" spans="1:45" x14ac:dyDescent="0.25">
      <x:c r="A4" s="45" t="s"/>
      <x:c r="L4" s="49" t="s">
        <x:v>155</x:v>
      </x:c>
      <x:c r="T4" s="50" t="s"/>
      <x:c r="AK4" s="49" t="s">
        <x:v>155</x:v>
      </x:c>
      <x:c r="AS4" s="50" t="s"/>
    </x:row>
    <x:row r="5" spans="1:45" x14ac:dyDescent="0.25">
      <x:c r="A5" s="18" t="s">
        <x:v>156</x:v>
      </x:c>
      <x:c r="L5" s="20" t="s">
        <x:v>157</x:v>
      </x:c>
      <x:c r="M5" s="4" t="s">
        <x:v>30</x:v>
      </x:c>
      <x:c r="N5" s="4" t="s">
        <x:v>31</x:v>
      </x:c>
      <x:c r="P5" s="4" t="s">
        <x:v>157</x:v>
      </x:c>
      <x:c r="Q5" s="4" t="s">
        <x:v>158</x:v>
      </x:c>
      <x:c r="R5" s="4" t="s">
        <x:v>159</x:v>
      </x:c>
      <x:c r="S5" s="4" t="s">
        <x:v>160</x:v>
      </x:c>
      <x:c r="T5" s="51" t="s">
        <x:v>161</x:v>
      </x:c>
      <x:c r="AK5" s="20" t="s">
        <x:v>157</x:v>
      </x:c>
      <x:c r="AL5" s="4" t="s">
        <x:v>30</x:v>
      </x:c>
      <x:c r="AM5" s="4" t="s">
        <x:v>31</x:v>
      </x:c>
      <x:c r="AO5" s="4" t="s">
        <x:v>157</x:v>
      </x:c>
      <x:c r="AP5" s="4" t="s">
        <x:v>158</x:v>
      </x:c>
      <x:c r="AQ5" s="4" t="s">
        <x:v>159</x:v>
      </x:c>
      <x:c r="AR5" s="4" t="s">
        <x:v>160</x:v>
      </x:c>
      <x:c r="AS5" s="51" t="s">
        <x:v>161</x:v>
      </x:c>
    </x:row>
    <x:row r="6" spans="1:45" x14ac:dyDescent="0.25">
      <x:c r="A6" s="5" t="s">
        <x:v>162</x:v>
      </x:c>
      <x:c r="B6" s="5" t="s"/>
      <x:c r="C6" s="5" t="s"/>
      <x:c r="D6" s="5" t="s">
        <x:v>163</x:v>
      </x:c>
      <x:c r="E6" s="5" t="s"/>
      <x:c r="F6" s="5" t="s"/>
      <x:c r="G6" s="5" t="s">
        <x:v>18</x:v>
      </x:c>
      <x:c r="H6" s="5" t="s"/>
      <x:c r="I6" s="5" t="s">
        <x:v>19</x:v>
      </x:c>
      <x:c r="J6" s="5" t="s">
        <x:v>20</x:v>
      </x:c>
      <x:c r="L6" s="52" t="n">
        <x:v>0</x:v>
      </x:c>
      <x:c r="M6" s="53">
        <x:f>A8</x:f>
      </x:c>
      <x:c r="N6" s="53">
        <x:f>B8</x:f>
      </x:c>
      <x:c r="P6" s="53" t="n">
        <x:v>0</x:v>
      </x:c>
      <x:c r="Q6" s="53">
        <x:f>M7 - M6</x:f>
      </x:c>
      <x:c r="R6" s="53">
        <x:f>Q6 + Q7</x:f>
      </x:c>
      <x:c r="S6" s="53">
        <x:f>N7 - N6</x:f>
      </x:c>
      <x:c r="T6" s="54">
        <x:f>S6 / Q6</x:f>
      </x:c>
      <x:c r="AK6" s="52" t="n">
        <x:v>0</x:v>
      </x:c>
      <x:c r="AL6" s="172" t="s"/>
      <x:c r="AM6" s="172" t="s"/>
      <x:c r="AO6" s="53" t="n">
        <x:v>0</x:v>
      </x:c>
      <x:c r="AP6" s="53">
        <x:f>AL7 - AL6</x:f>
      </x:c>
      <x:c r="AQ6" s="53">
        <x:f>AP6 + AP7</x:f>
      </x:c>
      <x:c r="AR6" s="53">
        <x:f>AM7 - AM6</x:f>
      </x:c>
      <x:c r="AS6" s="54">
        <x:f>AR6 / AP6</x:f>
      </x:c>
    </x:row>
    <x:row r="7" spans="1:45" x14ac:dyDescent="0.25">
      <x:c r="A7" s="19" t="s">
        <x:v>30</x:v>
      </x:c>
      <x:c r="B7" s="19" t="s">
        <x:v>31</x:v>
      </x:c>
      <x:c r="C7" s="19" t="s"/>
      <x:c r="D7" s="4" t="s">
        <x:v>30</x:v>
      </x:c>
      <x:c r="E7" s="4" t="s">
        <x:v>31</x:v>
      </x:c>
      <x:c r="F7" s="19" t="s"/>
      <x:c r="G7" s="19" t="s">
        <x:v>164</x:v>
      </x:c>
      <x:c r="H7" s="19" t="s">
        <x:v>165</x:v>
      </x:c>
      <x:c r="I7" s="19" t="s"/>
      <x:c r="J7" s="55" t="s"/>
      <x:c r="K7" s="56" t="s"/>
      <x:c r="L7" s="52" t="n">
        <x:v>1</x:v>
      </x:c>
      <x:c r="M7" s="53">
        <x:f>A9</x:f>
      </x:c>
      <x:c r="N7" s="53">
        <x:f>B9</x:f>
      </x:c>
      <x:c r="P7" s="53" t="n">
        <x:v>1</x:v>
      </x:c>
      <x:c r="Q7" s="53">
        <x:f>M8 - M7</x:f>
      </x:c>
      <x:c r="R7" s="53">
        <x:f>Q7 + Q8</x:f>
      </x:c>
      <x:c r="S7" s="53">
        <x:f>N8 - N7</x:f>
      </x:c>
      <x:c r="T7" s="54">
        <x:f>S7 / Q7</x:f>
      </x:c>
      <x:c r="AK7" s="52" t="n">
        <x:v>1</x:v>
      </x:c>
      <x:c r="AL7" s="172" t="s"/>
      <x:c r="AM7" s="172" t="s"/>
      <x:c r="AO7" s="53" t="n">
        <x:v>1</x:v>
      </x:c>
      <x:c r="AP7" s="53">
        <x:f>AL8 - AL7</x:f>
      </x:c>
      <x:c r="AQ7" s="53">
        <x:f>AP7 + AP8</x:f>
      </x:c>
      <x:c r="AR7" s="53">
        <x:f>AM8 - AM7</x:f>
      </x:c>
      <x:c r="AS7" s="54">
        <x:f>AR7 / AP7</x:f>
      </x:c>
    </x:row>
    <x:row r="8" spans="1:45" x14ac:dyDescent="0.25">
      <x:c r="A8" s="44" t="n">
        <x:v>6</x:v>
      </x:c>
      <x:c r="B8" s="44" t="n">
        <x:v>5000000</x:v>
      </x:c>
      <x:c r="D8" s="172">
        <x:f>M6</x:f>
      </x:c>
      <x:c r="E8" s="173">
        <x:f>N6</x:f>
      </x:c>
      <x:c r="J8" s="71" t="s"/>
      <x:c r="L8" s="52" t="n">
        <x:v>2</x:v>
      </x:c>
      <x:c r="M8" s="53">
        <x:f>A10</x:f>
      </x:c>
      <x:c r="N8" s="53">
        <x:f>B10</x:f>
      </x:c>
      <x:c r="P8" s="53" t="n">
        <x:v>2</x:v>
      </x:c>
      <x:c r="Q8" s="53">
        <x:f>M9 - M8</x:f>
      </x:c>
      <x:c r="R8" s="53" t="s"/>
      <x:c r="S8" s="53">
        <x:f>N9 - N8</x:f>
      </x:c>
      <x:c r="T8" s="54">
        <x:f>S8 / Q8</x:f>
      </x:c>
      <x:c r="AK8" s="52" t="n">
        <x:v>2</x:v>
      </x:c>
      <x:c r="AL8" s="172" t="s"/>
      <x:c r="AM8" s="172" t="s"/>
      <x:c r="AO8" s="53" t="n">
        <x:v>2</x:v>
      </x:c>
      <x:c r="AP8" s="53">
        <x:f>AL9 - AL8</x:f>
      </x:c>
      <x:c r="AQ8" s="53" t="s"/>
      <x:c r="AR8" s="53">
        <x:f>AM9 - AM8</x:f>
      </x:c>
      <x:c r="AS8" s="54">
        <x:f>AR8 / AP8</x:f>
      </x:c>
    </x:row>
    <x:row r="9" spans="1:45" x14ac:dyDescent="0.25">
      <x:c r="A9" s="44" t="n">
        <x:v>8</x:v>
      </x:c>
      <x:c r="B9" s="44" t="n">
        <x:v>15000000</x:v>
      </x:c>
      <x:c r="D9" s="172">
        <x:f>D8+1/4*(D12-D8)</x:f>
      </x:c>
      <x:c r="E9" s="173">
        <x:f>M18 * (D9 - D8)^3 + N18 * (D9 - D8)^2 + O18 * (D9 - D8) + P18</x:f>
      </x:c>
      <x:c r="L9" s="52" t="n">
        <x:v>3</x:v>
      </x:c>
      <x:c r="M9" s="53">
        <x:f>A11</x:f>
      </x:c>
      <x:c r="N9" s="53">
        <x:f>B11</x:f>
      </x:c>
      <x:c r="T9" s="50" t="s"/>
      <x:c r="AK9" s="52" t="n">
        <x:v>3</x:v>
      </x:c>
      <x:c r="AL9" s="172" t="s"/>
      <x:c r="AM9" s="172" t="s"/>
      <x:c r="AS9" s="50" t="s"/>
    </x:row>
    <x:row r="10" spans="1:45" x14ac:dyDescent="0.25">
      <x:c r="A10" s="44" t="n">
        <x:v>10</x:v>
      </x:c>
      <x:c r="B10" s="44" t="n">
        <x:v>30000000</x:v>
      </x:c>
      <x:c r="D10" s="172">
        <x:f>D8+2/4*(D12-D8)</x:f>
      </x:c>
      <x:c r="E10" s="173">
        <x:f>M18 * (D10 - D8)^3 + N18 * (D10 - D8)^2 + O18 * (D10 - D8) + P18</x:f>
      </x:c>
      <x:c r="L10" s="57" t="s"/>
      <x:c r="T10" s="50" t="s"/>
      <x:c r="AK10" s="57" t="s"/>
      <x:c r="AS10" s="50" t="s"/>
    </x:row>
    <x:row r="11" spans="1:45" x14ac:dyDescent="0.25">
      <x:c r="A11" s="44" t="n">
        <x:v>12</x:v>
      </x:c>
      <x:c r="B11" s="44" t="n">
        <x:v>40000000</x:v>
      </x:c>
      <x:c r="D11" s="172">
        <x:f>D8+3/4*(D12-D8)</x:f>
      </x:c>
      <x:c r="E11" s="173">
        <x:f>M18 * (D11 - D8)^3 + N18 * (D11 - D8)^2 + O18 * (D11 - D8) + P18</x:f>
      </x:c>
      <x:c r="L11" s="57" t="s"/>
      <x:c r="M11" s="4" t="s">
        <x:v>166</x:v>
      </x:c>
      <x:c r="N11" s="4" t="s"/>
      <x:c r="O11" s="4" t="s"/>
      <x:c r="P11" s="4" t="s"/>
      <x:c r="R11" s="4" t="s">
        <x:v>167</x:v>
      </x:c>
      <x:c r="T11" s="51" t="s">
        <x:v>168</x:v>
      </x:c>
      <x:c r="AK11" s="57" t="s"/>
      <x:c r="AL11" s="4" t="s">
        <x:v>166</x:v>
      </x:c>
      <x:c r="AM11" s="4" t="s"/>
      <x:c r="AN11" s="4" t="s"/>
      <x:c r="AO11" s="4" t="s"/>
      <x:c r="AQ11" s="4" t="s">
        <x:v>167</x:v>
      </x:c>
      <x:c r="AS11" s="51" t="s">
        <x:v>168</x:v>
      </x:c>
    </x:row>
    <x:row r="12" spans="1:45" x14ac:dyDescent="0.25">
      <x:c r="D12" s="172">
        <x:f>M7</x:f>
      </x:c>
      <x:c r="E12" s="173">
        <x:f>N7</x:f>
      </x:c>
      <x:c r="L12" s="57" t="s"/>
      <x:c r="M12" s="53" t="n">
        <x:v>2</x:v>
      </x:c>
      <x:c r="N12" s="53" t="n">
        <x:v>0</x:v>
      </x:c>
      <x:c r="O12" s="53" t="n">
        <x:v>0</x:v>
      </x:c>
      <x:c r="P12" s="53" t="n">
        <x:v>0</x:v>
      </x:c>
      <x:c r="R12" s="53" t="n">
        <x:v>0</x:v>
      </x:c>
      <x:c r="T12" s="54">
        <x:f t="array" ref="T12:T15">MMULT( MINVERSE(M12:P15), R12:R15 )</x:f>
      </x:c>
      <x:c r="AK12" s="57" t="s"/>
      <x:c r="AL12" s="53" t="n">
        <x:v>2</x:v>
      </x:c>
      <x:c r="AM12" s="53" t="n">
        <x:v>0</x:v>
      </x:c>
      <x:c r="AN12" s="53" t="n">
        <x:v>0</x:v>
      </x:c>
      <x:c r="AO12" s="53" t="n">
        <x:v>0</x:v>
      </x:c>
      <x:c r="AQ12" s="53" t="n">
        <x:v>0</x:v>
      </x:c>
      <x:c r="AS12" s="54">
        <x:f t="array" ref="AS12:AS15">MMULT( MINVERSE(AL12:AO15), AQ12:AQ15 )</x:f>
      </x:c>
    </x:row>
    <x:row r="13" spans="1:45" s="0" customFormat="1" x14ac:dyDescent="0.25">
      <x:c r="A13" s="0" t="s"/>
      <x:c r="B13" s="0" t="s"/>
      <x:c r="C13" s="0" t="s"/>
      <x:c r="D13" s="172">
        <x:f>D12+1/4*(D16-D12)</x:f>
      </x:c>
      <x:c r="E13" s="173">
        <x:f>M19 * (D13 - D12)^3 + N19 * (D13 - D12)^2 + O19 * (D13 - D12) + P19</x:f>
      </x:c>
      <x:c r="F13" s="0" t="s"/>
      <x:c r="G13" s="0" t="s"/>
      <x:c r="H13" s="0" t="s"/>
      <x:c r="I13" s="0" t="s"/>
      <x:c r="J13" s="0" t="s"/>
      <x:c r="K13" s="0" t="s"/>
      <x:c r="L13" s="57" t="s"/>
      <x:c r="M13" s="53">
        <x:f>Q6 / R6</x:f>
      </x:c>
      <x:c r="N13" s="53" t="n">
        <x:v>2</x:v>
      </x:c>
      <x:c r="O13" s="53">
        <x:f>1 - M13</x:f>
      </x:c>
      <x:c r="P13" s="53" t="n">
        <x:v>0</x:v>
      </x:c>
      <x:c r="Q13" s="0" t="s"/>
      <x:c r="R13" s="53">
        <x:f>3 * (T7 - T6) / R6</x:f>
      </x:c>
      <x:c r="S13" s="0" t="s"/>
      <x:c r="T13" s="54">
        <x:f t="array"/>
      </x:c>
      <x:c r="U13" s="0" t="s"/>
      <x:c r="V13" s="174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57" t="s"/>
      <x:c r="AL13" s="53">
        <x:f>AP6 / AQ6</x:f>
      </x:c>
      <x:c r="AM13" s="53" t="n">
        <x:v>2</x:v>
      </x:c>
      <x:c r="AN13" s="53">
        <x:f>1 - AL13</x:f>
      </x:c>
      <x:c r="AO13" s="53" t="n">
        <x:v>0</x:v>
      </x:c>
      <x:c r="AP13" s="0" t="s"/>
      <x:c r="AQ13" s="53">
        <x:f>3 * (AS7 - AS6) / AQ6</x:f>
      </x:c>
      <x:c r="AR13" s="0" t="s"/>
      <x:c r="AS13" s="54">
        <x:f t="array"/>
      </x:c>
    </x:row>
    <x:row r="14" spans="1:45" x14ac:dyDescent="0.25">
      <x:c r="D14" s="172">
        <x:f>D12+2/4*(D16-D12)</x:f>
      </x:c>
      <x:c r="E14" s="173">
        <x:f>M19 * (D14 - D12)^3 + N19 * (D14 - D12)^2 + O19 * (D14 - D12) + P19</x:f>
      </x:c>
      <x:c r="L14" s="57" t="s"/>
      <x:c r="M14" s="53" t="n">
        <x:v>0</x:v>
      </x:c>
      <x:c r="N14" s="53">
        <x:f>Q7 / R7</x:f>
      </x:c>
      <x:c r="O14" s="53" t="n">
        <x:v>2</x:v>
      </x:c>
      <x:c r="P14" s="53">
        <x:f>1 - N14</x:f>
      </x:c>
      <x:c r="R14" s="53">
        <x:f>3 * (T8 - T7) / R7</x:f>
      </x:c>
      <x:c r="T14" s="54">
        <x:f t="array"/>
      </x:c>
      <x:c r="AK14" s="57" t="s"/>
      <x:c r="AL14" s="53" t="n">
        <x:v>0</x:v>
      </x:c>
      <x:c r="AM14" s="53">
        <x:f>AP7 / AQ7</x:f>
      </x:c>
      <x:c r="AN14" s="53" t="n">
        <x:v>2</x:v>
      </x:c>
      <x:c r="AO14" s="53">
        <x:f>1 - AM14</x:f>
      </x:c>
      <x:c r="AQ14" s="53">
        <x:f>3 * (AS8 - AS7) / AQ7</x:f>
      </x:c>
      <x:c r="AS14" s="54">
        <x:f t="array"/>
      </x:c>
    </x:row>
    <x:row r="15" spans="1:45" x14ac:dyDescent="0.25">
      <x:c r="D15" s="172">
        <x:f>D12+3/4*(D16-D12)</x:f>
      </x:c>
      <x:c r="E15" s="173">
        <x:f>M19 * (D15 - D12)^3 + N19 * (D15 - D12)^2 + O19 * (D15 - D12) + P19</x:f>
      </x:c>
      <x:c r="K15" s="56" t="s"/>
      <x:c r="L15" s="57" t="s"/>
      <x:c r="M15" s="53" t="n">
        <x:v>0</x:v>
      </x:c>
      <x:c r="N15" s="53" t="n">
        <x:v>0</x:v>
      </x:c>
      <x:c r="O15" s="53" t="n">
        <x:v>0</x:v>
      </x:c>
      <x:c r="P15" s="53" t="n">
        <x:v>2</x:v>
      </x:c>
      <x:c r="R15" s="53" t="n">
        <x:v>0</x:v>
      </x:c>
      <x:c r="T15" s="54">
        <x:f t="array"/>
      </x:c>
      <x:c r="AK15" s="57" t="s"/>
      <x:c r="AL15" s="53" t="n">
        <x:v>0</x:v>
      </x:c>
      <x:c r="AM15" s="53" t="n">
        <x:v>0</x:v>
      </x:c>
      <x:c r="AN15" s="53" t="n">
        <x:v>0</x:v>
      </x:c>
      <x:c r="AO15" s="53" t="n">
        <x:v>2</x:v>
      </x:c>
      <x:c r="AQ15" s="53" t="n">
        <x:v>0</x:v>
      </x:c>
      <x:c r="AS15" s="54">
        <x:f t="array"/>
      </x:c>
    </x:row>
    <x:row r="16" spans="1:45" x14ac:dyDescent="0.25">
      <x:c r="D16" s="172">
        <x:f>M8</x:f>
      </x:c>
      <x:c r="E16" s="173">
        <x:f>N8</x:f>
      </x:c>
      <x:c r="K16" s="56" t="s"/>
      <x:c r="L16" s="57" t="s"/>
      <x:c r="T16" s="50" t="s"/>
      <x:c r="AK16" s="57" t="s"/>
      <x:c r="AS16" s="50" t="s"/>
    </x:row>
    <x:row r="17" spans="1:45" x14ac:dyDescent="0.25">
      <x:c r="D17" s="172">
        <x:f>D16+1/4*(D20-D16)</x:f>
      </x:c>
      <x:c r="E17" s="173">
        <x:f>M20 * (D17 - D16)^3 + N20 * (D17 - D16)^2 + O20 * (D17 - D16) + P20</x:f>
      </x:c>
      <x:c r="K17" s="56" t="s"/>
      <x:c r="L17" s="20" t="s">
        <x:v>157</x:v>
      </x:c>
      <x:c r="M17" s="4" t="s">
        <x:v>169</x:v>
      </x:c>
      <x:c r="N17" s="4" t="s">
        <x:v>170</x:v>
      </x:c>
      <x:c r="O17" s="4" t="s">
        <x:v>171</x:v>
      </x:c>
      <x:c r="P17" s="4" t="s">
        <x:v>172</x:v>
      </x:c>
      <x:c r="Q17" s="58" t="s">
        <x:v>173</x:v>
      </x:c>
      <x:c r="R17" s="59" t="s">
        <x:v>174</x:v>
      </x:c>
      <x:c r="S17" s="59" t="s">
        <x:v>174</x:v>
      </x:c>
      <x:c r="T17" s="50" t="s"/>
      <x:c r="AK17" s="20" t="s">
        <x:v>157</x:v>
      </x:c>
      <x:c r="AL17" s="4" t="s">
        <x:v>169</x:v>
      </x:c>
      <x:c r="AM17" s="4" t="s">
        <x:v>170</x:v>
      </x:c>
      <x:c r="AN17" s="4" t="s">
        <x:v>171</x:v>
      </x:c>
      <x:c r="AO17" s="4" t="s">
        <x:v>172</x:v>
      </x:c>
      <x:c r="AP17" s="58" t="s">
        <x:v>175</x:v>
      </x:c>
      <x:c r="AQ17" s="59" t="s">
        <x:v>174</x:v>
      </x:c>
      <x:c r="AR17" s="59" t="s">
        <x:v>174</x:v>
      </x:c>
      <x:c r="AS17" s="50" t="s"/>
    </x:row>
    <x:row r="18" spans="1:45" x14ac:dyDescent="0.25">
      <x:c r="D18" s="172" t="n">
        <x:v>10.8718</x:v>
      </x:c>
      <x:c r="E18" s="173">
        <x:f>M20 * (D18 - D16)^3 + N20 * (D18 - D16)^2 + O20 * (D18 - D16) + P20</x:f>
      </x:c>
      <x:c r="F18" s="44">
        <x:f>E18-35000000</x:f>
      </x:c>
      <x:c r="L18" s="52" t="n">
        <x:v>0</x:v>
      </x:c>
      <x:c r="M18" s="53">
        <x:f>(T13 - T12) / (3 * Q6)</x:f>
      </x:c>
      <x:c r="N18" s="53">
        <x:f>T12</x:f>
      </x:c>
      <x:c r="O18" s="53">
        <x:f>T6 - Q6 * (T13 + 2 * T12) / 3</x:f>
      </x:c>
      <x:c r="P18" s="53">
        <x:f>N6</x:f>
      </x:c>
      <x:c r="Q18" s="58" t="s">
        <x:v>174</x:v>
      </x:c>
      <x:c r="R18" s="59" t="s">
        <x:v>174</x:v>
      </x:c>
      <x:c r="S18" s="59" t="s">
        <x:v>174</x:v>
      </x:c>
      <x:c r="T18" s="50" t="s"/>
      <x:c r="AK18" s="52" t="n">
        <x:v>0</x:v>
      </x:c>
      <x:c r="AL18" s="173">
        <x:f>(AS13 - AS12) / (3 * AP6)</x:f>
      </x:c>
      <x:c r="AM18" s="173">
        <x:f>AS12</x:f>
      </x:c>
      <x:c r="AN18" s="173">
        <x:f>AS6 - AP6 * (AS13 + 2 * AS12) / 3</x:f>
      </x:c>
      <x:c r="AO18" s="173">
        <x:f>AM6</x:f>
      </x:c>
      <x:c r="AP18" s="58" t="s">
        <x:v>174</x:v>
      </x:c>
      <x:c r="AQ18" s="59" t="s">
        <x:v>174</x:v>
      </x:c>
      <x:c r="AR18" s="59" t="s">
        <x:v>174</x:v>
      </x:c>
      <x:c r="AS18" s="50" t="s"/>
    </x:row>
    <x:row r="19" spans="1:45" x14ac:dyDescent="0.25">
      <x:c r="D19" s="172">
        <x:f>D16+3/4*(D20-D16)</x:f>
      </x:c>
      <x:c r="E19" s="173">
        <x:f>M20 * (D19 - D16)^3 + N20 * (D19 - D16)^2 + O20 * (D19 - D16) + P20</x:f>
      </x:c>
      <x:c r="L19" s="52" t="n">
        <x:v>1</x:v>
      </x:c>
      <x:c r="M19" s="53">
        <x:f>(T14 - T13) / (3 * Q7)</x:f>
      </x:c>
      <x:c r="N19" s="53">
        <x:f>T13</x:f>
      </x:c>
      <x:c r="O19" s="53">
        <x:f>T7 - Q7 * (T14 + 2 * T13) / 3</x:f>
      </x:c>
      <x:c r="P19" s="53">
        <x:f>N7</x:f>
      </x:c>
      <x:c r="Q19" s="58" t="s">
        <x:v>174</x:v>
      </x:c>
      <x:c r="R19" s="59" t="s">
        <x:v>174</x:v>
      </x:c>
      <x:c r="S19" s="59" t="s">
        <x:v>174</x:v>
      </x:c>
      <x:c r="T19" s="50" t="s"/>
      <x:c r="AK19" s="52" t="n">
        <x:v>1</x:v>
      </x:c>
      <x:c r="AL19" s="173">
        <x:f>(AS14 - AS13) / (3 * AP7)</x:f>
      </x:c>
      <x:c r="AM19" s="173">
        <x:f>AS13</x:f>
      </x:c>
      <x:c r="AN19" s="173">
        <x:f>AS7 - AP7 * (AS14 + 2 * AS13) / 3</x:f>
      </x:c>
      <x:c r="AO19" s="173">
        <x:f>AM7</x:f>
      </x:c>
      <x:c r="AP19" s="58" t="s">
        <x:v>174</x:v>
      </x:c>
      <x:c r="AQ19" s="59" t="s">
        <x:v>174</x:v>
      </x:c>
      <x:c r="AR19" s="59" t="s">
        <x:v>174</x:v>
      </x:c>
      <x:c r="AS19" s="50" t="s"/>
    </x:row>
    <x:row r="20" spans="1:45" customFormat="1" ht="16.5" customHeight="1" thickBot="1" x14ac:dyDescent="0.3">
      <x:c r="D20" s="172">
        <x:f>M9</x:f>
      </x:c>
      <x:c r="E20" s="173">
        <x:f>N9</x:f>
      </x:c>
      <x:c r="L20" s="60" t="n">
        <x:v>2</x:v>
      </x:c>
      <x:c r="M20" s="61">
        <x:f>(T15 - T14) / (3 * Q8)</x:f>
      </x:c>
      <x:c r="N20" s="61">
        <x:f>T14</x:f>
      </x:c>
      <x:c r="O20" s="61">
        <x:f>T8 - Q8 * (T15 + 2 * T14) / 3</x:f>
      </x:c>
      <x:c r="P20" s="61">
        <x:f>N8</x:f>
      </x:c>
      <x:c r="Q20" s="62" t="s">
        <x:v>174</x:v>
      </x:c>
      <x:c r="R20" s="63" t="s">
        <x:v>174</x:v>
      </x:c>
      <x:c r="S20" s="63" t="s">
        <x:v>174</x:v>
      </x:c>
      <x:c r="T20" s="64" t="s"/>
      <x:c r="AK20" s="60" t="n">
        <x:v>2</x:v>
      </x:c>
      <x:c r="AL20" s="175">
        <x:f>(AS15 - AS14) / (3 * AP8)</x:f>
      </x:c>
      <x:c r="AM20" s="175">
        <x:f>AS14</x:f>
      </x:c>
      <x:c r="AN20" s="175">
        <x:f>AS8 - AP8 * (AS15 + 2 * AS14) / 3</x:f>
      </x:c>
      <x:c r="AO20" s="175">
        <x:f>AM8</x:f>
      </x:c>
      <x:c r="AP20" s="62" t="s">
        <x:v>174</x:v>
      </x:c>
      <x:c r="AQ20" s="63" t="s">
        <x:v>174</x:v>
      </x:c>
      <x:c r="AR20" s="63" t="s">
        <x:v>174</x:v>
      </x:c>
      <x:c r="AS20" s="64" t="s"/>
    </x:row>
    <x:row r="21" spans="1:45" customFormat="1" ht="16.5" customHeight="1" thickBot="1" x14ac:dyDescent="0.3"/>
    <x:row r="22" spans="1:45" x14ac:dyDescent="0.25">
      <x:c r="A22" s="18" t="s">
        <x:v>176</x:v>
      </x:c>
      <x:c r="L22" s="46" t="s">
        <x:v>177</x:v>
      </x:c>
      <x:c r="M22" s="47" t="s"/>
      <x:c r="N22" s="47" t="s"/>
      <x:c r="O22" s="47" t="s"/>
      <x:c r="P22" s="47" t="s"/>
      <x:c r="Q22" s="47" t="s"/>
      <x:c r="R22" s="47" t="s"/>
      <x:c r="S22" s="47" t="s"/>
      <x:c r="T22" s="48" t="s"/>
      <x:c r="AK22" s="46" t="s">
        <x:v>178</x:v>
      </x:c>
      <x:c r="AL22" s="47" t="s"/>
      <x:c r="AM22" s="47" t="s"/>
      <x:c r="AN22" s="47" t="s"/>
      <x:c r="AO22" s="47" t="s"/>
      <x:c r="AP22" s="47" t="s"/>
      <x:c r="AQ22" s="47" t="s"/>
      <x:c r="AR22" s="47" t="s"/>
      <x:c r="AS22" s="48" t="s"/>
    </x:row>
    <x:row r="23" spans="1:45" x14ac:dyDescent="0.25">
      <x:c r="A23" s="5" t="s">
        <x:v>162</x:v>
      </x:c>
      <x:c r="B23" s="5" t="s"/>
      <x:c r="C23" s="5" t="s"/>
      <x:c r="D23" s="5" t="s">
        <x:v>163</x:v>
      </x:c>
      <x:c r="E23" s="5" t="s"/>
      <x:c r="F23" s="5" t="s"/>
      <x:c r="G23" s="5" t="s">
        <x:v>18</x:v>
      </x:c>
      <x:c r="H23" s="5" t="s"/>
      <x:c r="I23" s="5" t="s">
        <x:v>19</x:v>
      </x:c>
      <x:c r="J23" s="5" t="s">
        <x:v>20</x:v>
      </x:c>
      <x:c r="K23" s="56" t="s"/>
      <x:c r="L23" s="49" t="s">
        <x:v>155</x:v>
      </x:c>
      <x:c r="T23" s="50" t="s"/>
      <x:c r="AK23" s="49" t="s">
        <x:v>155</x:v>
      </x:c>
      <x:c r="AS23" s="50" t="s"/>
    </x:row>
    <x:row r="24" spans="1:45" x14ac:dyDescent="0.25">
      <x:c r="A24" s="19" t="s">
        <x:v>30</x:v>
      </x:c>
      <x:c r="B24" s="19" t="s">
        <x:v>31</x:v>
      </x:c>
      <x:c r="C24" s="19" t="s"/>
      <x:c r="D24" s="4" t="s">
        <x:v>30</x:v>
      </x:c>
      <x:c r="E24" s="4" t="s">
        <x:v>31</x:v>
      </x:c>
      <x:c r="F24" s="19" t="s"/>
      <x:c r="G24" s="19" t="s">
        <x:v>164</x:v>
      </x:c>
      <x:c r="H24" s="19" t="s">
        <x:v>165</x:v>
      </x:c>
      <x:c r="I24" s="19" t="s"/>
      <x:c r="J24" s="55" t="s"/>
      <x:c r="K24" s="56" t="s"/>
      <x:c r="L24" s="20" t="s">
        <x:v>157</x:v>
      </x:c>
      <x:c r="M24" s="4" t="s">
        <x:v>30</x:v>
      </x:c>
      <x:c r="N24" s="4" t="s">
        <x:v>31</x:v>
      </x:c>
      <x:c r="P24" s="4" t="s">
        <x:v>157</x:v>
      </x:c>
      <x:c r="Q24" s="4" t="s">
        <x:v>158</x:v>
      </x:c>
      <x:c r="R24" s="4" t="s">
        <x:v>159</x:v>
      </x:c>
      <x:c r="S24" s="4" t="s">
        <x:v>160</x:v>
      </x:c>
      <x:c r="T24" s="51" t="s">
        <x:v>161</x:v>
      </x:c>
      <x:c r="AK24" s="20" t="s">
        <x:v>157</x:v>
      </x:c>
      <x:c r="AL24" s="4" t="s">
        <x:v>30</x:v>
      </x:c>
      <x:c r="AM24" s="4" t="s">
        <x:v>31</x:v>
      </x:c>
      <x:c r="AO24" s="4" t="s">
        <x:v>157</x:v>
      </x:c>
      <x:c r="AP24" s="4" t="s">
        <x:v>158</x:v>
      </x:c>
      <x:c r="AQ24" s="4" t="s">
        <x:v>159</x:v>
      </x:c>
      <x:c r="AR24" s="4" t="s">
        <x:v>160</x:v>
      </x:c>
      <x:c r="AS24" s="51" t="s">
        <x:v>161</x:v>
      </x:c>
    </x:row>
    <x:row r="25" spans="1:45" x14ac:dyDescent="0.25">
      <x:c r="A25" s="44" t="n">
        <x:v>7</x:v>
      </x:c>
      <x:c r="B25" s="44" t="n">
        <x:v>7</x:v>
      </x:c>
      <x:c r="D25" s="172">
        <x:f>M25</x:f>
      </x:c>
      <x:c r="E25" s="173">
        <x:f>N25</x:f>
      </x:c>
      <x:c r="J25" s="56" t="s"/>
      <x:c r="K25" s="56" t="s"/>
      <x:c r="L25" s="52" t="n">
        <x:v>0</x:v>
      </x:c>
      <x:c r="M25" s="53">
        <x:f>A25</x:f>
      </x:c>
      <x:c r="N25" s="53">
        <x:f>B25</x:f>
      </x:c>
      <x:c r="P25" s="53" t="n">
        <x:v>0</x:v>
      </x:c>
      <x:c r="Q25" s="53">
        <x:f>M26 - M25</x:f>
      </x:c>
      <x:c r="R25" s="53">
        <x:f>Q25 + Q26</x:f>
      </x:c>
      <x:c r="S25" s="53">
        <x:f>N26 - N25</x:f>
      </x:c>
      <x:c r="T25" s="54">
        <x:f>S25 / Q25</x:f>
      </x:c>
      <x:c r="AK25" s="52" t="n">
        <x:v>0</x:v>
      </x:c>
      <x:c r="AL25" s="53" t="n">
        <x:v>2</x:v>
      </x:c>
      <x:c r="AM25" s="53" t="n">
        <x:v>1.098612</x:v>
      </x:c>
      <x:c r="AO25" s="53" t="n">
        <x:v>0</x:v>
      </x:c>
      <x:c r="AP25" s="53">
        <x:f>AL26 - AL25</x:f>
      </x:c>
      <x:c r="AQ25" s="53">
        <x:f>AP25 + AP26</x:f>
      </x:c>
      <x:c r="AR25" s="53">
        <x:f>AM26 - AM25</x:f>
      </x:c>
      <x:c r="AS25" s="54">
        <x:f>AR25 / AP25</x:f>
      </x:c>
    </x:row>
    <x:row r="26" spans="1:45" x14ac:dyDescent="0.25">
      <x:c r="A26" s="44" t="n">
        <x:v>8</x:v>
      </x:c>
      <x:c r="B26" s="44" t="n">
        <x:v>8</x:v>
      </x:c>
      <x:c r="D26" s="172">
        <x:f>D25+1/4*(D29-D25)</x:f>
      </x:c>
      <x:c r="E26" s="173">
        <x:f>M37 * (D26 - D25)^3 + N37 * (D26 - D25)^2 + O37 * (D26 - D25) + P37</x:f>
      </x:c>
      <x:c r="J26" s="56" t="s"/>
      <x:c r="L26" s="52" t="n">
        <x:v>1</x:v>
      </x:c>
      <x:c r="M26" s="53">
        <x:f>A26</x:f>
      </x:c>
      <x:c r="N26" s="53">
        <x:f>B26</x:f>
      </x:c>
      <x:c r="P26" s="53" t="n">
        <x:v>1</x:v>
      </x:c>
      <x:c r="Q26" s="53">
        <x:f>M27 - M26</x:f>
      </x:c>
      <x:c r="R26" s="53">
        <x:f>Q26 + Q27</x:f>
      </x:c>
      <x:c r="S26" s="53">
        <x:f>N27 - N26</x:f>
      </x:c>
      <x:c r="T26" s="54">
        <x:f>S26 / Q26</x:f>
      </x:c>
      <x:c r="AK26" s="52" t="n">
        <x:v>1</x:v>
      </x:c>
      <x:c r="AL26" s="53" t="n">
        <x:v>5</x:v>
      </x:c>
      <x:c r="AM26" s="53" t="n">
        <x:v>1.791759</x:v>
      </x:c>
      <x:c r="AO26" s="53" t="n">
        <x:v>1</x:v>
      </x:c>
      <x:c r="AP26" s="53">
        <x:f>AL27 - AL26</x:f>
      </x:c>
      <x:c r="AQ26" s="53">
        <x:f>AP26 + AP27</x:f>
      </x:c>
      <x:c r="AR26" s="53">
        <x:f>AM27 - AM26</x:f>
      </x:c>
      <x:c r="AS26" s="54">
        <x:f>AR26 / AP26</x:f>
      </x:c>
    </x:row>
    <x:row r="27" spans="1:45" x14ac:dyDescent="0.25">
      <x:c r="A27" s="44" t="n">
        <x:v>9</x:v>
      </x:c>
      <x:c r="B27" s="44" t="n">
        <x:v>9</x:v>
      </x:c>
      <x:c r="D27" s="172">
        <x:f>D25+2/4*(D29-D25)</x:f>
      </x:c>
      <x:c r="E27" s="173">
        <x:f>M37 * (D27 - D25)^3 + N37 * (D27 - D25)^2 + O37 * (D27 - D25) + P37</x:f>
      </x:c>
      <x:c r="J27" s="71" t="s"/>
      <x:c r="L27" s="52" t="n">
        <x:v>2</x:v>
      </x:c>
      <x:c r="M27" s="53">
        <x:f>A27</x:f>
      </x:c>
      <x:c r="N27" s="53">
        <x:f>B27</x:f>
      </x:c>
      <x:c r="P27" s="53" t="n">
        <x:v>2</x:v>
      </x:c>
      <x:c r="Q27" s="53">
        <x:f>M28 - M27</x:f>
      </x:c>
      <x:c r="R27" s="53" t="s"/>
      <x:c r="S27" s="53">
        <x:f>N28 - N27</x:f>
      </x:c>
      <x:c r="T27" s="54">
        <x:f>S27 / Q27</x:f>
      </x:c>
      <x:c r="AK27" s="52" t="n">
        <x:v>2</x:v>
      </x:c>
      <x:c r="AL27" s="53" t="n">
        <x:v>13</x:v>
      </x:c>
      <x:c r="AM27" s="53" t="n">
        <x:v>2.639057</x:v>
      </x:c>
      <x:c r="AO27" s="53" t="n">
        <x:v>2</x:v>
      </x:c>
      <x:c r="AP27" s="53">
        <x:f>AL28 - AL27</x:f>
      </x:c>
      <x:c r="AQ27" s="53" t="s"/>
      <x:c r="AR27" s="53">
        <x:f>AM28 - AM27</x:f>
      </x:c>
      <x:c r="AS27" s="54">
        <x:f>AR27 / AP27</x:f>
      </x:c>
    </x:row>
    <x:row r="28" spans="1:45" x14ac:dyDescent="0.25">
      <x:c r="A28" s="44" t="n">
        <x:v>11</x:v>
      </x:c>
      <x:c r="B28" s="44" t="n">
        <x:v>11</x:v>
      </x:c>
      <x:c r="D28" s="172">
        <x:f>D25+3/4*(D29-D25)</x:f>
      </x:c>
      <x:c r="E28" s="173">
        <x:f>M37 * (D28 - D25)^3 + N37 * (D28 - D25)^2 + O37 * (D28 - D25) + P37</x:f>
      </x:c>
      <x:c r="L28" s="52" t="n">
        <x:v>3</x:v>
      </x:c>
      <x:c r="M28" s="53">
        <x:f>A28</x:f>
      </x:c>
      <x:c r="N28" s="53">
        <x:f>B28</x:f>
      </x:c>
      <x:c r="T28" s="50" t="s"/>
      <x:c r="AK28" s="52" t="n">
        <x:v>3</x:v>
      </x:c>
      <x:c r="AL28" s="53" t="n">
        <x:v>15</x:v>
      </x:c>
      <x:c r="AM28" s="53" t="n">
        <x:v>2.772589</x:v>
      </x:c>
      <x:c r="AS28" s="50" t="s"/>
    </x:row>
    <x:row r="29" spans="1:45" x14ac:dyDescent="0.25">
      <x:c r="D29" s="172">
        <x:f>M26</x:f>
      </x:c>
      <x:c r="E29" s="173">
        <x:f>N26</x:f>
      </x:c>
      <x:c r="L29" s="57" t="s"/>
      <x:c r="T29" s="50" t="s"/>
      <x:c r="AK29" s="57" t="s"/>
      <x:c r="AS29" s="50" t="s"/>
    </x:row>
    <x:row r="30" spans="1:45" x14ac:dyDescent="0.25">
      <x:c r="D30" s="172">
        <x:f>D29+1/4*(D33-D29)</x:f>
      </x:c>
      <x:c r="E30" s="173">
        <x:f>M38 * (D30 - D29)^3 + N38 * (D30 - D29)^2 + O38 * (D30 - D29) + P38</x:f>
      </x:c>
      <x:c r="L30" s="57" t="s"/>
      <x:c r="M30" s="3" t="s">
        <x:v>166</x:v>
      </x:c>
      <x:c r="N30" s="2" t="s"/>
      <x:c r="O30" s="2" t="s"/>
      <x:c r="P30" s="1" t="s"/>
      <x:c r="R30" s="4" t="s">
        <x:v>167</x:v>
      </x:c>
      <x:c r="T30" s="51" t="s">
        <x:v>168</x:v>
      </x:c>
      <x:c r="AK30" s="57" t="s"/>
      <x:c r="AL30" s="3" t="s">
        <x:v>166</x:v>
      </x:c>
      <x:c r="AM30" s="2" t="s"/>
      <x:c r="AN30" s="2" t="s"/>
      <x:c r="AO30" s="1" t="s"/>
      <x:c r="AQ30" s="4" t="s">
        <x:v>167</x:v>
      </x:c>
      <x:c r="AS30" s="51" t="s">
        <x:v>168</x:v>
      </x:c>
    </x:row>
    <x:row r="31" spans="1:45" x14ac:dyDescent="0.25">
      <x:c r="D31" s="172">
        <x:f>D29+2/4*(D33-D29)</x:f>
      </x:c>
      <x:c r="E31" s="173">
        <x:f>M38 * (D31 - D29)^3 + N38 * (D31 - D29)^2 + O38 * (D31 - D29) + P38</x:f>
      </x:c>
      <x:c r="K31" s="56" t="s"/>
      <x:c r="L31" s="57" t="s"/>
      <x:c r="M31" s="53" t="n">
        <x:v>2</x:v>
      </x:c>
      <x:c r="N31" s="53" t="n">
        <x:v>0</x:v>
      </x:c>
      <x:c r="O31" s="53" t="n">
        <x:v>0</x:v>
      </x:c>
      <x:c r="P31" s="53" t="n">
        <x:v>0</x:v>
      </x:c>
      <x:c r="R31" s="53" t="n">
        <x:v>0</x:v>
      </x:c>
      <x:c r="T31" s="54">
        <x:f t="array" ref="T31:T34">MMULT( MINVERSE(M31:P34), R31:R34 )</x:f>
      </x:c>
      <x:c r="AK31" s="57" t="s"/>
      <x:c r="AL31" s="53" t="n">
        <x:v>2</x:v>
      </x:c>
      <x:c r="AM31" s="53" t="n">
        <x:v>0</x:v>
      </x:c>
      <x:c r="AN31" s="53" t="n">
        <x:v>0</x:v>
      </x:c>
      <x:c r="AO31" s="53" t="n">
        <x:v>0</x:v>
      </x:c>
      <x:c r="AQ31" s="53" t="n">
        <x:v>0</x:v>
      </x:c>
      <x:c r="AS31" s="54">
        <x:f t="array" ref="AS31:AS34">MMULT( MINVERSE(AL31:AO34), AQ31:AQ34 )</x:f>
      </x:c>
    </x:row>
    <x:row r="32" spans="1:45" x14ac:dyDescent="0.25">
      <x:c r="D32" s="172">
        <x:f>D29+3/4*(D33-D29)</x:f>
      </x:c>
      <x:c r="E32" s="173">
        <x:f>M38 * (D32 - D29)^3 + N38 * (D32 - D29)^2 + O38 * (D32 - D29) + P38</x:f>
      </x:c>
      <x:c r="K32" s="56" t="s"/>
      <x:c r="L32" s="57" t="s"/>
      <x:c r="M32" s="53">
        <x:f>Q25 / R25</x:f>
      </x:c>
      <x:c r="N32" s="53" t="n">
        <x:v>2</x:v>
      </x:c>
      <x:c r="O32" s="53">
        <x:f>1 - M32</x:f>
      </x:c>
      <x:c r="P32" s="53" t="n">
        <x:v>0</x:v>
      </x:c>
      <x:c r="R32" s="53">
        <x:f>3 * (T26 - T25) / R25</x:f>
      </x:c>
      <x:c r="T32" s="54">
        <x:f t="array"/>
      </x:c>
      <x:c r="AK32" s="57" t="s"/>
      <x:c r="AL32" s="53">
        <x:f>AP25 / AQ25</x:f>
      </x:c>
      <x:c r="AM32" s="53" t="n">
        <x:v>2</x:v>
      </x:c>
      <x:c r="AN32" s="53">
        <x:f>1 - AL32</x:f>
      </x:c>
      <x:c r="AO32" s="53" t="n">
        <x:v>0</x:v>
      </x:c>
      <x:c r="AQ32" s="53">
        <x:f>3 * (AS26 - AS25) / AQ25</x:f>
      </x:c>
      <x:c r="AS32" s="54">
        <x:f t="array"/>
      </x:c>
    </x:row>
    <x:row r="33" spans="1:45" x14ac:dyDescent="0.25">
      <x:c r="D33" s="172">
        <x:f>M27</x:f>
      </x:c>
      <x:c r="E33" s="173">
        <x:f>N27</x:f>
      </x:c>
      <x:c r="K33" s="56" t="s"/>
      <x:c r="L33" s="57" t="s"/>
      <x:c r="M33" s="53" t="n">
        <x:v>0</x:v>
      </x:c>
      <x:c r="N33" s="53">
        <x:f>Q26 / R26</x:f>
      </x:c>
      <x:c r="O33" s="53" t="n">
        <x:v>2</x:v>
      </x:c>
      <x:c r="P33" s="53">
        <x:f>1 - N33</x:f>
      </x:c>
      <x:c r="R33" s="53">
        <x:f>3 * (T27 - T26) / R26</x:f>
      </x:c>
      <x:c r="T33" s="54">
        <x:f t="array"/>
      </x:c>
      <x:c r="AK33" s="57" t="s"/>
      <x:c r="AL33" s="53" t="n">
        <x:v>0</x:v>
      </x:c>
      <x:c r="AM33" s="53">
        <x:f>AP26 / AQ26</x:f>
      </x:c>
      <x:c r="AN33" s="53" t="n">
        <x:v>2</x:v>
      </x:c>
      <x:c r="AO33" s="53">
        <x:f>1 - AM33</x:f>
      </x:c>
      <x:c r="AQ33" s="53">
        <x:f>3 * (AS27 - AS26) / AQ26</x:f>
      </x:c>
      <x:c r="AS33" s="54">
        <x:f t="array"/>
      </x:c>
    </x:row>
    <x:row r="34" spans="1:45" x14ac:dyDescent="0.25">
      <x:c r="D34" s="172">
        <x:f>D33+1/4*(D37-D33)</x:f>
      </x:c>
      <x:c r="E34" s="173">
        <x:f>M39 * (D34 - D33)^3 + N39 * (D34 - D33)^2 + O39 * (D34 - D33) + P39</x:f>
      </x:c>
      <x:c r="L34" s="57" t="s"/>
      <x:c r="M34" s="53" t="n">
        <x:v>0</x:v>
      </x:c>
      <x:c r="N34" s="53" t="n">
        <x:v>0</x:v>
      </x:c>
      <x:c r="O34" s="53" t="n">
        <x:v>0</x:v>
      </x:c>
      <x:c r="P34" s="53" t="n">
        <x:v>2</x:v>
      </x:c>
      <x:c r="R34" s="53" t="n">
        <x:v>0</x:v>
      </x:c>
      <x:c r="T34" s="54">
        <x:f t="array"/>
      </x:c>
      <x:c r="AK34" s="57" t="s"/>
      <x:c r="AL34" s="53" t="n">
        <x:v>0</x:v>
      </x:c>
      <x:c r="AM34" s="53" t="n">
        <x:v>0</x:v>
      </x:c>
      <x:c r="AN34" s="53" t="n">
        <x:v>0</x:v>
      </x:c>
      <x:c r="AO34" s="53" t="n">
        <x:v>2</x:v>
      </x:c>
      <x:c r="AQ34" s="53" t="n">
        <x:v>0</x:v>
      </x:c>
      <x:c r="AS34" s="54">
        <x:f t="array"/>
      </x:c>
    </x:row>
    <x:row r="35" spans="1:45" x14ac:dyDescent="0.25">
      <x:c r="D35" s="172">
        <x:f>D33+2/4*(D37-D33)</x:f>
      </x:c>
      <x:c r="E35" s="173">
        <x:f>M39 * (D35 - D33)^3 + N39 * (D35 - D33)^2 + O39 * (D35 - D33) + P39</x:f>
      </x:c>
      <x:c r="L35" s="57" t="s"/>
      <x:c r="T35" s="50" t="s"/>
      <x:c r="AK35" s="57" t="s"/>
      <x:c r="AS35" s="50" t="s"/>
    </x:row>
    <x:row r="36" spans="1:45" x14ac:dyDescent="0.25">
      <x:c r="D36" s="172" t="n">
        <x:v>10.8718</x:v>
      </x:c>
      <x:c r="E36" s="173">
        <x:f>M39 * (D36 - D33)^3 + N39 * (D36 - D33)^2 + O39 * (D36 - D33) + P39</x:f>
      </x:c>
      <x:c r="L36" s="20" t="s">
        <x:v>157</x:v>
      </x:c>
      <x:c r="M36" s="4" t="s">
        <x:v>169</x:v>
      </x:c>
      <x:c r="N36" s="4" t="s">
        <x:v>170</x:v>
      </x:c>
      <x:c r="O36" s="4" t="s">
        <x:v>171</x:v>
      </x:c>
      <x:c r="P36" s="4" t="s">
        <x:v>172</x:v>
      </x:c>
      <x:c r="Q36" s="58" t="s">
        <x:v>179</x:v>
      </x:c>
      <x:c r="R36" s="59" t="s">
        <x:v>174</x:v>
      </x:c>
      <x:c r="S36" s="59" t="s">
        <x:v>174</x:v>
      </x:c>
      <x:c r="T36" s="50" t="s"/>
      <x:c r="AK36" s="20" t="s">
        <x:v>157</x:v>
      </x:c>
      <x:c r="AL36" s="4" t="s">
        <x:v>169</x:v>
      </x:c>
      <x:c r="AM36" s="4" t="s">
        <x:v>170</x:v>
      </x:c>
      <x:c r="AN36" s="4" t="s">
        <x:v>171</x:v>
      </x:c>
      <x:c r="AO36" s="4" t="s">
        <x:v>172</x:v>
      </x:c>
      <x:c r="AS36" s="50" t="s"/>
    </x:row>
    <x:row r="37" spans="1:45" x14ac:dyDescent="0.25">
      <x:c r="D37" s="172">
        <x:f>M28</x:f>
      </x:c>
      <x:c r="E37" s="173">
        <x:f>N28</x:f>
      </x:c>
      <x:c r="L37" s="52" t="n">
        <x:v>0</x:v>
      </x:c>
      <x:c r="M37" s="53">
        <x:f>(T32 - T31) / (3 * Q25)</x:f>
      </x:c>
      <x:c r="N37" s="53">
        <x:f>T31</x:f>
      </x:c>
      <x:c r="O37" s="53">
        <x:f>T25 - Q25 * (T32 + 2 * T31) / 3</x:f>
      </x:c>
      <x:c r="P37" s="53">
        <x:f>N25</x:f>
      </x:c>
      <x:c r="Q37" s="58" t="s">
        <x:v>174</x:v>
      </x:c>
      <x:c r="R37" s="59" t="s">
        <x:v>174</x:v>
      </x:c>
      <x:c r="S37" s="59" t="s">
        <x:v>174</x:v>
      </x:c>
      <x:c r="T37" s="50" t="s"/>
      <x:c r="AK37" s="52" t="n">
        <x:v>0</x:v>
      </x:c>
      <x:c r="AL37" s="53">
        <x:f>(AS32 - AS31) / (3 * AP25)</x:f>
      </x:c>
      <x:c r="AM37" s="53">
        <x:f>AS31</x:f>
      </x:c>
      <x:c r="AN37" s="53">
        <x:f>AS25 - AP25 * (AS32 + 2 * AS31) / 3</x:f>
      </x:c>
      <x:c r="AO37" s="53">
        <x:f>AM25</x:f>
      </x:c>
      <x:c r="AP37" s="58" t="s">
        <x:v>180</x:v>
      </x:c>
      <x:c r="AS37" s="50" t="s"/>
    </x:row>
    <x:row r="38" spans="1:45" x14ac:dyDescent="0.25">
      <x:c r="L38" s="52" t="n">
        <x:v>1</x:v>
      </x:c>
      <x:c r="M38" s="53">
        <x:f>(T33 - T32) / (3 * Q26)</x:f>
      </x:c>
      <x:c r="N38" s="53">
        <x:f>T32</x:f>
      </x:c>
      <x:c r="O38" s="53">
        <x:f>T26 - Q26 * (T33 + 2 * T32) / 3</x:f>
      </x:c>
      <x:c r="P38" s="53">
        <x:f>N26</x:f>
      </x:c>
      <x:c r="Q38" s="58" t="s">
        <x:v>174</x:v>
      </x:c>
      <x:c r="R38" s="59" t="s">
        <x:v>174</x:v>
      </x:c>
      <x:c r="S38" s="59" t="s">
        <x:v>174</x:v>
      </x:c>
      <x:c r="T38" s="50" t="s"/>
      <x:c r="AK38" s="52" t="n">
        <x:v>1</x:v>
      </x:c>
      <x:c r="AL38" s="53">
        <x:f>(AS33 - AS32) / (3 * AP26)</x:f>
      </x:c>
      <x:c r="AM38" s="53">
        <x:f>AS32</x:f>
      </x:c>
      <x:c r="AN38" s="53">
        <x:f>AS26 - AP26 * (AS33 + 2 * AS32) / 3</x:f>
      </x:c>
      <x:c r="AO38" s="53">
        <x:f>AM26</x:f>
      </x:c>
      <x:c r="AS38" s="50" t="s"/>
    </x:row>
    <x:row r="39" spans="1:45" customFormat="1" ht="16.5" customHeight="1" thickBot="1" x14ac:dyDescent="0.3">
      <x:c r="L39" s="60" t="n">
        <x:v>2</x:v>
      </x:c>
      <x:c r="M39" s="61">
        <x:f>(T34 - T33) / (3 * Q27)</x:f>
      </x:c>
      <x:c r="N39" s="61">
        <x:f>T33</x:f>
      </x:c>
      <x:c r="O39" s="61">
        <x:f>T27 - Q27 * (T34 + 2 * T33) / 3</x:f>
      </x:c>
      <x:c r="P39" s="61">
        <x:f>N27</x:f>
      </x:c>
      <x:c r="Q39" s="62" t="s">
        <x:v>174</x:v>
      </x:c>
      <x:c r="R39" s="63" t="s">
        <x:v>174</x:v>
      </x:c>
      <x:c r="S39" s="63" t="s">
        <x:v>174</x:v>
      </x:c>
      <x:c r="T39" s="64" t="s"/>
      <x:c r="AK39" s="60" t="n">
        <x:v>2</x:v>
      </x:c>
      <x:c r="AL39" s="61">
        <x:f>(AS34 - AS33) / (3 * AP27)</x:f>
      </x:c>
      <x:c r="AM39" s="61">
        <x:f>AS33</x:f>
      </x:c>
      <x:c r="AN39" s="61">
        <x:f>AS27 - AP27 * (AS34 + 2 * AS33) / 3</x:f>
      </x:c>
      <x:c r="AO39" s="61">
        <x:f>AM27</x:f>
      </x:c>
      <x:c r="AP39" s="65" t="s"/>
      <x:c r="AQ39" s="65" t="s"/>
      <x:c r="AR39" s="65" t="s"/>
      <x:c r="AS39" s="64" t="s"/>
    </x:row>
    <x:row r="40" spans="1:45" customFormat="1" ht="16.5" customHeight="1" thickBot="1" x14ac:dyDescent="0.3"/>
    <x:row r="41" spans="1:45" x14ac:dyDescent="0.25">
      <x:c r="A41" s="18" t="s">
        <x:v>181</x:v>
      </x:c>
      <x:c r="L41" s="46" t="s">
        <x:v>182</x:v>
      </x:c>
      <x:c r="M41" s="47" t="s"/>
      <x:c r="N41" s="47" t="s"/>
      <x:c r="O41" s="47" t="s"/>
      <x:c r="P41" s="47" t="s"/>
      <x:c r="Q41" s="47" t="s"/>
      <x:c r="R41" s="47" t="s"/>
      <x:c r="S41" s="47" t="s"/>
      <x:c r="T41" s="48" t="s"/>
    </x:row>
    <x:row r="42" spans="1:45" x14ac:dyDescent="0.25">
      <x:c r="A42" s="5" t="s">
        <x:v>162</x:v>
      </x:c>
      <x:c r="B42" s="5" t="s"/>
      <x:c r="C42" s="5" t="s"/>
      <x:c r="D42" s="5" t="s">
        <x:v>163</x:v>
      </x:c>
      <x:c r="E42" s="5" t="s"/>
      <x:c r="F42" s="5" t="s"/>
      <x:c r="G42" s="5" t="s">
        <x:v>18</x:v>
      </x:c>
      <x:c r="H42" s="5" t="s"/>
      <x:c r="I42" s="5" t="s">
        <x:v>19</x:v>
      </x:c>
      <x:c r="J42" s="5" t="s">
        <x:v>20</x:v>
      </x:c>
      <x:c r="L42" s="49" t="s">
        <x:v>155</x:v>
      </x:c>
      <x:c r="T42" s="50" t="s"/>
    </x:row>
    <x:row r="43" spans="1:45" x14ac:dyDescent="0.25">
      <x:c r="A43" s="19" t="s">
        <x:v>30</x:v>
      </x:c>
      <x:c r="B43" s="19" t="s">
        <x:v>31</x:v>
      </x:c>
      <x:c r="C43" s="19" t="s"/>
      <x:c r="D43" s="4" t="s">
        <x:v>30</x:v>
      </x:c>
      <x:c r="E43" s="4" t="s">
        <x:v>31</x:v>
      </x:c>
      <x:c r="F43" s="19" t="s"/>
      <x:c r="G43" s="19" t="s">
        <x:v>164</x:v>
      </x:c>
      <x:c r="H43" s="19" t="s">
        <x:v>165</x:v>
      </x:c>
      <x:c r="I43" s="19" t="s"/>
      <x:c r="J43" s="73" t="s"/>
      <x:c r="L43" s="20" t="s">
        <x:v>157</x:v>
      </x:c>
      <x:c r="M43" s="4" t="s">
        <x:v>30</x:v>
      </x:c>
      <x:c r="N43" s="4" t="s">
        <x:v>31</x:v>
      </x:c>
      <x:c r="P43" s="4" t="s">
        <x:v>157</x:v>
      </x:c>
      <x:c r="Q43" s="4" t="s">
        <x:v>158</x:v>
      </x:c>
      <x:c r="R43" s="4" t="s">
        <x:v>159</x:v>
      </x:c>
      <x:c r="S43" s="4" t="s">
        <x:v>160</x:v>
      </x:c>
      <x:c r="T43" s="51" t="s">
        <x:v>161</x:v>
      </x:c>
    </x:row>
    <x:row r="44" spans="1:45" x14ac:dyDescent="0.25">
      <x:c r="A44" s="44" t="n">
        <x:v>1250</x:v>
      </x:c>
      <x:c r="B44" s="44" t="n">
        <x:v>7</x:v>
      </x:c>
      <x:c r="D44" s="172">
        <x:f>M44</x:f>
      </x:c>
      <x:c r="E44" s="173">
        <x:f>N44</x:f>
      </x:c>
      <x:c r="J44" s="71" t="s"/>
      <x:c r="L44" s="52" t="n">
        <x:v>0</x:v>
      </x:c>
      <x:c r="M44" s="53">
        <x:f>A44</x:f>
      </x:c>
      <x:c r="N44" s="53">
        <x:f>B44</x:f>
      </x:c>
      <x:c r="P44" s="53" t="n">
        <x:v>0</x:v>
      </x:c>
      <x:c r="Q44" s="53">
        <x:f>M45 - M44</x:f>
      </x:c>
      <x:c r="R44" s="53">
        <x:f>Q44 + Q45</x:f>
      </x:c>
      <x:c r="S44" s="53">
        <x:f>N45 - N44</x:f>
      </x:c>
      <x:c r="T44" s="54">
        <x:f>S44 / Q44</x:f>
      </x:c>
    </x:row>
    <x:row r="45" spans="1:45" x14ac:dyDescent="0.25">
      <x:c r="A45" s="44" t="n">
        <x:v>1300</x:v>
      </x:c>
      <x:c r="B45" s="44" t="n">
        <x:v>9</x:v>
      </x:c>
      <x:c r="D45" s="172">
        <x:f>D44+1/4*(D48-D44)</x:f>
      </x:c>
      <x:c r="E45" s="173">
        <x:f>M56 * (D45 - D44)^3 + N56 * (D45 - D44)^2 + O56 * (D45 - D44) + P56</x:f>
      </x:c>
      <x:c r="J45" s="71" t="s"/>
      <x:c r="L45" s="52" t="n">
        <x:v>1</x:v>
      </x:c>
      <x:c r="M45" s="53">
        <x:f>A45</x:f>
      </x:c>
      <x:c r="N45" s="53">
        <x:f>B45</x:f>
      </x:c>
      <x:c r="P45" s="53" t="n">
        <x:v>1</x:v>
      </x:c>
      <x:c r="Q45" s="53">
        <x:f>M46 - M45</x:f>
      </x:c>
      <x:c r="R45" s="53">
        <x:f>Q45 + Q46</x:f>
      </x:c>
      <x:c r="S45" s="53">
        <x:f>N46 - N45</x:f>
      </x:c>
      <x:c r="T45" s="54">
        <x:f>S45 / Q45</x:f>
      </x:c>
    </x:row>
    <x:row r="46" spans="1:45" x14ac:dyDescent="0.25">
      <x:c r="A46" s="44" t="n">
        <x:v>1400</x:v>
      </x:c>
      <x:c r="B46" s="44" t="n">
        <x:v>10</x:v>
      </x:c>
      <x:c r="D46" s="172">
        <x:f>D44+2/4*(D48-D44)</x:f>
      </x:c>
      <x:c r="E46" s="173">
        <x:f>M56 * (D46 - D44)^3 + N56 * (D46 - D44)^2 + O56 * (D46 - D44) + P56</x:f>
      </x:c>
      <x:c r="J46" s="71" t="s"/>
      <x:c r="L46" s="52" t="n">
        <x:v>2</x:v>
      </x:c>
      <x:c r="M46" s="53">
        <x:f>A46</x:f>
      </x:c>
      <x:c r="N46" s="53">
        <x:f>B46</x:f>
      </x:c>
      <x:c r="P46" s="53" t="n">
        <x:v>2</x:v>
      </x:c>
      <x:c r="Q46" s="53">
        <x:f>M47 - M46</x:f>
      </x:c>
      <x:c r="R46" s="53" t="s"/>
      <x:c r="S46" s="53">
        <x:f>N47 - N46</x:f>
      </x:c>
      <x:c r="T46" s="54">
        <x:f>S46 / Q46</x:f>
      </x:c>
    </x:row>
    <x:row r="47" spans="1:45" x14ac:dyDescent="0.25">
      <x:c r="A47" s="44" t="n">
        <x:v>1500</x:v>
      </x:c>
      <x:c r="B47" s="44" t="n">
        <x:v>11</x:v>
      </x:c>
      <x:c r="D47" s="172">
        <x:f>D44+3/4*(D48-D44)</x:f>
      </x:c>
      <x:c r="E47" s="173">
        <x:f>M56 * (D47 - D44)^3 + N56 * (D47 - D44)^2 + O56 * (D47 - D44) + P56</x:f>
      </x:c>
      <x:c r="L47" s="52" t="n">
        <x:v>3</x:v>
      </x:c>
      <x:c r="M47" s="53">
        <x:f>A47</x:f>
      </x:c>
      <x:c r="N47" s="53">
        <x:f>B47</x:f>
      </x:c>
      <x:c r="T47" s="50" t="s"/>
    </x:row>
    <x:row r="48" spans="1:45" x14ac:dyDescent="0.25">
      <x:c r="D48" s="172">
        <x:f>M45</x:f>
      </x:c>
      <x:c r="E48" s="173">
        <x:f>N45</x:f>
      </x:c>
      <x:c r="L48" s="57" t="s"/>
      <x:c r="T48" s="50" t="s"/>
    </x:row>
    <x:row r="49" spans="1:45" x14ac:dyDescent="0.25">
      <x:c r="D49" s="172">
        <x:f>D48+1/4*(D52-D48)</x:f>
      </x:c>
      <x:c r="E49" s="173">
        <x:f>M57 * (D49 - D48)^3 + N57 * (D49 - D48)^2 + O57 * (D49 - D48) + P57</x:f>
      </x:c>
      <x:c r="L49" s="57" t="s"/>
      <x:c r="M49" s="3" t="s">
        <x:v>166</x:v>
      </x:c>
      <x:c r="N49" s="2" t="s"/>
      <x:c r="O49" s="2" t="s"/>
      <x:c r="P49" s="1" t="s"/>
      <x:c r="R49" s="4" t="s">
        <x:v>167</x:v>
      </x:c>
      <x:c r="T49" s="51" t="s">
        <x:v>168</x:v>
      </x:c>
    </x:row>
    <x:row r="50" spans="1:45" x14ac:dyDescent="0.25">
      <x:c r="D50" s="172">
        <x:f>D48+2/4*(D52-D48)</x:f>
      </x:c>
      <x:c r="E50" s="173">
        <x:f>M57 * (D50 - D48)^3 + N57 * (D50 - D48)^2 + O57 * (D50 - D48) + P57</x:f>
      </x:c>
      <x:c r="L50" s="57" t="s"/>
      <x:c r="M50" s="53" t="n">
        <x:v>2</x:v>
      </x:c>
      <x:c r="N50" s="53" t="n">
        <x:v>0</x:v>
      </x:c>
      <x:c r="O50" s="53" t="n">
        <x:v>0</x:v>
      </x:c>
      <x:c r="P50" s="53" t="n">
        <x:v>0</x:v>
      </x:c>
      <x:c r="R50" s="53" t="n">
        <x:v>0</x:v>
      </x:c>
      <x:c r="T50" s="54">
        <x:f t="array" ref="T50:T53">MMULT( MINVERSE(M50:P53), R50:R53 )</x:f>
      </x:c>
    </x:row>
    <x:row r="51" spans="1:45" x14ac:dyDescent="0.25">
      <x:c r="D51" s="172">
        <x:f>D48+3/4*(D52-D48)</x:f>
      </x:c>
      <x:c r="E51" s="173">
        <x:f>M57 * (D51 - D48)^3 + N57 * (D51 - D48)^2 + O57 * (D51 - D48) + P57</x:f>
      </x:c>
      <x:c r="L51" s="57" t="s"/>
      <x:c r="M51" s="53">
        <x:f>Q44 / R44</x:f>
      </x:c>
      <x:c r="N51" s="53" t="n">
        <x:v>2</x:v>
      </x:c>
      <x:c r="O51" s="53">
        <x:f>1 - M51</x:f>
      </x:c>
      <x:c r="P51" s="53" t="n">
        <x:v>0</x:v>
      </x:c>
      <x:c r="R51" s="53">
        <x:f>3 * (T45 - T44) / R44</x:f>
      </x:c>
      <x:c r="T51" s="54">
        <x:f t="array"/>
      </x:c>
    </x:row>
    <x:row r="52" spans="1:45" x14ac:dyDescent="0.25">
      <x:c r="D52" s="172">
        <x:f>M46</x:f>
      </x:c>
      <x:c r="E52" s="173">
        <x:f>N46</x:f>
      </x:c>
      <x:c r="L52" s="57" t="s"/>
      <x:c r="M52" s="53" t="n">
        <x:v>0</x:v>
      </x:c>
      <x:c r="N52" s="53">
        <x:f>Q45 / R45</x:f>
      </x:c>
      <x:c r="O52" s="53" t="n">
        <x:v>2</x:v>
      </x:c>
      <x:c r="P52" s="53">
        <x:f>1 - N52</x:f>
      </x:c>
      <x:c r="R52" s="53">
        <x:f>3 * (T46 - T45) / R45</x:f>
      </x:c>
      <x:c r="T52" s="54">
        <x:f t="array"/>
      </x:c>
    </x:row>
    <x:row r="53" spans="1:45" x14ac:dyDescent="0.25">
      <x:c r="D53" s="172">
        <x:f>D52+1/4*(D56-D52)</x:f>
      </x:c>
      <x:c r="E53" s="173">
        <x:f>M58 * (D53 - D52)^3 + N58 * (D53 - D52)^2 + O58 * (D53 - D52) + P58</x:f>
      </x:c>
      <x:c r="L53" s="57" t="s"/>
      <x:c r="M53" s="53" t="n">
        <x:v>0</x:v>
      </x:c>
      <x:c r="N53" s="53" t="n">
        <x:v>0</x:v>
      </x:c>
      <x:c r="O53" s="53" t="n">
        <x:v>0</x:v>
      </x:c>
      <x:c r="P53" s="53" t="n">
        <x:v>2</x:v>
      </x:c>
      <x:c r="R53" s="53" t="n">
        <x:v>0</x:v>
      </x:c>
      <x:c r="T53" s="54">
        <x:f t="array"/>
      </x:c>
    </x:row>
    <x:row r="54" spans="1:45" x14ac:dyDescent="0.25">
      <x:c r="D54" s="172">
        <x:f>D52+2/4*(D56-D52)</x:f>
      </x:c>
      <x:c r="E54" s="173">
        <x:f>M58 * (D54 - D52)^3 + N58 * (D54 - D52)^2 + O58 * (D54 - D52) + P58</x:f>
      </x:c>
      <x:c r="L54" s="57" t="s"/>
      <x:c r="T54" s="50" t="s"/>
    </x:row>
    <x:row r="55" spans="1:45" x14ac:dyDescent="0.25">
      <x:c r="D55" s="172" t="n">
        <x:v>1490</x:v>
      </x:c>
      <x:c r="E55" s="173">
        <x:f>M58 * (D55 - D52)^3 + N58 * (D55 - D52)^2 + O58 * (D55 - D52) + P58</x:f>
      </x:c>
      <x:c r="F55" s="44" t="n">
        <x:v>10.8718</x:v>
      </x:c>
      <x:c r="G55" s="68">
        <x:f>(E55-F55)/F55</x:f>
      </x:c>
      <x:c r="L55" s="20" t="s">
        <x:v>157</x:v>
      </x:c>
      <x:c r="M55" s="4" t="s">
        <x:v>169</x:v>
      </x:c>
      <x:c r="N55" s="4" t="s">
        <x:v>170</x:v>
      </x:c>
      <x:c r="O55" s="4" t="s">
        <x:v>171</x:v>
      </x:c>
      <x:c r="P55" s="4" t="s">
        <x:v>172</x:v>
      </x:c>
      <x:c r="Q55" s="58" t="s">
        <x:v>183</x:v>
      </x:c>
      <x:c r="R55" s="59" t="s">
        <x:v>174</x:v>
      </x:c>
      <x:c r="S55" s="59" t="s">
        <x:v>174</x:v>
      </x:c>
      <x:c r="T55" s="50" t="s"/>
    </x:row>
    <x:row r="56" spans="1:45" x14ac:dyDescent="0.25">
      <x:c r="D56" s="172">
        <x:f>M47</x:f>
      </x:c>
      <x:c r="E56" s="173">
        <x:f>N47</x:f>
      </x:c>
      <x:c r="L56" s="52" t="n">
        <x:v>0</x:v>
      </x:c>
      <x:c r="M56" s="53">
        <x:f>(T51 - T50) / (3 * Q44)</x:f>
      </x:c>
      <x:c r="N56" s="53">
        <x:f>T50</x:f>
      </x:c>
      <x:c r="O56" s="53">
        <x:f>T44 - Q44 * (T51 + 2 * T50) / 3</x:f>
      </x:c>
      <x:c r="P56" s="53">
        <x:f>N44</x:f>
      </x:c>
      <x:c r="Q56" s="58" t="s">
        <x:v>174</x:v>
      </x:c>
      <x:c r="R56" s="59" t="s">
        <x:v>174</x:v>
      </x:c>
      <x:c r="S56" s="59" t="s">
        <x:v>174</x:v>
      </x:c>
      <x:c r="T56" s="50" t="s"/>
    </x:row>
    <x:row r="57" spans="1:45" x14ac:dyDescent="0.25">
      <x:c r="L57" s="52" t="n">
        <x:v>1</x:v>
      </x:c>
      <x:c r="M57" s="53">
        <x:f>(T52 - T51) / (3 * Q45)</x:f>
      </x:c>
      <x:c r="N57" s="53">
        <x:f>T51</x:f>
      </x:c>
      <x:c r="O57" s="53">
        <x:f>T45 - Q45 * (T52 + 2 * T51) / 3</x:f>
      </x:c>
      <x:c r="P57" s="53">
        <x:f>N45</x:f>
      </x:c>
      <x:c r="Q57" s="58" t="s">
        <x:v>174</x:v>
      </x:c>
      <x:c r="R57" s="59" t="s">
        <x:v>174</x:v>
      </x:c>
      <x:c r="S57" s="59" t="s">
        <x:v>174</x:v>
      </x:c>
      <x:c r="T57" s="50" t="s"/>
    </x:row>
    <x:row r="58" spans="1:45" customFormat="1" ht="16.5" customHeight="1" thickBot="1" x14ac:dyDescent="0.3">
      <x:c r="L58" s="60" t="n">
        <x:v>2</x:v>
      </x:c>
      <x:c r="M58" s="61">
        <x:f>(T53 - T52) / (3 * Q46)</x:f>
      </x:c>
      <x:c r="N58" s="61">
        <x:f>T52</x:f>
      </x:c>
      <x:c r="O58" s="61">
        <x:f>T46 - Q46 * (T53 + 2 * T52) / 3</x:f>
      </x:c>
      <x:c r="P58" s="61">
        <x:f>N46</x:f>
      </x:c>
      <x:c r="Q58" s="62" t="s">
        <x:v>174</x:v>
      </x:c>
      <x:c r="R58" s="63" t="s">
        <x:v>174</x:v>
      </x:c>
      <x:c r="S58" s="63" t="s">
        <x:v>174</x:v>
      </x:c>
      <x:c r="T58" s="64" t="s"/>
    </x:row>
    <x:row r="59" spans="1:45" customFormat="1" ht="16.5" customHeight="1" thickBot="1" x14ac:dyDescent="0.3">
      <x:c r="A59" s="18" t="s">
        <x:v>184</x:v>
      </x:c>
    </x:row>
    <x:row r="60" spans="1:45" x14ac:dyDescent="0.25">
      <x:c r="A60" s="5" t="s">
        <x:v>162</x:v>
      </x:c>
      <x:c r="B60" s="5" t="s"/>
      <x:c r="C60" s="5" t="s"/>
      <x:c r="D60" s="5" t="s">
        <x:v>163</x:v>
      </x:c>
      <x:c r="E60" s="5" t="s"/>
      <x:c r="F60" s="5" t="s"/>
      <x:c r="G60" s="5" t="s">
        <x:v>18</x:v>
      </x:c>
      <x:c r="H60" s="5" t="s"/>
      <x:c r="I60" s="5" t="s">
        <x:v>19</x:v>
      </x:c>
      <x:c r="J60" s="5" t="s">
        <x:v>20</x:v>
      </x:c>
      <x:c r="L60" s="46" t="s">
        <x:v>185</x:v>
      </x:c>
      <x:c r="M60" s="47" t="s"/>
      <x:c r="N60" s="47" t="s"/>
      <x:c r="O60" s="47" t="s"/>
      <x:c r="P60" s="47" t="s"/>
      <x:c r="Q60" s="47" t="s"/>
      <x:c r="R60" s="47" t="s"/>
      <x:c r="S60" s="47" t="s"/>
      <x:c r="T60" s="48" t="s"/>
    </x:row>
    <x:row r="61" spans="1:45" x14ac:dyDescent="0.25">
      <x:c r="A61" s="19" t="s">
        <x:v>30</x:v>
      </x:c>
      <x:c r="B61" s="19" t="s">
        <x:v>31</x:v>
      </x:c>
      <x:c r="C61" s="19" t="s"/>
      <x:c r="D61" s="4" t="s">
        <x:v>30</x:v>
      </x:c>
      <x:c r="E61" s="4" t="s">
        <x:v>31</x:v>
      </x:c>
      <x:c r="F61" s="19" t="s"/>
      <x:c r="G61" s="19" t="s">
        <x:v>164</x:v>
      </x:c>
      <x:c r="H61" s="19" t="s">
        <x:v>165</x:v>
      </x:c>
      <x:c r="I61" s="19" t="s"/>
      <x:c r="J61" s="73" t="s"/>
      <x:c r="L61" s="49" t="s">
        <x:v>155</x:v>
      </x:c>
      <x:c r="T61" s="50" t="s"/>
    </x:row>
    <x:row r="62" spans="1:45" x14ac:dyDescent="0.25">
      <x:c r="A62" s="44" t="n">
        <x:v>1250</x:v>
      </x:c>
      <x:c r="B62" s="44" t="n">
        <x:v>1000</x:v>
      </x:c>
      <x:c r="D62" s="172">
        <x:f>M63</x:f>
      </x:c>
      <x:c r="E62" s="173">
        <x:f>N63</x:f>
      </x:c>
      <x:c r="J62" s="71" t="s"/>
      <x:c r="L62" s="20" t="s">
        <x:v>157</x:v>
      </x:c>
      <x:c r="M62" s="4" t="s">
        <x:v>30</x:v>
      </x:c>
      <x:c r="N62" s="4" t="s">
        <x:v>31</x:v>
      </x:c>
      <x:c r="P62" s="4" t="s">
        <x:v>157</x:v>
      </x:c>
      <x:c r="Q62" s="4" t="s">
        <x:v>158</x:v>
      </x:c>
      <x:c r="R62" s="4" t="s">
        <x:v>159</x:v>
      </x:c>
      <x:c r="S62" s="4" t="s">
        <x:v>160</x:v>
      </x:c>
      <x:c r="T62" s="51" t="s">
        <x:v>161</x:v>
      </x:c>
    </x:row>
    <x:row r="63" spans="1:45" x14ac:dyDescent="0.25">
      <x:c r="A63" s="44" t="n">
        <x:v>1500</x:v>
      </x:c>
      <x:c r="B63" s="44" t="n">
        <x:v>1200</x:v>
      </x:c>
      <x:c r="D63" s="172">
        <x:f>D62+1/4*(D66-D62)</x:f>
      </x:c>
      <x:c r="E63" s="173">
        <x:f>M75 * (D63 - D62)^3 + N75 * (D63 - D62)^2 + O75 * (D63 - D62) + P75</x:f>
      </x:c>
      <x:c r="J63" s="71" t="s"/>
      <x:c r="L63" s="52" t="n">
        <x:v>0</x:v>
      </x:c>
      <x:c r="M63" s="53">
        <x:f>A62</x:f>
      </x:c>
      <x:c r="N63" s="53">
        <x:f>B62</x:f>
      </x:c>
      <x:c r="P63" s="53" t="n">
        <x:v>0</x:v>
      </x:c>
      <x:c r="Q63" s="53">
        <x:f>M64 - M63</x:f>
      </x:c>
      <x:c r="R63" s="53">
        <x:f>Q63 + Q64</x:f>
      </x:c>
      <x:c r="S63" s="53">
        <x:f>N64 - N63</x:f>
      </x:c>
      <x:c r="T63" s="54">
        <x:f>S63 / Q63</x:f>
      </x:c>
    </x:row>
    <x:row r="64" spans="1:45" x14ac:dyDescent="0.25">
      <x:c r="A64" s="44" t="n">
        <x:v>1750</x:v>
      </x:c>
      <x:c r="B64" s="44" t="n">
        <x:v>1400</x:v>
      </x:c>
      <x:c r="D64" s="172">
        <x:f>D62+2/4*(D66-D62)</x:f>
      </x:c>
      <x:c r="E64" s="173">
        <x:f>M75 * (D64 - D62)^3 + N75 * (D64 - D62)^2 + O75 * (D64 - D62) + P75</x:f>
      </x:c>
      <x:c r="J64" s="71" t="s"/>
      <x:c r="L64" s="52" t="n">
        <x:v>1</x:v>
      </x:c>
      <x:c r="M64" s="53">
        <x:f>A63</x:f>
      </x:c>
      <x:c r="N64" s="53">
        <x:f>B63</x:f>
      </x:c>
      <x:c r="P64" s="53" t="n">
        <x:v>1</x:v>
      </x:c>
      <x:c r="Q64" s="53">
        <x:f>M65 - M64</x:f>
      </x:c>
      <x:c r="R64" s="53">
        <x:f>Q64 + Q65</x:f>
      </x:c>
      <x:c r="S64" s="53">
        <x:f>N65 - N64</x:f>
      </x:c>
      <x:c r="T64" s="54">
        <x:f>S64 / Q64</x:f>
      </x:c>
    </x:row>
    <x:row r="65" spans="1:45" x14ac:dyDescent="0.25">
      <x:c r="A65" s="44" t="n">
        <x:v>2000</x:v>
      </x:c>
      <x:c r="B65" s="44" t="n">
        <x:v>1600</x:v>
      </x:c>
      <x:c r="D65" s="172">
        <x:f>D62+3/4*(D66-D62)</x:f>
      </x:c>
      <x:c r="E65" s="173">
        <x:f>M75 * (D65 - D62)^3 + N75 * (D65 - D62)^2 + O75 * (D65 - D62) + P75</x:f>
      </x:c>
      <x:c r="L65" s="52" t="n">
        <x:v>2</x:v>
      </x:c>
      <x:c r="M65" s="53">
        <x:f>A64</x:f>
      </x:c>
      <x:c r="N65" s="53">
        <x:f>B64</x:f>
      </x:c>
      <x:c r="P65" s="53" t="n">
        <x:v>2</x:v>
      </x:c>
      <x:c r="Q65" s="53">
        <x:f>M66 - M65</x:f>
      </x:c>
      <x:c r="R65" s="53" t="s"/>
      <x:c r="S65" s="53">
        <x:f>N66 - N65</x:f>
      </x:c>
      <x:c r="T65" s="54">
        <x:f>S65 / Q65</x:f>
      </x:c>
    </x:row>
    <x:row r="66" spans="1:45" x14ac:dyDescent="0.25">
      <x:c r="D66" s="172">
        <x:f>M64</x:f>
      </x:c>
      <x:c r="E66" s="173">
        <x:f>N64</x:f>
      </x:c>
      <x:c r="L66" s="52" t="n">
        <x:v>3</x:v>
      </x:c>
      <x:c r="M66" s="53">
        <x:f>A65</x:f>
      </x:c>
      <x:c r="N66" s="53">
        <x:f>B65</x:f>
      </x:c>
      <x:c r="T66" s="50" t="s"/>
    </x:row>
    <x:row r="67" spans="1:45" x14ac:dyDescent="0.25">
      <x:c r="D67" s="172">
        <x:f>D66+1/4*(D70-D66)</x:f>
      </x:c>
      <x:c r="E67" s="173">
        <x:f>M76 * (D67 - D66)^3 + N76 * (D67 - D66)^2 + O76 * (D67 - D66) + P76</x:f>
      </x:c>
      <x:c r="L67" s="57" t="s"/>
      <x:c r="T67" s="50" t="s"/>
    </x:row>
    <x:row r="68" spans="1:45" x14ac:dyDescent="0.25">
      <x:c r="D68" s="172">
        <x:f>D66+2/4*(D70-D66)</x:f>
      </x:c>
      <x:c r="E68" s="173">
        <x:f>M76 * (D68 - D66)^3 + N76 * (D68 - D66)^2 + O76 * (D68 - D66) + P76</x:f>
      </x:c>
      <x:c r="L68" s="57" t="s"/>
      <x:c r="M68" s="3" t="s">
        <x:v>166</x:v>
      </x:c>
      <x:c r="N68" s="2" t="s"/>
      <x:c r="O68" s="2" t="s"/>
      <x:c r="P68" s="1" t="s"/>
      <x:c r="R68" s="4" t="s">
        <x:v>167</x:v>
      </x:c>
      <x:c r="T68" s="51" t="s">
        <x:v>168</x:v>
      </x:c>
    </x:row>
    <x:row r="69" spans="1:45" x14ac:dyDescent="0.25">
      <x:c r="D69" s="172">
        <x:f>D66+3/4*(D70-D66)</x:f>
      </x:c>
      <x:c r="E69" s="173">
        <x:f>M76 * (D69 - D66)^3 + N76 * (D69 - D66)^2 + O76 * (D69 - D66) + P76</x:f>
      </x:c>
      <x:c r="L69" s="57" t="s"/>
      <x:c r="M69" s="53" t="n">
        <x:v>2</x:v>
      </x:c>
      <x:c r="N69" s="53" t="n">
        <x:v>0</x:v>
      </x:c>
      <x:c r="O69" s="53" t="n">
        <x:v>0</x:v>
      </x:c>
      <x:c r="P69" s="53" t="n">
        <x:v>0</x:v>
      </x:c>
      <x:c r="R69" s="53" t="n">
        <x:v>0</x:v>
      </x:c>
      <x:c r="T69" s="54">
        <x:f t="array" ref="T69:T72">MMULT( MINVERSE(M69:P72), R69:R72 )</x:f>
      </x:c>
    </x:row>
    <x:row r="70" spans="1:45" x14ac:dyDescent="0.25">
      <x:c r="D70" s="172">
        <x:f>M65</x:f>
      </x:c>
      <x:c r="E70" s="173">
        <x:f>N65</x:f>
      </x:c>
      <x:c r="L70" s="57" t="s"/>
      <x:c r="M70" s="53">
        <x:f>Q63 / R63</x:f>
      </x:c>
      <x:c r="N70" s="53" t="n">
        <x:v>2</x:v>
      </x:c>
      <x:c r="O70" s="53">
        <x:f>1 - M70</x:f>
      </x:c>
      <x:c r="P70" s="53" t="n">
        <x:v>0</x:v>
      </x:c>
      <x:c r="R70" s="53">
        <x:f>3 * (T64 - T63) / R63</x:f>
      </x:c>
      <x:c r="T70" s="54">
        <x:f t="array"/>
      </x:c>
    </x:row>
    <x:row r="71" spans="1:45" x14ac:dyDescent="0.25">
      <x:c r="D71" s="172">
        <x:f>D70+1/4*(D74-D70)</x:f>
      </x:c>
      <x:c r="E71" s="173">
        <x:f>M77 * (D71 - D70)^3 + N77 * (D71 - D70)^2 + O77 * (D71 - D70) + P77</x:f>
      </x:c>
      <x:c r="L71" s="57" t="s"/>
      <x:c r="M71" s="53" t="n">
        <x:v>0</x:v>
      </x:c>
      <x:c r="N71" s="53">
        <x:f>Q64 / R64</x:f>
      </x:c>
      <x:c r="O71" s="53" t="n">
        <x:v>2</x:v>
      </x:c>
      <x:c r="P71" s="53">
        <x:f>1 - N71</x:f>
      </x:c>
      <x:c r="R71" s="53">
        <x:f>3 * (T65 - T64) / R64</x:f>
      </x:c>
      <x:c r="T71" s="54">
        <x:f t="array"/>
      </x:c>
    </x:row>
    <x:row r="72" spans="1:45" x14ac:dyDescent="0.25">
      <x:c r="D72" s="172" t="n">
        <x:v>1862.5</x:v>
      </x:c>
      <x:c r="E72" s="173">
        <x:f>M77 * (D72 - D70)^3 + N77 * (D72 - D70)^2 + O77 * (D72 - D70) + P77</x:f>
      </x:c>
      <x:c r="F72" s="44" t="n">
        <x:v>1490</x:v>
      </x:c>
      <x:c r="G72" s="68">
        <x:f>(E72-F72)/F72</x:f>
      </x:c>
      <x:c r="L72" s="57" t="s"/>
      <x:c r="M72" s="53" t="n">
        <x:v>0</x:v>
      </x:c>
      <x:c r="N72" s="53" t="n">
        <x:v>0</x:v>
      </x:c>
      <x:c r="O72" s="53" t="n">
        <x:v>0</x:v>
      </x:c>
      <x:c r="P72" s="53" t="n">
        <x:v>2</x:v>
      </x:c>
      <x:c r="R72" s="53" t="n">
        <x:v>0</x:v>
      </x:c>
      <x:c r="T72" s="54">
        <x:f t="array"/>
      </x:c>
    </x:row>
    <x:row r="73" spans="1:45" x14ac:dyDescent="0.25">
      <x:c r="D73" s="172">
        <x:f>D70+3/4*(D74-D70)</x:f>
      </x:c>
      <x:c r="E73" s="173">
        <x:f>M77 * (D73 - D70)^3 + N77 * (D73 - D70)^2 + O77 * (D73 - D70) + P77</x:f>
      </x:c>
      <x:c r="L73" s="57" t="s"/>
      <x:c r="T73" s="50" t="s"/>
    </x:row>
    <x:row r="74" spans="1:45" x14ac:dyDescent="0.25">
      <x:c r="D74" s="172">
        <x:f>M66</x:f>
      </x:c>
      <x:c r="E74" s="173">
        <x:f>N66</x:f>
      </x:c>
      <x:c r="L74" s="20" t="s">
        <x:v>157</x:v>
      </x:c>
      <x:c r="M74" s="4" t="s">
        <x:v>169</x:v>
      </x:c>
      <x:c r="N74" s="4" t="s">
        <x:v>170</x:v>
      </x:c>
      <x:c r="O74" s="4" t="s">
        <x:v>171</x:v>
      </x:c>
      <x:c r="P74" s="4" t="s">
        <x:v>172</x:v>
      </x:c>
      <x:c r="Q74" s="58" t="s">
        <x:v>186</x:v>
      </x:c>
      <x:c r="R74" s="59" t="s">
        <x:v>174</x:v>
      </x:c>
      <x:c r="S74" s="59" t="s">
        <x:v>174</x:v>
      </x:c>
      <x:c r="T74" s="50" t="s"/>
    </x:row>
    <x:row r="75" spans="1:45" x14ac:dyDescent="0.25">
      <x:c r="L75" s="52" t="n">
        <x:v>0</x:v>
      </x:c>
      <x:c r="M75" s="53">
        <x:f>(T70 - T69) / (3 * Q63)</x:f>
      </x:c>
      <x:c r="N75" s="53">
        <x:f>T69</x:f>
      </x:c>
      <x:c r="O75" s="53">
        <x:f>T63 - Q63 * (T70 + 2 * T69) / 3</x:f>
      </x:c>
      <x:c r="P75" s="53">
        <x:f>N63</x:f>
      </x:c>
      <x:c r="Q75" s="58" t="s">
        <x:v>174</x:v>
      </x:c>
      <x:c r="R75" s="59" t="s">
        <x:v>174</x:v>
      </x:c>
      <x:c r="S75" s="59" t="s">
        <x:v>174</x:v>
      </x:c>
      <x:c r="T75" s="50" t="s"/>
    </x:row>
    <x:row r="76" spans="1:45" x14ac:dyDescent="0.25">
      <x:c r="L76" s="52" t="n">
        <x:v>1</x:v>
      </x:c>
      <x:c r="M76" s="53">
        <x:f>(T71 - T70) / (3 * Q64)</x:f>
      </x:c>
      <x:c r="N76" s="53">
        <x:f>T70</x:f>
      </x:c>
      <x:c r="O76" s="53">
        <x:f>T64 - Q64 * (T71 + 2 * T70) / 3</x:f>
      </x:c>
      <x:c r="P76" s="53">
        <x:f>N64</x:f>
      </x:c>
      <x:c r="Q76" s="58" t="s">
        <x:v>174</x:v>
      </x:c>
      <x:c r="R76" s="59" t="s">
        <x:v>174</x:v>
      </x:c>
      <x:c r="S76" s="59" t="s">
        <x:v>174</x:v>
      </x:c>
      <x:c r="T76" s="50" t="s"/>
    </x:row>
    <x:row r="77" spans="1:45" customFormat="1" ht="16.5" customHeight="1" thickBot="1" x14ac:dyDescent="0.3">
      <x:c r="L77" s="60" t="n">
        <x:v>2</x:v>
      </x:c>
      <x:c r="M77" s="61">
        <x:f>(T72 - T71) / (3 * Q65)</x:f>
      </x:c>
      <x:c r="N77" s="61">
        <x:f>T71</x:f>
      </x:c>
      <x:c r="O77" s="61">
        <x:f>T65 - Q65 * (T72 + 2 * T71) / 3</x:f>
      </x:c>
      <x:c r="P77" s="61">
        <x:f>N65</x:f>
      </x:c>
      <x:c r="Q77" s="62" t="s">
        <x:v>174</x:v>
      </x:c>
      <x:c r="R77" s="63" t="s">
        <x:v>174</x:v>
      </x:c>
      <x:c r="S77" s="63" t="s">
        <x:v>174</x:v>
      </x:c>
      <x:c r="T77" s="64" t="s"/>
    </x:row>
    <x:row r="79" spans="1:45" customFormat="1" ht="16.5" customHeight="1" thickBot="1" x14ac:dyDescent="0.3">
      <x:c r="A79" s="18" t="s">
        <x:v>187</x:v>
      </x:c>
    </x:row>
    <x:row r="80" spans="1:45" x14ac:dyDescent="0.25">
      <x:c r="A80" s="5" t="s">
        <x:v>162</x:v>
      </x:c>
      <x:c r="B80" s="5" t="s"/>
      <x:c r="C80" s="5" t="s"/>
      <x:c r="D80" s="5" t="s">
        <x:v>163</x:v>
      </x:c>
      <x:c r="E80" s="5" t="s"/>
      <x:c r="F80" s="5" t="s"/>
      <x:c r="G80" s="5" t="s">
        <x:v>18</x:v>
      </x:c>
      <x:c r="H80" s="5" t="s"/>
      <x:c r="I80" s="5" t="s">
        <x:v>19</x:v>
      </x:c>
      <x:c r="J80" s="5" t="s">
        <x:v>20</x:v>
      </x:c>
      <x:c r="L80" s="46" t="s">
        <x:v>188</x:v>
      </x:c>
      <x:c r="M80" s="47" t="s"/>
      <x:c r="N80" s="47" t="s"/>
      <x:c r="O80" s="47" t="s"/>
      <x:c r="P80" s="47" t="s"/>
      <x:c r="Q80" s="47" t="s"/>
      <x:c r="R80" s="47" t="s"/>
      <x:c r="S80" s="47" t="s"/>
      <x:c r="T80" s="48" t="s"/>
    </x:row>
    <x:row r="81" spans="1:45" x14ac:dyDescent="0.25">
      <x:c r="A81" s="19" t="s">
        <x:v>30</x:v>
      </x:c>
      <x:c r="B81" s="19" t="s">
        <x:v>31</x:v>
      </x:c>
      <x:c r="C81" s="19" t="s"/>
      <x:c r="D81" s="4" t="s">
        <x:v>30</x:v>
      </x:c>
      <x:c r="E81" s="4" t="s">
        <x:v>31</x:v>
      </x:c>
      <x:c r="F81" s="19" t="s"/>
      <x:c r="G81" s="19" t="s">
        <x:v>164</x:v>
      </x:c>
      <x:c r="H81" s="19" t="s">
        <x:v>165</x:v>
      </x:c>
      <x:c r="I81" s="19" t="s"/>
      <x:c r="J81" s="73" t="s"/>
      <x:c r="L81" s="49" t="s">
        <x:v>155</x:v>
      </x:c>
      <x:c r="T81" s="50" t="s"/>
    </x:row>
    <x:row r="82" spans="1:45" x14ac:dyDescent="0.25">
      <x:c r="A82" s="44" t="n">
        <x:v>0.6</x:v>
      </x:c>
      <x:c r="B82" s="44" t="n">
        <x:v>1200</x:v>
      </x:c>
      <x:c r="D82" s="172">
        <x:f>M83</x:f>
      </x:c>
      <x:c r="E82" s="173">
        <x:f>N83</x:f>
      </x:c>
      <x:c r="J82" s="71" t="s"/>
      <x:c r="L82" s="20" t="s">
        <x:v>157</x:v>
      </x:c>
      <x:c r="M82" s="4" t="s">
        <x:v>30</x:v>
      </x:c>
      <x:c r="N82" s="4" t="s">
        <x:v>31</x:v>
      </x:c>
      <x:c r="P82" s="4" t="s">
        <x:v>157</x:v>
      </x:c>
      <x:c r="Q82" s="4" t="s">
        <x:v>158</x:v>
      </x:c>
      <x:c r="R82" s="4" t="s">
        <x:v>159</x:v>
      </x:c>
      <x:c r="S82" s="4" t="s">
        <x:v>160</x:v>
      </x:c>
      <x:c r="T82" s="51" t="s">
        <x:v>161</x:v>
      </x:c>
    </x:row>
    <x:row r="83" spans="1:45" x14ac:dyDescent="0.25">
      <x:c r="A83" s="44" t="n">
        <x:v>0.7</x:v>
      </x:c>
      <x:c r="B83" s="44" t="n">
        <x:v>1300</x:v>
      </x:c>
      <x:c r="D83" s="172">
        <x:f>D82+1/4*(D86-D82)</x:f>
      </x:c>
      <x:c r="E83" s="173">
        <x:f>M95 * (D83 - D82)^3 + N95 * (D83 - D82)^2 + O95 * (D83 - D82) + P95</x:f>
      </x:c>
      <x:c r="J83" s="71" t="s"/>
      <x:c r="L83" s="52" t="n">
        <x:v>0</x:v>
      </x:c>
      <x:c r="M83" s="53">
        <x:f>A82</x:f>
      </x:c>
      <x:c r="N83" s="53">
        <x:f>B82</x:f>
      </x:c>
      <x:c r="P83" s="53" t="n">
        <x:v>0</x:v>
      </x:c>
      <x:c r="Q83" s="53">
        <x:f>M84 - M83</x:f>
      </x:c>
      <x:c r="R83" s="53">
        <x:f>Q83 + Q84</x:f>
      </x:c>
      <x:c r="S83" s="53">
        <x:f>N84 - N83</x:f>
      </x:c>
      <x:c r="T83" s="54">
        <x:f>S83 / Q83</x:f>
      </x:c>
    </x:row>
    <x:row r="84" spans="1:45" x14ac:dyDescent="0.25">
      <x:c r="A84" s="44" t="n">
        <x:v>0.8</x:v>
      </x:c>
      <x:c r="B84" s="44" t="n">
        <x:v>1500</x:v>
      </x:c>
      <x:c r="D84" s="172">
        <x:f>D82+2/4*(D86-D82)</x:f>
      </x:c>
      <x:c r="E84" s="173">
        <x:f>M95 * (D84 - D82)^3 + N95 * (D84 - D82)^2 + O95 * (D84 - D82) + P95</x:f>
      </x:c>
      <x:c r="J84" s="71" t="s"/>
      <x:c r="L84" s="52" t="n">
        <x:v>1</x:v>
      </x:c>
      <x:c r="M84" s="53">
        <x:f>A83</x:f>
      </x:c>
      <x:c r="N84" s="53">
        <x:f>B83</x:f>
      </x:c>
      <x:c r="P84" s="53" t="n">
        <x:v>1</x:v>
      </x:c>
      <x:c r="Q84" s="53">
        <x:f>M85 - M84</x:f>
      </x:c>
      <x:c r="R84" s="53">
        <x:f>Q84 + Q85</x:f>
      </x:c>
      <x:c r="S84" s="53">
        <x:f>N85 - N84</x:f>
      </x:c>
      <x:c r="T84" s="54">
        <x:f>S84 / Q84</x:f>
      </x:c>
    </x:row>
    <x:row r="85" spans="1:45" x14ac:dyDescent="0.25">
      <x:c r="A85" s="44" t="n">
        <x:v>0.9</x:v>
      </x:c>
      <x:c r="B85" s="44" t="n">
        <x:v>2000</x:v>
      </x:c>
      <x:c r="D85" s="172">
        <x:f>D82+3/4*(D86-D82)</x:f>
      </x:c>
      <x:c r="E85" s="173">
        <x:f>M95 * (D85 - D82)^3 + N95 * (D85 - D82)^2 + O95 * (D85 - D82) + P95</x:f>
      </x:c>
      <x:c r="L85" s="52" t="n">
        <x:v>2</x:v>
      </x:c>
      <x:c r="M85" s="53">
        <x:f>A84</x:f>
      </x:c>
      <x:c r="N85" s="53">
        <x:f>B84</x:f>
      </x:c>
      <x:c r="P85" s="53" t="n">
        <x:v>2</x:v>
      </x:c>
      <x:c r="Q85" s="53">
        <x:f>M86 - M85</x:f>
      </x:c>
      <x:c r="R85" s="53" t="s"/>
      <x:c r="S85" s="53">
        <x:f>N86 - N85</x:f>
      </x:c>
      <x:c r="T85" s="54">
        <x:f>S85 / Q85</x:f>
      </x:c>
    </x:row>
    <x:row r="86" spans="1:45" x14ac:dyDescent="0.25">
      <x:c r="D86" s="172">
        <x:f>M84</x:f>
      </x:c>
      <x:c r="E86" s="173">
        <x:f>N84</x:f>
      </x:c>
      <x:c r="L86" s="52" t="n">
        <x:v>3</x:v>
      </x:c>
      <x:c r="M86" s="53">
        <x:f>A85</x:f>
      </x:c>
      <x:c r="N86" s="53">
        <x:f>B85</x:f>
      </x:c>
      <x:c r="T86" s="50" t="s"/>
    </x:row>
    <x:row r="87" spans="1:45" x14ac:dyDescent="0.25">
      <x:c r="D87" s="172">
        <x:f>D86+1/4*(D90-D86)</x:f>
      </x:c>
      <x:c r="E87" s="173">
        <x:f>M96 * (D87 - D86)^3 + N96 * (D87 - D86)^2 + O96 * (D87 - D86) + P96</x:f>
      </x:c>
      <x:c r="L87" s="57" t="s"/>
      <x:c r="T87" s="50" t="s"/>
    </x:row>
    <x:row r="88" spans="1:45" x14ac:dyDescent="0.25">
      <x:c r="D88" s="172">
        <x:f>D86+2/4*(D90-D86)</x:f>
      </x:c>
      <x:c r="E88" s="173">
        <x:f>M96 * (D88 - D86)^3 + N96 * (D88 - D86)^2 + O96 * (D88 - D86) + P96</x:f>
      </x:c>
      <x:c r="L88" s="57" t="s"/>
      <x:c r="M88" s="3" t="s">
        <x:v>166</x:v>
      </x:c>
      <x:c r="N88" s="2" t="s"/>
      <x:c r="O88" s="2" t="s"/>
      <x:c r="P88" s="1" t="s"/>
      <x:c r="R88" s="4" t="s">
        <x:v>167</x:v>
      </x:c>
      <x:c r="T88" s="51" t="s">
        <x:v>168</x:v>
      </x:c>
    </x:row>
    <x:row r="89" spans="1:45" x14ac:dyDescent="0.25">
      <x:c r="D89" s="172">
        <x:f>D86+3/4*(D90-D86)</x:f>
      </x:c>
      <x:c r="E89" s="173">
        <x:f>M96 * (D89 - D86)^3 + N96 * (D89 - D86)^2 + O96 * (D89 - D86) + P96</x:f>
      </x:c>
      <x:c r="L89" s="57" t="s"/>
      <x:c r="M89" s="53" t="n">
        <x:v>2</x:v>
      </x:c>
      <x:c r="N89" s="53" t="n">
        <x:v>0</x:v>
      </x:c>
      <x:c r="O89" s="53" t="n">
        <x:v>0</x:v>
      </x:c>
      <x:c r="P89" s="53" t="n">
        <x:v>0</x:v>
      </x:c>
      <x:c r="R89" s="53" t="n">
        <x:v>0</x:v>
      </x:c>
      <x:c r="T89" s="54">
        <x:f t="array" ref="T89:T92">MMULT( MINVERSE(M89:P92), R89:R92 )</x:f>
      </x:c>
    </x:row>
    <x:row r="90" spans="1:45" x14ac:dyDescent="0.25">
      <x:c r="D90" s="172">
        <x:f>M85</x:f>
      </x:c>
      <x:c r="E90" s="173">
        <x:f>N85</x:f>
      </x:c>
      <x:c r="L90" s="57" t="s"/>
      <x:c r="M90" s="53">
        <x:f>Q83 / R83</x:f>
      </x:c>
      <x:c r="N90" s="53" t="n">
        <x:v>2</x:v>
      </x:c>
      <x:c r="O90" s="53">
        <x:f>1 - M90</x:f>
      </x:c>
      <x:c r="P90" s="53" t="n">
        <x:v>0</x:v>
      </x:c>
      <x:c r="R90" s="53">
        <x:f>3 * (T84 - T83) / R83</x:f>
      </x:c>
      <x:c r="T90" s="54">
        <x:f t="array"/>
      </x:c>
    </x:row>
    <x:row r="91" spans="1:45" x14ac:dyDescent="0.25">
      <x:c r="D91" s="172">
        <x:f>D90+1/4*(D94-D90)</x:f>
      </x:c>
      <x:c r="E91" s="173">
        <x:f>M97 * (D91 - D90)^3 + N97 * (D91 - D90)^2 + O97 * (D91 - D90) + P97</x:f>
      </x:c>
      <x:c r="L91" s="57" t="s"/>
      <x:c r="M91" s="53" t="n">
        <x:v>0</x:v>
      </x:c>
      <x:c r="N91" s="53">
        <x:f>Q84 / R84</x:f>
      </x:c>
      <x:c r="O91" s="53" t="n">
        <x:v>2</x:v>
      </x:c>
      <x:c r="P91" s="53">
        <x:f>1 - N91</x:f>
      </x:c>
      <x:c r="R91" s="53">
        <x:f>3 * (T85 - T84) / R84</x:f>
      </x:c>
      <x:c r="T91" s="54">
        <x:f t="array"/>
      </x:c>
    </x:row>
    <x:row r="92" spans="1:45" x14ac:dyDescent="0.25">
      <x:c r="D92" s="172">
        <x:f>D90+2/4*(D94-D90)</x:f>
      </x:c>
      <x:c r="E92" s="173">
        <x:f>M97 * (D92 - D90)^3 + N97 * (D92 - D90)^2 + O97 * (D92 - D90) + P97</x:f>
      </x:c>
      <x:c r="L92" s="57" t="s"/>
      <x:c r="M92" s="53" t="n">
        <x:v>0</x:v>
      </x:c>
      <x:c r="N92" s="53" t="n">
        <x:v>0</x:v>
      </x:c>
      <x:c r="O92" s="53" t="n">
        <x:v>0</x:v>
      </x:c>
      <x:c r="P92" s="53" t="n">
        <x:v>2</x:v>
      </x:c>
      <x:c r="R92" s="53" t="n">
        <x:v>0</x:v>
      </x:c>
      <x:c r="T92" s="54">
        <x:f t="array"/>
      </x:c>
    </x:row>
    <x:row r="93" spans="1:45" x14ac:dyDescent="0.25">
      <x:c r="D93" s="172" t="n">
        <x:v>0.87584</x:v>
      </x:c>
      <x:c r="E93" s="173">
        <x:f>M97 * (D93 - D90)^3 + N97 * (D93 - D90)^2 + O97 * (D93 - D90) + P97</x:f>
      </x:c>
      <x:c r="F93" s="44" t="n">
        <x:v>1862.5</x:v>
      </x:c>
      <x:c r="G93" s="68">
        <x:f>(E93-F93)/F93</x:f>
      </x:c>
      <x:c r="L93" s="57" t="s"/>
      <x:c r="T93" s="50" t="s"/>
    </x:row>
    <x:row r="94" spans="1:45" x14ac:dyDescent="0.25">
      <x:c r="D94" s="172">
        <x:f>M86</x:f>
      </x:c>
      <x:c r="E94" s="173">
        <x:f>N86</x:f>
      </x:c>
      <x:c r="L94" s="20" t="s">
        <x:v>157</x:v>
      </x:c>
      <x:c r="M94" s="4" t="s">
        <x:v>169</x:v>
      </x:c>
      <x:c r="N94" s="4" t="s">
        <x:v>170</x:v>
      </x:c>
      <x:c r="O94" s="4" t="s">
        <x:v>171</x:v>
      </x:c>
      <x:c r="P94" s="4" t="s">
        <x:v>172</x:v>
      </x:c>
      <x:c r="Q94" s="58" t="s">
        <x:v>189</x:v>
      </x:c>
      <x:c r="R94" s="59" t="s">
        <x:v>174</x:v>
      </x:c>
      <x:c r="S94" s="59" t="s">
        <x:v>174</x:v>
      </x:c>
      <x:c r="T94" s="50" t="s"/>
    </x:row>
    <x:row r="95" spans="1:45" x14ac:dyDescent="0.25">
      <x:c r="L95" s="52" t="n">
        <x:v>0</x:v>
      </x:c>
      <x:c r="M95" s="53">
        <x:f>(T90 - T89) / (3 * Q83)</x:f>
      </x:c>
      <x:c r="N95" s="53">
        <x:f>T89</x:f>
      </x:c>
      <x:c r="O95" s="53">
        <x:f>T83 - Q83 * (T90 + 2 * T89) / 3</x:f>
      </x:c>
      <x:c r="P95" s="53">
        <x:f>N83</x:f>
      </x:c>
      <x:c r="Q95" s="58" t="s">
        <x:v>174</x:v>
      </x:c>
      <x:c r="R95" s="59" t="s">
        <x:v>174</x:v>
      </x:c>
      <x:c r="S95" s="59" t="s">
        <x:v>174</x:v>
      </x:c>
      <x:c r="T95" s="50" t="s"/>
    </x:row>
    <x:row r="96" spans="1:45" x14ac:dyDescent="0.25">
      <x:c r="L96" s="52" t="n">
        <x:v>1</x:v>
      </x:c>
      <x:c r="M96" s="53">
        <x:f>(T91 - T90) / (3 * Q84)</x:f>
      </x:c>
      <x:c r="N96" s="53">
        <x:f>T90</x:f>
      </x:c>
      <x:c r="O96" s="53">
        <x:f>T84 - Q84 * (T91 + 2 * T90) / 3</x:f>
      </x:c>
      <x:c r="P96" s="53">
        <x:f>N84</x:f>
      </x:c>
      <x:c r="Q96" s="58" t="s">
        <x:v>174</x:v>
      </x:c>
      <x:c r="R96" s="59" t="s">
        <x:v>174</x:v>
      </x:c>
      <x:c r="S96" s="59" t="s">
        <x:v>174</x:v>
      </x:c>
      <x:c r="T96" s="50" t="s"/>
    </x:row>
    <x:row r="97" spans="1:45" customFormat="1" ht="16.5" customHeight="1" thickBot="1" x14ac:dyDescent="0.3">
      <x:c r="L97" s="60" t="n">
        <x:v>2</x:v>
      </x:c>
      <x:c r="M97" s="61">
        <x:f>(T92 - T91) / (3 * Q85)</x:f>
      </x:c>
      <x:c r="N97" s="61">
        <x:f>T91</x:f>
      </x:c>
      <x:c r="O97" s="61">
        <x:f>T85 - Q85 * (T92 + 2 * T91) / 3</x:f>
      </x:c>
      <x:c r="P97" s="61">
        <x:f>N85</x:f>
      </x:c>
      <x:c r="Q97" s="62" t="s">
        <x:v>174</x:v>
      </x:c>
      <x:c r="R97" s="63" t="s">
        <x:v>174</x:v>
      </x:c>
      <x:c r="S97" s="63" t="s">
        <x:v>174</x:v>
      </x:c>
      <x:c r="T97" s="64" t="s"/>
    </x:row>
    <x:row r="99" spans="1:45" customFormat="1" ht="16.5" customHeight="1" thickBot="1" x14ac:dyDescent="0.3">
      <x:c r="A99" s="18" t="s">
        <x:v>190</x:v>
      </x:c>
    </x:row>
    <x:row r="100" spans="1:45" x14ac:dyDescent="0.25">
      <x:c r="A100" s="5" t="s">
        <x:v>162</x:v>
      </x:c>
      <x:c r="B100" s="5" t="s"/>
      <x:c r="C100" s="5" t="s"/>
      <x:c r="D100" s="5" t="s">
        <x:v>163</x:v>
      </x:c>
      <x:c r="E100" s="5" t="s"/>
      <x:c r="F100" s="5" t="s"/>
      <x:c r="G100" s="5" t="s">
        <x:v>18</x:v>
      </x:c>
      <x:c r="H100" s="5" t="s"/>
      <x:c r="I100" s="5" t="s">
        <x:v>19</x:v>
      </x:c>
      <x:c r="J100" s="5" t="s">
        <x:v>20</x:v>
      </x:c>
      <x:c r="L100" s="46" t="s">
        <x:v>191</x:v>
      </x:c>
      <x:c r="M100" s="47" t="s"/>
      <x:c r="N100" s="47" t="s"/>
      <x:c r="O100" s="47" t="s"/>
      <x:c r="P100" s="47" t="s"/>
      <x:c r="Q100" s="47" t="s"/>
      <x:c r="R100" s="47" t="s"/>
      <x:c r="S100" s="47" t="s"/>
      <x:c r="T100" s="48" t="s"/>
    </x:row>
    <x:row r="101" spans="1:45" x14ac:dyDescent="0.25">
      <x:c r="A101" s="19" t="s">
        <x:v>30</x:v>
      </x:c>
      <x:c r="B101" s="19" t="s">
        <x:v>31</x:v>
      </x:c>
      <x:c r="C101" s="19" t="s"/>
      <x:c r="D101" s="4" t="s">
        <x:v>30</x:v>
      </x:c>
      <x:c r="E101" s="4" t="s">
        <x:v>31</x:v>
      </x:c>
      <x:c r="F101" s="19" t="s"/>
      <x:c r="G101" s="19" t="s">
        <x:v>164</x:v>
      </x:c>
      <x:c r="H101" s="19" t="s">
        <x:v>165</x:v>
      </x:c>
      <x:c r="I101" s="19" t="s"/>
      <x:c r="J101" s="73" t="s"/>
      <x:c r="L101" s="49" t="s">
        <x:v>155</x:v>
      </x:c>
      <x:c r="T101" s="50" t="s"/>
    </x:row>
    <x:row r="102" spans="1:45" x14ac:dyDescent="0.25">
      <x:c r="A102" s="44" t="n">
        <x:v>0.4</x:v>
      </x:c>
      <x:c r="B102" s="44" t="n">
        <x:v>800</x:v>
      </x:c>
      <x:c r="D102" s="172">
        <x:f>M103</x:f>
      </x:c>
      <x:c r="E102" s="173">
        <x:f>N103</x:f>
      </x:c>
      <x:c r="J102" s="71" t="s"/>
      <x:c r="L102" s="20" t="s">
        <x:v>157</x:v>
      </x:c>
      <x:c r="M102" s="4" t="s">
        <x:v>30</x:v>
      </x:c>
      <x:c r="N102" s="4" t="s">
        <x:v>31</x:v>
      </x:c>
      <x:c r="P102" s="4" t="s">
        <x:v>157</x:v>
      </x:c>
      <x:c r="Q102" s="4" t="s">
        <x:v>158</x:v>
      </x:c>
      <x:c r="R102" s="4" t="s">
        <x:v>159</x:v>
      </x:c>
      <x:c r="S102" s="4" t="s">
        <x:v>160</x:v>
      </x:c>
      <x:c r="T102" s="51" t="s">
        <x:v>161</x:v>
      </x:c>
    </x:row>
    <x:row r="103" spans="1:45" x14ac:dyDescent="0.25">
      <x:c r="A103" s="44" t="n">
        <x:v>0.5</x:v>
      </x:c>
      <x:c r="B103" s="44" t="n">
        <x:v>1000</x:v>
      </x:c>
      <x:c r="D103" s="172">
        <x:f>D102+1/4*(D106-D102)</x:f>
      </x:c>
      <x:c r="E103" s="173">
        <x:f>M115 * (D103 - D102)^3 + N115 * (D103 - D102)^2 + O115 * (D103 - D102) + P115</x:f>
      </x:c>
      <x:c r="J103" s="71" t="s"/>
      <x:c r="L103" s="52" t="n">
        <x:v>0</x:v>
      </x:c>
      <x:c r="M103" s="53">
        <x:f>A102</x:f>
      </x:c>
      <x:c r="N103" s="53">
        <x:f>B102</x:f>
      </x:c>
      <x:c r="P103" s="53" t="n">
        <x:v>0</x:v>
      </x:c>
      <x:c r="Q103" s="53">
        <x:f>M104 - M103</x:f>
      </x:c>
      <x:c r="R103" s="53">
        <x:f>Q103 + Q104</x:f>
      </x:c>
      <x:c r="S103" s="53">
        <x:f>N104 - N103</x:f>
      </x:c>
      <x:c r="T103" s="54">
        <x:f>S103 / Q103</x:f>
      </x:c>
    </x:row>
    <x:row r="104" spans="1:45" x14ac:dyDescent="0.25">
      <x:c r="A104" s="44" t="n">
        <x:v>0.6</x:v>
      </x:c>
      <x:c r="B104" s="44" t="n">
        <x:v>1200</x:v>
      </x:c>
      <x:c r="D104" s="172">
        <x:f>D102+2/4*(D106-D102)</x:f>
      </x:c>
      <x:c r="E104" s="173">
        <x:f>M115 * (D104 - D102)^3 + N115 * (D104 - D102)^2 + O115 * (D104 - D102) + P115</x:f>
      </x:c>
      <x:c r="J104" s="71" t="s"/>
      <x:c r="L104" s="52" t="n">
        <x:v>1</x:v>
      </x:c>
      <x:c r="M104" s="53">
        <x:f>A103</x:f>
      </x:c>
      <x:c r="N104" s="53">
        <x:f>B103</x:f>
      </x:c>
      <x:c r="P104" s="53" t="n">
        <x:v>1</x:v>
      </x:c>
      <x:c r="Q104" s="53">
        <x:f>M105 - M104</x:f>
      </x:c>
      <x:c r="R104" s="53">
        <x:f>Q104 + Q105</x:f>
      </x:c>
      <x:c r="S104" s="53">
        <x:f>N105 - N104</x:f>
      </x:c>
      <x:c r="T104" s="54">
        <x:f>S104 / Q104</x:f>
      </x:c>
    </x:row>
    <x:row r="105" spans="1:45" x14ac:dyDescent="0.25">
      <x:c r="A105" s="44" t="n">
        <x:v>0.7</x:v>
      </x:c>
      <x:c r="B105" s="44" t="n">
        <x:v>1300</x:v>
      </x:c>
      <x:c r="D105" s="172">
        <x:f>D102+3/4*(D106-D102)</x:f>
      </x:c>
      <x:c r="E105" s="173">
        <x:f>M115 * (D105 - D102)^3 + N115 * (D105 - D102)^2 + O115 * (D105 - D102) + P115</x:f>
      </x:c>
      <x:c r="L105" s="52" t="n">
        <x:v>2</x:v>
      </x:c>
      <x:c r="M105" s="53">
        <x:f>A104</x:f>
      </x:c>
      <x:c r="N105" s="53">
        <x:f>B104</x:f>
      </x:c>
      <x:c r="P105" s="53" t="n">
        <x:v>2</x:v>
      </x:c>
      <x:c r="Q105" s="53">
        <x:f>M106 - M105</x:f>
      </x:c>
      <x:c r="R105" s="53" t="s"/>
      <x:c r="S105" s="53">
        <x:f>N106 - N105</x:f>
      </x:c>
      <x:c r="T105" s="54">
        <x:f>S105 / Q105</x:f>
      </x:c>
    </x:row>
    <x:row r="106" spans="1:45" x14ac:dyDescent="0.25">
      <x:c r="D106" s="172">
        <x:f>M104</x:f>
      </x:c>
      <x:c r="E106" s="173">
        <x:f>N104</x:f>
      </x:c>
      <x:c r="L106" s="52" t="n">
        <x:v>3</x:v>
      </x:c>
      <x:c r="M106" s="53">
        <x:f>A105</x:f>
      </x:c>
      <x:c r="N106" s="53">
        <x:f>B105</x:f>
      </x:c>
      <x:c r="T106" s="50" t="s"/>
    </x:row>
    <x:row r="107" spans="1:45" x14ac:dyDescent="0.25">
      <x:c r="D107" s="172">
        <x:f>D106+1/4*(D110-D106)</x:f>
      </x:c>
      <x:c r="E107" s="173">
        <x:f>M116 * (D107 - D106)^3 + N116 * (D107 - D106)^2 + O116 * (D107 - D106) + P116</x:f>
      </x:c>
      <x:c r="L107" s="57" t="s"/>
      <x:c r="T107" s="50" t="s"/>
    </x:row>
    <x:row r="108" spans="1:45" x14ac:dyDescent="0.25">
      <x:c r="D108" s="172">
        <x:f>D106+2/4*(D110-D106)</x:f>
      </x:c>
      <x:c r="E108" s="173">
        <x:f>M116 * (D108 - D106)^3 + N116 * (D108 - D106)^2 + O116 * (D108 - D106) + P116</x:f>
      </x:c>
      <x:c r="L108" s="57" t="s"/>
      <x:c r="M108" s="3" t="s">
        <x:v>166</x:v>
      </x:c>
      <x:c r="N108" s="2" t="s"/>
      <x:c r="O108" s="2" t="s"/>
      <x:c r="P108" s="1" t="s"/>
      <x:c r="R108" s="4" t="s">
        <x:v>167</x:v>
      </x:c>
      <x:c r="T108" s="51" t="s">
        <x:v>168</x:v>
      </x:c>
    </x:row>
    <x:row r="109" spans="1:45" x14ac:dyDescent="0.25">
      <x:c r="D109" s="172">
        <x:f>D106+3/4*(D110-D106)</x:f>
      </x:c>
      <x:c r="E109" s="173">
        <x:f>M116 * (D109 - D106)^3 + N116 * (D109 - D106)^2 + O116 * (D109 - D106) + P116</x:f>
      </x:c>
      <x:c r="L109" s="57" t="s"/>
      <x:c r="M109" s="53" t="n">
        <x:v>2</x:v>
      </x:c>
      <x:c r="N109" s="53" t="n">
        <x:v>0</x:v>
      </x:c>
      <x:c r="O109" s="53" t="n">
        <x:v>0</x:v>
      </x:c>
      <x:c r="P109" s="53" t="n">
        <x:v>0</x:v>
      </x:c>
      <x:c r="R109" s="53" t="n">
        <x:v>0</x:v>
      </x:c>
      <x:c r="T109" s="54">
        <x:f t="array" ref="T109:T112">MMULT( MINVERSE(M109:P112), R109:R112 )</x:f>
      </x:c>
    </x:row>
    <x:row r="110" spans="1:45" x14ac:dyDescent="0.25">
      <x:c r="D110" s="172">
        <x:f>M105</x:f>
      </x:c>
      <x:c r="E110" s="173">
        <x:f>N105</x:f>
      </x:c>
      <x:c r="L110" s="57" t="s"/>
      <x:c r="M110" s="53">
        <x:f>Q103 / R103</x:f>
      </x:c>
      <x:c r="N110" s="53" t="n">
        <x:v>2</x:v>
      </x:c>
      <x:c r="O110" s="53">
        <x:f>1 - M110</x:f>
      </x:c>
      <x:c r="P110" s="53" t="n">
        <x:v>0</x:v>
      </x:c>
      <x:c r="R110" s="53">
        <x:f>3 * (T104 - T103) / R103</x:f>
      </x:c>
      <x:c r="T110" s="54">
        <x:f t="array"/>
      </x:c>
    </x:row>
    <x:row r="111" spans="1:45" x14ac:dyDescent="0.25">
      <x:c r="D111" s="172">
        <x:f>D110+1/4*(D114-D110)</x:f>
      </x:c>
      <x:c r="E111" s="173">
        <x:f>M117 * (D111 - D110)^3 + N117 * (D111 - D110)^2 + O117 * (D111 - D110) + P117</x:f>
      </x:c>
      <x:c r="L111" s="57" t="s"/>
      <x:c r="M111" s="53" t="n">
        <x:v>0</x:v>
      </x:c>
      <x:c r="N111" s="53">
        <x:f>Q104 / R104</x:f>
      </x:c>
      <x:c r="O111" s="53" t="n">
        <x:v>2</x:v>
      </x:c>
      <x:c r="P111" s="53">
        <x:f>1 - N111</x:f>
      </x:c>
      <x:c r="R111" s="53">
        <x:f>3 * (T105 - T104) / R104</x:f>
      </x:c>
      <x:c r="T111" s="54">
        <x:f t="array"/>
      </x:c>
    </x:row>
    <x:row r="112" spans="1:45" x14ac:dyDescent="0.25">
      <x:c r="D112" s="172" t="n">
        <x:v>0.6398</x:v>
      </x:c>
      <x:c r="E112" s="173">
        <x:f>M117 * (D112 - D110)^3 + N117 * (D112 - D110)^2 + O117 * (D112 - D110) + P117</x:f>
      </x:c>
      <x:c r="F112" s="44">
        <x:f>(E112-1250)/1250*100</x:f>
      </x:c>
      <x:c r="L112" s="57" t="s"/>
      <x:c r="M112" s="53" t="n">
        <x:v>0</x:v>
      </x:c>
      <x:c r="N112" s="53" t="n">
        <x:v>0</x:v>
      </x:c>
      <x:c r="O112" s="53" t="n">
        <x:v>0</x:v>
      </x:c>
      <x:c r="P112" s="53" t="n">
        <x:v>2</x:v>
      </x:c>
      <x:c r="R112" s="53" t="n">
        <x:v>0</x:v>
      </x:c>
      <x:c r="T112" s="54">
        <x:f t="array"/>
      </x:c>
    </x:row>
    <x:row r="113" spans="1:45" x14ac:dyDescent="0.25">
      <x:c r="D113" s="172">
        <x:f>D110+3/4*(D114-D110)</x:f>
      </x:c>
      <x:c r="E113" s="173">
        <x:f>M117 * (D113 - D110)^3 + N117 * (D113 - D110)^2 + O117 * (D113 - D110) + P117</x:f>
      </x:c>
      <x:c r="L113" s="57" t="s"/>
      <x:c r="T113" s="50" t="s"/>
    </x:row>
    <x:row r="114" spans="1:45" x14ac:dyDescent="0.25">
      <x:c r="D114" s="172">
        <x:f>M106</x:f>
      </x:c>
      <x:c r="E114" s="173">
        <x:f>N106</x:f>
      </x:c>
      <x:c r="L114" s="20" t="s">
        <x:v>157</x:v>
      </x:c>
      <x:c r="M114" s="4" t="s">
        <x:v>169</x:v>
      </x:c>
      <x:c r="N114" s="4" t="s">
        <x:v>170</x:v>
      </x:c>
      <x:c r="O114" s="4" t="s">
        <x:v>171</x:v>
      </x:c>
      <x:c r="P114" s="4" t="s">
        <x:v>172</x:v>
      </x:c>
      <x:c r="Q114" s="58" t="s">
        <x:v>192</x:v>
      </x:c>
      <x:c r="R114" s="59" t="s">
        <x:v>174</x:v>
      </x:c>
      <x:c r="S114" s="59" t="s">
        <x:v>174</x:v>
      </x:c>
      <x:c r="T114" s="50" t="s"/>
    </x:row>
    <x:row r="115" spans="1:45" x14ac:dyDescent="0.25">
      <x:c r="L115" s="52" t="n">
        <x:v>0</x:v>
      </x:c>
      <x:c r="M115" s="53">
        <x:f>(T110 - T109) / (3 * Q103)</x:f>
      </x:c>
      <x:c r="N115" s="53">
        <x:f>T109</x:f>
      </x:c>
      <x:c r="O115" s="53">
        <x:f>T103 - Q103 * (T110 + 2 * T109) / 3</x:f>
      </x:c>
      <x:c r="P115" s="53">
        <x:f>N103</x:f>
      </x:c>
      <x:c r="Q115" s="58" t="s">
        <x:v>174</x:v>
      </x:c>
      <x:c r="R115" s="59" t="s">
        <x:v>174</x:v>
      </x:c>
      <x:c r="S115" s="59" t="s">
        <x:v>174</x:v>
      </x:c>
      <x:c r="T115" s="50" t="s"/>
    </x:row>
    <x:row r="116" spans="1:45" x14ac:dyDescent="0.25">
      <x:c r="L116" s="52" t="n">
        <x:v>1</x:v>
      </x:c>
      <x:c r="M116" s="53">
        <x:f>(T111 - T110) / (3 * Q104)</x:f>
      </x:c>
      <x:c r="N116" s="53">
        <x:f>T110</x:f>
      </x:c>
      <x:c r="O116" s="53">
        <x:f>T104 - Q104 * (T111 + 2 * T110) / 3</x:f>
      </x:c>
      <x:c r="P116" s="53">
        <x:f>N104</x:f>
      </x:c>
      <x:c r="Q116" s="58" t="s">
        <x:v>174</x:v>
      </x:c>
      <x:c r="R116" s="59" t="s">
        <x:v>174</x:v>
      </x:c>
      <x:c r="S116" s="59" t="s">
        <x:v>174</x:v>
      </x:c>
      <x:c r="T116" s="50" t="s"/>
    </x:row>
    <x:row r="117" spans="1:45" customFormat="1" ht="16.5" customHeight="1" thickBot="1" x14ac:dyDescent="0.3">
      <x:c r="L117" s="60" t="n">
        <x:v>2</x:v>
      </x:c>
      <x:c r="M117" s="61">
        <x:f>(T112 - T111) / (3 * Q105)</x:f>
      </x:c>
      <x:c r="N117" s="61">
        <x:f>T111</x:f>
      </x:c>
      <x:c r="O117" s="61">
        <x:f>T105 - Q105 * (T112 + 2 * T111) / 3</x:f>
      </x:c>
      <x:c r="P117" s="61">
        <x:f>N105</x:f>
      </x:c>
      <x:c r="Q117" s="62" t="s">
        <x:v>174</x:v>
      </x:c>
      <x:c r="R117" s="63" t="s">
        <x:v>174</x:v>
      </x:c>
      <x:c r="S117" s="63" t="s">
        <x:v>174</x:v>
      </x:c>
      <x:c r="T117" s="64" t="s"/>
    </x:row>
    <x:row r="119" spans="1:45" customFormat="1" ht="16.5" customHeight="1" thickBot="1" x14ac:dyDescent="0.3">
      <x:c r="A119" s="18" t="s">
        <x:v>193</x:v>
      </x:c>
    </x:row>
    <x:row r="120" spans="1:45" x14ac:dyDescent="0.25">
      <x:c r="A120" s="5" t="s">
        <x:v>162</x:v>
      </x:c>
      <x:c r="B120" s="5" t="s"/>
      <x:c r="C120" s="5" t="s"/>
      <x:c r="D120" s="5" t="s">
        <x:v>163</x:v>
      </x:c>
      <x:c r="E120" s="5" t="s"/>
      <x:c r="F120" s="5" t="s"/>
      <x:c r="G120" s="5" t="s">
        <x:v>18</x:v>
      </x:c>
      <x:c r="H120" s="5" t="s"/>
      <x:c r="I120" s="5" t="s">
        <x:v>19</x:v>
      </x:c>
      <x:c r="J120" s="5" t="s">
        <x:v>20</x:v>
      </x:c>
      <x:c r="L120" s="46" t="s">
        <x:v>194</x:v>
      </x:c>
      <x:c r="M120" s="47" t="s"/>
      <x:c r="N120" s="47" t="s"/>
      <x:c r="O120" s="47" t="s"/>
      <x:c r="P120" s="47" t="s"/>
      <x:c r="Q120" s="47" t="s"/>
      <x:c r="R120" s="47" t="s"/>
      <x:c r="S120" s="47" t="s"/>
      <x:c r="T120" s="48" t="s"/>
    </x:row>
    <x:row r="121" spans="1:45" x14ac:dyDescent="0.25">
      <x:c r="A121" s="19" t="s">
        <x:v>30</x:v>
      </x:c>
      <x:c r="B121" s="19" t="s">
        <x:v>31</x:v>
      </x:c>
      <x:c r="C121" s="19" t="s"/>
      <x:c r="D121" s="4" t="s">
        <x:v>30</x:v>
      </x:c>
      <x:c r="E121" s="4" t="s">
        <x:v>31</x:v>
      </x:c>
      <x:c r="F121" s="19" t="s"/>
      <x:c r="G121" s="19" t="s">
        <x:v>164</x:v>
      </x:c>
      <x:c r="H121" s="19" t="s">
        <x:v>165</x:v>
      </x:c>
      <x:c r="I121" s="19" t="s"/>
      <x:c r="J121" s="73" t="s"/>
      <x:c r="L121" s="49" t="s">
        <x:v>155</x:v>
      </x:c>
      <x:c r="T121" s="50" t="s"/>
    </x:row>
    <x:row r="122" spans="1:45" x14ac:dyDescent="0.25">
      <x:c r="A122" s="44" t="n">
        <x:v>750</x:v>
      </x:c>
      <x:c r="B122" s="44" t="n">
        <x:v>5</x:v>
      </x:c>
      <x:c r="D122" s="172">
        <x:f>M123</x:f>
      </x:c>
      <x:c r="E122" s="173">
        <x:f>N123</x:f>
      </x:c>
      <x:c r="J122" s="71" t="s"/>
      <x:c r="L122" s="20" t="s">
        <x:v>157</x:v>
      </x:c>
      <x:c r="M122" s="4" t="s">
        <x:v>30</x:v>
      </x:c>
      <x:c r="N122" s="4" t="s">
        <x:v>31</x:v>
      </x:c>
      <x:c r="P122" s="4" t="s">
        <x:v>157</x:v>
      </x:c>
      <x:c r="Q122" s="4" t="s">
        <x:v>158</x:v>
      </x:c>
      <x:c r="R122" s="4" t="s">
        <x:v>159</x:v>
      </x:c>
      <x:c r="S122" s="4" t="s">
        <x:v>160</x:v>
      </x:c>
      <x:c r="T122" s="51" t="s">
        <x:v>161</x:v>
      </x:c>
    </x:row>
    <x:row r="123" spans="1:45" x14ac:dyDescent="0.25">
      <x:c r="A123" s="44" t="n">
        <x:v>1000</x:v>
      </x:c>
      <x:c r="B123" s="44" t="n">
        <x:v>6</x:v>
      </x:c>
      <x:c r="D123" s="172">
        <x:f>D122+1/4*(D126-D122)</x:f>
      </x:c>
      <x:c r="E123" s="173">
        <x:f>M135 * (D123 - D122)^3 + N135 * (D123 - D122)^2 + O135 * (D123 - D122) + P135</x:f>
      </x:c>
      <x:c r="J123" s="71" t="s"/>
      <x:c r="L123" s="52" t="n">
        <x:v>0</x:v>
      </x:c>
      <x:c r="M123" s="53">
        <x:f>A122</x:f>
      </x:c>
      <x:c r="N123" s="53">
        <x:f>B122</x:f>
      </x:c>
      <x:c r="P123" s="53" t="n">
        <x:v>0</x:v>
      </x:c>
      <x:c r="Q123" s="53">
        <x:f>M124 - M123</x:f>
      </x:c>
      <x:c r="R123" s="53">
        <x:f>Q123 + Q124</x:f>
      </x:c>
      <x:c r="S123" s="53">
        <x:f>N124 - N123</x:f>
      </x:c>
      <x:c r="T123" s="54">
        <x:f>S123 / Q123</x:f>
      </x:c>
    </x:row>
    <x:row r="124" spans="1:45" x14ac:dyDescent="0.25">
      <x:c r="A124" s="44" t="n">
        <x:v>1250</x:v>
      </x:c>
      <x:c r="B124" s="44" t="n">
        <x:v>7</x:v>
      </x:c>
      <x:c r="D124" s="172">
        <x:f>D122+2/4*(D126-D122)</x:f>
      </x:c>
      <x:c r="E124" s="173">
        <x:f>M135 * (D124 - D122)^3 + N135 * (D124 - D122)^2 + O135 * (D124 - D122) + P135</x:f>
      </x:c>
      <x:c r="J124" s="71" t="s"/>
      <x:c r="L124" s="52" t="n">
        <x:v>1</x:v>
      </x:c>
      <x:c r="M124" s="53">
        <x:f>A123</x:f>
      </x:c>
      <x:c r="N124" s="53">
        <x:f>B123</x:f>
      </x:c>
      <x:c r="P124" s="53" t="n">
        <x:v>1</x:v>
      </x:c>
      <x:c r="Q124" s="53">
        <x:f>M125 - M124</x:f>
      </x:c>
      <x:c r="R124" s="53">
        <x:f>Q124 + Q125</x:f>
      </x:c>
      <x:c r="S124" s="53">
        <x:f>N125 - N124</x:f>
      </x:c>
      <x:c r="T124" s="54">
        <x:f>S124 / Q124</x:f>
      </x:c>
    </x:row>
    <x:row r="125" spans="1:45" x14ac:dyDescent="0.25">
      <x:c r="A125" s="44" t="n">
        <x:v>1300</x:v>
      </x:c>
      <x:c r="B125" s="44" t="n">
        <x:v>9</x:v>
      </x:c>
      <x:c r="D125" s="172">
        <x:f>D122+3/4*(D126-D122)</x:f>
      </x:c>
      <x:c r="E125" s="173">
        <x:f>M135 * (D125 - D122)^3 + N135 * (D125 - D122)^2 + O135 * (D125 - D122) + P135</x:f>
      </x:c>
      <x:c r="L125" s="52" t="n">
        <x:v>2</x:v>
      </x:c>
      <x:c r="M125" s="53">
        <x:f>A124</x:f>
      </x:c>
      <x:c r="N125" s="53">
        <x:f>B124</x:f>
      </x:c>
      <x:c r="P125" s="53" t="n">
        <x:v>2</x:v>
      </x:c>
      <x:c r="Q125" s="53">
        <x:f>M126 - M125</x:f>
      </x:c>
      <x:c r="R125" s="53" t="s"/>
      <x:c r="S125" s="53">
        <x:f>N126 - N125</x:f>
      </x:c>
      <x:c r="T125" s="54">
        <x:f>S125 / Q125</x:f>
      </x:c>
    </x:row>
    <x:row r="126" spans="1:45" x14ac:dyDescent="0.25">
      <x:c r="D126" s="172">
        <x:f>M124</x:f>
      </x:c>
      <x:c r="E126" s="173">
        <x:f>N124</x:f>
      </x:c>
      <x:c r="L126" s="52" t="n">
        <x:v>3</x:v>
      </x:c>
      <x:c r="M126" s="53">
        <x:f>A125</x:f>
      </x:c>
      <x:c r="N126" s="53">
        <x:f>B125</x:f>
      </x:c>
      <x:c r="T126" s="50" t="s"/>
    </x:row>
    <x:row r="127" spans="1:45" x14ac:dyDescent="0.25">
      <x:c r="D127" s="172">
        <x:f>D126+1/4*(D130-D126)</x:f>
      </x:c>
      <x:c r="E127" s="173">
        <x:f>M136 * (D127 - D126)^3 + N136 * (D127 - D126)^2 + O136 * (D127 - D126) + P136</x:f>
      </x:c>
      <x:c r="L127" s="57" t="s"/>
      <x:c r="T127" s="50" t="s"/>
    </x:row>
    <x:row r="128" spans="1:45" x14ac:dyDescent="0.25">
      <x:c r="D128" s="172">
        <x:f>D126+2/4*(D130-D126)</x:f>
      </x:c>
      <x:c r="E128" s="173">
        <x:f>M136 * (D128 - D126)^3 + N136 * (D128 - D126)^2 + O136 * (D128 - D126) + P136</x:f>
      </x:c>
      <x:c r="L128" s="57" t="s"/>
      <x:c r="M128" s="3" t="s">
        <x:v>166</x:v>
      </x:c>
      <x:c r="N128" s="2" t="s"/>
      <x:c r="O128" s="2" t="s"/>
      <x:c r="P128" s="1" t="s"/>
      <x:c r="R128" s="4" t="s">
        <x:v>167</x:v>
      </x:c>
      <x:c r="T128" s="51" t="s">
        <x:v>168</x:v>
      </x:c>
    </x:row>
    <x:row r="129" spans="1:45" x14ac:dyDescent="0.25">
      <x:c r="D129" s="172">
        <x:f>D126+3/4*(D130-D126)</x:f>
      </x:c>
      <x:c r="E129" s="173">
        <x:f>M136 * (D129 - D126)^3 + N136 * (D129 - D126)^2 + O136 * (D129 - D126) + P136</x:f>
      </x:c>
      <x:c r="L129" s="57" t="s"/>
      <x:c r="M129" s="53" t="n">
        <x:v>2</x:v>
      </x:c>
      <x:c r="N129" s="53" t="n">
        <x:v>0</x:v>
      </x:c>
      <x:c r="O129" s="53" t="n">
        <x:v>0</x:v>
      </x:c>
      <x:c r="P129" s="53" t="n">
        <x:v>0</x:v>
      </x:c>
      <x:c r="R129" s="53" t="n">
        <x:v>0</x:v>
      </x:c>
      <x:c r="T129" s="54">
        <x:f t="array" ref="T129:T132">MMULT( MINVERSE(M129:P132), R129:R132 )</x:f>
      </x:c>
      <x:c r="X129" s="43" t="s">
        <x:v>195</x:v>
      </x:c>
    </x:row>
    <x:row r="130" spans="1:45" x14ac:dyDescent="0.25">
      <x:c r="D130" s="172">
        <x:f>M125</x:f>
      </x:c>
      <x:c r="E130" s="173">
        <x:f>N125</x:f>
      </x:c>
      <x:c r="L130" s="57" t="s"/>
      <x:c r="M130" s="53">
        <x:f>Q123 / R123</x:f>
      </x:c>
      <x:c r="N130" s="53" t="n">
        <x:v>2</x:v>
      </x:c>
      <x:c r="O130" s="53">
        <x:f>1 - M130</x:f>
      </x:c>
      <x:c r="P130" s="53" t="n">
        <x:v>0</x:v>
      </x:c>
      <x:c r="R130" s="53">
        <x:f>3 * (T124 - T123) / R123</x:f>
      </x:c>
      <x:c r="T130" s="54">
        <x:f t="array"/>
      </x:c>
    </x:row>
    <x:row r="131" spans="1:45" x14ac:dyDescent="0.25">
      <x:c r="D131" s="172">
        <x:f>D130+1/4*(D134-D130)</x:f>
      </x:c>
      <x:c r="E131" s="173">
        <x:f>M137 * (D131 - D130)^3 + N137 * (D131 - D130)^2 + O137 * (D131 - D130) + P137</x:f>
      </x:c>
      <x:c r="L131" s="57" t="s"/>
      <x:c r="M131" s="53" t="n">
        <x:v>0</x:v>
      </x:c>
      <x:c r="N131" s="53">
        <x:f>Q124 / R124</x:f>
      </x:c>
      <x:c r="O131" s="53" t="n">
        <x:v>2</x:v>
      </x:c>
      <x:c r="P131" s="53">
        <x:f>1 - N131</x:f>
      </x:c>
      <x:c r="R131" s="53">
        <x:f>3 * (T125 - T124) / R124</x:f>
      </x:c>
      <x:c r="T131" s="54">
        <x:f t="array"/>
      </x:c>
    </x:row>
    <x:row r="132" spans="1:45" x14ac:dyDescent="0.25">
      <x:c r="D132" s="172" t="n">
        <x:v>1276.5</x:v>
      </x:c>
      <x:c r="E132" s="173">
        <x:f>M137 * (D132 - D130)^3 + N137 * (D132 - D130)^2 + O137 * (D132 - D130) + P137</x:f>
      </x:c>
      <x:c r="F132" s="44">
        <x:f>(E132-8)/8*100</x:f>
      </x:c>
      <x:c r="L132" s="57" t="s"/>
      <x:c r="M132" s="53" t="n">
        <x:v>0</x:v>
      </x:c>
      <x:c r="N132" s="53" t="n">
        <x:v>0</x:v>
      </x:c>
      <x:c r="O132" s="53" t="n">
        <x:v>0</x:v>
      </x:c>
      <x:c r="P132" s="53" t="n">
        <x:v>2</x:v>
      </x:c>
      <x:c r="R132" s="53" t="n">
        <x:v>0</x:v>
      </x:c>
      <x:c r="T132" s="54">
        <x:f t="array"/>
      </x:c>
    </x:row>
    <x:row r="133" spans="1:45" x14ac:dyDescent="0.25">
      <x:c r="D133" s="172">
        <x:f>D130+3/4*(D134-D130)</x:f>
      </x:c>
      <x:c r="E133" s="173">
        <x:f>M137 * (D133 - D130)^3 + N137 * (D133 - D130)^2 + O137 * (D133 - D130) + P137</x:f>
      </x:c>
      <x:c r="L133" s="57" t="s"/>
      <x:c r="T133" s="50" t="s"/>
    </x:row>
    <x:row r="134" spans="1:45" x14ac:dyDescent="0.25">
      <x:c r="D134" s="172">
        <x:f>M126</x:f>
      </x:c>
      <x:c r="E134" s="173">
        <x:f>N126</x:f>
      </x:c>
      <x:c r="L134" s="20" t="s">
        <x:v>157</x:v>
      </x:c>
      <x:c r="M134" s="4" t="s">
        <x:v>169</x:v>
      </x:c>
      <x:c r="N134" s="4" t="s">
        <x:v>170</x:v>
      </x:c>
      <x:c r="O134" s="4" t="s">
        <x:v>171</x:v>
      </x:c>
      <x:c r="P134" s="4" t="s">
        <x:v>172</x:v>
      </x:c>
      <x:c r="Q134" s="58" t="s">
        <x:v>196</x:v>
      </x:c>
      <x:c r="R134" s="59" t="s">
        <x:v>174</x:v>
      </x:c>
      <x:c r="S134" s="59" t="s">
        <x:v>174</x:v>
      </x:c>
      <x:c r="T134" s="50" t="s"/>
    </x:row>
    <x:row r="135" spans="1:45" x14ac:dyDescent="0.25">
      <x:c r="L135" s="52" t="n">
        <x:v>0</x:v>
      </x:c>
      <x:c r="M135" s="53">
        <x:f>(T130 - T129) / (3 * Q123)</x:f>
      </x:c>
      <x:c r="N135" s="53">
        <x:f>T129</x:f>
      </x:c>
      <x:c r="O135" s="53">
        <x:f>T123 - Q123 * (T130 + 2 * T129) / 3</x:f>
      </x:c>
      <x:c r="P135" s="53">
        <x:f>N123</x:f>
      </x:c>
      <x:c r="Q135" s="58" t="s">
        <x:v>174</x:v>
      </x:c>
      <x:c r="R135" s="59" t="s">
        <x:v>174</x:v>
      </x:c>
      <x:c r="S135" s="59" t="s">
        <x:v>174</x:v>
      </x:c>
      <x:c r="T135" s="50" t="s"/>
    </x:row>
    <x:row r="136" spans="1:45" x14ac:dyDescent="0.25">
      <x:c r="L136" s="52" t="n">
        <x:v>1</x:v>
      </x:c>
      <x:c r="M136" s="53">
        <x:f>(T131 - T130) / (3 * Q124)</x:f>
      </x:c>
      <x:c r="N136" s="53">
        <x:f>T130</x:f>
      </x:c>
      <x:c r="O136" s="53">
        <x:f>T124 - Q124 * (T131 + 2 * T130) / 3</x:f>
      </x:c>
      <x:c r="P136" s="53">
        <x:f>N124</x:f>
      </x:c>
      <x:c r="Q136" s="58" t="s">
        <x:v>174</x:v>
      </x:c>
      <x:c r="R136" s="59" t="s">
        <x:v>174</x:v>
      </x:c>
      <x:c r="S136" s="59" t="s">
        <x:v>174</x:v>
      </x:c>
      <x:c r="T136" s="50" t="s"/>
    </x:row>
    <x:row r="137" spans="1:45" customFormat="1" ht="16.5" customHeight="1" thickBot="1" x14ac:dyDescent="0.3">
      <x:c r="L137" s="60" t="n">
        <x:v>2</x:v>
      </x:c>
      <x:c r="M137" s="61">
        <x:f>(T132 - T131) / (3 * Q125)</x:f>
      </x:c>
      <x:c r="N137" s="61">
        <x:f>T131</x:f>
      </x:c>
      <x:c r="O137" s="61">
        <x:f>T125 - Q125 * (T132 + 2 * T131) / 3</x:f>
      </x:c>
      <x:c r="P137" s="61">
        <x:f>N125</x:f>
      </x:c>
      <x:c r="Q137" s="62" t="s">
        <x:v>174</x:v>
      </x:c>
      <x:c r="R137" s="63" t="s">
        <x:v>174</x:v>
      </x:c>
      <x:c r="S137" s="63" t="s">
        <x:v>174</x:v>
      </x:c>
      <x:c r="T137" s="64" t="s"/>
    </x:row>
    <x:row r="139" spans="1:45" customFormat="1" ht="16.5" customHeight="1" thickBot="1" x14ac:dyDescent="0.3">
      <x:c r="A139" s="18" t="s">
        <x:v>197</x:v>
      </x:c>
    </x:row>
    <x:row r="140" spans="1:45" x14ac:dyDescent="0.25">
      <x:c r="A140" s="5" t="s">
        <x:v>162</x:v>
      </x:c>
      <x:c r="B140" s="5" t="s"/>
      <x:c r="C140" s="5" t="s"/>
      <x:c r="D140" s="5" t="s">
        <x:v>163</x:v>
      </x:c>
      <x:c r="E140" s="5" t="s"/>
      <x:c r="F140" s="5" t="s"/>
      <x:c r="G140" s="5" t="s">
        <x:v>18</x:v>
      </x:c>
      <x:c r="H140" s="5" t="s"/>
      <x:c r="I140" s="5" t="s">
        <x:v>19</x:v>
      </x:c>
      <x:c r="J140" s="5" t="s">
        <x:v>20</x:v>
      </x:c>
      <x:c r="L140" s="46" t="s">
        <x:v>198</x:v>
      </x:c>
      <x:c r="M140" s="47" t="s"/>
      <x:c r="N140" s="47" t="s"/>
      <x:c r="O140" s="47" t="s"/>
      <x:c r="P140" s="47" t="s"/>
      <x:c r="Q140" s="47" t="s"/>
      <x:c r="R140" s="47" t="s"/>
      <x:c r="S140" s="47" t="s"/>
      <x:c r="T140" s="48" t="s"/>
    </x:row>
    <x:row r="141" spans="1:45" x14ac:dyDescent="0.25">
      <x:c r="A141" s="19" t="s">
        <x:v>30</x:v>
      </x:c>
      <x:c r="B141" s="19" t="s">
        <x:v>31</x:v>
      </x:c>
      <x:c r="C141" s="19" t="s"/>
      <x:c r="D141" s="4" t="s">
        <x:v>30</x:v>
      </x:c>
      <x:c r="E141" s="4" t="s">
        <x:v>31</x:v>
      </x:c>
      <x:c r="F141" s="19" t="s"/>
      <x:c r="G141" s="19" t="s">
        <x:v>164</x:v>
      </x:c>
      <x:c r="H141" s="19" t="s">
        <x:v>165</x:v>
      </x:c>
      <x:c r="I141" s="19" t="s"/>
      <x:c r="J141" s="73" t="s"/>
      <x:c r="L141" s="49" t="s">
        <x:v>155</x:v>
      </x:c>
      <x:c r="T141" s="50" t="s"/>
    </x:row>
    <x:row r="142" spans="1:45" x14ac:dyDescent="0.25">
      <x:c r="A142" s="44" t="n">
        <x:v>1000</x:v>
      </x:c>
      <x:c r="B142" s="44" t="n">
        <x:v>800</x:v>
      </x:c>
      <x:c r="D142" s="172">
        <x:f>M143</x:f>
      </x:c>
      <x:c r="E142" s="173">
        <x:f>N143</x:f>
      </x:c>
      <x:c r="J142" s="71" t="s"/>
      <x:c r="L142" s="20" t="s">
        <x:v>157</x:v>
      </x:c>
      <x:c r="M142" s="4" t="s">
        <x:v>30</x:v>
      </x:c>
      <x:c r="N142" s="4" t="s">
        <x:v>31</x:v>
      </x:c>
      <x:c r="P142" s="4" t="s">
        <x:v>157</x:v>
      </x:c>
      <x:c r="Q142" s="4" t="s">
        <x:v>158</x:v>
      </x:c>
      <x:c r="R142" s="4" t="s">
        <x:v>159</x:v>
      </x:c>
      <x:c r="S142" s="4" t="s">
        <x:v>160</x:v>
      </x:c>
      <x:c r="T142" s="51" t="s">
        <x:v>161</x:v>
      </x:c>
    </x:row>
    <x:row r="143" spans="1:45" x14ac:dyDescent="0.25">
      <x:c r="A143" s="44" t="n">
        <x:v>1250</x:v>
      </x:c>
      <x:c r="B143" s="44" t="n">
        <x:v>1000</x:v>
      </x:c>
      <x:c r="D143" s="172">
        <x:f>D142+1/4*(D146-D142)</x:f>
      </x:c>
      <x:c r="E143" s="173">
        <x:f>M155 * (D143 - D142)^3 + N155 * (D143 - D142)^2 + O155 * (D143 - D142) + P155</x:f>
      </x:c>
      <x:c r="J143" s="71" t="s"/>
      <x:c r="L143" s="52" t="n">
        <x:v>0</x:v>
      </x:c>
      <x:c r="M143" s="53">
        <x:f>A142</x:f>
      </x:c>
      <x:c r="N143" s="53">
        <x:f>B142</x:f>
      </x:c>
      <x:c r="P143" s="53" t="n">
        <x:v>0</x:v>
      </x:c>
      <x:c r="Q143" s="53">
        <x:f>M144 - M143</x:f>
      </x:c>
      <x:c r="R143" s="53">
        <x:f>Q143 + Q144</x:f>
      </x:c>
      <x:c r="S143" s="53">
        <x:f>N144 - N143</x:f>
      </x:c>
      <x:c r="T143" s="54">
        <x:f>S143 / Q143</x:f>
      </x:c>
    </x:row>
    <x:row r="144" spans="1:45" x14ac:dyDescent="0.25">
      <x:c r="A144" s="44" t="n">
        <x:v>1500</x:v>
      </x:c>
      <x:c r="B144" s="44" t="n">
        <x:v>1200</x:v>
      </x:c>
      <x:c r="D144" s="172">
        <x:f>D142+2/4*(D146-D142)</x:f>
      </x:c>
      <x:c r="E144" s="173">
        <x:f>M155 * (D144 - D142)^3 + N155 * (D144 - D142)^2 + O155 * (D144 - D142) + P155</x:f>
      </x:c>
      <x:c r="J144" s="71" t="s"/>
      <x:c r="L144" s="52" t="n">
        <x:v>1</x:v>
      </x:c>
      <x:c r="M144" s="53">
        <x:f>A143</x:f>
      </x:c>
      <x:c r="N144" s="53">
        <x:f>B143</x:f>
      </x:c>
      <x:c r="P144" s="53" t="n">
        <x:v>1</x:v>
      </x:c>
      <x:c r="Q144" s="53">
        <x:f>M145 - M144</x:f>
      </x:c>
      <x:c r="R144" s="53">
        <x:f>Q144 + Q145</x:f>
      </x:c>
      <x:c r="S144" s="53">
        <x:f>N145 - N144</x:f>
      </x:c>
      <x:c r="T144" s="54">
        <x:f>S144 / Q144</x:f>
      </x:c>
    </x:row>
    <x:row r="145" spans="1:45" x14ac:dyDescent="0.25">
      <x:c r="A145" s="44" t="n">
        <x:v>1750</x:v>
      </x:c>
      <x:c r="B145" s="44" t="n">
        <x:v>1400</x:v>
      </x:c>
      <x:c r="D145" s="172">
        <x:f>D142+3/4*(D146-D142)</x:f>
      </x:c>
      <x:c r="E145" s="173">
        <x:f>M155 * (D145 - D142)^3 + N155 * (D145 - D142)^2 + O155 * (D145 - D142) + P155</x:f>
      </x:c>
      <x:c r="L145" s="52" t="n">
        <x:v>2</x:v>
      </x:c>
      <x:c r="M145" s="53">
        <x:f>A144</x:f>
      </x:c>
      <x:c r="N145" s="53">
        <x:f>B144</x:f>
      </x:c>
      <x:c r="P145" s="53" t="n">
        <x:v>2</x:v>
      </x:c>
      <x:c r="Q145" s="53">
        <x:f>M146 - M145</x:f>
      </x:c>
      <x:c r="R145" s="53" t="s"/>
      <x:c r="S145" s="53">
        <x:f>N146 - N145</x:f>
      </x:c>
      <x:c r="T145" s="54">
        <x:f>S145 / Q145</x:f>
      </x:c>
    </x:row>
    <x:row r="146" spans="1:45" x14ac:dyDescent="0.25">
      <x:c r="D146" s="172">
        <x:f>M144</x:f>
      </x:c>
      <x:c r="E146" s="173">
        <x:f>N144</x:f>
      </x:c>
      <x:c r="L146" s="52" t="n">
        <x:v>3</x:v>
      </x:c>
      <x:c r="M146" s="53">
        <x:f>A145</x:f>
      </x:c>
      <x:c r="N146" s="53">
        <x:f>B145</x:f>
      </x:c>
      <x:c r="T146" s="50" t="s"/>
    </x:row>
    <x:row r="147" spans="1:45" x14ac:dyDescent="0.25">
      <x:c r="D147" s="172">
        <x:f>D146+1/4*(D150-D146)</x:f>
      </x:c>
      <x:c r="E147" s="173">
        <x:f>M156 * (D147 - D146)^3 + N156 * (D147 - D146)^2 + O156 * (D147 - D146) + P156</x:f>
      </x:c>
      <x:c r="L147" s="57" t="s"/>
      <x:c r="T147" s="50" t="s"/>
    </x:row>
    <x:row r="148" spans="1:45" x14ac:dyDescent="0.25">
      <x:c r="D148" s="172">
        <x:f>D146+2/4*(D150-D146)</x:f>
      </x:c>
      <x:c r="E148" s="173">
        <x:f>M156 * (D148 - D146)^3 + N156 * (D148 - D146)^2 + O156 * (D148 - D146) + P156</x:f>
      </x:c>
      <x:c r="L148" s="57" t="s"/>
      <x:c r="M148" s="3" t="s">
        <x:v>166</x:v>
      </x:c>
      <x:c r="N148" s="2" t="s"/>
      <x:c r="O148" s="2" t="s"/>
      <x:c r="P148" s="1" t="s"/>
      <x:c r="R148" s="4" t="s">
        <x:v>167</x:v>
      </x:c>
      <x:c r="T148" s="51" t="s">
        <x:v>168</x:v>
      </x:c>
    </x:row>
    <x:row r="149" spans="1:45" x14ac:dyDescent="0.25">
      <x:c r="D149" s="172">
        <x:f>D146+3/4*(D150-D146)</x:f>
      </x:c>
      <x:c r="E149" s="173">
        <x:f>M156 * (D149 - D146)^3 + N156 * (D149 - D146)^2 + O156 * (D149 - D146) + P156</x:f>
      </x:c>
      <x:c r="L149" s="57" t="s"/>
      <x:c r="M149" s="53" t="n">
        <x:v>2</x:v>
      </x:c>
      <x:c r="N149" s="53" t="n">
        <x:v>0</x:v>
      </x:c>
      <x:c r="O149" s="53" t="n">
        <x:v>0</x:v>
      </x:c>
      <x:c r="P149" s="53" t="n">
        <x:v>0</x:v>
      </x:c>
      <x:c r="R149" s="53" t="n">
        <x:v>0</x:v>
      </x:c>
      <x:c r="T149" s="54">
        <x:f t="array" ref="T149:T152">MMULT( MINVERSE(M149:P152), R149:R152 )</x:f>
      </x:c>
    </x:row>
    <x:row r="150" spans="1:45" x14ac:dyDescent="0.25">
      <x:c r="D150" s="172">
        <x:f>M145</x:f>
      </x:c>
      <x:c r="E150" s="173">
        <x:f>N145</x:f>
      </x:c>
      <x:c r="L150" s="57" t="s"/>
      <x:c r="M150" s="53">
        <x:f>Q143 / R143</x:f>
      </x:c>
      <x:c r="N150" s="53" t="n">
        <x:v>2</x:v>
      </x:c>
      <x:c r="O150" s="53">
        <x:f>1 - M150</x:f>
      </x:c>
      <x:c r="P150" s="53" t="n">
        <x:v>0</x:v>
      </x:c>
      <x:c r="R150" s="53">
        <x:f>3 * (T144 - T143) / R143</x:f>
      </x:c>
      <x:c r="T150" s="54">
        <x:f t="array"/>
      </x:c>
    </x:row>
    <x:row r="151" spans="1:45" x14ac:dyDescent="0.25">
      <x:c r="D151" s="172" t="n">
        <x:v>1595.6</x:v>
      </x:c>
      <x:c r="E151" s="173">
        <x:f>M157 * (D151 - D150)^3 + N157 * (D151 - D150)^2 + O157 * (D151 - D150) + P157</x:f>
      </x:c>
      <x:c r="F151" s="44" t="n">
        <x:v>1276.5</x:v>
      </x:c>
      <x:c r="G151" s="44">
        <x:f>(E151-1276.5)/1276.5*100</x:f>
      </x:c>
      <x:c r="L151" s="57" t="s"/>
      <x:c r="M151" s="53" t="n">
        <x:v>0</x:v>
      </x:c>
      <x:c r="N151" s="53">
        <x:f>Q144 / R144</x:f>
      </x:c>
      <x:c r="O151" s="53" t="n">
        <x:v>2</x:v>
      </x:c>
      <x:c r="P151" s="53">
        <x:f>1 - N151</x:f>
      </x:c>
      <x:c r="R151" s="53">
        <x:f>3 * (T145 - T144) / R144</x:f>
      </x:c>
      <x:c r="T151" s="54">
        <x:f t="array"/>
      </x:c>
      <x:c r="X151" s="43" t="s">
        <x:v>199</x:v>
      </x:c>
    </x:row>
    <x:row r="152" spans="1:45" x14ac:dyDescent="0.25">
      <x:c r="D152" s="172">
        <x:f>D150+2/4*(D154-D150)</x:f>
      </x:c>
      <x:c r="E152" s="173">
        <x:f>M157 * (D152 - D150)^3 + N157 * (D152 - D150)^2 + O157 * (D152 - D150) + P157</x:f>
      </x:c>
      <x:c r="L152" s="57" t="s"/>
      <x:c r="M152" s="53" t="n">
        <x:v>0</x:v>
      </x:c>
      <x:c r="N152" s="53" t="n">
        <x:v>0</x:v>
      </x:c>
      <x:c r="O152" s="53" t="n">
        <x:v>0</x:v>
      </x:c>
      <x:c r="P152" s="53" t="n">
        <x:v>2</x:v>
      </x:c>
      <x:c r="R152" s="53" t="n">
        <x:v>0</x:v>
      </x:c>
      <x:c r="T152" s="54">
        <x:f t="array"/>
      </x:c>
    </x:row>
    <x:row r="153" spans="1:45" x14ac:dyDescent="0.25">
      <x:c r="D153" s="172">
        <x:f>D150+3/4*(D154-D150)</x:f>
      </x:c>
      <x:c r="E153" s="173">
        <x:f>M157 * (D153 - D150)^3 + N157 * (D153 - D150)^2 + O157 * (D153 - D150) + P157</x:f>
      </x:c>
      <x:c r="L153" s="57" t="s"/>
      <x:c r="T153" s="50" t="s"/>
    </x:row>
    <x:row r="154" spans="1:45" x14ac:dyDescent="0.25">
      <x:c r="D154" s="172">
        <x:f>M146</x:f>
      </x:c>
      <x:c r="E154" s="173">
        <x:f>N146</x:f>
      </x:c>
      <x:c r="L154" s="20" t="s">
        <x:v>157</x:v>
      </x:c>
      <x:c r="M154" s="4" t="s">
        <x:v>169</x:v>
      </x:c>
      <x:c r="N154" s="4" t="s">
        <x:v>170</x:v>
      </x:c>
      <x:c r="O154" s="4" t="s">
        <x:v>171</x:v>
      </x:c>
      <x:c r="P154" s="4" t="s">
        <x:v>172</x:v>
      </x:c>
      <x:c r="Q154" s="58" t="s">
        <x:v>200</x:v>
      </x:c>
      <x:c r="R154" s="59" t="s">
        <x:v>174</x:v>
      </x:c>
      <x:c r="S154" s="59" t="s">
        <x:v>174</x:v>
      </x:c>
      <x:c r="T154" s="50" t="s"/>
    </x:row>
    <x:row r="155" spans="1:45" x14ac:dyDescent="0.25">
      <x:c r="L155" s="52" t="n">
        <x:v>0</x:v>
      </x:c>
      <x:c r="M155" s="53">
        <x:f>(T150 - T149) / (3 * Q143)</x:f>
      </x:c>
      <x:c r="N155" s="53">
        <x:f>T149</x:f>
      </x:c>
      <x:c r="O155" s="53">
        <x:f>T143 - Q143 * (T150 + 2 * T149) / 3</x:f>
      </x:c>
      <x:c r="P155" s="53">
        <x:f>N143</x:f>
      </x:c>
      <x:c r="Q155" s="58" t="s">
        <x:v>174</x:v>
      </x:c>
      <x:c r="R155" s="59" t="s">
        <x:v>174</x:v>
      </x:c>
      <x:c r="S155" s="59" t="s">
        <x:v>174</x:v>
      </x:c>
      <x:c r="T155" s="50" t="s"/>
    </x:row>
    <x:row r="156" spans="1:45" x14ac:dyDescent="0.25">
      <x:c r="L156" s="52" t="n">
        <x:v>1</x:v>
      </x:c>
      <x:c r="M156" s="53">
        <x:f>(T151 - T150) / (3 * Q144)</x:f>
      </x:c>
      <x:c r="N156" s="53">
        <x:f>T150</x:f>
      </x:c>
      <x:c r="O156" s="53">
        <x:f>T144 - Q144 * (T151 + 2 * T150) / 3</x:f>
      </x:c>
      <x:c r="P156" s="53">
        <x:f>N144</x:f>
      </x:c>
      <x:c r="Q156" s="58" t="s">
        <x:v>174</x:v>
      </x:c>
      <x:c r="R156" s="59" t="s">
        <x:v>174</x:v>
      </x:c>
      <x:c r="S156" s="59" t="s">
        <x:v>174</x:v>
      </x:c>
      <x:c r="T156" s="50" t="s"/>
    </x:row>
    <x:row r="157" spans="1:45" customFormat="1" ht="16.5" customHeight="1" thickBot="1" x14ac:dyDescent="0.3">
      <x:c r="L157" s="60" t="n">
        <x:v>2</x:v>
      </x:c>
      <x:c r="M157" s="61">
        <x:f>(T152 - T151) / (3 * Q145)</x:f>
      </x:c>
      <x:c r="N157" s="61">
        <x:f>T151</x:f>
      </x:c>
      <x:c r="O157" s="61">
        <x:f>T145 - Q145 * (T152 + 2 * T151) / 3</x:f>
      </x:c>
      <x:c r="P157" s="61">
        <x:f>N145</x:f>
      </x:c>
      <x:c r="Q157" s="62" t="s">
        <x:v>174</x:v>
      </x:c>
      <x:c r="R157" s="63" t="s">
        <x:v>174</x:v>
      </x:c>
      <x:c r="S157" s="63" t="s">
        <x:v>174</x:v>
      </x:c>
      <x:c r="T157" s="64" t="s"/>
    </x:row>
    <x:row r="159" spans="1:45" customFormat="1" ht="16.5" customHeight="1" thickBot="1" x14ac:dyDescent="0.3">
      <x:c r="A159" s="18" t="s">
        <x:v>201</x:v>
      </x:c>
    </x:row>
    <x:row r="160" spans="1:45" x14ac:dyDescent="0.25">
      <x:c r="A160" s="5" t="s">
        <x:v>162</x:v>
      </x:c>
      <x:c r="B160" s="5" t="s"/>
      <x:c r="C160" s="5" t="s"/>
      <x:c r="D160" s="5" t="s">
        <x:v>163</x:v>
      </x:c>
      <x:c r="E160" s="5" t="s"/>
      <x:c r="F160" s="5" t="s"/>
      <x:c r="G160" s="5" t="s">
        <x:v>18</x:v>
      </x:c>
      <x:c r="H160" s="5" t="s"/>
      <x:c r="I160" s="5" t="s">
        <x:v>19</x:v>
      </x:c>
      <x:c r="J160" s="5" t="s">
        <x:v>20</x:v>
      </x:c>
      <x:c r="L160" s="46" t="s">
        <x:v>202</x:v>
      </x:c>
      <x:c r="M160" s="47" t="s"/>
      <x:c r="N160" s="47" t="s"/>
      <x:c r="O160" s="47" t="s"/>
      <x:c r="P160" s="47" t="s"/>
      <x:c r="Q160" s="47" t="s"/>
      <x:c r="R160" s="47" t="s"/>
      <x:c r="S160" s="47" t="s"/>
      <x:c r="T160" s="48" t="s"/>
    </x:row>
    <x:row r="161" spans="1:45" x14ac:dyDescent="0.25">
      <x:c r="A161" s="19" t="s">
        <x:v>30</x:v>
      </x:c>
      <x:c r="B161" s="19" t="s">
        <x:v>31</x:v>
      </x:c>
      <x:c r="C161" s="19" t="s"/>
      <x:c r="D161" s="4" t="s">
        <x:v>30</x:v>
      </x:c>
      <x:c r="E161" s="4" t="s">
        <x:v>31</x:v>
      </x:c>
      <x:c r="F161" s="19" t="s"/>
      <x:c r="G161" s="19" t="s">
        <x:v>164</x:v>
      </x:c>
      <x:c r="H161" s="19" t="s">
        <x:v>165</x:v>
      </x:c>
      <x:c r="I161" s="19" t="s"/>
      <x:c r="J161" s="73" t="s"/>
      <x:c r="L161" s="49" t="s">
        <x:v>155</x:v>
      </x:c>
      <x:c r="T161" s="50" t="s"/>
    </x:row>
    <x:row r="162" spans="1:45" x14ac:dyDescent="0.25">
      <x:c r="A162" s="44" t="n">
        <x:v>0.6</x:v>
      </x:c>
      <x:c r="B162" s="44" t="n">
        <x:v>1200</x:v>
      </x:c>
      <x:c r="D162" s="172">
        <x:f>M163</x:f>
      </x:c>
      <x:c r="E162" s="173">
        <x:f>N163</x:f>
      </x:c>
      <x:c r="J162" s="71" t="s"/>
      <x:c r="L162" s="20" t="s">
        <x:v>157</x:v>
      </x:c>
      <x:c r="M162" s="4" t="s">
        <x:v>30</x:v>
      </x:c>
      <x:c r="N162" s="4" t="s">
        <x:v>31</x:v>
      </x:c>
      <x:c r="P162" s="4" t="s">
        <x:v>157</x:v>
      </x:c>
      <x:c r="Q162" s="4" t="s">
        <x:v>158</x:v>
      </x:c>
      <x:c r="R162" s="4" t="s">
        <x:v>159</x:v>
      </x:c>
      <x:c r="S162" s="4" t="s">
        <x:v>160</x:v>
      </x:c>
      <x:c r="T162" s="51" t="s">
        <x:v>161</x:v>
      </x:c>
    </x:row>
    <x:row r="163" spans="1:45" x14ac:dyDescent="0.25">
      <x:c r="A163" s="44" t="n">
        <x:v>0.7</x:v>
      </x:c>
      <x:c r="B163" s="44" t="n">
        <x:v>1300</x:v>
      </x:c>
      <x:c r="D163" s="172">
        <x:f>D162+1/4*(D166-D162)</x:f>
      </x:c>
      <x:c r="E163" s="173">
        <x:f>M175 * (D163 - D162)^3 + N175 * (D163 - D162)^2 + O175 * (D163 - D162) + P175</x:f>
      </x:c>
      <x:c r="J163" s="71" t="s"/>
      <x:c r="L163" s="52" t="n">
        <x:v>0</x:v>
      </x:c>
      <x:c r="M163" s="53">
        <x:f>A162</x:f>
      </x:c>
      <x:c r="N163" s="53">
        <x:f>B162</x:f>
      </x:c>
      <x:c r="P163" s="53" t="n">
        <x:v>0</x:v>
      </x:c>
      <x:c r="Q163" s="53">
        <x:f>M164 - M163</x:f>
      </x:c>
      <x:c r="R163" s="53">
        <x:f>Q163 + Q164</x:f>
      </x:c>
      <x:c r="S163" s="53">
        <x:f>N164 - N163</x:f>
      </x:c>
      <x:c r="T163" s="54">
        <x:f>S163 / Q163</x:f>
      </x:c>
    </x:row>
    <x:row r="164" spans="1:45" x14ac:dyDescent="0.25">
      <x:c r="A164" s="44" t="n">
        <x:v>0.8</x:v>
      </x:c>
      <x:c r="B164" s="44" t="n">
        <x:v>1500</x:v>
      </x:c>
      <x:c r="D164" s="172">
        <x:f>D162+2/4*(D166-D162)</x:f>
      </x:c>
      <x:c r="E164" s="173">
        <x:f>M175 * (D164 - D162)^3 + N175 * (D164 - D162)^2 + O175 * (D164 - D162) + P175</x:f>
      </x:c>
      <x:c r="J164" s="71" t="s"/>
      <x:c r="L164" s="52" t="n">
        <x:v>1</x:v>
      </x:c>
      <x:c r="M164" s="53">
        <x:f>A163</x:f>
      </x:c>
      <x:c r="N164" s="53">
        <x:f>B163</x:f>
      </x:c>
      <x:c r="P164" s="53" t="n">
        <x:v>1</x:v>
      </x:c>
      <x:c r="Q164" s="53">
        <x:f>M165 - M164</x:f>
      </x:c>
      <x:c r="R164" s="53">
        <x:f>Q164 + Q165</x:f>
      </x:c>
      <x:c r="S164" s="53">
        <x:f>N165 - N164</x:f>
      </x:c>
      <x:c r="T164" s="54">
        <x:f>S164 / Q164</x:f>
      </x:c>
    </x:row>
    <x:row r="165" spans="1:45" x14ac:dyDescent="0.25">
      <x:c r="A165" s="44" t="n">
        <x:v>0.9</x:v>
      </x:c>
      <x:c r="B165" s="44" t="n">
        <x:v>2000</x:v>
      </x:c>
      <x:c r="D165" s="172">
        <x:f>D162+3/4*(D166-D162)</x:f>
      </x:c>
      <x:c r="E165" s="173">
        <x:f>M175 * (D165 - D162)^3 + N175 * (D165 - D162)^2 + O175 * (D165 - D162) + P175</x:f>
      </x:c>
      <x:c r="L165" s="52" t="n">
        <x:v>2</x:v>
      </x:c>
      <x:c r="M165" s="53">
        <x:f>A164</x:f>
      </x:c>
      <x:c r="N165" s="53">
        <x:f>B164</x:f>
      </x:c>
      <x:c r="P165" s="53" t="n">
        <x:v>2</x:v>
      </x:c>
      <x:c r="Q165" s="53">
        <x:f>M166 - M165</x:f>
      </x:c>
      <x:c r="R165" s="53" t="s"/>
      <x:c r="S165" s="53">
        <x:f>N166 - N165</x:f>
      </x:c>
      <x:c r="T165" s="54">
        <x:f>S165 / Q165</x:f>
      </x:c>
    </x:row>
    <x:row r="166" spans="1:45" x14ac:dyDescent="0.25">
      <x:c r="D166" s="172">
        <x:f>M164</x:f>
      </x:c>
      <x:c r="E166" s="173">
        <x:f>N164</x:f>
      </x:c>
      <x:c r="L166" s="52" t="n">
        <x:v>3</x:v>
      </x:c>
      <x:c r="M166" s="53">
        <x:f>A165</x:f>
      </x:c>
      <x:c r="N166" s="53">
        <x:f>B165</x:f>
      </x:c>
      <x:c r="T166" s="50" t="s"/>
    </x:row>
    <x:row r="167" spans="1:45" x14ac:dyDescent="0.25">
      <x:c r="D167" s="172">
        <x:f>D166+1/4*(D170-D166)</x:f>
      </x:c>
      <x:c r="E167" s="173">
        <x:f>M176 * (D167 - D166)^3 + N176 * (D167 - D166)^2 + O176 * (D167 - D166) + P176</x:f>
      </x:c>
      <x:c r="L167" s="57" t="s"/>
      <x:c r="T167" s="50" t="s"/>
    </x:row>
    <x:row r="168" spans="1:45" x14ac:dyDescent="0.25">
      <x:c r="D168" s="172">
        <x:f>D166+2/4*(D170-D166)</x:f>
      </x:c>
      <x:c r="E168" s="173">
        <x:f>M176 * (D168 - D166)^3 + N176 * (D168 - D166)^2 + O176 * (D168 - D166) + P176</x:f>
      </x:c>
      <x:c r="L168" s="57" t="s"/>
      <x:c r="M168" s="3" t="s">
        <x:v>166</x:v>
      </x:c>
      <x:c r="N168" s="2" t="s"/>
      <x:c r="O168" s="2" t="s"/>
      <x:c r="P168" s="1" t="s"/>
      <x:c r="R168" s="4" t="s">
        <x:v>167</x:v>
      </x:c>
      <x:c r="T168" s="51" t="s">
        <x:v>168</x:v>
      </x:c>
    </x:row>
    <x:row r="169" spans="1:45" x14ac:dyDescent="0.25">
      <x:c r="D169" s="172">
        <x:f>D166+3/4*(D170-D166)</x:f>
      </x:c>
      <x:c r="E169" s="173">
        <x:f>M176 * (D169 - D166)^3 + N176 * (D169 - D166)^2 + O176 * (D169 - D166) + P176</x:f>
      </x:c>
      <x:c r="L169" s="57" t="s"/>
      <x:c r="M169" s="53" t="n">
        <x:v>2</x:v>
      </x:c>
      <x:c r="N169" s="53" t="n">
        <x:v>0</x:v>
      </x:c>
      <x:c r="O169" s="53" t="n">
        <x:v>0</x:v>
      </x:c>
      <x:c r="P169" s="53" t="n">
        <x:v>0</x:v>
      </x:c>
      <x:c r="R169" s="53" t="n">
        <x:v>0</x:v>
      </x:c>
      <x:c r="T169" s="54">
        <x:f t="array" ref="T169:T172">MMULT( MINVERSE(M169:P172), R169:R172 )</x:f>
      </x:c>
    </x:row>
    <x:row r="170" spans="1:45" x14ac:dyDescent="0.25">
      <x:c r="D170" s="172">
        <x:f>M165</x:f>
      </x:c>
      <x:c r="E170" s="173">
        <x:f>N165</x:f>
      </x:c>
      <x:c r="L170" s="57" t="s"/>
      <x:c r="M170" s="53">
        <x:f>Q163 / R163</x:f>
      </x:c>
      <x:c r="N170" s="53" t="n">
        <x:v>2</x:v>
      </x:c>
      <x:c r="O170" s="53">
        <x:f>1 - M170</x:f>
      </x:c>
      <x:c r="P170" s="53" t="n">
        <x:v>0</x:v>
      </x:c>
      <x:c r="R170" s="53">
        <x:f>3 * (T164 - T163) / R163</x:f>
      </x:c>
      <x:c r="T170" s="54">
        <x:f t="array"/>
      </x:c>
    </x:row>
    <x:row r="171" spans="1:45" x14ac:dyDescent="0.25">
      <x:c r="D171" s="172" t="n">
        <x:v>0.82389</x:v>
      </x:c>
      <x:c r="E171" s="173">
        <x:f>M177 * (D171 - D170)^3 + N177 * (D171 - D170)^2 + O177 * (D171 - D170) + P177</x:f>
      </x:c>
      <x:c r="F171" s="44" t="n">
        <x:v>1595.6</x:v>
      </x:c>
      <x:c r="G171" s="44">
        <x:f>(E171-1595.6)/1595.6*100</x:f>
      </x:c>
      <x:c r="L171" s="57" t="s"/>
      <x:c r="M171" s="53" t="n">
        <x:v>0</x:v>
      </x:c>
      <x:c r="N171" s="53">
        <x:f>Q164 / R164</x:f>
      </x:c>
      <x:c r="O171" s="53" t="n">
        <x:v>2</x:v>
      </x:c>
      <x:c r="P171" s="53">
        <x:f>1 - N171</x:f>
      </x:c>
      <x:c r="R171" s="53">
        <x:f>3 * (T165 - T164) / R164</x:f>
      </x:c>
      <x:c r="T171" s="54">
        <x:f t="array"/>
      </x:c>
    </x:row>
    <x:row r="172" spans="1:45" x14ac:dyDescent="0.25">
      <x:c r="D172" s="172">
        <x:f>D170+2/4*(D174-D170)</x:f>
      </x:c>
      <x:c r="E172" s="173">
        <x:f>M177 * (D172 - D170)^3 + N177 * (D172 - D170)^2 + O177 * (D172 - D170) + P177</x:f>
      </x:c>
      <x:c r="L172" s="57" t="s"/>
      <x:c r="M172" s="53" t="n">
        <x:v>0</x:v>
      </x:c>
      <x:c r="N172" s="53" t="n">
        <x:v>0</x:v>
      </x:c>
      <x:c r="O172" s="53" t="n">
        <x:v>0</x:v>
      </x:c>
      <x:c r="P172" s="53" t="n">
        <x:v>2</x:v>
      </x:c>
      <x:c r="R172" s="53" t="n">
        <x:v>0</x:v>
      </x:c>
      <x:c r="T172" s="54">
        <x:f t="array"/>
      </x:c>
    </x:row>
    <x:row r="173" spans="1:45" x14ac:dyDescent="0.25">
      <x:c r="D173" s="172">
        <x:f>D170+3/4*(D174-D170)</x:f>
      </x:c>
      <x:c r="E173" s="173">
        <x:f>M177 * (D173 - D170)^3 + N177 * (D173 - D170)^2 + O177 * (D173 - D170) + P177</x:f>
      </x:c>
      <x:c r="L173" s="57" t="s"/>
      <x:c r="T173" s="50" t="s"/>
    </x:row>
    <x:row r="174" spans="1:45" x14ac:dyDescent="0.25">
      <x:c r="D174" s="172">
        <x:f>M166</x:f>
      </x:c>
      <x:c r="E174" s="173">
        <x:f>N166</x:f>
      </x:c>
      <x:c r="L174" s="20" t="s">
        <x:v>157</x:v>
      </x:c>
      <x:c r="M174" s="4" t="s">
        <x:v>169</x:v>
      </x:c>
      <x:c r="N174" s="4" t="s">
        <x:v>170</x:v>
      </x:c>
      <x:c r="O174" s="4" t="s">
        <x:v>171</x:v>
      </x:c>
      <x:c r="P174" s="4" t="s">
        <x:v>172</x:v>
      </x:c>
      <x:c r="Q174" s="58" t="s">
        <x:v>203</x:v>
      </x:c>
      <x:c r="R174" s="59" t="s">
        <x:v>174</x:v>
      </x:c>
      <x:c r="S174" s="59" t="s">
        <x:v>174</x:v>
      </x:c>
      <x:c r="T174" s="50" t="s"/>
    </x:row>
    <x:row r="175" spans="1:45" x14ac:dyDescent="0.25">
      <x:c r="L175" s="52" t="n">
        <x:v>0</x:v>
      </x:c>
      <x:c r="M175" s="53">
        <x:f>(T170 - T169) / (3 * Q163)</x:f>
      </x:c>
      <x:c r="N175" s="53">
        <x:f>T169</x:f>
      </x:c>
      <x:c r="O175" s="53">
        <x:f>T163 - Q163 * (T170 + 2 * T169) / 3</x:f>
      </x:c>
      <x:c r="P175" s="53">
        <x:f>N163</x:f>
      </x:c>
      <x:c r="Q175" s="58" t="s">
        <x:v>174</x:v>
      </x:c>
      <x:c r="R175" s="59" t="s">
        <x:v>174</x:v>
      </x:c>
      <x:c r="S175" s="59" t="s">
        <x:v>174</x:v>
      </x:c>
      <x:c r="T175" s="50" t="s"/>
    </x:row>
    <x:row r="176" spans="1:45" x14ac:dyDescent="0.25">
      <x:c r="L176" s="52" t="n">
        <x:v>1</x:v>
      </x:c>
      <x:c r="M176" s="53">
        <x:f>(T171 - T170) / (3 * Q164)</x:f>
      </x:c>
      <x:c r="N176" s="53">
        <x:f>T170</x:f>
      </x:c>
      <x:c r="O176" s="53">
        <x:f>T164 - Q164 * (T171 + 2 * T170) / 3</x:f>
      </x:c>
      <x:c r="P176" s="53">
        <x:f>N164</x:f>
      </x:c>
      <x:c r="Q176" s="58" t="s">
        <x:v>174</x:v>
      </x:c>
      <x:c r="R176" s="59" t="s">
        <x:v>174</x:v>
      </x:c>
      <x:c r="S176" s="59" t="s">
        <x:v>174</x:v>
      </x:c>
      <x:c r="T176" s="50" t="s"/>
    </x:row>
    <x:row r="177" spans="1:45" customFormat="1" ht="16.5" customHeight="1" thickBot="1" x14ac:dyDescent="0.3">
      <x:c r="L177" s="60" t="n">
        <x:v>2</x:v>
      </x:c>
      <x:c r="M177" s="61">
        <x:f>(T172 - T171) / (3 * Q165)</x:f>
      </x:c>
      <x:c r="N177" s="61">
        <x:f>T171</x:f>
      </x:c>
      <x:c r="O177" s="61">
        <x:f>T165 - Q165 * (T172 + 2 * T171) / 3</x:f>
      </x:c>
      <x:c r="P177" s="61">
        <x:f>N165</x:f>
      </x:c>
      <x:c r="Q177" s="62" t="s">
        <x:v>174</x:v>
      </x:c>
      <x:c r="R177" s="63" t="s">
        <x:v>174</x:v>
      </x:c>
      <x:c r="S177" s="63" t="s">
        <x:v>174</x:v>
      </x:c>
      <x:c r="T177" s="64" t="s"/>
    </x:row>
    <x:row r="179" spans="1:45" customFormat="1" ht="16.5" customHeight="1" thickBot="1" x14ac:dyDescent="0.3">
      <x:c r="A179" s="18" t="s">
        <x:v>204</x:v>
      </x:c>
    </x:row>
    <x:row r="180" spans="1:45" x14ac:dyDescent="0.25">
      <x:c r="A180" s="5" t="s">
        <x:v>162</x:v>
      </x:c>
      <x:c r="B180" s="5" t="s"/>
      <x:c r="C180" s="5" t="s"/>
      <x:c r="D180" s="5" t="s">
        <x:v>163</x:v>
      </x:c>
      <x:c r="E180" s="5" t="s"/>
      <x:c r="F180" s="5" t="s"/>
      <x:c r="G180" s="5" t="s">
        <x:v>18</x:v>
      </x:c>
      <x:c r="H180" s="5" t="s"/>
      <x:c r="I180" s="5" t="s">
        <x:v>19</x:v>
      </x:c>
      <x:c r="J180" s="5" t="s">
        <x:v>20</x:v>
      </x:c>
      <x:c r="L180" s="46" t="s">
        <x:v>205</x:v>
      </x:c>
      <x:c r="M180" s="47" t="s"/>
      <x:c r="N180" s="47" t="s"/>
      <x:c r="O180" s="47" t="s"/>
      <x:c r="P180" s="47" t="s"/>
      <x:c r="Q180" s="47" t="s"/>
      <x:c r="R180" s="47" t="s"/>
      <x:c r="S180" s="47" t="s"/>
      <x:c r="T180" s="48" t="s"/>
    </x:row>
    <x:row r="181" spans="1:45" x14ac:dyDescent="0.25">
      <x:c r="A181" s="19" t="s">
        <x:v>30</x:v>
      </x:c>
      <x:c r="B181" s="19" t="s">
        <x:v>31</x:v>
      </x:c>
      <x:c r="C181" s="19" t="s"/>
      <x:c r="D181" s="4" t="s">
        <x:v>30</x:v>
      </x:c>
      <x:c r="E181" s="4" t="s">
        <x:v>31</x:v>
      </x:c>
      <x:c r="F181" s="19" t="s"/>
      <x:c r="G181" s="19" t="s">
        <x:v>164</x:v>
      </x:c>
      <x:c r="H181" s="19" t="s">
        <x:v>165</x:v>
      </x:c>
      <x:c r="I181" s="19" t="s"/>
      <x:c r="J181" s="73" t="s"/>
      <x:c r="L181" s="49" t="s">
        <x:v>155</x:v>
      </x:c>
      <x:c r="T181" s="50" t="s"/>
    </x:row>
    <x:row r="182" spans="1:45" x14ac:dyDescent="0.25">
      <x:c r="A182" s="44" t="n">
        <x:v>2</x:v>
      </x:c>
      <x:c r="B182" s="44" t="n">
        <x:v>50000</x:v>
      </x:c>
      <x:c r="D182" s="172">
        <x:f>M183</x:f>
      </x:c>
      <x:c r="E182" s="173">
        <x:f>N183</x:f>
      </x:c>
      <x:c r="J182" s="71" t="s"/>
      <x:c r="L182" s="20" t="s">
        <x:v>157</x:v>
      </x:c>
      <x:c r="M182" s="4" t="s">
        <x:v>30</x:v>
      </x:c>
      <x:c r="N182" s="4" t="s">
        <x:v>31</x:v>
      </x:c>
      <x:c r="P182" s="4" t="s">
        <x:v>157</x:v>
      </x:c>
      <x:c r="Q182" s="4" t="s">
        <x:v>158</x:v>
      </x:c>
      <x:c r="R182" s="4" t="s">
        <x:v>159</x:v>
      </x:c>
      <x:c r="S182" s="4" t="s">
        <x:v>160</x:v>
      </x:c>
      <x:c r="T182" s="51" t="s">
        <x:v>161</x:v>
      </x:c>
    </x:row>
    <x:row r="183" spans="1:45" x14ac:dyDescent="0.25">
      <x:c r="A183" s="44" t="n">
        <x:v>3</x:v>
      </x:c>
      <x:c r="B183" s="44" t="n">
        <x:v>200000</x:v>
      </x:c>
      <x:c r="D183" s="172">
        <x:f>D182+1/4*(D186-D182)</x:f>
      </x:c>
      <x:c r="E183" s="173">
        <x:f>M195 * (D183 - D182)^3 + N195 * (D183 - D182)^2 + O195 * (D183 - D182) + P195</x:f>
      </x:c>
      <x:c r="J183" s="71" t="s"/>
      <x:c r="L183" s="52" t="n">
        <x:v>0</x:v>
      </x:c>
      <x:c r="M183" s="53">
        <x:f>A182</x:f>
      </x:c>
      <x:c r="N183" s="53">
        <x:f>B182</x:f>
      </x:c>
      <x:c r="P183" s="53" t="n">
        <x:v>0</x:v>
      </x:c>
      <x:c r="Q183" s="53">
        <x:f>M184 - M183</x:f>
      </x:c>
      <x:c r="R183" s="53">
        <x:f>Q183 + Q184</x:f>
      </x:c>
      <x:c r="S183" s="53">
        <x:f>N184 - N183</x:f>
      </x:c>
      <x:c r="T183" s="54">
        <x:f>S183 / Q183</x:f>
      </x:c>
    </x:row>
    <x:row r="184" spans="1:45" x14ac:dyDescent="0.25">
      <x:c r="A184" s="44" t="n">
        <x:v>5</x:v>
      </x:c>
      <x:c r="B184" s="44" t="n">
        <x:v>1000000</x:v>
      </x:c>
      <x:c r="D184" s="172">
        <x:f>D182+2/4*(D186-D182)</x:f>
      </x:c>
      <x:c r="E184" s="173">
        <x:f>M195 * (D184 - D182)^3 + N195 * (D184 - D182)^2 + O195 * (D184 - D182) + P195</x:f>
      </x:c>
      <x:c r="J184" s="71" t="s"/>
      <x:c r="L184" s="52" t="n">
        <x:v>1</x:v>
      </x:c>
      <x:c r="M184" s="53">
        <x:f>A183</x:f>
      </x:c>
      <x:c r="N184" s="53">
        <x:f>B183</x:f>
      </x:c>
      <x:c r="P184" s="53" t="n">
        <x:v>1</x:v>
      </x:c>
      <x:c r="Q184" s="53">
        <x:f>M185 - M184</x:f>
      </x:c>
      <x:c r="R184" s="53">
        <x:f>Q184 + Q185</x:f>
      </x:c>
      <x:c r="S184" s="53">
        <x:f>N185 - N184</x:f>
      </x:c>
      <x:c r="T184" s="54">
        <x:f>S184 / Q184</x:f>
      </x:c>
    </x:row>
    <x:row r="185" spans="1:45" x14ac:dyDescent="0.25">
      <x:c r="A185" s="44" t="n">
        <x:v>6</x:v>
      </x:c>
      <x:c r="B185" s="44" t="n">
        <x:v>5000000</x:v>
      </x:c>
      <x:c r="D185" s="172">
        <x:f>D182+3/4*(D186-D182)</x:f>
      </x:c>
      <x:c r="E185" s="173">
        <x:f>M195 * (D185 - D182)^3 + N195 * (D185 - D182)^2 + O195 * (D185 - D182) + P195</x:f>
      </x:c>
      <x:c r="L185" s="52" t="n">
        <x:v>2</x:v>
      </x:c>
      <x:c r="M185" s="53">
        <x:f>A184</x:f>
      </x:c>
      <x:c r="N185" s="53">
        <x:f>B184</x:f>
      </x:c>
      <x:c r="P185" s="53" t="n">
        <x:v>2</x:v>
      </x:c>
      <x:c r="Q185" s="53">
        <x:f>M186 - M185</x:f>
      </x:c>
      <x:c r="R185" s="53" t="s"/>
      <x:c r="S185" s="53">
        <x:f>N186 - N185</x:f>
      </x:c>
      <x:c r="T185" s="54">
        <x:f>S185 / Q185</x:f>
      </x:c>
    </x:row>
    <x:row r="186" spans="1:45" x14ac:dyDescent="0.25">
      <x:c r="D186" s="172">
        <x:f>M184</x:f>
      </x:c>
      <x:c r="E186" s="173">
        <x:f>N184</x:f>
      </x:c>
      <x:c r="L186" s="52" t="n">
        <x:v>3</x:v>
      </x:c>
      <x:c r="M186" s="53">
        <x:f>A185</x:f>
      </x:c>
      <x:c r="N186" s="53">
        <x:f>B185</x:f>
      </x:c>
      <x:c r="T186" s="50" t="s"/>
    </x:row>
    <x:row r="187" spans="1:45" x14ac:dyDescent="0.25">
      <x:c r="D187" s="172">
        <x:f>D186+1/4*(D190-D186)</x:f>
      </x:c>
      <x:c r="E187" s="173">
        <x:f>M196 * (D187 - D186)^3 + N196 * (D187 - D186)^2 + O196 * (D187 - D186) + P196</x:f>
      </x:c>
      <x:c r="L187" s="57" t="s"/>
      <x:c r="T187" s="50" t="s"/>
    </x:row>
    <x:row r="188" spans="1:45" x14ac:dyDescent="0.25">
      <x:c r="D188" s="172">
        <x:f>D186+2/4*(D190-D186)</x:f>
      </x:c>
      <x:c r="E188" s="173">
        <x:f>M196 * (D188 - D186)^3 + N196 * (D188 - D186)^2 + O196 * (D188 - D186) + P196</x:f>
      </x:c>
      <x:c r="L188" s="57" t="s"/>
      <x:c r="M188" s="3" t="s">
        <x:v>166</x:v>
      </x:c>
      <x:c r="N188" s="2" t="s"/>
      <x:c r="O188" s="2" t="s"/>
      <x:c r="P188" s="1" t="s"/>
      <x:c r="R188" s="4" t="s">
        <x:v>167</x:v>
      </x:c>
      <x:c r="T188" s="51" t="s">
        <x:v>168</x:v>
      </x:c>
    </x:row>
    <x:row r="189" spans="1:45" x14ac:dyDescent="0.25">
      <x:c r="D189" s="172">
        <x:f>D186+3/4*(D190-D186)</x:f>
      </x:c>
      <x:c r="E189" s="173">
        <x:f>M196 * (D189 - D186)^3 + N196 * (D189 - D186)^2 + O196 * (D189 - D186) + P196</x:f>
      </x:c>
      <x:c r="L189" s="57" t="s"/>
      <x:c r="M189" s="53" t="n">
        <x:v>2</x:v>
      </x:c>
      <x:c r="N189" s="53" t="n">
        <x:v>0</x:v>
      </x:c>
      <x:c r="O189" s="53" t="n">
        <x:v>0</x:v>
      </x:c>
      <x:c r="P189" s="53" t="n">
        <x:v>0</x:v>
      </x:c>
      <x:c r="R189" s="53" t="n">
        <x:v>0</x:v>
      </x:c>
      <x:c r="T189" s="54">
        <x:f t="array" ref="T189:T192">MMULT( MINVERSE(M189:P192), R189:R192 )</x:f>
      </x:c>
    </x:row>
    <x:row r="190" spans="1:45" x14ac:dyDescent="0.25">
      <x:c r="D190" s="172">
        <x:f>M185</x:f>
      </x:c>
      <x:c r="E190" s="173">
        <x:f>N185</x:f>
      </x:c>
      <x:c r="L190" s="57" t="s"/>
      <x:c r="M190" s="53">
        <x:f>Q183 / R183</x:f>
      </x:c>
      <x:c r="N190" s="53" t="n">
        <x:v>2</x:v>
      </x:c>
      <x:c r="O190" s="53">
        <x:f>1 - M190</x:f>
      </x:c>
      <x:c r="P190" s="53" t="n">
        <x:v>0</x:v>
      </x:c>
      <x:c r="R190" s="53">
        <x:f>3 * (T184 - T183) / R183</x:f>
      </x:c>
      <x:c r="T190" s="54">
        <x:f t="array"/>
      </x:c>
    </x:row>
    <x:row r="191" spans="1:45" x14ac:dyDescent="0.25">
      <x:c r="D191" s="172">
        <x:f>D190+1/4*(D194-D190)</x:f>
      </x:c>
      <x:c r="E191" s="173">
        <x:f>M197 * (D191 - D190)^3 + N197 * (D191 - D190)^2 + O197 * (D191 - D190) + P197</x:f>
      </x:c>
      <x:c r="L191" s="57" t="s"/>
      <x:c r="M191" s="53" t="n">
        <x:v>0</x:v>
      </x:c>
      <x:c r="N191" s="53">
        <x:f>Q184 / R184</x:f>
      </x:c>
      <x:c r="O191" s="53" t="n">
        <x:v>2</x:v>
      </x:c>
      <x:c r="P191" s="53">
        <x:f>1 - N191</x:f>
      </x:c>
      <x:c r="R191" s="53">
        <x:f>3 * (T185 - T184) / R184</x:f>
      </x:c>
      <x:c r="T191" s="54">
        <x:f t="array"/>
      </x:c>
    </x:row>
    <x:row r="192" spans="1:45" x14ac:dyDescent="0.25">
      <x:c r="D192" s="172">
        <x:f>D190+2/4*(D194-D190)</x:f>
      </x:c>
      <x:c r="E192" s="173">
        <x:f>M197 * (D192 - D190)^3 + N197 * (D192 - D190)^2 + O197 * (D192 - D190) + P197</x:f>
      </x:c>
      <x:c r="L192" s="57" t="s"/>
      <x:c r="M192" s="53" t="n">
        <x:v>0</x:v>
      </x:c>
      <x:c r="N192" s="53" t="n">
        <x:v>0</x:v>
      </x:c>
      <x:c r="O192" s="53" t="n">
        <x:v>0</x:v>
      </x:c>
      <x:c r="P192" s="53" t="n">
        <x:v>2</x:v>
      </x:c>
      <x:c r="R192" s="53" t="n">
        <x:v>0</x:v>
      </x:c>
      <x:c r="T192" s="54">
        <x:f t="array"/>
      </x:c>
    </x:row>
    <x:row r="193" spans="1:45" x14ac:dyDescent="0.25">
      <x:c r="D193" s="172" t="n">
        <x:v>5.67313</x:v>
      </x:c>
      <x:c r="E193" s="173">
        <x:f>M197 * (D193 - D190)^3 + N197 * (D193 - D190)^2 + O197 * (D193 - D190) + P197</x:f>
      </x:c>
      <x:c r="F193" s="44" t="n">
        <x:v>3500000</x:v>
      </x:c>
      <x:c r="G193" s="44">
        <x:f>(E193-F193)/E193*100</x:f>
      </x:c>
      <x:c r="L193" s="57" t="s"/>
      <x:c r="T193" s="50" t="s"/>
    </x:row>
    <x:row r="194" spans="1:45" x14ac:dyDescent="0.25">
      <x:c r="D194" s="172">
        <x:f>M186</x:f>
      </x:c>
      <x:c r="E194" s="173">
        <x:f>N186</x:f>
      </x:c>
      <x:c r="L194" s="20" t="s">
        <x:v>157</x:v>
      </x:c>
      <x:c r="M194" s="4" t="s">
        <x:v>169</x:v>
      </x:c>
      <x:c r="N194" s="4" t="s">
        <x:v>170</x:v>
      </x:c>
      <x:c r="O194" s="4" t="s">
        <x:v>171</x:v>
      </x:c>
      <x:c r="P194" s="4" t="s">
        <x:v>172</x:v>
      </x:c>
      <x:c r="Q194" s="58" t="s">
        <x:v>206</x:v>
      </x:c>
      <x:c r="R194" s="59" t="s">
        <x:v>174</x:v>
      </x:c>
      <x:c r="S194" s="59" t="s">
        <x:v>174</x:v>
      </x:c>
      <x:c r="T194" s="50" t="s"/>
    </x:row>
    <x:row r="195" spans="1:45" x14ac:dyDescent="0.25">
      <x:c r="L195" s="52" t="n">
        <x:v>0</x:v>
      </x:c>
      <x:c r="M195" s="53">
        <x:f>(T190 - T189) / (3 * Q183)</x:f>
      </x:c>
      <x:c r="N195" s="53">
        <x:f>T189</x:f>
      </x:c>
      <x:c r="O195" s="53">
        <x:f>T183 - Q183 * (T190 + 2 * T189) / 3</x:f>
      </x:c>
      <x:c r="P195" s="53">
        <x:f>N183</x:f>
      </x:c>
      <x:c r="Q195" s="58" t="s">
        <x:v>174</x:v>
      </x:c>
      <x:c r="R195" s="59" t="s">
        <x:v>174</x:v>
      </x:c>
      <x:c r="S195" s="59" t="s">
        <x:v>174</x:v>
      </x:c>
      <x:c r="T195" s="50" t="s"/>
    </x:row>
    <x:row r="196" spans="1:45" x14ac:dyDescent="0.25">
      <x:c r="L196" s="52" t="n">
        <x:v>1</x:v>
      </x:c>
      <x:c r="M196" s="53">
        <x:f>(T191 - T190) / (3 * Q184)</x:f>
      </x:c>
      <x:c r="N196" s="53">
        <x:f>T190</x:f>
      </x:c>
      <x:c r="O196" s="53">
        <x:f>T184 - Q184 * (T191 + 2 * T190) / 3</x:f>
      </x:c>
      <x:c r="P196" s="53">
        <x:f>N184</x:f>
      </x:c>
      <x:c r="Q196" s="58" t="s">
        <x:v>174</x:v>
      </x:c>
      <x:c r="R196" s="59" t="s">
        <x:v>174</x:v>
      </x:c>
      <x:c r="S196" s="59" t="s">
        <x:v>174</x:v>
      </x:c>
      <x:c r="T196" s="50" t="s"/>
    </x:row>
    <x:row r="197" spans="1:45" customFormat="1" ht="16.5" customHeight="1" thickBot="1" x14ac:dyDescent="0.3">
      <x:c r="L197" s="60" t="n">
        <x:v>2</x:v>
      </x:c>
      <x:c r="M197" s="61">
        <x:f>(T192 - T191) / (3 * Q185)</x:f>
      </x:c>
      <x:c r="N197" s="61">
        <x:f>T191</x:f>
      </x:c>
      <x:c r="O197" s="61">
        <x:f>T185 - Q185 * (T192 + 2 * T191) / 3</x:f>
      </x:c>
      <x:c r="P197" s="61">
        <x:f>N185</x:f>
      </x:c>
      <x:c r="Q197" s="62" t="s">
        <x:v>174</x:v>
      </x:c>
      <x:c r="R197" s="63" t="s">
        <x:v>174</x:v>
      </x:c>
      <x:c r="S197" s="63" t="s">
        <x:v>174</x:v>
      </x:c>
      <x:c r="T197" s="64" t="s"/>
    </x:row>
    <x:row r="199" spans="1:45" customFormat="1" ht="16.5" customHeight="1" thickBot="1" x14ac:dyDescent="0.3">
      <x:c r="A199" s="18" t="s">
        <x:v>207</x:v>
      </x:c>
    </x:row>
    <x:row r="200" spans="1:45" x14ac:dyDescent="0.25">
      <x:c r="A200" s="5" t="s">
        <x:v>162</x:v>
      </x:c>
      <x:c r="B200" s="5" t="s"/>
      <x:c r="C200" s="5" t="s"/>
      <x:c r="D200" s="5" t="s">
        <x:v>163</x:v>
      </x:c>
      <x:c r="E200" s="5" t="s"/>
      <x:c r="F200" s="5" t="s"/>
      <x:c r="G200" s="5" t="s">
        <x:v>18</x:v>
      </x:c>
      <x:c r="H200" s="5" t="s"/>
      <x:c r="I200" s="5" t="s">
        <x:v>19</x:v>
      </x:c>
      <x:c r="J200" s="5" t="s">
        <x:v>20</x:v>
      </x:c>
      <x:c r="L200" s="46" t="s">
        <x:v>208</x:v>
      </x:c>
      <x:c r="M200" s="47" t="s"/>
      <x:c r="N200" s="47" t="s"/>
      <x:c r="O200" s="47" t="s"/>
      <x:c r="P200" s="47" t="s"/>
      <x:c r="Q200" s="47" t="s"/>
      <x:c r="R200" s="47" t="s"/>
      <x:c r="S200" s="47" t="s"/>
      <x:c r="T200" s="48" t="s"/>
    </x:row>
    <x:row r="201" spans="1:45" x14ac:dyDescent="0.25">
      <x:c r="A201" s="19" t="s">
        <x:v>30</x:v>
      </x:c>
      <x:c r="B201" s="19" t="s">
        <x:v>31</x:v>
      </x:c>
      <x:c r="C201" s="19" t="s"/>
      <x:c r="D201" s="4" t="s">
        <x:v>30</x:v>
      </x:c>
      <x:c r="E201" s="4" t="s">
        <x:v>31</x:v>
      </x:c>
      <x:c r="F201" s="19" t="s"/>
      <x:c r="G201" s="19" t="s">
        <x:v>164</x:v>
      </x:c>
      <x:c r="H201" s="19" t="s">
        <x:v>165</x:v>
      </x:c>
      <x:c r="I201" s="19" t="s"/>
      <x:c r="J201" s="73" t="s"/>
      <x:c r="L201" s="49" t="s">
        <x:v>155</x:v>
      </x:c>
      <x:c r="T201" s="50" t="s"/>
    </x:row>
    <x:row r="202" spans="1:45" x14ac:dyDescent="0.25">
      <x:c r="A202" s="44" t="n">
        <x:v>5</x:v>
      </x:c>
      <x:c r="B202" s="44" t="n">
        <x:v>1000000</x:v>
      </x:c>
      <x:c r="D202" s="172">
        <x:f>M203</x:f>
      </x:c>
      <x:c r="E202" s="173">
        <x:f>N203</x:f>
      </x:c>
      <x:c r="J202" s="71" t="s"/>
      <x:c r="L202" s="20" t="s">
        <x:v>157</x:v>
      </x:c>
      <x:c r="M202" s="4" t="s">
        <x:v>30</x:v>
      </x:c>
      <x:c r="N202" s="4" t="s">
        <x:v>31</x:v>
      </x:c>
      <x:c r="P202" s="4" t="s">
        <x:v>157</x:v>
      </x:c>
      <x:c r="Q202" s="4" t="s">
        <x:v>158</x:v>
      </x:c>
      <x:c r="R202" s="4" t="s">
        <x:v>159</x:v>
      </x:c>
      <x:c r="S202" s="4" t="s">
        <x:v>160</x:v>
      </x:c>
      <x:c r="T202" s="51" t="s">
        <x:v>161</x:v>
      </x:c>
    </x:row>
    <x:row r="203" spans="1:45" x14ac:dyDescent="0.25">
      <x:c r="A203" s="44" t="n">
        <x:v>6</x:v>
      </x:c>
      <x:c r="B203" s="44" t="n">
        <x:v>5000000</x:v>
      </x:c>
      <x:c r="D203" s="172">
        <x:f>D202+1/4*(D206-D202)</x:f>
      </x:c>
      <x:c r="E203" s="173">
        <x:f>M215 * (D203 - D202)^3 + N215 * (D203 - D202)^2 + O215 * (D203 - D202) + P215</x:f>
      </x:c>
      <x:c r="J203" s="71" t="s"/>
      <x:c r="L203" s="52" t="n">
        <x:v>0</x:v>
      </x:c>
      <x:c r="M203" s="53">
        <x:f>A202</x:f>
      </x:c>
      <x:c r="N203" s="53">
        <x:f>B202</x:f>
      </x:c>
      <x:c r="P203" s="53" t="n">
        <x:v>0</x:v>
      </x:c>
      <x:c r="Q203" s="53">
        <x:f>M204 - M203</x:f>
      </x:c>
      <x:c r="R203" s="53">
        <x:f>Q203 + Q204</x:f>
      </x:c>
      <x:c r="S203" s="53">
        <x:f>N204 - N203</x:f>
      </x:c>
      <x:c r="T203" s="54">
        <x:f>S203 / Q203</x:f>
      </x:c>
    </x:row>
    <x:row r="204" spans="1:45" x14ac:dyDescent="0.25">
      <x:c r="A204" s="44" t="n">
        <x:v>8</x:v>
      </x:c>
      <x:c r="B204" s="44" t="n">
        <x:v>15000000</x:v>
      </x:c>
      <x:c r="D204" s="172">
        <x:f>D202+2/4*(D206-D202)</x:f>
      </x:c>
      <x:c r="E204" s="173">
        <x:f>M215 * (D204 - D202)^3 + N215 * (D204 - D202)^2 + O215 * (D204 - D202) + P215</x:f>
      </x:c>
      <x:c r="J204" s="71" t="s"/>
      <x:c r="L204" s="52" t="n">
        <x:v>1</x:v>
      </x:c>
      <x:c r="M204" s="53">
        <x:f>A203</x:f>
      </x:c>
      <x:c r="N204" s="53">
        <x:f>B203</x:f>
      </x:c>
      <x:c r="P204" s="53" t="n">
        <x:v>1</x:v>
      </x:c>
      <x:c r="Q204" s="53">
        <x:f>M205 - M204</x:f>
      </x:c>
      <x:c r="R204" s="53">
        <x:f>Q204 + Q205</x:f>
      </x:c>
      <x:c r="S204" s="53">
        <x:f>N205 - N204</x:f>
      </x:c>
      <x:c r="T204" s="54">
        <x:f>S204 / Q204</x:f>
      </x:c>
    </x:row>
    <x:row r="205" spans="1:45" x14ac:dyDescent="0.25">
      <x:c r="A205" s="44" t="n">
        <x:v>10</x:v>
      </x:c>
      <x:c r="B205" s="44" t="n">
        <x:v>30000000</x:v>
      </x:c>
      <x:c r="D205" s="172">
        <x:f>D202+3/4*(D206-D202)</x:f>
      </x:c>
      <x:c r="E205" s="173">
        <x:f>M215 * (D205 - D202)^3 + N215 * (D205 - D202)^2 + O215 * (D205 - D202) + P215</x:f>
      </x:c>
      <x:c r="L205" s="52" t="n">
        <x:v>2</x:v>
      </x:c>
      <x:c r="M205" s="53">
        <x:f>A204</x:f>
      </x:c>
      <x:c r="N205" s="53">
        <x:f>B204</x:f>
      </x:c>
      <x:c r="P205" s="53" t="n">
        <x:v>2</x:v>
      </x:c>
      <x:c r="Q205" s="53">
        <x:f>M206 - M205</x:f>
      </x:c>
      <x:c r="R205" s="53" t="s"/>
      <x:c r="S205" s="53">
        <x:f>N206 - N205</x:f>
      </x:c>
      <x:c r="T205" s="54">
        <x:f>S205 / Q205</x:f>
      </x:c>
    </x:row>
    <x:row r="206" spans="1:45" x14ac:dyDescent="0.25">
      <x:c r="D206" s="172">
        <x:f>M204</x:f>
      </x:c>
      <x:c r="E206" s="173">
        <x:f>N204</x:f>
      </x:c>
      <x:c r="L206" s="52" t="n">
        <x:v>3</x:v>
      </x:c>
      <x:c r="M206" s="53">
        <x:f>A205</x:f>
      </x:c>
      <x:c r="N206" s="53">
        <x:f>B205</x:f>
      </x:c>
      <x:c r="T206" s="50" t="s"/>
    </x:row>
    <x:row r="207" spans="1:45" x14ac:dyDescent="0.25">
      <x:c r="D207" s="172">
        <x:f>D206+1/4*(D210-D206)</x:f>
      </x:c>
      <x:c r="E207" s="173">
        <x:f>M216 * (D207 - D206)^3 + N216 * (D207 - D206)^2 + O216 * (D207 - D206) + P216</x:f>
      </x:c>
      <x:c r="L207" s="57" t="s"/>
      <x:c r="T207" s="50" t="s"/>
    </x:row>
    <x:row r="208" spans="1:45" x14ac:dyDescent="0.25">
      <x:c r="D208" s="172">
        <x:f>D206+2/4*(D210-D206)</x:f>
      </x:c>
      <x:c r="E208" s="173">
        <x:f>M216 * (D208 - D206)^3 + N216 * (D208 - D206)^2 + O216 * (D208 - D206) + P216</x:f>
      </x:c>
      <x:c r="L208" s="57" t="s"/>
      <x:c r="M208" s="3" t="s">
        <x:v>166</x:v>
      </x:c>
      <x:c r="N208" s="2" t="s"/>
      <x:c r="O208" s="2" t="s"/>
      <x:c r="P208" s="1" t="s"/>
      <x:c r="R208" s="4" t="s">
        <x:v>167</x:v>
      </x:c>
      <x:c r="T208" s="51" t="s">
        <x:v>168</x:v>
      </x:c>
    </x:row>
    <x:row r="209" spans="1:45" x14ac:dyDescent="0.25">
      <x:c r="D209" s="172">
        <x:f>D206+3/4*(D210-D206)</x:f>
      </x:c>
      <x:c r="E209" s="173">
        <x:f>M216 * (D209 - D206)^3 + N216 * (D209 - D206)^2 + O216 * (D209 - D206) + P216</x:f>
      </x:c>
      <x:c r="L209" s="57" t="s"/>
      <x:c r="M209" s="53" t="n">
        <x:v>2</x:v>
      </x:c>
      <x:c r="N209" s="53" t="n">
        <x:v>0</x:v>
      </x:c>
      <x:c r="O209" s="53" t="n">
        <x:v>0</x:v>
      </x:c>
      <x:c r="P209" s="53" t="n">
        <x:v>0</x:v>
      </x:c>
      <x:c r="R209" s="53" t="n">
        <x:v>0</x:v>
      </x:c>
      <x:c r="T209" s="54">
        <x:f t="array" ref="T209:T212">MMULT( MINVERSE(M209:P212), R209:R212 )</x:f>
      </x:c>
    </x:row>
    <x:row r="210" spans="1:45" x14ac:dyDescent="0.25">
      <x:c r="D210" s="172">
        <x:f>M205</x:f>
      </x:c>
      <x:c r="E210" s="173">
        <x:f>N205</x:f>
      </x:c>
      <x:c r="L210" s="57" t="s"/>
      <x:c r="M210" s="53">
        <x:f>Q203 / R203</x:f>
      </x:c>
      <x:c r="N210" s="53" t="n">
        <x:v>2</x:v>
      </x:c>
      <x:c r="O210" s="53">
        <x:f>1 - M210</x:f>
      </x:c>
      <x:c r="P210" s="53" t="n">
        <x:v>0</x:v>
      </x:c>
      <x:c r="R210" s="53">
        <x:f>3 * (T204 - T203) / R203</x:f>
      </x:c>
      <x:c r="T210" s="54">
        <x:f t="array"/>
      </x:c>
    </x:row>
    <x:row r="211" spans="1:45" x14ac:dyDescent="0.25">
      <x:c r="D211" s="172">
        <x:f>D210+1/4*(D214-D210)</x:f>
      </x:c>
      <x:c r="E211" s="173">
        <x:f>M217 * (D211 - D210)^3 + N217 * (D211 - D210)^2 + O217 * (D211 - D210) + P217</x:f>
      </x:c>
      <x:c r="L211" s="57" t="s"/>
      <x:c r="M211" s="53" t="n">
        <x:v>0</x:v>
      </x:c>
      <x:c r="N211" s="53">
        <x:f>Q204 / R204</x:f>
      </x:c>
      <x:c r="O211" s="53" t="n">
        <x:v>2</x:v>
      </x:c>
      <x:c r="P211" s="53">
        <x:f>1 - N211</x:f>
      </x:c>
      <x:c r="R211" s="53">
        <x:f>3 * (T205 - T204) / R204</x:f>
      </x:c>
      <x:c r="T211" s="54">
        <x:f t="array"/>
      </x:c>
    </x:row>
    <x:row r="212" spans="1:45" x14ac:dyDescent="0.25">
      <x:c r="D212" s="172">
        <x:f>D210+2/4*(D214-D210)</x:f>
      </x:c>
      <x:c r="E212" s="173">
        <x:f>M217 * (D212 - D210)^3 + N217 * (D212 - D210)^2 + O217 * (D212 - D210) + P217</x:f>
      </x:c>
      <x:c r="L212" s="57" t="s"/>
      <x:c r="M212" s="53" t="n">
        <x:v>0</x:v>
      </x:c>
      <x:c r="N212" s="53" t="n">
        <x:v>0</x:v>
      </x:c>
      <x:c r="O212" s="53" t="n">
        <x:v>0</x:v>
      </x:c>
      <x:c r="P212" s="53" t="n">
        <x:v>2</x:v>
      </x:c>
      <x:c r="R212" s="53" t="n">
        <x:v>0</x:v>
      </x:c>
      <x:c r="T212" s="54">
        <x:f t="array"/>
      </x:c>
    </x:row>
    <x:row r="213" spans="1:45" x14ac:dyDescent="0.25">
      <x:c r="D213" s="172">
        <x:f>D210+3/4*(D214-D210)</x:f>
      </x:c>
      <x:c r="E213" s="173">
        <x:f>M217 * (D213 - D210)^3 + N217 * (D213 - D210)^2 + O217 * (D213 - D210) + P217</x:f>
      </x:c>
      <x:c r="L213" s="57" t="s"/>
      <x:c r="T213" s="50" t="s"/>
    </x:row>
    <x:row r="214" spans="1:45" x14ac:dyDescent="0.25">
      <x:c r="D214" s="172">
        <x:f>M206</x:f>
      </x:c>
      <x:c r="E214" s="173">
        <x:f>N206</x:f>
      </x:c>
      <x:c r="L214" s="20" t="s">
        <x:v>157</x:v>
      </x:c>
      <x:c r="M214" s="4" t="s">
        <x:v>169</x:v>
      </x:c>
      <x:c r="N214" s="4" t="s">
        <x:v>170</x:v>
      </x:c>
      <x:c r="O214" s="4" t="s">
        <x:v>171</x:v>
      </x:c>
      <x:c r="P214" s="4" t="s">
        <x:v>172</x:v>
      </x:c>
      <x:c r="Q214" s="58" t="s">
        <x:v>209</x:v>
      </x:c>
      <x:c r="R214" s="59" t="s">
        <x:v>174</x:v>
      </x:c>
      <x:c r="S214" s="59" t="s">
        <x:v>174</x:v>
      </x:c>
      <x:c r="T214" s="50" t="s"/>
    </x:row>
    <x:row r="215" spans="1:45" x14ac:dyDescent="0.25">
      <x:c r="L215" s="52" t="n">
        <x:v>0</x:v>
      </x:c>
      <x:c r="M215" s="53">
        <x:f>(T210 - T209) / (3 * Q203)</x:f>
      </x:c>
      <x:c r="N215" s="53">
        <x:f>T209</x:f>
      </x:c>
      <x:c r="O215" s="53">
        <x:f>T203 - Q203 * (T210 + 2 * T209) / 3</x:f>
      </x:c>
      <x:c r="P215" s="53">
        <x:f>N203</x:f>
      </x:c>
      <x:c r="Q215" s="58" t="s">
        <x:v>174</x:v>
      </x:c>
      <x:c r="R215" s="59" t="s">
        <x:v>174</x:v>
      </x:c>
      <x:c r="S215" s="59" t="s">
        <x:v>174</x:v>
      </x:c>
      <x:c r="T215" s="50" t="s"/>
    </x:row>
    <x:row r="216" spans="1:45" x14ac:dyDescent="0.25">
      <x:c r="L216" s="52" t="n">
        <x:v>1</x:v>
      </x:c>
      <x:c r="M216" s="53">
        <x:f>(T211 - T210) / (3 * Q204)</x:f>
      </x:c>
      <x:c r="N216" s="53">
        <x:f>T210</x:f>
      </x:c>
      <x:c r="O216" s="53">
        <x:f>T204 - Q204 * (T211 + 2 * T210) / 3</x:f>
      </x:c>
      <x:c r="P216" s="53">
        <x:f>N204</x:f>
      </x:c>
      <x:c r="Q216" s="58" t="s">
        <x:v>174</x:v>
      </x:c>
      <x:c r="R216" s="59" t="s">
        <x:v>174</x:v>
      </x:c>
      <x:c r="S216" s="59" t="s">
        <x:v>174</x:v>
      </x:c>
      <x:c r="T216" s="50" t="s"/>
    </x:row>
    <x:row r="217" spans="1:45" customFormat="1" ht="16.5" customHeight="1" thickBot="1" x14ac:dyDescent="0.3">
      <x:c r="L217" s="60" t="n">
        <x:v>2</x:v>
      </x:c>
      <x:c r="M217" s="61">
        <x:f>(T212 - T211) / (3 * Q205)</x:f>
      </x:c>
      <x:c r="N217" s="61">
        <x:f>T211</x:f>
      </x:c>
      <x:c r="O217" s="61">
        <x:f>T205 - Q205 * (T212 + 2 * T211) / 3</x:f>
      </x:c>
      <x:c r="P217" s="61">
        <x:f>N205</x:f>
      </x:c>
      <x:c r="Q217" s="62" t="s">
        <x:v>174</x:v>
      </x:c>
      <x:c r="R217" s="63" t="s">
        <x:v>174</x:v>
      </x:c>
      <x:c r="S217" s="63" t="s">
        <x:v>174</x:v>
      </x:c>
      <x:c r="T217" s="64" t="s"/>
    </x:row>
    <x:row r="219" spans="1:45" customFormat="1" ht="16.5" customHeight="1" thickBot="1" x14ac:dyDescent="0.3">
      <x:c r="A219" s="18" t="s">
        <x:v>210</x:v>
      </x:c>
    </x:row>
    <x:row r="220" spans="1:45" x14ac:dyDescent="0.25">
      <x:c r="A220" s="5" t="s">
        <x:v>162</x:v>
      </x:c>
      <x:c r="B220" s="5" t="s"/>
      <x:c r="C220" s="5" t="s"/>
      <x:c r="D220" s="5" t="s">
        <x:v>163</x:v>
      </x:c>
      <x:c r="E220" s="5" t="s"/>
      <x:c r="F220" s="5" t="s"/>
      <x:c r="G220" s="5" t="s">
        <x:v>18</x:v>
      </x:c>
      <x:c r="H220" s="5" t="s"/>
      <x:c r="I220" s="5" t="s">
        <x:v>19</x:v>
      </x:c>
      <x:c r="J220" s="5" t="s">
        <x:v>20</x:v>
      </x:c>
      <x:c r="L220" s="46" t="s">
        <x:v>211</x:v>
      </x:c>
      <x:c r="M220" s="47" t="s"/>
      <x:c r="N220" s="47" t="s"/>
      <x:c r="O220" s="47" t="s"/>
      <x:c r="P220" s="47" t="s"/>
      <x:c r="Q220" s="47" t="s"/>
      <x:c r="R220" s="47" t="s"/>
      <x:c r="S220" s="47" t="s"/>
      <x:c r="T220" s="48" t="s"/>
    </x:row>
    <x:row r="221" spans="1:45" x14ac:dyDescent="0.25">
      <x:c r="A221" s="19" t="s">
        <x:v>30</x:v>
      </x:c>
      <x:c r="B221" s="19" t="s">
        <x:v>31</x:v>
      </x:c>
      <x:c r="C221" s="19" t="s"/>
      <x:c r="D221" s="4" t="s">
        <x:v>30</x:v>
      </x:c>
      <x:c r="E221" s="4" t="s">
        <x:v>31</x:v>
      </x:c>
      <x:c r="F221" s="19" t="s"/>
      <x:c r="G221" s="19" t="s">
        <x:v>164</x:v>
      </x:c>
      <x:c r="H221" s="19" t="s">
        <x:v>165</x:v>
      </x:c>
      <x:c r="I221" s="19" t="s"/>
      <x:c r="J221" s="73" t="s"/>
      <x:c r="L221" s="49" t="s">
        <x:v>155</x:v>
      </x:c>
      <x:c r="T221" s="50" t="s"/>
    </x:row>
    <x:row r="222" spans="1:45" x14ac:dyDescent="0.25">
      <x:c r="A222" s="44" t="n">
        <x:v>1000</x:v>
      </x:c>
      <x:c r="B222" s="44" t="n">
        <x:v>900</x:v>
      </x:c>
      <x:c r="D222" s="172">
        <x:f>M223</x:f>
      </x:c>
      <x:c r="E222" s="173">
        <x:f>N223</x:f>
      </x:c>
      <x:c r="J222" s="71" t="s"/>
      <x:c r="L222" s="20" t="s">
        <x:v>157</x:v>
      </x:c>
      <x:c r="M222" s="4" t="s">
        <x:v>30</x:v>
      </x:c>
      <x:c r="N222" s="4" t="s">
        <x:v>31</x:v>
      </x:c>
      <x:c r="P222" s="4" t="s">
        <x:v>157</x:v>
      </x:c>
      <x:c r="Q222" s="4" t="s">
        <x:v>158</x:v>
      </x:c>
      <x:c r="R222" s="4" t="s">
        <x:v>159</x:v>
      </x:c>
      <x:c r="S222" s="4" t="s">
        <x:v>160</x:v>
      </x:c>
      <x:c r="T222" s="51" t="s">
        <x:v>161</x:v>
      </x:c>
    </x:row>
    <x:row r="223" spans="1:45" x14ac:dyDescent="0.25">
      <x:c r="A223" s="44" t="n">
        <x:v>1250</x:v>
      </x:c>
      <x:c r="B223" s="44" t="n">
        <x:v>1100</x:v>
      </x:c>
      <x:c r="D223" s="172">
        <x:f>D222+1/4*(D226-D222)</x:f>
      </x:c>
      <x:c r="E223" s="173">
        <x:f>M235 * (D223 - D222)^3 + N235 * (D223 - D222)^2 + O235 * (D223 - D222) + P235</x:f>
      </x:c>
      <x:c r="J223" s="71" t="s"/>
      <x:c r="L223" s="52" t="n">
        <x:v>0</x:v>
      </x:c>
      <x:c r="M223" s="53">
        <x:f>A222</x:f>
      </x:c>
      <x:c r="N223" s="53">
        <x:f>B222</x:f>
      </x:c>
      <x:c r="P223" s="53" t="n">
        <x:v>0</x:v>
      </x:c>
      <x:c r="Q223" s="53">
        <x:f>M224 - M223</x:f>
      </x:c>
      <x:c r="R223" s="53">
        <x:f>Q223 + Q224</x:f>
      </x:c>
      <x:c r="S223" s="53">
        <x:f>N224 - N223</x:f>
      </x:c>
      <x:c r="T223" s="54">
        <x:f>S223 / Q223</x:f>
      </x:c>
    </x:row>
    <x:row r="224" spans="1:45" x14ac:dyDescent="0.25">
      <x:c r="A224" s="44" t="n">
        <x:v>1500</x:v>
      </x:c>
      <x:c r="B224" s="44" t="n">
        <x:v>1200</x:v>
      </x:c>
      <x:c r="D224" s="172">
        <x:f>D222+2/4*(D226-D222)</x:f>
      </x:c>
      <x:c r="E224" s="173">
        <x:f>M235 * (D224 - D222)^3 + N235 * (D224 - D222)^2 + O235 * (D224 - D222) + P235</x:f>
      </x:c>
      <x:c r="J224" s="71" t="s"/>
      <x:c r="L224" s="52" t="n">
        <x:v>1</x:v>
      </x:c>
      <x:c r="M224" s="53">
        <x:f>A223</x:f>
      </x:c>
      <x:c r="N224" s="53">
        <x:f>B223</x:f>
      </x:c>
      <x:c r="P224" s="53" t="n">
        <x:v>1</x:v>
      </x:c>
      <x:c r="Q224" s="53">
        <x:f>M225 - M224</x:f>
      </x:c>
      <x:c r="R224" s="53">
        <x:f>Q224 + Q225</x:f>
      </x:c>
      <x:c r="S224" s="53">
        <x:f>N225 - N224</x:f>
      </x:c>
      <x:c r="T224" s="54">
        <x:f>S224 / Q224</x:f>
      </x:c>
    </x:row>
    <x:row r="225" spans="1:45" x14ac:dyDescent="0.25">
      <x:c r="A225" s="44" t="n">
        <x:v>1750</x:v>
      </x:c>
      <x:c r="B225" s="44" t="n">
        <x:v>1400</x:v>
      </x:c>
      <x:c r="D225" s="172">
        <x:f>D222+3/4*(D226-D222)</x:f>
      </x:c>
      <x:c r="E225" s="173">
        <x:f>M235 * (D225 - D222)^3 + N235 * (D225 - D222)^2 + O235 * (D225 - D222) + P235</x:f>
      </x:c>
      <x:c r="L225" s="52" t="n">
        <x:v>2</x:v>
      </x:c>
      <x:c r="M225" s="53">
        <x:f>A224</x:f>
      </x:c>
      <x:c r="N225" s="53">
        <x:f>B224</x:f>
      </x:c>
      <x:c r="P225" s="53" t="n">
        <x:v>2</x:v>
      </x:c>
      <x:c r="Q225" s="53">
        <x:f>M226 - M225</x:f>
      </x:c>
      <x:c r="R225" s="53" t="s"/>
      <x:c r="S225" s="53">
        <x:f>N226 - N225</x:f>
      </x:c>
      <x:c r="T225" s="54">
        <x:f>S225 / Q225</x:f>
      </x:c>
    </x:row>
    <x:row r="226" spans="1:45" x14ac:dyDescent="0.25">
      <x:c r="D226" s="172">
        <x:f>M224</x:f>
      </x:c>
      <x:c r="E226" s="173">
        <x:f>N224</x:f>
      </x:c>
      <x:c r="L226" s="52" t="n">
        <x:v>3</x:v>
      </x:c>
      <x:c r="M226" s="53">
        <x:f>A225</x:f>
      </x:c>
      <x:c r="N226" s="53">
        <x:f>B225</x:f>
      </x:c>
      <x:c r="T226" s="50" t="s"/>
    </x:row>
    <x:row r="227" spans="1:45" x14ac:dyDescent="0.25">
      <x:c r="D227" s="172">
        <x:f>D226+1/4*(D230-D226)</x:f>
      </x:c>
      <x:c r="E227" s="173">
        <x:f>M236 * (D227 - D226)^3 + N236 * (D227 - D226)^2 + O236 * (D227 - D226) + P236</x:f>
      </x:c>
      <x:c r="L227" s="57" t="s"/>
      <x:c r="T227" s="50" t="s"/>
    </x:row>
    <x:row r="228" spans="1:45" x14ac:dyDescent="0.25">
      <x:c r="D228" s="172">
        <x:f>D226+2/4*(D230-D226)</x:f>
      </x:c>
      <x:c r="E228" s="173">
        <x:f>M236 * (D228 - D226)^3 + N236 * (D228 - D226)^2 + O236 * (D228 - D226) + P236</x:f>
      </x:c>
      <x:c r="L228" s="57" t="s"/>
      <x:c r="M228" s="3" t="s">
        <x:v>166</x:v>
      </x:c>
      <x:c r="N228" s="2" t="s"/>
      <x:c r="O228" s="2" t="s"/>
      <x:c r="P228" s="1" t="s"/>
      <x:c r="R228" s="4" t="s">
        <x:v>167</x:v>
      </x:c>
      <x:c r="T228" s="51" t="s">
        <x:v>168</x:v>
      </x:c>
    </x:row>
    <x:row r="229" spans="1:45" x14ac:dyDescent="0.25">
      <x:c r="D229" s="172">
        <x:f>D226+3/4*(D230-D226)</x:f>
      </x:c>
      <x:c r="E229" s="173">
        <x:f>M236 * (D229 - D226)^3 + N236 * (D229 - D226)^2 + O236 * (D229 - D226) + P236</x:f>
      </x:c>
      <x:c r="L229" s="57" t="s"/>
      <x:c r="M229" s="53" t="n">
        <x:v>2</x:v>
      </x:c>
      <x:c r="N229" s="53" t="n">
        <x:v>0</x:v>
      </x:c>
      <x:c r="O229" s="53" t="n">
        <x:v>0</x:v>
      </x:c>
      <x:c r="P229" s="53" t="n">
        <x:v>0</x:v>
      </x:c>
      <x:c r="R229" s="53" t="n">
        <x:v>0</x:v>
      </x:c>
      <x:c r="T229" s="54">
        <x:f t="array" ref="T229:T232">MMULT( MINVERSE(M229:P232), R229:R232 )</x:f>
      </x:c>
    </x:row>
    <x:row r="230" spans="1:45" x14ac:dyDescent="0.25">
      <x:c r="D230" s="172">
        <x:f>M225</x:f>
      </x:c>
      <x:c r="E230" s="173">
        <x:f>N225</x:f>
      </x:c>
      <x:c r="L230" s="57" t="s"/>
      <x:c r="M230" s="53">
        <x:f>Q223 / R223</x:f>
      </x:c>
      <x:c r="N230" s="53" t="n">
        <x:v>2</x:v>
      </x:c>
      <x:c r="O230" s="53">
        <x:f>1 - M230</x:f>
      </x:c>
      <x:c r="P230" s="53" t="n">
        <x:v>0</x:v>
      </x:c>
      <x:c r="R230" s="53">
        <x:f>3 * (T224 - T223) / R223</x:f>
      </x:c>
      <x:c r="T230" s="54">
        <x:f t="array"/>
      </x:c>
    </x:row>
    <x:row r="231" spans="1:45" x14ac:dyDescent="0.25">
      <x:c r="D231" s="172">
        <x:f>D230+1/4*(D234-D230)</x:f>
      </x:c>
      <x:c r="E231" s="173">
        <x:f>M237 * (D231 - D230)^3 + N237 * (D231 - D230)^2 + O237 * (D231 - D230) + P237</x:f>
      </x:c>
      <x:c r="L231" s="57" t="s"/>
      <x:c r="M231" s="53" t="n">
        <x:v>0</x:v>
      </x:c>
      <x:c r="N231" s="53">
        <x:f>Q224 / R224</x:f>
      </x:c>
      <x:c r="O231" s="53" t="n">
        <x:v>2</x:v>
      </x:c>
      <x:c r="P231" s="53">
        <x:f>1 - N231</x:f>
      </x:c>
      <x:c r="R231" s="53">
        <x:f>3 * (T225 - T224) / R224</x:f>
      </x:c>
      <x:c r="T231" s="54">
        <x:f t="array"/>
      </x:c>
    </x:row>
    <x:row r="232" spans="1:45" x14ac:dyDescent="0.25">
      <x:c r="D232" s="172" t="n">
        <x:v>1639.798</x:v>
      </x:c>
      <x:c r="E232" s="173">
        <x:f>M237 * (D232 - D230)^3 + N237 * (D232 - D230)^2 + O237 * (D232 - D230) + P237</x:f>
      </x:c>
      <x:c r="F232" s="44">
        <x:f>(E232-1300)/1300*100</x:f>
      </x:c>
      <x:c r="L232" s="57" t="s"/>
      <x:c r="M232" s="53" t="n">
        <x:v>0</x:v>
      </x:c>
      <x:c r="N232" s="53" t="n">
        <x:v>0</x:v>
      </x:c>
      <x:c r="O232" s="53" t="n">
        <x:v>0</x:v>
      </x:c>
      <x:c r="P232" s="53" t="n">
        <x:v>2</x:v>
      </x:c>
      <x:c r="R232" s="53" t="n">
        <x:v>0</x:v>
      </x:c>
      <x:c r="T232" s="54">
        <x:f t="array"/>
      </x:c>
    </x:row>
    <x:row r="233" spans="1:45" x14ac:dyDescent="0.25">
      <x:c r="D233" s="172">
        <x:f>D230+3/4*(D234-D230)</x:f>
      </x:c>
      <x:c r="E233" s="173">
        <x:f>M237 * (D233 - D230)^3 + N237 * (D233 - D230)^2 + O237 * (D233 - D230) + P237</x:f>
      </x:c>
      <x:c r="L233" s="57" t="s"/>
      <x:c r="T233" s="50" t="s"/>
    </x:row>
    <x:row r="234" spans="1:45" x14ac:dyDescent="0.25">
      <x:c r="D234" s="172">
        <x:f>M226</x:f>
      </x:c>
      <x:c r="E234" s="173">
        <x:f>N226</x:f>
      </x:c>
      <x:c r="L234" s="20" t="s">
        <x:v>157</x:v>
      </x:c>
      <x:c r="M234" s="4" t="s">
        <x:v>169</x:v>
      </x:c>
      <x:c r="N234" s="4" t="s">
        <x:v>170</x:v>
      </x:c>
      <x:c r="O234" s="4" t="s">
        <x:v>171</x:v>
      </x:c>
      <x:c r="P234" s="4" t="s">
        <x:v>172</x:v>
      </x:c>
      <x:c r="Q234" s="58" t="s">
        <x:v>212</x:v>
      </x:c>
      <x:c r="R234" s="59" t="s">
        <x:v>174</x:v>
      </x:c>
      <x:c r="S234" s="59" t="s">
        <x:v>174</x:v>
      </x:c>
      <x:c r="T234" s="50" t="s"/>
    </x:row>
    <x:row r="235" spans="1:45" x14ac:dyDescent="0.25">
      <x:c r="L235" s="52" t="n">
        <x:v>0</x:v>
      </x:c>
      <x:c r="M235" s="53">
        <x:f>(T230 - T229) / (3 * Q223)</x:f>
      </x:c>
      <x:c r="N235" s="53">
        <x:f>T229</x:f>
      </x:c>
      <x:c r="O235" s="53">
        <x:f>T223 - Q223 * (T230 + 2 * T229) / 3</x:f>
      </x:c>
      <x:c r="P235" s="53">
        <x:f>N223</x:f>
      </x:c>
      <x:c r="Q235" s="58" t="s">
        <x:v>174</x:v>
      </x:c>
      <x:c r="R235" s="59" t="s">
        <x:v>174</x:v>
      </x:c>
      <x:c r="S235" s="59" t="s">
        <x:v>174</x:v>
      </x:c>
      <x:c r="T235" s="50" t="s"/>
    </x:row>
    <x:row r="236" spans="1:45" x14ac:dyDescent="0.25">
      <x:c r="L236" s="52" t="n">
        <x:v>1</x:v>
      </x:c>
      <x:c r="M236" s="53">
        <x:f>(T231 - T230) / (3 * Q224)</x:f>
      </x:c>
      <x:c r="N236" s="53">
        <x:f>T230</x:f>
      </x:c>
      <x:c r="O236" s="53">
        <x:f>T224 - Q224 * (T231 + 2 * T230) / 3</x:f>
      </x:c>
      <x:c r="P236" s="53">
        <x:f>N224</x:f>
      </x:c>
      <x:c r="Q236" s="58" t="s">
        <x:v>174</x:v>
      </x:c>
      <x:c r="R236" s="59" t="s">
        <x:v>174</x:v>
      </x:c>
      <x:c r="S236" s="59" t="s">
        <x:v>174</x:v>
      </x:c>
      <x:c r="T236" s="50" t="s"/>
    </x:row>
    <x:row r="237" spans="1:45" customFormat="1" ht="16.5" customHeight="1" thickBot="1" x14ac:dyDescent="0.3">
      <x:c r="L237" s="60" t="n">
        <x:v>2</x:v>
      </x:c>
      <x:c r="M237" s="61">
        <x:f>(T232 - T231) / (3 * Q225)</x:f>
      </x:c>
      <x:c r="N237" s="61">
        <x:f>T231</x:f>
      </x:c>
      <x:c r="O237" s="61">
        <x:f>T225 - Q225 * (T232 + 2 * T231) / 3</x:f>
      </x:c>
      <x:c r="P237" s="61">
        <x:f>N225</x:f>
      </x:c>
      <x:c r="Q237" s="62" t="s">
        <x:v>174</x:v>
      </x:c>
      <x:c r="R237" s="63" t="s">
        <x:v>174</x:v>
      </x:c>
      <x:c r="S237" s="63" t="s">
        <x:v>174</x:v>
      </x:c>
      <x:c r="T237" s="64" t="s"/>
    </x:row>
    <x:row r="239" spans="1:45" customFormat="1" ht="16.5" customHeight="1" thickBot="1" x14ac:dyDescent="0.3">
      <x:c r="A239" s="18" t="s">
        <x:v>213</x:v>
      </x:c>
    </x:row>
    <x:row r="240" spans="1:45" x14ac:dyDescent="0.25">
      <x:c r="A240" s="5" t="s">
        <x:v>162</x:v>
      </x:c>
      <x:c r="B240" s="5" t="s"/>
      <x:c r="C240" s="5" t="s"/>
      <x:c r="D240" s="5" t="s">
        <x:v>163</x:v>
      </x:c>
      <x:c r="E240" s="5" t="s"/>
      <x:c r="F240" s="5" t="s"/>
      <x:c r="G240" s="5" t="s">
        <x:v>18</x:v>
      </x:c>
      <x:c r="H240" s="5" t="s"/>
      <x:c r="I240" s="5" t="s">
        <x:v>19</x:v>
      </x:c>
      <x:c r="J240" s="5" t="s">
        <x:v>20</x:v>
      </x:c>
      <x:c r="L240" s="46" t="s">
        <x:v>214</x:v>
      </x:c>
      <x:c r="M240" s="47" t="s"/>
      <x:c r="N240" s="47" t="s"/>
      <x:c r="O240" s="47" t="s"/>
      <x:c r="P240" s="47" t="s"/>
      <x:c r="Q240" s="47" t="s"/>
      <x:c r="R240" s="47" t="s"/>
      <x:c r="S240" s="47" t="s"/>
      <x:c r="T240" s="48" t="s"/>
    </x:row>
    <x:row r="241" spans="1:45" x14ac:dyDescent="0.25">
      <x:c r="A241" s="19" t="s">
        <x:v>30</x:v>
      </x:c>
      <x:c r="B241" s="19" t="s">
        <x:v>31</x:v>
      </x:c>
      <x:c r="C241" s="19" t="s"/>
      <x:c r="D241" s="4" t="s">
        <x:v>30</x:v>
      </x:c>
      <x:c r="E241" s="4" t="s">
        <x:v>31</x:v>
      </x:c>
      <x:c r="F241" s="19" t="s"/>
      <x:c r="G241" s="19" t="s">
        <x:v>164</x:v>
      </x:c>
      <x:c r="H241" s="19" t="s">
        <x:v>165</x:v>
      </x:c>
      <x:c r="I241" s="19" t="s"/>
      <x:c r="J241" s="73" t="s"/>
      <x:c r="L241" s="49" t="s">
        <x:v>155</x:v>
      </x:c>
      <x:c r="T241" s="50" t="s"/>
    </x:row>
    <x:row r="242" spans="1:45" x14ac:dyDescent="0.25">
      <x:c r="A242" s="44" t="n">
        <x:v>100</x:v>
      </x:c>
      <x:c r="B242" s="44" t="n">
        <x:v>100</x:v>
      </x:c>
      <x:c r="D242" s="172">
        <x:f>M243</x:f>
      </x:c>
      <x:c r="E242" s="173">
        <x:f>N243</x:f>
      </x:c>
      <x:c r="J242" s="71" t="s"/>
      <x:c r="L242" s="20" t="s">
        <x:v>157</x:v>
      </x:c>
      <x:c r="M242" s="4" t="s">
        <x:v>30</x:v>
      </x:c>
      <x:c r="N242" s="4" t="s">
        <x:v>31</x:v>
      </x:c>
      <x:c r="P242" s="4" t="s">
        <x:v>157</x:v>
      </x:c>
      <x:c r="Q242" s="4" t="s">
        <x:v>158</x:v>
      </x:c>
      <x:c r="R242" s="4" t="s">
        <x:v>159</x:v>
      </x:c>
      <x:c r="S242" s="4" t="s">
        <x:v>160</x:v>
      </x:c>
      <x:c r="T242" s="51" t="s">
        <x:v>161</x:v>
      </x:c>
    </x:row>
    <x:row r="243" spans="1:45" x14ac:dyDescent="0.25">
      <x:c r="A243" s="44" t="n">
        <x:v>200</x:v>
      </x:c>
      <x:c r="B243" s="44" t="n">
        <x:v>200</x:v>
      </x:c>
      <x:c r="D243" s="172">
        <x:f>D242+1/4*(D246-D242)</x:f>
      </x:c>
      <x:c r="E243" s="173">
        <x:f>M255 * (D243 - D242)^3 + N255 * (D243 - D242)^2 + O255 * (D243 - D242) + P255</x:f>
      </x:c>
      <x:c r="J243" s="71" t="s"/>
      <x:c r="L243" s="52" t="n">
        <x:v>0</x:v>
      </x:c>
      <x:c r="M243" s="53">
        <x:f>A242</x:f>
      </x:c>
      <x:c r="N243" s="53">
        <x:f>B242</x:f>
      </x:c>
      <x:c r="P243" s="53" t="n">
        <x:v>0</x:v>
      </x:c>
      <x:c r="Q243" s="53">
        <x:f>M244 - M243</x:f>
      </x:c>
      <x:c r="R243" s="53">
        <x:f>Q243 + Q244</x:f>
      </x:c>
      <x:c r="S243" s="53">
        <x:f>N244 - N243</x:f>
      </x:c>
      <x:c r="T243" s="54">
        <x:f>S243 / Q243</x:f>
      </x:c>
    </x:row>
    <x:row r="244" spans="1:45" x14ac:dyDescent="0.25">
      <x:c r="A244" s="44" t="n">
        <x:v>400</x:v>
      </x:c>
      <x:c r="B244" s="44" t="n">
        <x:v>400</x:v>
      </x:c>
      <x:c r="D244" s="172">
        <x:f>D242+2/4*(D246-D242)</x:f>
      </x:c>
      <x:c r="E244" s="173">
        <x:f>M255 * (D244 - D242)^3 + N255 * (D244 - D242)^2 + O255 * (D244 - D242) + P255</x:f>
      </x:c>
      <x:c r="J244" s="71" t="s"/>
      <x:c r="L244" s="52" t="n">
        <x:v>1</x:v>
      </x:c>
      <x:c r="M244" s="53">
        <x:f>A243</x:f>
      </x:c>
      <x:c r="N244" s="53">
        <x:f>B243</x:f>
      </x:c>
      <x:c r="P244" s="53" t="n">
        <x:v>1</x:v>
      </x:c>
      <x:c r="Q244" s="53">
        <x:f>M245 - M244</x:f>
      </x:c>
      <x:c r="R244" s="53">
        <x:f>Q244 + Q245</x:f>
      </x:c>
      <x:c r="S244" s="53">
        <x:f>N245 - N244</x:f>
      </x:c>
      <x:c r="T244" s="54">
        <x:f>S244 / Q244</x:f>
      </x:c>
    </x:row>
    <x:row r="245" spans="1:45" x14ac:dyDescent="0.25">
      <x:c r="A245" s="44" t="n">
        <x:v>600</x:v>
      </x:c>
      <x:c r="B245" s="44" t="n">
        <x:v>600</x:v>
      </x:c>
      <x:c r="D245" s="172">
        <x:f>D242+3/4*(D246-D242)</x:f>
      </x:c>
      <x:c r="E245" s="173">
        <x:f>M255 * (D245 - D242)^3 + N255 * (D245 - D242)^2 + O255 * (D245 - D242) + P255</x:f>
      </x:c>
      <x:c r="L245" s="52" t="n">
        <x:v>2</x:v>
      </x:c>
      <x:c r="M245" s="53">
        <x:f>A244</x:f>
      </x:c>
      <x:c r="N245" s="53">
        <x:f>B244</x:f>
      </x:c>
      <x:c r="P245" s="53" t="n">
        <x:v>2</x:v>
      </x:c>
      <x:c r="Q245" s="53">
        <x:f>M246 - M245</x:f>
      </x:c>
      <x:c r="R245" s="53" t="s"/>
      <x:c r="S245" s="53">
        <x:f>N246 - N245</x:f>
      </x:c>
      <x:c r="T245" s="54">
        <x:f>S245 / Q245</x:f>
      </x:c>
    </x:row>
    <x:row r="246" spans="1:45" x14ac:dyDescent="0.25">
      <x:c r="D246" s="172">
        <x:f>M244</x:f>
      </x:c>
      <x:c r="E246" s="173">
        <x:f>N244</x:f>
      </x:c>
      <x:c r="L246" s="52" t="n">
        <x:v>3</x:v>
      </x:c>
      <x:c r="M246" s="53">
        <x:f>A245</x:f>
      </x:c>
      <x:c r="N246" s="53">
        <x:f>B245</x:f>
      </x:c>
      <x:c r="T246" s="50" t="s"/>
    </x:row>
    <x:row r="247" spans="1:45" x14ac:dyDescent="0.25">
      <x:c r="D247" s="172">
        <x:f>D246+1/4*(D250-D246)</x:f>
      </x:c>
      <x:c r="E247" s="173">
        <x:f>M256 * (D247 - D246)^3 + N256 * (D247 - D246)^2 + O256 * (D247 - D246) + P256</x:f>
      </x:c>
      <x:c r="L247" s="57" t="s"/>
      <x:c r="T247" s="50" t="s"/>
    </x:row>
    <x:row r="248" spans="1:45" x14ac:dyDescent="0.25">
      <x:c r="D248" s="172">
        <x:f>D246+2/4*(D250-D246)</x:f>
      </x:c>
      <x:c r="E248" s="173">
        <x:f>M256 * (D248 - D246)^3 + N256 * (D248 - D246)^2 + O256 * (D248 - D246) + P256</x:f>
      </x:c>
      <x:c r="L248" s="57" t="s"/>
      <x:c r="M248" s="3" t="s">
        <x:v>166</x:v>
      </x:c>
      <x:c r="N248" s="2" t="s"/>
      <x:c r="O248" s="2" t="s"/>
      <x:c r="P248" s="1" t="s"/>
      <x:c r="R248" s="4" t="s">
        <x:v>167</x:v>
      </x:c>
      <x:c r="T248" s="51" t="s">
        <x:v>168</x:v>
      </x:c>
    </x:row>
    <x:row r="249" spans="1:45" x14ac:dyDescent="0.25">
      <x:c r="D249" s="172">
        <x:f>D246+3/4*(D250-D246)</x:f>
      </x:c>
      <x:c r="E249" s="173">
        <x:f>M256 * (D249 - D246)^3 + N256 * (D249 - D246)^2 + O256 * (D249 - D246) + P256</x:f>
      </x:c>
      <x:c r="L249" s="57" t="s"/>
      <x:c r="M249" s="53" t="n">
        <x:v>2</x:v>
      </x:c>
      <x:c r="N249" s="53" t="n">
        <x:v>0</x:v>
      </x:c>
      <x:c r="O249" s="53" t="n">
        <x:v>0</x:v>
      </x:c>
      <x:c r="P249" s="53" t="n">
        <x:v>0</x:v>
      </x:c>
      <x:c r="R249" s="53" t="n">
        <x:v>0</x:v>
      </x:c>
      <x:c r="T249" s="54">
        <x:f t="array" ref="T249:T252">MMULT( MINVERSE(M249:P252), R249:R252 )</x:f>
      </x:c>
    </x:row>
    <x:row r="250" spans="1:45" x14ac:dyDescent="0.25">
      <x:c r="D250" s="172">
        <x:f>M245</x:f>
      </x:c>
      <x:c r="E250" s="173">
        <x:f>N245</x:f>
      </x:c>
      <x:c r="L250" s="57" t="s"/>
      <x:c r="M250" s="53">
        <x:f>Q243 / R243</x:f>
      </x:c>
      <x:c r="N250" s="53" t="n">
        <x:v>2</x:v>
      </x:c>
      <x:c r="O250" s="53">
        <x:f>1 - M250</x:f>
      </x:c>
      <x:c r="P250" s="53" t="n">
        <x:v>0</x:v>
      </x:c>
      <x:c r="R250" s="53">
        <x:f>3 * (T244 - T243) / R243</x:f>
      </x:c>
      <x:c r="T250" s="54">
        <x:f t="array"/>
      </x:c>
    </x:row>
    <x:row r="251" spans="1:45" x14ac:dyDescent="0.25">
      <x:c r="D251" s="172">
        <x:f>D250+1/4*(D254-D250)</x:f>
      </x:c>
      <x:c r="E251" s="173">
        <x:f>M257 * (D251 - D250)^3 + N257 * (D251 - D250)^2 + O257 * (D251 - D250) + P257</x:f>
      </x:c>
      <x:c r="L251" s="57" t="s"/>
      <x:c r="M251" s="53" t="n">
        <x:v>0</x:v>
      </x:c>
      <x:c r="N251" s="53">
        <x:f>Q244 / R244</x:f>
      </x:c>
      <x:c r="O251" s="53" t="n">
        <x:v>2</x:v>
      </x:c>
      <x:c r="P251" s="53">
        <x:f>1 - N251</x:f>
      </x:c>
      <x:c r="R251" s="53">
        <x:f>3 * (T245 - T244) / R244</x:f>
      </x:c>
      <x:c r="T251" s="54">
        <x:f t="array"/>
      </x:c>
    </x:row>
    <x:row r="252" spans="1:45" x14ac:dyDescent="0.25">
      <x:c r="D252" s="172">
        <x:f>D250+2/4*(D254-D250)</x:f>
      </x:c>
      <x:c r="E252" s="173">
        <x:f>M257 * (D252 - D250)^3 + N257 * (D252 - D250)^2 + O257 * (D252 - D250) + P257</x:f>
      </x:c>
      <x:c r="L252" s="57" t="s"/>
      <x:c r="M252" s="53" t="n">
        <x:v>0</x:v>
      </x:c>
      <x:c r="N252" s="53" t="n">
        <x:v>0</x:v>
      </x:c>
      <x:c r="O252" s="53" t="n">
        <x:v>0</x:v>
      </x:c>
      <x:c r="P252" s="53" t="n">
        <x:v>2</x:v>
      </x:c>
      <x:c r="R252" s="53" t="n">
        <x:v>0</x:v>
      </x:c>
      <x:c r="T252" s="54">
        <x:f t="array"/>
      </x:c>
    </x:row>
    <x:row r="253" spans="1:45" x14ac:dyDescent="0.25">
      <x:c r="D253" s="172">
        <x:f>D250+3/4*(D254-D250)</x:f>
      </x:c>
      <x:c r="E253" s="173">
        <x:f>M257 * (D253 - D250)^3 + N257 * (D253 - D250)^2 + O257 * (D253 - D250) + P257</x:f>
      </x:c>
      <x:c r="L253" s="57" t="s"/>
      <x:c r="T253" s="50" t="s"/>
    </x:row>
    <x:row r="254" spans="1:45" x14ac:dyDescent="0.25">
      <x:c r="D254" s="172">
        <x:f>M246</x:f>
      </x:c>
      <x:c r="E254" s="173">
        <x:f>N246</x:f>
      </x:c>
      <x:c r="L254" s="20" t="s">
        <x:v>157</x:v>
      </x:c>
      <x:c r="M254" s="4" t="s">
        <x:v>169</x:v>
      </x:c>
      <x:c r="N254" s="4" t="s">
        <x:v>170</x:v>
      </x:c>
      <x:c r="O254" s="4" t="s">
        <x:v>171</x:v>
      </x:c>
      <x:c r="P254" s="4" t="s">
        <x:v>172</x:v>
      </x:c>
      <x:c r="Q254" s="58" t="s">
        <x:v>215</x:v>
      </x:c>
      <x:c r="R254" s="59" t="s">
        <x:v>174</x:v>
      </x:c>
      <x:c r="S254" s="59" t="s">
        <x:v>174</x:v>
      </x:c>
      <x:c r="T254" s="50" t="s"/>
    </x:row>
    <x:row r="255" spans="1:45" x14ac:dyDescent="0.25">
      <x:c r="L255" s="52" t="n">
        <x:v>0</x:v>
      </x:c>
      <x:c r="M255" s="53">
        <x:f>(T250 - T249) / (3 * Q243)</x:f>
      </x:c>
      <x:c r="N255" s="53">
        <x:f>T249</x:f>
      </x:c>
      <x:c r="O255" s="53">
        <x:f>T243 - Q243 * (T250 + 2 * T249) / 3</x:f>
      </x:c>
      <x:c r="P255" s="53">
        <x:f>N243</x:f>
      </x:c>
      <x:c r="Q255" s="58" t="s">
        <x:v>174</x:v>
      </x:c>
      <x:c r="R255" s="59" t="s">
        <x:v>174</x:v>
      </x:c>
      <x:c r="S255" s="59" t="s">
        <x:v>174</x:v>
      </x:c>
      <x:c r="T255" s="50" t="s"/>
    </x:row>
    <x:row r="256" spans="1:45" x14ac:dyDescent="0.25">
      <x:c r="L256" s="52" t="n">
        <x:v>1</x:v>
      </x:c>
      <x:c r="M256" s="53">
        <x:f>(T251 - T250) / (3 * Q244)</x:f>
      </x:c>
      <x:c r="N256" s="53">
        <x:f>T250</x:f>
      </x:c>
      <x:c r="O256" s="53">
        <x:f>T244 - Q244 * (T251 + 2 * T250) / 3</x:f>
      </x:c>
      <x:c r="P256" s="53">
        <x:f>N244</x:f>
      </x:c>
      <x:c r="Q256" s="58" t="s">
        <x:v>174</x:v>
      </x:c>
      <x:c r="R256" s="59" t="s">
        <x:v>174</x:v>
      </x:c>
      <x:c r="S256" s="59" t="s">
        <x:v>174</x:v>
      </x:c>
      <x:c r="T256" s="50" t="s"/>
    </x:row>
    <x:row r="257" spans="1:45" customFormat="1" ht="16.5" customHeight="1" thickBot="1" x14ac:dyDescent="0.3">
      <x:c r="L257" s="60" t="n">
        <x:v>2</x:v>
      </x:c>
      <x:c r="M257" s="61">
        <x:f>(T252 - T251) / (3 * Q245)</x:f>
      </x:c>
      <x:c r="N257" s="61">
        <x:f>T251</x:f>
      </x:c>
      <x:c r="O257" s="61">
        <x:f>T245 - Q245 * (T252 + 2 * T251) / 3</x:f>
      </x:c>
      <x:c r="P257" s="61">
        <x:f>N245</x:f>
      </x:c>
      <x:c r="Q257" s="62" t="s">
        <x:v>174</x:v>
      </x:c>
      <x:c r="R257" s="63" t="s">
        <x:v>174</x:v>
      </x:c>
      <x:c r="S257" s="63" t="s">
        <x:v>174</x:v>
      </x:c>
      <x:c r="T257" s="64" t="s"/>
    </x:row>
    <x:row r="259" spans="1:45" customFormat="1" ht="16.5" customHeight="1" thickBot="1" x14ac:dyDescent="0.3">
      <x:c r="A259" s="18" t="s">
        <x:v>216</x:v>
      </x:c>
    </x:row>
    <x:row r="260" spans="1:45" x14ac:dyDescent="0.25">
      <x:c r="A260" s="5" t="s">
        <x:v>162</x:v>
      </x:c>
      <x:c r="B260" s="5" t="s"/>
      <x:c r="C260" s="5" t="s"/>
      <x:c r="D260" s="5" t="s">
        <x:v>163</x:v>
      </x:c>
      <x:c r="E260" s="5" t="s"/>
      <x:c r="F260" s="5" t="s"/>
      <x:c r="G260" s="5" t="s">
        <x:v>18</x:v>
      </x:c>
      <x:c r="H260" s="5" t="s"/>
      <x:c r="I260" s="5" t="s">
        <x:v>19</x:v>
      </x:c>
      <x:c r="J260" s="5" t="s">
        <x:v>20</x:v>
      </x:c>
      <x:c r="L260" s="46" t="s">
        <x:v>217</x:v>
      </x:c>
      <x:c r="M260" s="47" t="s"/>
      <x:c r="N260" s="47" t="s"/>
      <x:c r="O260" s="47" t="s"/>
      <x:c r="P260" s="47" t="s"/>
      <x:c r="Q260" s="47" t="s"/>
      <x:c r="R260" s="47" t="s"/>
      <x:c r="S260" s="47" t="s"/>
      <x:c r="T260" s="48" t="s"/>
    </x:row>
    <x:row r="261" spans="1:45" x14ac:dyDescent="0.25">
      <x:c r="A261" s="19" t="s">
        <x:v>30</x:v>
      </x:c>
      <x:c r="B261" s="19" t="s">
        <x:v>31</x:v>
      </x:c>
      <x:c r="C261" s="19" t="s"/>
      <x:c r="D261" s="4" t="s">
        <x:v>30</x:v>
      </x:c>
      <x:c r="E261" s="4" t="s">
        <x:v>31</x:v>
      </x:c>
      <x:c r="F261" s="19" t="s"/>
      <x:c r="G261" s="19" t="s">
        <x:v>164</x:v>
      </x:c>
      <x:c r="H261" s="19" t="s">
        <x:v>165</x:v>
      </x:c>
      <x:c r="I261" s="19" t="s"/>
      <x:c r="J261" s="73" t="s"/>
      <x:c r="L261" s="49" t="s">
        <x:v>155</x:v>
      </x:c>
      <x:c r="T261" s="50" t="s"/>
    </x:row>
    <x:row r="262" spans="1:45" x14ac:dyDescent="0.25">
      <x:c r="D262" s="172">
        <x:f>M263</x:f>
      </x:c>
      <x:c r="E262" s="173">
        <x:f>N263</x:f>
      </x:c>
      <x:c r="J262" s="71" t="s"/>
      <x:c r="L262" s="20" t="s">
        <x:v>157</x:v>
      </x:c>
      <x:c r="M262" s="4" t="s">
        <x:v>30</x:v>
      </x:c>
      <x:c r="N262" s="4" t="s">
        <x:v>31</x:v>
      </x:c>
      <x:c r="P262" s="4" t="s">
        <x:v>157</x:v>
      </x:c>
      <x:c r="Q262" s="4" t="s">
        <x:v>158</x:v>
      </x:c>
      <x:c r="R262" s="4" t="s">
        <x:v>159</x:v>
      </x:c>
      <x:c r="S262" s="4" t="s">
        <x:v>160</x:v>
      </x:c>
      <x:c r="T262" s="51" t="s">
        <x:v>161</x:v>
      </x:c>
    </x:row>
    <x:row r="263" spans="1:45" x14ac:dyDescent="0.25">
      <x:c r="D263" s="172">
        <x:f>D262+1/4*(D266-D262)</x:f>
      </x:c>
      <x:c r="E263" s="173">
        <x:f>M275 * (D263 - D262)^3 + N275 * (D263 - D262)^2 + O275 * (D263 - D262) + P275</x:f>
      </x:c>
      <x:c r="J263" s="71" t="s"/>
      <x:c r="L263" s="52" t="n">
        <x:v>0</x:v>
      </x:c>
      <x:c r="M263" s="53">
        <x:f>A262</x:f>
      </x:c>
      <x:c r="N263" s="53">
        <x:f>B262</x:f>
      </x:c>
      <x:c r="P263" s="53" t="n">
        <x:v>0</x:v>
      </x:c>
      <x:c r="Q263" s="53">
        <x:f>M264 - M263</x:f>
      </x:c>
      <x:c r="R263" s="53">
        <x:f>Q263 + Q264</x:f>
      </x:c>
      <x:c r="S263" s="53">
        <x:f>N264 - N263</x:f>
      </x:c>
      <x:c r="T263" s="54">
        <x:f>S263 / Q263</x:f>
      </x:c>
    </x:row>
    <x:row r="264" spans="1:45" x14ac:dyDescent="0.25">
      <x:c r="D264" s="172">
        <x:f>D262+2/4*(D266-D262)</x:f>
      </x:c>
      <x:c r="E264" s="173">
        <x:f>M275 * (D264 - D262)^3 + N275 * (D264 - D262)^2 + O275 * (D264 - D262) + P275</x:f>
      </x:c>
      <x:c r="J264" s="71" t="s"/>
      <x:c r="L264" s="52" t="n">
        <x:v>1</x:v>
      </x:c>
      <x:c r="M264" s="53">
        <x:f>A263</x:f>
      </x:c>
      <x:c r="N264" s="53">
        <x:f>B263</x:f>
      </x:c>
      <x:c r="P264" s="53" t="n">
        <x:v>1</x:v>
      </x:c>
      <x:c r="Q264" s="53">
        <x:f>M265 - M264</x:f>
      </x:c>
      <x:c r="R264" s="53">
        <x:f>Q264 + Q265</x:f>
      </x:c>
      <x:c r="S264" s="53">
        <x:f>N265 - N264</x:f>
      </x:c>
      <x:c r="T264" s="54">
        <x:f>S264 / Q264</x:f>
      </x:c>
    </x:row>
    <x:row r="265" spans="1:45" x14ac:dyDescent="0.25">
      <x:c r="D265" s="172">
        <x:f>D262+3/4*(D266-D262)</x:f>
      </x:c>
      <x:c r="E265" s="173">
        <x:f>M275 * (D265 - D262)^3 + N275 * (D265 - D262)^2 + O275 * (D265 - D262) + P275</x:f>
      </x:c>
      <x:c r="L265" s="52" t="n">
        <x:v>2</x:v>
      </x:c>
      <x:c r="M265" s="53">
        <x:f>A264</x:f>
      </x:c>
      <x:c r="N265" s="53">
        <x:f>B264</x:f>
      </x:c>
      <x:c r="P265" s="53" t="n">
        <x:v>2</x:v>
      </x:c>
      <x:c r="Q265" s="53">
        <x:f>M266 - M265</x:f>
      </x:c>
      <x:c r="R265" s="53" t="s"/>
      <x:c r="S265" s="53">
        <x:f>N266 - N265</x:f>
      </x:c>
      <x:c r="T265" s="54">
        <x:f>S265 / Q265</x:f>
      </x:c>
    </x:row>
    <x:row r="266" spans="1:45" x14ac:dyDescent="0.25">
      <x:c r="D266" s="172">
        <x:f>M264</x:f>
      </x:c>
      <x:c r="E266" s="173">
        <x:f>N264</x:f>
      </x:c>
      <x:c r="L266" s="52" t="n">
        <x:v>3</x:v>
      </x:c>
      <x:c r="M266" s="53">
        <x:f>A265</x:f>
      </x:c>
      <x:c r="N266" s="53">
        <x:f>B265</x:f>
      </x:c>
      <x:c r="T266" s="50" t="s"/>
    </x:row>
    <x:row r="267" spans="1:45" x14ac:dyDescent="0.25">
      <x:c r="D267" s="172">
        <x:f>D266+1/4*(D270-D266)</x:f>
      </x:c>
      <x:c r="E267" s="173">
        <x:f>M276 * (D267 - D266)^3 + N276 * (D267 - D266)^2 + O276 * (D267 - D266) + P276</x:f>
      </x:c>
      <x:c r="L267" s="57" t="s"/>
      <x:c r="T267" s="50" t="s"/>
    </x:row>
    <x:row r="268" spans="1:45" x14ac:dyDescent="0.25">
      <x:c r="D268" s="172">
        <x:f>D266+2/4*(D270-D266)</x:f>
      </x:c>
      <x:c r="E268" s="173">
        <x:f>M276 * (D268 - D266)^3 + N276 * (D268 - D266)^2 + O276 * (D268 - D266) + P276</x:f>
      </x:c>
      <x:c r="L268" s="57" t="s"/>
      <x:c r="M268" s="3" t="s">
        <x:v>166</x:v>
      </x:c>
      <x:c r="N268" s="2" t="s"/>
      <x:c r="O268" s="2" t="s"/>
      <x:c r="P268" s="1" t="s"/>
      <x:c r="R268" s="4" t="s">
        <x:v>167</x:v>
      </x:c>
      <x:c r="T268" s="51" t="s">
        <x:v>168</x:v>
      </x:c>
    </x:row>
    <x:row r="269" spans="1:45" x14ac:dyDescent="0.25">
      <x:c r="D269" s="172">
        <x:f>D266+3/4*(D270-D266)</x:f>
      </x:c>
      <x:c r="E269" s="173">
        <x:f>M276 * (D269 - D266)^3 + N276 * (D269 - D266)^2 + O276 * (D269 - D266) + P276</x:f>
      </x:c>
      <x:c r="L269" s="57" t="s"/>
      <x:c r="M269" s="53" t="n">
        <x:v>2</x:v>
      </x:c>
      <x:c r="N269" s="53" t="n">
        <x:v>0</x:v>
      </x:c>
      <x:c r="O269" s="53" t="n">
        <x:v>0</x:v>
      </x:c>
      <x:c r="P269" s="53" t="n">
        <x:v>0</x:v>
      </x:c>
      <x:c r="R269" s="53" t="n">
        <x:v>0</x:v>
      </x:c>
      <x:c r="T269" s="54">
        <x:f t="array" ref="T269:T272">MMULT( MINVERSE(M269:P272), R269:R272 )</x:f>
      </x:c>
    </x:row>
    <x:row r="270" spans="1:45" x14ac:dyDescent="0.25">
      <x:c r="D270" s="172">
        <x:f>M265</x:f>
      </x:c>
      <x:c r="E270" s="173">
        <x:f>N265</x:f>
      </x:c>
      <x:c r="L270" s="57" t="s"/>
      <x:c r="M270" s="53">
        <x:f>Q263 / R263</x:f>
      </x:c>
      <x:c r="N270" s="53" t="n">
        <x:v>2</x:v>
      </x:c>
      <x:c r="O270" s="53">
        <x:f>1 - M270</x:f>
      </x:c>
      <x:c r="P270" s="53" t="n">
        <x:v>0</x:v>
      </x:c>
      <x:c r="R270" s="53">
        <x:f>3 * (T264 - T263) / R263</x:f>
      </x:c>
      <x:c r="T270" s="54">
        <x:f t="array"/>
      </x:c>
    </x:row>
    <x:row r="271" spans="1:45" x14ac:dyDescent="0.25">
      <x:c r="D271" s="172">
        <x:f>D270+1/4*(D274-D270)</x:f>
      </x:c>
      <x:c r="E271" s="173">
        <x:f>M277 * (D271 - D270)^3 + N277 * (D271 - D270)^2 + O277 * (D271 - D270) + P277</x:f>
      </x:c>
      <x:c r="L271" s="57" t="s"/>
      <x:c r="M271" s="53" t="n">
        <x:v>0</x:v>
      </x:c>
      <x:c r="N271" s="53">
        <x:f>Q264 / R264</x:f>
      </x:c>
      <x:c r="O271" s="53" t="n">
        <x:v>2</x:v>
      </x:c>
      <x:c r="P271" s="53">
        <x:f>1 - N271</x:f>
      </x:c>
      <x:c r="R271" s="53">
        <x:f>3 * (T265 - T264) / R264</x:f>
      </x:c>
      <x:c r="T271" s="54">
        <x:f t="array"/>
      </x:c>
    </x:row>
    <x:row r="272" spans="1:45" x14ac:dyDescent="0.25">
      <x:c r="D272" s="172">
        <x:f>D270+2/4*(D274-D270)</x:f>
      </x:c>
      <x:c r="E272" s="173">
        <x:f>M277 * (D272 - D270)^3 + N277 * (D272 - D270)^2 + O277 * (D272 - D270) + P277</x:f>
      </x:c>
      <x:c r="L272" s="57" t="s"/>
      <x:c r="M272" s="53" t="n">
        <x:v>0</x:v>
      </x:c>
      <x:c r="N272" s="53" t="n">
        <x:v>0</x:v>
      </x:c>
      <x:c r="O272" s="53" t="n">
        <x:v>0</x:v>
      </x:c>
      <x:c r="P272" s="53" t="n">
        <x:v>2</x:v>
      </x:c>
      <x:c r="R272" s="53" t="n">
        <x:v>0</x:v>
      </x:c>
      <x:c r="T272" s="54">
        <x:f t="array"/>
      </x:c>
    </x:row>
    <x:row r="273" spans="1:45" x14ac:dyDescent="0.25">
      <x:c r="D273" s="172">
        <x:f>D270+3/4*(D274-D270)</x:f>
      </x:c>
      <x:c r="E273" s="173">
        <x:f>M277 * (D273 - D270)^3 + N277 * (D273 - D270)^2 + O277 * (D273 - D270) + P277</x:f>
      </x:c>
      <x:c r="L273" s="57" t="s"/>
      <x:c r="T273" s="50" t="s"/>
    </x:row>
    <x:row r="274" spans="1:45" x14ac:dyDescent="0.25">
      <x:c r="D274" s="172">
        <x:f>M266</x:f>
      </x:c>
      <x:c r="E274" s="173">
        <x:f>N266</x:f>
      </x:c>
      <x:c r="L274" s="20" t="s">
        <x:v>157</x:v>
      </x:c>
      <x:c r="M274" s="4" t="s">
        <x:v>169</x:v>
      </x:c>
      <x:c r="N274" s="4" t="s">
        <x:v>170</x:v>
      </x:c>
      <x:c r="O274" s="4" t="s">
        <x:v>171</x:v>
      </x:c>
      <x:c r="P274" s="4" t="s">
        <x:v>172</x:v>
      </x:c>
      <x:c r="Q274" s="58" t="s">
        <x:v>218</x:v>
      </x:c>
      <x:c r="R274" s="59" t="s">
        <x:v>174</x:v>
      </x:c>
      <x:c r="S274" s="59" t="s">
        <x:v>174</x:v>
      </x:c>
      <x:c r="T274" s="50" t="s"/>
    </x:row>
    <x:row r="275" spans="1:45" x14ac:dyDescent="0.25">
      <x:c r="L275" s="52" t="n">
        <x:v>0</x:v>
      </x:c>
      <x:c r="M275" s="53">
        <x:f>(T270 - T269) / (3 * Q263)</x:f>
      </x:c>
      <x:c r="N275" s="53">
        <x:f>T269</x:f>
      </x:c>
      <x:c r="O275" s="53">
        <x:f>T263 - Q263 * (T270 + 2 * T269) / 3</x:f>
      </x:c>
      <x:c r="P275" s="53">
        <x:f>N263</x:f>
      </x:c>
      <x:c r="Q275" s="58" t="s">
        <x:v>174</x:v>
      </x:c>
      <x:c r="R275" s="59" t="s">
        <x:v>174</x:v>
      </x:c>
      <x:c r="S275" s="59" t="s">
        <x:v>174</x:v>
      </x:c>
      <x:c r="T275" s="50" t="s"/>
    </x:row>
    <x:row r="276" spans="1:45" x14ac:dyDescent="0.25">
      <x:c r="L276" s="52" t="n">
        <x:v>1</x:v>
      </x:c>
      <x:c r="M276" s="53">
        <x:f>(T271 - T270) / (3 * Q264)</x:f>
      </x:c>
      <x:c r="N276" s="53">
        <x:f>T270</x:f>
      </x:c>
      <x:c r="O276" s="53">
        <x:f>T264 - Q264 * (T271 + 2 * T270) / 3</x:f>
      </x:c>
      <x:c r="P276" s="53">
        <x:f>N264</x:f>
      </x:c>
      <x:c r="Q276" s="58" t="s">
        <x:v>174</x:v>
      </x:c>
      <x:c r="R276" s="59" t="s">
        <x:v>174</x:v>
      </x:c>
      <x:c r="S276" s="59" t="s">
        <x:v>174</x:v>
      </x:c>
      <x:c r="T276" s="50" t="s"/>
    </x:row>
    <x:row r="277" spans="1:45" customFormat="1" ht="16.5" customHeight="1" thickBot="1" x14ac:dyDescent="0.3">
      <x:c r="L277" s="60" t="n">
        <x:v>2</x:v>
      </x:c>
      <x:c r="M277" s="61">
        <x:f>(T272 - T271) / (3 * Q265)</x:f>
      </x:c>
      <x:c r="N277" s="61">
        <x:f>T271</x:f>
      </x:c>
      <x:c r="O277" s="61">
        <x:f>T265 - Q265 * (T272 + 2 * T271) / 3</x:f>
      </x:c>
      <x:c r="P277" s="61">
        <x:f>N265</x:f>
      </x:c>
      <x:c r="Q277" s="62" t="s">
        <x:v>174</x:v>
      </x:c>
      <x:c r="R277" s="63" t="s">
        <x:v>174</x:v>
      </x:c>
      <x:c r="S277" s="63" t="s">
        <x:v>174</x:v>
      </x:c>
      <x:c r="T277" s="64" t="s"/>
    </x:row>
    <x:row r="279" spans="1:45" customFormat="1" ht="16.5" customHeight="1" thickBot="1" x14ac:dyDescent="0.3">
      <x:c r="A279" s="18" t="s">
        <x:v>219</x:v>
      </x:c>
    </x:row>
    <x:row r="280" spans="1:45" x14ac:dyDescent="0.25">
      <x:c r="A280" s="5" t="s">
        <x:v>162</x:v>
      </x:c>
      <x:c r="B280" s="5" t="s"/>
      <x:c r="C280" s="5" t="s"/>
      <x:c r="D280" s="5" t="s">
        <x:v>163</x:v>
      </x:c>
      <x:c r="E280" s="5" t="s"/>
      <x:c r="F280" s="5" t="s"/>
      <x:c r="G280" s="5" t="s">
        <x:v>18</x:v>
      </x:c>
      <x:c r="H280" s="5" t="s"/>
      <x:c r="I280" s="5" t="s">
        <x:v>19</x:v>
      </x:c>
      <x:c r="J280" s="5" t="s">
        <x:v>20</x:v>
      </x:c>
      <x:c r="L280" s="46" t="s">
        <x:v>220</x:v>
      </x:c>
      <x:c r="M280" s="47" t="s"/>
      <x:c r="N280" s="47" t="s"/>
      <x:c r="O280" s="47" t="s"/>
      <x:c r="P280" s="47" t="s"/>
      <x:c r="Q280" s="47" t="s"/>
      <x:c r="R280" s="47" t="s"/>
      <x:c r="S280" s="47" t="s"/>
      <x:c r="T280" s="48" t="s"/>
    </x:row>
    <x:row r="281" spans="1:45" x14ac:dyDescent="0.25">
      <x:c r="A281" s="19" t="s">
        <x:v>30</x:v>
      </x:c>
      <x:c r="B281" s="19" t="s">
        <x:v>31</x:v>
      </x:c>
      <x:c r="C281" s="19" t="s"/>
      <x:c r="D281" s="4" t="s">
        <x:v>30</x:v>
      </x:c>
      <x:c r="E281" s="4" t="s">
        <x:v>31</x:v>
      </x:c>
      <x:c r="F281" s="19" t="s"/>
      <x:c r="G281" s="19" t="s">
        <x:v>164</x:v>
      </x:c>
      <x:c r="H281" s="19" t="s">
        <x:v>165</x:v>
      </x:c>
      <x:c r="I281" s="19" t="s"/>
      <x:c r="J281" s="73" t="s"/>
      <x:c r="L281" s="49" t="s">
        <x:v>155</x:v>
      </x:c>
      <x:c r="T281" s="50" t="s"/>
    </x:row>
    <x:row r="282" spans="1:45" x14ac:dyDescent="0.25">
      <x:c r="D282" s="172">
        <x:f>M283</x:f>
      </x:c>
      <x:c r="E282" s="173">
        <x:f>N283</x:f>
      </x:c>
      <x:c r="J282" s="71" t="s"/>
      <x:c r="L282" s="20" t="s">
        <x:v>157</x:v>
      </x:c>
      <x:c r="M282" s="4" t="s">
        <x:v>30</x:v>
      </x:c>
      <x:c r="N282" s="4" t="s">
        <x:v>31</x:v>
      </x:c>
      <x:c r="P282" s="4" t="s">
        <x:v>157</x:v>
      </x:c>
      <x:c r="Q282" s="4" t="s">
        <x:v>158</x:v>
      </x:c>
      <x:c r="R282" s="4" t="s">
        <x:v>159</x:v>
      </x:c>
      <x:c r="S282" s="4" t="s">
        <x:v>160</x:v>
      </x:c>
      <x:c r="T282" s="51" t="s">
        <x:v>161</x:v>
      </x:c>
    </x:row>
    <x:row r="283" spans="1:45" x14ac:dyDescent="0.25">
      <x:c r="D283" s="172">
        <x:f>D282+1/4*(D286-D282)</x:f>
      </x:c>
      <x:c r="E283" s="173">
        <x:f>M295 * (D283 - D282)^3 + N295 * (D283 - D282)^2 + O295 * (D283 - D282) + P295</x:f>
      </x:c>
      <x:c r="J283" s="71" t="s"/>
      <x:c r="L283" s="52" t="n">
        <x:v>0</x:v>
      </x:c>
      <x:c r="M283" s="53">
        <x:f>A282</x:f>
      </x:c>
      <x:c r="N283" s="53">
        <x:f>B282</x:f>
      </x:c>
      <x:c r="P283" s="53" t="n">
        <x:v>0</x:v>
      </x:c>
      <x:c r="Q283" s="53">
        <x:f>M284 - M283</x:f>
      </x:c>
      <x:c r="R283" s="53">
        <x:f>Q283 + Q284</x:f>
      </x:c>
      <x:c r="S283" s="53">
        <x:f>N284 - N283</x:f>
      </x:c>
      <x:c r="T283" s="54">
        <x:f>S283 / Q283</x:f>
      </x:c>
    </x:row>
    <x:row r="284" spans="1:45" x14ac:dyDescent="0.25">
      <x:c r="D284" s="172">
        <x:f>D282+2/4*(D286-D282)</x:f>
      </x:c>
      <x:c r="E284" s="173">
        <x:f>M295 * (D284 - D282)^3 + N295 * (D284 - D282)^2 + O295 * (D284 - D282) + P295</x:f>
      </x:c>
      <x:c r="J284" s="71" t="s"/>
      <x:c r="L284" s="52" t="n">
        <x:v>1</x:v>
      </x:c>
      <x:c r="M284" s="53">
        <x:f>A283</x:f>
      </x:c>
      <x:c r="N284" s="53">
        <x:f>B283</x:f>
      </x:c>
      <x:c r="P284" s="53" t="n">
        <x:v>1</x:v>
      </x:c>
      <x:c r="Q284" s="53">
        <x:f>M285 - M284</x:f>
      </x:c>
      <x:c r="R284" s="53">
        <x:f>Q284 + Q285</x:f>
      </x:c>
      <x:c r="S284" s="53">
        <x:f>N285 - N284</x:f>
      </x:c>
      <x:c r="T284" s="54">
        <x:f>S284 / Q284</x:f>
      </x:c>
    </x:row>
    <x:row r="285" spans="1:45" x14ac:dyDescent="0.25">
      <x:c r="D285" s="172">
        <x:f>D282+3/4*(D286-D282)</x:f>
      </x:c>
      <x:c r="E285" s="173">
        <x:f>M295 * (D285 - D282)^3 + N295 * (D285 - D282)^2 + O295 * (D285 - D282) + P295</x:f>
      </x:c>
      <x:c r="L285" s="52" t="n">
        <x:v>2</x:v>
      </x:c>
      <x:c r="M285" s="53">
        <x:f>A284</x:f>
      </x:c>
      <x:c r="N285" s="53">
        <x:f>B284</x:f>
      </x:c>
      <x:c r="P285" s="53" t="n">
        <x:v>2</x:v>
      </x:c>
      <x:c r="Q285" s="53">
        <x:f>M286 - M285</x:f>
      </x:c>
      <x:c r="R285" s="53" t="s"/>
      <x:c r="S285" s="53">
        <x:f>N286 - N285</x:f>
      </x:c>
      <x:c r="T285" s="54">
        <x:f>S285 / Q285</x:f>
      </x:c>
    </x:row>
    <x:row r="286" spans="1:45" x14ac:dyDescent="0.25">
      <x:c r="D286" s="172">
        <x:f>M284</x:f>
      </x:c>
      <x:c r="E286" s="173">
        <x:f>N284</x:f>
      </x:c>
      <x:c r="L286" s="52" t="n">
        <x:v>3</x:v>
      </x:c>
      <x:c r="M286" s="53">
        <x:f>A285</x:f>
      </x:c>
      <x:c r="N286" s="53">
        <x:f>B285</x:f>
      </x:c>
      <x:c r="T286" s="50" t="s"/>
    </x:row>
    <x:row r="287" spans="1:45" x14ac:dyDescent="0.25">
      <x:c r="D287" s="172">
        <x:f>D286+1/4*(D290-D286)</x:f>
      </x:c>
      <x:c r="E287" s="173">
        <x:f>M296 * (D287 - D286)^3 + N296 * (D287 - D286)^2 + O296 * (D287 - D286) + P296</x:f>
      </x:c>
      <x:c r="L287" s="57" t="s"/>
      <x:c r="T287" s="50" t="s"/>
    </x:row>
    <x:row r="288" spans="1:45" x14ac:dyDescent="0.25">
      <x:c r="D288" s="172">
        <x:f>D286+2/4*(D290-D286)</x:f>
      </x:c>
      <x:c r="E288" s="173">
        <x:f>M296 * (D288 - D286)^3 + N296 * (D288 - D286)^2 + O296 * (D288 - D286) + P296</x:f>
      </x:c>
      <x:c r="L288" s="57" t="s"/>
      <x:c r="M288" s="3" t="s">
        <x:v>166</x:v>
      </x:c>
      <x:c r="N288" s="2" t="s"/>
      <x:c r="O288" s="2" t="s"/>
      <x:c r="P288" s="1" t="s"/>
      <x:c r="R288" s="4" t="s">
        <x:v>167</x:v>
      </x:c>
      <x:c r="T288" s="51" t="s">
        <x:v>168</x:v>
      </x:c>
    </x:row>
    <x:row r="289" spans="1:45" x14ac:dyDescent="0.25">
      <x:c r="D289" s="172">
        <x:f>D286+3/4*(D290-D286)</x:f>
      </x:c>
      <x:c r="E289" s="173">
        <x:f>M296 * (D289 - D286)^3 + N296 * (D289 - D286)^2 + O296 * (D289 - D286) + P296</x:f>
      </x:c>
      <x:c r="L289" s="57" t="s"/>
      <x:c r="M289" s="53" t="n">
        <x:v>2</x:v>
      </x:c>
      <x:c r="N289" s="53" t="n">
        <x:v>0</x:v>
      </x:c>
      <x:c r="O289" s="53" t="n">
        <x:v>0</x:v>
      </x:c>
      <x:c r="P289" s="53" t="n">
        <x:v>0</x:v>
      </x:c>
      <x:c r="R289" s="53" t="n">
        <x:v>0</x:v>
      </x:c>
      <x:c r="T289" s="54">
        <x:f t="array" ref="T289:T292">MMULT( MINVERSE(M289:P292), R289:R292 )</x:f>
      </x:c>
    </x:row>
    <x:row r="290" spans="1:45" x14ac:dyDescent="0.25">
      <x:c r="D290" s="172">
        <x:f>M285</x:f>
      </x:c>
      <x:c r="E290" s="173">
        <x:f>N285</x:f>
      </x:c>
      <x:c r="L290" s="57" t="s"/>
      <x:c r="M290" s="53">
        <x:f>Q283 / R283</x:f>
      </x:c>
      <x:c r="N290" s="53" t="n">
        <x:v>2</x:v>
      </x:c>
      <x:c r="O290" s="53">
        <x:f>1 - M290</x:f>
      </x:c>
      <x:c r="P290" s="53" t="n">
        <x:v>0</x:v>
      </x:c>
      <x:c r="R290" s="53">
        <x:f>3 * (T284 - T283) / R283</x:f>
      </x:c>
      <x:c r="T290" s="54">
        <x:f t="array"/>
      </x:c>
    </x:row>
    <x:row r="291" spans="1:45" x14ac:dyDescent="0.25">
      <x:c r="D291" s="172">
        <x:f>D290+1/4*(D294-D290)</x:f>
      </x:c>
      <x:c r="E291" s="173">
        <x:f>M297 * (D291 - D290)^3 + N297 * (D291 - D290)^2 + O297 * (D291 - D290) + P297</x:f>
      </x:c>
      <x:c r="L291" s="57" t="s"/>
      <x:c r="M291" s="53" t="n">
        <x:v>0</x:v>
      </x:c>
      <x:c r="N291" s="53">
        <x:f>Q284 / R284</x:f>
      </x:c>
      <x:c r="O291" s="53" t="n">
        <x:v>2</x:v>
      </x:c>
      <x:c r="P291" s="53">
        <x:f>1 - N291</x:f>
      </x:c>
      <x:c r="R291" s="53">
        <x:f>3 * (T285 - T284) / R284</x:f>
      </x:c>
      <x:c r="T291" s="54">
        <x:f t="array"/>
      </x:c>
    </x:row>
    <x:row r="292" spans="1:45" x14ac:dyDescent="0.25">
      <x:c r="D292" s="172">
        <x:f>D290+2/4*(D294-D290)</x:f>
      </x:c>
      <x:c r="E292" s="173">
        <x:f>M297 * (D292 - D290)^3 + N297 * (D292 - D290)^2 + O297 * (D292 - D290) + P297</x:f>
      </x:c>
      <x:c r="L292" s="57" t="s"/>
      <x:c r="M292" s="53" t="n">
        <x:v>0</x:v>
      </x:c>
      <x:c r="N292" s="53" t="n">
        <x:v>0</x:v>
      </x:c>
      <x:c r="O292" s="53" t="n">
        <x:v>0</x:v>
      </x:c>
      <x:c r="P292" s="53" t="n">
        <x:v>2</x:v>
      </x:c>
      <x:c r="R292" s="53" t="n">
        <x:v>0</x:v>
      </x:c>
      <x:c r="T292" s="54">
        <x:f t="array"/>
      </x:c>
    </x:row>
    <x:row r="293" spans="1:45" x14ac:dyDescent="0.25">
      <x:c r="D293" s="172">
        <x:f>D290+3/4*(D294-D290)</x:f>
      </x:c>
      <x:c r="E293" s="173">
        <x:f>M297 * (D293 - D290)^3 + N297 * (D293 - D290)^2 + O297 * (D293 - D290) + P297</x:f>
      </x:c>
      <x:c r="L293" s="57" t="s"/>
      <x:c r="T293" s="50" t="s"/>
    </x:row>
    <x:row r="294" spans="1:45" x14ac:dyDescent="0.25">
      <x:c r="D294" s="172">
        <x:f>M286</x:f>
      </x:c>
      <x:c r="E294" s="173">
        <x:f>N286</x:f>
      </x:c>
      <x:c r="L294" s="20" t="s">
        <x:v>157</x:v>
      </x:c>
      <x:c r="M294" s="4" t="s">
        <x:v>169</x:v>
      </x:c>
      <x:c r="N294" s="4" t="s">
        <x:v>170</x:v>
      </x:c>
      <x:c r="O294" s="4" t="s">
        <x:v>171</x:v>
      </x:c>
      <x:c r="P294" s="4" t="s">
        <x:v>172</x:v>
      </x:c>
      <x:c r="Q294" s="58" t="s">
        <x:v>221</x:v>
      </x:c>
      <x:c r="R294" s="59" t="s">
        <x:v>174</x:v>
      </x:c>
      <x:c r="S294" s="59" t="s">
        <x:v>174</x:v>
      </x:c>
      <x:c r="T294" s="50" t="s"/>
    </x:row>
    <x:row r="295" spans="1:45" x14ac:dyDescent="0.25">
      <x:c r="L295" s="52" t="n">
        <x:v>0</x:v>
      </x:c>
      <x:c r="M295" s="53">
        <x:f>(T290 - T289) / (3 * Q283)</x:f>
      </x:c>
      <x:c r="N295" s="53">
        <x:f>T289</x:f>
      </x:c>
      <x:c r="O295" s="53">
        <x:f>T283 - Q283 * (T290 + 2 * T289) / 3</x:f>
      </x:c>
      <x:c r="P295" s="53">
        <x:f>N283</x:f>
      </x:c>
      <x:c r="Q295" s="58" t="s">
        <x:v>174</x:v>
      </x:c>
      <x:c r="R295" s="59" t="s">
        <x:v>174</x:v>
      </x:c>
      <x:c r="S295" s="59" t="s">
        <x:v>174</x:v>
      </x:c>
      <x:c r="T295" s="50" t="s"/>
    </x:row>
    <x:row r="296" spans="1:45" x14ac:dyDescent="0.25">
      <x:c r="L296" s="52" t="n">
        <x:v>1</x:v>
      </x:c>
      <x:c r="M296" s="53">
        <x:f>(T291 - T290) / (3 * Q284)</x:f>
      </x:c>
      <x:c r="N296" s="53">
        <x:f>T290</x:f>
      </x:c>
      <x:c r="O296" s="53">
        <x:f>T284 - Q284 * (T291 + 2 * T290) / 3</x:f>
      </x:c>
      <x:c r="P296" s="53">
        <x:f>N284</x:f>
      </x:c>
      <x:c r="Q296" s="58" t="s">
        <x:v>174</x:v>
      </x:c>
      <x:c r="R296" s="59" t="s">
        <x:v>174</x:v>
      </x:c>
      <x:c r="S296" s="59" t="s">
        <x:v>174</x:v>
      </x:c>
      <x:c r="T296" s="50" t="s"/>
    </x:row>
    <x:row r="297" spans="1:45" customFormat="1" ht="16.5" customHeight="1" thickBot="1" x14ac:dyDescent="0.3">
      <x:c r="L297" s="60" t="n">
        <x:v>2</x:v>
      </x:c>
      <x:c r="M297" s="61">
        <x:f>(T292 - T291) / (3 * Q285)</x:f>
      </x:c>
      <x:c r="N297" s="61">
        <x:f>T291</x:f>
      </x:c>
      <x:c r="O297" s="61">
        <x:f>T285 - Q285 * (T292 + 2 * T291) / 3</x:f>
      </x:c>
      <x:c r="P297" s="61">
        <x:f>N285</x:f>
      </x:c>
      <x:c r="Q297" s="62" t="s">
        <x:v>174</x:v>
      </x:c>
      <x:c r="R297" s="63" t="s">
        <x:v>174</x:v>
      </x:c>
      <x:c r="S297" s="63" t="s">
        <x:v>174</x:v>
      </x:c>
      <x:c r="T297" s="64" t="s"/>
    </x:row>
    <x:row r="299" spans="1:45" customFormat="1" ht="16.5" customHeight="1" thickBot="1" x14ac:dyDescent="0.3">
      <x:c r="A299" s="18" t="s">
        <x:v>222</x:v>
      </x:c>
    </x:row>
    <x:row r="300" spans="1:45" x14ac:dyDescent="0.25">
      <x:c r="A300" s="5" t="s">
        <x:v>162</x:v>
      </x:c>
      <x:c r="B300" s="5" t="s"/>
      <x:c r="C300" s="5" t="s"/>
      <x:c r="D300" s="5" t="s">
        <x:v>163</x:v>
      </x:c>
      <x:c r="E300" s="5" t="s"/>
      <x:c r="F300" s="5" t="s"/>
      <x:c r="G300" s="5" t="s">
        <x:v>18</x:v>
      </x:c>
      <x:c r="H300" s="5" t="s"/>
      <x:c r="I300" s="5" t="s">
        <x:v>19</x:v>
      </x:c>
      <x:c r="J300" s="5" t="s">
        <x:v>20</x:v>
      </x:c>
      <x:c r="L300" s="46" t="s">
        <x:v>223</x:v>
      </x:c>
      <x:c r="M300" s="47" t="s"/>
      <x:c r="N300" s="47" t="s"/>
      <x:c r="O300" s="47" t="s"/>
      <x:c r="P300" s="47" t="s"/>
      <x:c r="Q300" s="47" t="s"/>
      <x:c r="R300" s="47" t="s"/>
      <x:c r="S300" s="47" t="s"/>
      <x:c r="T300" s="48" t="s"/>
    </x:row>
    <x:row r="301" spans="1:45" x14ac:dyDescent="0.25">
      <x:c r="A301" s="19" t="s">
        <x:v>30</x:v>
      </x:c>
      <x:c r="B301" s="19" t="s">
        <x:v>31</x:v>
      </x:c>
      <x:c r="C301" s="19" t="s"/>
      <x:c r="D301" s="4" t="s">
        <x:v>30</x:v>
      </x:c>
      <x:c r="E301" s="4" t="s">
        <x:v>31</x:v>
      </x:c>
      <x:c r="F301" s="19" t="s"/>
      <x:c r="G301" s="19" t="s">
        <x:v>164</x:v>
      </x:c>
      <x:c r="H301" s="19" t="s">
        <x:v>165</x:v>
      </x:c>
      <x:c r="I301" s="19" t="s"/>
      <x:c r="J301" s="73" t="s"/>
      <x:c r="L301" s="49" t="s">
        <x:v>155</x:v>
      </x:c>
      <x:c r="T301" s="50" t="s"/>
    </x:row>
    <x:row r="302" spans="1:45" x14ac:dyDescent="0.25">
      <x:c r="D302" s="172">
        <x:f>M303</x:f>
      </x:c>
      <x:c r="E302" s="173">
        <x:f>N303</x:f>
      </x:c>
      <x:c r="J302" s="71" t="s"/>
      <x:c r="L302" s="20" t="s">
        <x:v>157</x:v>
      </x:c>
      <x:c r="M302" s="4" t="s">
        <x:v>30</x:v>
      </x:c>
      <x:c r="N302" s="4" t="s">
        <x:v>31</x:v>
      </x:c>
      <x:c r="P302" s="4" t="s">
        <x:v>157</x:v>
      </x:c>
      <x:c r="Q302" s="4" t="s">
        <x:v>158</x:v>
      </x:c>
      <x:c r="R302" s="4" t="s">
        <x:v>159</x:v>
      </x:c>
      <x:c r="S302" s="4" t="s">
        <x:v>160</x:v>
      </x:c>
      <x:c r="T302" s="51" t="s">
        <x:v>161</x:v>
      </x:c>
    </x:row>
    <x:row r="303" spans="1:45" x14ac:dyDescent="0.25">
      <x:c r="D303" s="172">
        <x:f>D302+1/4*(D306-D302)</x:f>
      </x:c>
      <x:c r="E303" s="173">
        <x:f>M315 * (D303 - D302)^3 + N315 * (D303 - D302)^2 + O315 * (D303 - D302) + P315</x:f>
      </x:c>
      <x:c r="J303" s="71" t="s"/>
      <x:c r="L303" s="52" t="n">
        <x:v>0</x:v>
      </x:c>
      <x:c r="M303" s="53">
        <x:f>A302</x:f>
      </x:c>
      <x:c r="N303" s="53">
        <x:f>B302</x:f>
      </x:c>
      <x:c r="P303" s="53" t="n">
        <x:v>0</x:v>
      </x:c>
      <x:c r="Q303" s="53">
        <x:f>M304 - M303</x:f>
      </x:c>
      <x:c r="R303" s="53">
        <x:f>Q303 + Q304</x:f>
      </x:c>
      <x:c r="S303" s="53">
        <x:f>N304 - N303</x:f>
      </x:c>
      <x:c r="T303" s="54">
        <x:f>S303 / Q303</x:f>
      </x:c>
    </x:row>
    <x:row r="304" spans="1:45" x14ac:dyDescent="0.25">
      <x:c r="D304" s="172">
        <x:f>D302+2/4*(D306-D302)</x:f>
      </x:c>
      <x:c r="E304" s="173">
        <x:f>M315 * (D304 - D302)^3 + N315 * (D304 - D302)^2 + O315 * (D304 - D302) + P315</x:f>
      </x:c>
      <x:c r="J304" s="71" t="s"/>
      <x:c r="L304" s="52" t="n">
        <x:v>1</x:v>
      </x:c>
      <x:c r="M304" s="53">
        <x:f>A303</x:f>
      </x:c>
      <x:c r="N304" s="53">
        <x:f>B303</x:f>
      </x:c>
      <x:c r="P304" s="53" t="n">
        <x:v>1</x:v>
      </x:c>
      <x:c r="Q304" s="53">
        <x:f>M305 - M304</x:f>
      </x:c>
      <x:c r="R304" s="53">
        <x:f>Q304 + Q305</x:f>
      </x:c>
      <x:c r="S304" s="53">
        <x:f>N305 - N304</x:f>
      </x:c>
      <x:c r="T304" s="54">
        <x:f>S304 / Q304</x:f>
      </x:c>
    </x:row>
    <x:row r="305" spans="1:45" x14ac:dyDescent="0.25">
      <x:c r="D305" s="172">
        <x:f>D302+3/4*(D306-D302)</x:f>
      </x:c>
      <x:c r="E305" s="173">
        <x:f>M315 * (D305 - D302)^3 + N315 * (D305 - D302)^2 + O315 * (D305 - D302) + P315</x:f>
      </x:c>
      <x:c r="L305" s="52" t="n">
        <x:v>2</x:v>
      </x:c>
      <x:c r="M305" s="53">
        <x:f>A304</x:f>
      </x:c>
      <x:c r="N305" s="53">
        <x:f>B304</x:f>
      </x:c>
      <x:c r="P305" s="53" t="n">
        <x:v>2</x:v>
      </x:c>
      <x:c r="Q305" s="53">
        <x:f>M306 - M305</x:f>
      </x:c>
      <x:c r="R305" s="53" t="s"/>
      <x:c r="S305" s="53">
        <x:f>N306 - N305</x:f>
      </x:c>
      <x:c r="T305" s="54">
        <x:f>S305 / Q305</x:f>
      </x:c>
    </x:row>
    <x:row r="306" spans="1:45" x14ac:dyDescent="0.25">
      <x:c r="D306" s="172">
        <x:f>M304</x:f>
      </x:c>
      <x:c r="E306" s="173">
        <x:f>N304</x:f>
      </x:c>
      <x:c r="L306" s="52" t="n">
        <x:v>3</x:v>
      </x:c>
      <x:c r="M306" s="53">
        <x:f>A305</x:f>
      </x:c>
      <x:c r="N306" s="53">
        <x:f>B305</x:f>
      </x:c>
      <x:c r="T306" s="50" t="s"/>
    </x:row>
    <x:row r="307" spans="1:45" x14ac:dyDescent="0.25">
      <x:c r="D307" s="172">
        <x:f>D306+1/4*(D310-D306)</x:f>
      </x:c>
      <x:c r="E307" s="173">
        <x:f>M316 * (D307 - D306)^3 + N316 * (D307 - D306)^2 + O316 * (D307 - D306) + P316</x:f>
      </x:c>
      <x:c r="L307" s="57" t="s"/>
      <x:c r="T307" s="50" t="s"/>
    </x:row>
    <x:row r="308" spans="1:45" x14ac:dyDescent="0.25">
      <x:c r="D308" s="172">
        <x:f>D306+2/4*(D310-D306)</x:f>
      </x:c>
      <x:c r="E308" s="173">
        <x:f>M316 * (D308 - D306)^3 + N316 * (D308 - D306)^2 + O316 * (D308 - D306) + P316</x:f>
      </x:c>
      <x:c r="L308" s="57" t="s"/>
      <x:c r="M308" s="3" t="s">
        <x:v>166</x:v>
      </x:c>
      <x:c r="N308" s="2" t="s"/>
      <x:c r="O308" s="2" t="s"/>
      <x:c r="P308" s="1" t="s"/>
      <x:c r="R308" s="4" t="s">
        <x:v>167</x:v>
      </x:c>
      <x:c r="T308" s="51" t="s">
        <x:v>168</x:v>
      </x:c>
    </x:row>
    <x:row r="309" spans="1:45" x14ac:dyDescent="0.25">
      <x:c r="D309" s="172">
        <x:f>D306+3/4*(D310-D306)</x:f>
      </x:c>
      <x:c r="E309" s="173">
        <x:f>M316 * (D309 - D306)^3 + N316 * (D309 - D306)^2 + O316 * (D309 - D306) + P316</x:f>
      </x:c>
      <x:c r="L309" s="57" t="s"/>
      <x:c r="M309" s="53" t="n">
        <x:v>2</x:v>
      </x:c>
      <x:c r="N309" s="53" t="n">
        <x:v>0</x:v>
      </x:c>
      <x:c r="O309" s="53" t="n">
        <x:v>0</x:v>
      </x:c>
      <x:c r="P309" s="53" t="n">
        <x:v>0</x:v>
      </x:c>
      <x:c r="R309" s="53" t="n">
        <x:v>0</x:v>
      </x:c>
      <x:c r="T309" s="54">
        <x:f t="array" ref="T309:T312">MMULT( MINVERSE(M309:P312), R309:R312 )</x:f>
      </x:c>
    </x:row>
    <x:row r="310" spans="1:45" x14ac:dyDescent="0.25">
      <x:c r="D310" s="172">
        <x:f>M305</x:f>
      </x:c>
      <x:c r="E310" s="173">
        <x:f>N305</x:f>
      </x:c>
      <x:c r="L310" s="57" t="s"/>
      <x:c r="M310" s="53">
        <x:f>Q303 / R303</x:f>
      </x:c>
      <x:c r="N310" s="53" t="n">
        <x:v>2</x:v>
      </x:c>
      <x:c r="O310" s="53">
        <x:f>1 - M310</x:f>
      </x:c>
      <x:c r="P310" s="53" t="n">
        <x:v>0</x:v>
      </x:c>
      <x:c r="R310" s="53">
        <x:f>3 * (T304 - T303) / R303</x:f>
      </x:c>
      <x:c r="T310" s="54">
        <x:f t="array"/>
      </x:c>
    </x:row>
    <x:row r="311" spans="1:45" x14ac:dyDescent="0.25">
      <x:c r="D311" s="172">
        <x:f>D310+1/4*(D314-D310)</x:f>
      </x:c>
      <x:c r="E311" s="173">
        <x:f>M317 * (D311 - D310)^3 + N317 * (D311 - D310)^2 + O317 * (D311 - D310) + P317</x:f>
      </x:c>
      <x:c r="L311" s="57" t="s"/>
      <x:c r="M311" s="53" t="n">
        <x:v>0</x:v>
      </x:c>
      <x:c r="N311" s="53">
        <x:f>Q304 / R304</x:f>
      </x:c>
      <x:c r="O311" s="53" t="n">
        <x:v>2</x:v>
      </x:c>
      <x:c r="P311" s="53">
        <x:f>1 - N311</x:f>
      </x:c>
      <x:c r="R311" s="53">
        <x:f>3 * (T305 - T304) / R304</x:f>
      </x:c>
      <x:c r="T311" s="54">
        <x:f t="array"/>
      </x:c>
    </x:row>
    <x:row r="312" spans="1:45" x14ac:dyDescent="0.25">
      <x:c r="D312" s="172">
        <x:f>D310+2/4*(D314-D310)</x:f>
      </x:c>
      <x:c r="E312" s="173">
        <x:f>M317 * (D312 - D310)^3 + N317 * (D312 - D310)^2 + O317 * (D312 - D310) + P317</x:f>
      </x:c>
      <x:c r="L312" s="57" t="s"/>
      <x:c r="M312" s="53" t="n">
        <x:v>0</x:v>
      </x:c>
      <x:c r="N312" s="53" t="n">
        <x:v>0</x:v>
      </x:c>
      <x:c r="O312" s="53" t="n">
        <x:v>0</x:v>
      </x:c>
      <x:c r="P312" s="53" t="n">
        <x:v>2</x:v>
      </x:c>
      <x:c r="R312" s="53" t="n">
        <x:v>0</x:v>
      </x:c>
      <x:c r="T312" s="54">
        <x:f t="array"/>
      </x:c>
    </x:row>
    <x:row r="313" spans="1:45" x14ac:dyDescent="0.25">
      <x:c r="D313" s="172">
        <x:f>D310+3/4*(D314-D310)</x:f>
      </x:c>
      <x:c r="E313" s="173">
        <x:f>M317 * (D313 - D310)^3 + N317 * (D313 - D310)^2 + O317 * (D313 - D310) + P317</x:f>
      </x:c>
      <x:c r="L313" s="57" t="s"/>
      <x:c r="T313" s="50" t="s"/>
    </x:row>
    <x:row r="314" spans="1:45" x14ac:dyDescent="0.25">
      <x:c r="D314" s="172">
        <x:f>M306</x:f>
      </x:c>
      <x:c r="E314" s="173">
        <x:f>N306</x:f>
      </x:c>
      <x:c r="L314" s="20" t="s">
        <x:v>157</x:v>
      </x:c>
      <x:c r="M314" s="4" t="s">
        <x:v>169</x:v>
      </x:c>
      <x:c r="N314" s="4" t="s">
        <x:v>170</x:v>
      </x:c>
      <x:c r="O314" s="4" t="s">
        <x:v>171</x:v>
      </x:c>
      <x:c r="P314" s="4" t="s">
        <x:v>172</x:v>
      </x:c>
      <x:c r="Q314" s="58" t="s">
        <x:v>224</x:v>
      </x:c>
      <x:c r="R314" s="59" t="s">
        <x:v>174</x:v>
      </x:c>
      <x:c r="S314" s="59" t="s">
        <x:v>174</x:v>
      </x:c>
      <x:c r="T314" s="50" t="s"/>
    </x:row>
    <x:row r="315" spans="1:45" x14ac:dyDescent="0.25">
      <x:c r="L315" s="52" t="n">
        <x:v>0</x:v>
      </x:c>
      <x:c r="M315" s="53">
        <x:f>(T310 - T309) / (3 * Q303)</x:f>
      </x:c>
      <x:c r="N315" s="53">
        <x:f>T309</x:f>
      </x:c>
      <x:c r="O315" s="53">
        <x:f>T303 - Q303 * (T310 + 2 * T309) / 3</x:f>
      </x:c>
      <x:c r="P315" s="53">
        <x:f>N303</x:f>
      </x:c>
      <x:c r="Q315" s="58" t="s">
        <x:v>174</x:v>
      </x:c>
      <x:c r="R315" s="59" t="s">
        <x:v>174</x:v>
      </x:c>
      <x:c r="S315" s="59" t="s">
        <x:v>174</x:v>
      </x:c>
      <x:c r="T315" s="50" t="s"/>
    </x:row>
    <x:row r="316" spans="1:45" x14ac:dyDescent="0.25">
      <x:c r="L316" s="52" t="n">
        <x:v>1</x:v>
      </x:c>
      <x:c r="M316" s="53">
        <x:f>(T311 - T310) / (3 * Q304)</x:f>
      </x:c>
      <x:c r="N316" s="53">
        <x:f>T310</x:f>
      </x:c>
      <x:c r="O316" s="53">
        <x:f>T304 - Q304 * (T311 + 2 * T310) / 3</x:f>
      </x:c>
      <x:c r="P316" s="53">
        <x:f>N304</x:f>
      </x:c>
      <x:c r="Q316" s="58" t="s">
        <x:v>174</x:v>
      </x:c>
      <x:c r="R316" s="59" t="s">
        <x:v>174</x:v>
      </x:c>
      <x:c r="S316" s="59" t="s">
        <x:v>174</x:v>
      </x:c>
      <x:c r="T316" s="50" t="s"/>
    </x:row>
    <x:row r="317" spans="1:45" customFormat="1" ht="16.5" customHeight="1" thickBot="1" x14ac:dyDescent="0.3">
      <x:c r="L317" s="60" t="n">
        <x:v>2</x:v>
      </x:c>
      <x:c r="M317" s="61">
        <x:f>(T312 - T311) / (3 * Q305)</x:f>
      </x:c>
      <x:c r="N317" s="61">
        <x:f>T311</x:f>
      </x:c>
      <x:c r="O317" s="61">
        <x:f>T305 - Q305 * (T312 + 2 * T311) / 3</x:f>
      </x:c>
      <x:c r="P317" s="61">
        <x:f>N305</x:f>
      </x:c>
      <x:c r="Q317" s="62" t="s">
        <x:v>174</x:v>
      </x:c>
      <x:c r="R317" s="63" t="s">
        <x:v>174</x:v>
      </x:c>
      <x:c r="S317" s="63" t="s">
        <x:v>174</x:v>
      </x:c>
      <x:c r="T317" s="64" t="s"/>
    </x:row>
    <x:row r="319" spans="1:45" customFormat="1" ht="16.5" customHeight="1" thickBot="1" x14ac:dyDescent="0.3">
      <x:c r="A319" s="18" t="s">
        <x:v>225</x:v>
      </x:c>
    </x:row>
    <x:row r="320" spans="1:45" x14ac:dyDescent="0.25">
      <x:c r="A320" s="5" t="s">
        <x:v>162</x:v>
      </x:c>
      <x:c r="B320" s="5" t="s"/>
      <x:c r="C320" s="5" t="s"/>
      <x:c r="D320" s="5" t="s">
        <x:v>163</x:v>
      </x:c>
      <x:c r="E320" s="5" t="s"/>
      <x:c r="F320" s="5" t="s"/>
      <x:c r="G320" s="5" t="s">
        <x:v>18</x:v>
      </x:c>
      <x:c r="H320" s="5" t="s"/>
      <x:c r="I320" s="5" t="s">
        <x:v>19</x:v>
      </x:c>
      <x:c r="J320" s="5" t="s">
        <x:v>20</x:v>
      </x:c>
      <x:c r="L320" s="46" t="s">
        <x:v>226</x:v>
      </x:c>
      <x:c r="M320" s="47" t="s"/>
      <x:c r="N320" s="47" t="s"/>
      <x:c r="O320" s="47" t="s"/>
      <x:c r="P320" s="47" t="s"/>
      <x:c r="Q320" s="47" t="s"/>
      <x:c r="R320" s="47" t="s"/>
      <x:c r="S320" s="47" t="s"/>
      <x:c r="T320" s="48" t="s"/>
    </x:row>
    <x:row r="321" spans="1:45" x14ac:dyDescent="0.25">
      <x:c r="A321" s="19" t="s">
        <x:v>30</x:v>
      </x:c>
      <x:c r="B321" s="19" t="s">
        <x:v>31</x:v>
      </x:c>
      <x:c r="C321" s="19" t="s"/>
      <x:c r="D321" s="4" t="s">
        <x:v>30</x:v>
      </x:c>
      <x:c r="E321" s="4" t="s">
        <x:v>31</x:v>
      </x:c>
      <x:c r="F321" s="19" t="s"/>
      <x:c r="G321" s="19" t="s">
        <x:v>164</x:v>
      </x:c>
      <x:c r="H321" s="19" t="s">
        <x:v>165</x:v>
      </x:c>
      <x:c r="I321" s="19" t="s"/>
      <x:c r="J321" s="73" t="s"/>
      <x:c r="L321" s="49" t="s">
        <x:v>155</x:v>
      </x:c>
      <x:c r="T321" s="50" t="s"/>
    </x:row>
    <x:row r="322" spans="1:45" x14ac:dyDescent="0.25">
      <x:c r="D322" s="172">
        <x:f>M323</x:f>
      </x:c>
      <x:c r="E322" s="173">
        <x:f>N323</x:f>
      </x:c>
      <x:c r="J322" s="71" t="s"/>
      <x:c r="L322" s="20" t="s">
        <x:v>157</x:v>
      </x:c>
      <x:c r="M322" s="4" t="s">
        <x:v>30</x:v>
      </x:c>
      <x:c r="N322" s="4" t="s">
        <x:v>31</x:v>
      </x:c>
      <x:c r="P322" s="4" t="s">
        <x:v>157</x:v>
      </x:c>
      <x:c r="Q322" s="4" t="s">
        <x:v>158</x:v>
      </x:c>
      <x:c r="R322" s="4" t="s">
        <x:v>159</x:v>
      </x:c>
      <x:c r="S322" s="4" t="s">
        <x:v>160</x:v>
      </x:c>
      <x:c r="T322" s="51" t="s">
        <x:v>161</x:v>
      </x:c>
    </x:row>
    <x:row r="323" spans="1:45" x14ac:dyDescent="0.25">
      <x:c r="D323" s="172">
        <x:f>D322+1/4*(D326-D322)</x:f>
      </x:c>
      <x:c r="E323" s="173">
        <x:f>M335 * (D323 - D322)^3 + N335 * (D323 - D322)^2 + O335 * (D323 - D322) + P335</x:f>
      </x:c>
      <x:c r="J323" s="71" t="s"/>
      <x:c r="L323" s="52" t="n">
        <x:v>0</x:v>
      </x:c>
      <x:c r="M323" s="53">
        <x:f>A322</x:f>
      </x:c>
      <x:c r="N323" s="53">
        <x:f>B322</x:f>
      </x:c>
      <x:c r="P323" s="53" t="n">
        <x:v>0</x:v>
      </x:c>
      <x:c r="Q323" s="53">
        <x:f>M324 - M323</x:f>
      </x:c>
      <x:c r="R323" s="53">
        <x:f>Q323 + Q324</x:f>
      </x:c>
      <x:c r="S323" s="53">
        <x:f>N324 - N323</x:f>
      </x:c>
      <x:c r="T323" s="54">
        <x:f>S323 / Q323</x:f>
      </x:c>
    </x:row>
    <x:row r="324" spans="1:45" x14ac:dyDescent="0.25">
      <x:c r="D324" s="172">
        <x:f>D322+2/4*(D326-D322)</x:f>
      </x:c>
      <x:c r="E324" s="173">
        <x:f>M335 * (D324 - D322)^3 + N335 * (D324 - D322)^2 + O335 * (D324 - D322) + P335</x:f>
      </x:c>
      <x:c r="J324" s="71" t="s"/>
      <x:c r="L324" s="52" t="n">
        <x:v>1</x:v>
      </x:c>
      <x:c r="M324" s="53">
        <x:f>A323</x:f>
      </x:c>
      <x:c r="N324" s="53">
        <x:f>B323</x:f>
      </x:c>
      <x:c r="P324" s="53" t="n">
        <x:v>1</x:v>
      </x:c>
      <x:c r="Q324" s="53">
        <x:f>M325 - M324</x:f>
      </x:c>
      <x:c r="R324" s="53">
        <x:f>Q324 + Q325</x:f>
      </x:c>
      <x:c r="S324" s="53">
        <x:f>N325 - N324</x:f>
      </x:c>
      <x:c r="T324" s="54">
        <x:f>S324 / Q324</x:f>
      </x:c>
    </x:row>
    <x:row r="325" spans="1:45" x14ac:dyDescent="0.25">
      <x:c r="D325" s="172">
        <x:f>D322+3/4*(D326-D322)</x:f>
      </x:c>
      <x:c r="E325" s="173">
        <x:f>M335 * (D325 - D322)^3 + N335 * (D325 - D322)^2 + O335 * (D325 - D322) + P335</x:f>
      </x:c>
      <x:c r="L325" s="52" t="n">
        <x:v>2</x:v>
      </x:c>
      <x:c r="M325" s="53">
        <x:f>A324</x:f>
      </x:c>
      <x:c r="N325" s="53">
        <x:f>B324</x:f>
      </x:c>
      <x:c r="P325" s="53" t="n">
        <x:v>2</x:v>
      </x:c>
      <x:c r="Q325" s="53">
        <x:f>M326 - M325</x:f>
      </x:c>
      <x:c r="R325" s="53" t="s"/>
      <x:c r="S325" s="53">
        <x:f>N326 - N325</x:f>
      </x:c>
      <x:c r="T325" s="54">
        <x:f>S325 / Q325</x:f>
      </x:c>
    </x:row>
    <x:row r="326" spans="1:45" x14ac:dyDescent="0.25">
      <x:c r="D326" s="172">
        <x:f>M324</x:f>
      </x:c>
      <x:c r="E326" s="173">
        <x:f>N324</x:f>
      </x:c>
      <x:c r="L326" s="52" t="n">
        <x:v>3</x:v>
      </x:c>
      <x:c r="M326" s="53">
        <x:f>A325</x:f>
      </x:c>
      <x:c r="N326" s="53">
        <x:f>B325</x:f>
      </x:c>
      <x:c r="T326" s="50" t="s"/>
    </x:row>
    <x:row r="327" spans="1:45" x14ac:dyDescent="0.25">
      <x:c r="D327" s="172">
        <x:f>D326+1/4*(D330-D326)</x:f>
      </x:c>
      <x:c r="E327" s="173">
        <x:f>M336 * (D327 - D326)^3 + N336 * (D327 - D326)^2 + O336 * (D327 - D326) + P336</x:f>
      </x:c>
      <x:c r="L327" s="57" t="s"/>
      <x:c r="T327" s="50" t="s"/>
    </x:row>
    <x:row r="328" spans="1:45" x14ac:dyDescent="0.25">
      <x:c r="D328" s="172">
        <x:f>D326+2/4*(D330-D326)</x:f>
      </x:c>
      <x:c r="E328" s="173">
        <x:f>M336 * (D328 - D326)^3 + N336 * (D328 - D326)^2 + O336 * (D328 - D326) + P336</x:f>
      </x:c>
      <x:c r="L328" s="57" t="s"/>
      <x:c r="M328" s="3" t="s">
        <x:v>166</x:v>
      </x:c>
      <x:c r="N328" s="2" t="s"/>
      <x:c r="O328" s="2" t="s"/>
      <x:c r="P328" s="1" t="s"/>
      <x:c r="R328" s="4" t="s">
        <x:v>167</x:v>
      </x:c>
      <x:c r="T328" s="51" t="s">
        <x:v>168</x:v>
      </x:c>
    </x:row>
    <x:row r="329" spans="1:45" x14ac:dyDescent="0.25">
      <x:c r="D329" s="172">
        <x:f>D326+3/4*(D330-D326)</x:f>
      </x:c>
      <x:c r="E329" s="173">
        <x:f>M336 * (D329 - D326)^3 + N336 * (D329 - D326)^2 + O336 * (D329 - D326) + P336</x:f>
      </x:c>
      <x:c r="L329" s="57" t="s"/>
      <x:c r="M329" s="53" t="n">
        <x:v>2</x:v>
      </x:c>
      <x:c r="N329" s="53" t="n">
        <x:v>0</x:v>
      </x:c>
      <x:c r="O329" s="53" t="n">
        <x:v>0</x:v>
      </x:c>
      <x:c r="P329" s="53" t="n">
        <x:v>0</x:v>
      </x:c>
      <x:c r="R329" s="53" t="n">
        <x:v>0</x:v>
      </x:c>
      <x:c r="T329" s="54">
        <x:f t="array" ref="T329:T332">MMULT( MINVERSE(M329:P332), R329:R332 )</x:f>
      </x:c>
    </x:row>
    <x:row r="330" spans="1:45" x14ac:dyDescent="0.25">
      <x:c r="D330" s="172">
        <x:f>M325</x:f>
      </x:c>
      <x:c r="E330" s="173">
        <x:f>N325</x:f>
      </x:c>
      <x:c r="L330" s="57" t="s"/>
      <x:c r="M330" s="53">
        <x:f>Q323 / R323</x:f>
      </x:c>
      <x:c r="N330" s="53" t="n">
        <x:v>2</x:v>
      </x:c>
      <x:c r="O330" s="53">
        <x:f>1 - M330</x:f>
      </x:c>
      <x:c r="P330" s="53" t="n">
        <x:v>0</x:v>
      </x:c>
      <x:c r="R330" s="53">
        <x:f>3 * (T324 - T323) / R323</x:f>
      </x:c>
      <x:c r="T330" s="54">
        <x:f t="array"/>
      </x:c>
    </x:row>
    <x:row r="331" spans="1:45" x14ac:dyDescent="0.25">
      <x:c r="D331" s="172">
        <x:f>D330+1/4*(D334-D330)</x:f>
      </x:c>
      <x:c r="E331" s="173">
        <x:f>M337 * (D331 - D330)^3 + N337 * (D331 - D330)^2 + O337 * (D331 - D330) + P337</x:f>
      </x:c>
      <x:c r="L331" s="57" t="s"/>
      <x:c r="M331" s="53" t="n">
        <x:v>0</x:v>
      </x:c>
      <x:c r="N331" s="53">
        <x:f>Q324 / R324</x:f>
      </x:c>
      <x:c r="O331" s="53" t="n">
        <x:v>2</x:v>
      </x:c>
      <x:c r="P331" s="53">
        <x:f>1 - N331</x:f>
      </x:c>
      <x:c r="R331" s="53">
        <x:f>3 * (T325 - T324) / R324</x:f>
      </x:c>
      <x:c r="T331" s="54">
        <x:f t="array"/>
      </x:c>
    </x:row>
    <x:row r="332" spans="1:45" x14ac:dyDescent="0.25">
      <x:c r="D332" s="172">
        <x:f>D330+2/4*(D334-D330)</x:f>
      </x:c>
      <x:c r="E332" s="173">
        <x:f>M337 * (D332 - D330)^3 + N337 * (D332 - D330)^2 + O337 * (D332 - D330) + P337</x:f>
      </x:c>
      <x:c r="L332" s="57" t="s"/>
      <x:c r="M332" s="53" t="n">
        <x:v>0</x:v>
      </x:c>
      <x:c r="N332" s="53" t="n">
        <x:v>0</x:v>
      </x:c>
      <x:c r="O332" s="53" t="n">
        <x:v>0</x:v>
      </x:c>
      <x:c r="P332" s="53" t="n">
        <x:v>2</x:v>
      </x:c>
      <x:c r="R332" s="53" t="n">
        <x:v>0</x:v>
      </x:c>
      <x:c r="T332" s="54">
        <x:f t="array"/>
      </x:c>
    </x:row>
    <x:row r="333" spans="1:45" x14ac:dyDescent="0.25">
      <x:c r="D333" s="172">
        <x:f>D330+3/4*(D334-D330)</x:f>
      </x:c>
      <x:c r="E333" s="173">
        <x:f>M337 * (D333 - D330)^3 + N337 * (D333 - D330)^2 + O337 * (D333 - D330) + P337</x:f>
      </x:c>
      <x:c r="L333" s="57" t="s"/>
      <x:c r="T333" s="50" t="s"/>
    </x:row>
    <x:row r="334" spans="1:45" x14ac:dyDescent="0.25">
      <x:c r="D334" s="172">
        <x:f>M326</x:f>
      </x:c>
      <x:c r="E334" s="173">
        <x:f>N326</x:f>
      </x:c>
      <x:c r="L334" s="20" t="s">
        <x:v>157</x:v>
      </x:c>
      <x:c r="M334" s="4" t="s">
        <x:v>169</x:v>
      </x:c>
      <x:c r="N334" s="4" t="s">
        <x:v>170</x:v>
      </x:c>
      <x:c r="O334" s="4" t="s">
        <x:v>171</x:v>
      </x:c>
      <x:c r="P334" s="4" t="s">
        <x:v>172</x:v>
      </x:c>
      <x:c r="Q334" s="58" t="s">
        <x:v>227</x:v>
      </x:c>
      <x:c r="R334" s="59" t="s">
        <x:v>174</x:v>
      </x:c>
      <x:c r="S334" s="59" t="s">
        <x:v>174</x:v>
      </x:c>
      <x:c r="T334" s="50" t="s"/>
    </x:row>
    <x:row r="335" spans="1:45" x14ac:dyDescent="0.25">
      <x:c r="L335" s="52" t="n">
        <x:v>0</x:v>
      </x:c>
      <x:c r="M335" s="53">
        <x:f>(T330 - T329) / (3 * Q323)</x:f>
      </x:c>
      <x:c r="N335" s="53">
        <x:f>T329</x:f>
      </x:c>
      <x:c r="O335" s="53">
        <x:f>T323 - Q323 * (T330 + 2 * T329) / 3</x:f>
      </x:c>
      <x:c r="P335" s="53">
        <x:f>N323</x:f>
      </x:c>
      <x:c r="Q335" s="58" t="s">
        <x:v>174</x:v>
      </x:c>
      <x:c r="R335" s="59" t="s">
        <x:v>174</x:v>
      </x:c>
      <x:c r="S335" s="59" t="s">
        <x:v>174</x:v>
      </x:c>
      <x:c r="T335" s="50" t="s"/>
    </x:row>
    <x:row r="336" spans="1:45" x14ac:dyDescent="0.25">
      <x:c r="L336" s="52" t="n">
        <x:v>1</x:v>
      </x:c>
      <x:c r="M336" s="53">
        <x:f>(T331 - T330) / (3 * Q324)</x:f>
      </x:c>
      <x:c r="N336" s="53">
        <x:f>T330</x:f>
      </x:c>
      <x:c r="O336" s="53">
        <x:f>T324 - Q324 * (T331 + 2 * T330) / 3</x:f>
      </x:c>
      <x:c r="P336" s="53">
        <x:f>N324</x:f>
      </x:c>
      <x:c r="Q336" s="58" t="s">
        <x:v>174</x:v>
      </x:c>
      <x:c r="R336" s="59" t="s">
        <x:v>174</x:v>
      </x:c>
      <x:c r="S336" s="59" t="s">
        <x:v>174</x:v>
      </x:c>
      <x:c r="T336" s="50" t="s"/>
    </x:row>
    <x:row r="337" spans="1:45" customFormat="1" ht="16.5" customHeight="1" thickBot="1" x14ac:dyDescent="0.3">
      <x:c r="L337" s="60" t="n">
        <x:v>2</x:v>
      </x:c>
      <x:c r="M337" s="61">
        <x:f>(T332 - T331) / (3 * Q325)</x:f>
      </x:c>
      <x:c r="N337" s="61">
        <x:f>T331</x:f>
      </x:c>
      <x:c r="O337" s="61">
        <x:f>T325 - Q325 * (T332 + 2 * T331) / 3</x:f>
      </x:c>
      <x:c r="P337" s="61">
        <x:f>N325</x:f>
      </x:c>
      <x:c r="Q337" s="62" t="s">
        <x:v>174</x:v>
      </x:c>
      <x:c r="R337" s="63" t="s">
        <x:v>174</x:v>
      </x:c>
      <x:c r="S337" s="63" t="s">
        <x:v>174</x:v>
      </x:c>
      <x:c r="T337" s="64" t="s"/>
    </x:row>
    <x:row r="339" spans="1:45" customFormat="1" ht="16.5" customHeight="1" thickBot="1" x14ac:dyDescent="0.3">
      <x:c r="A339" s="18" t="s">
        <x:v>228</x:v>
      </x:c>
    </x:row>
    <x:row r="340" spans="1:45" x14ac:dyDescent="0.25">
      <x:c r="A340" s="5" t="s">
        <x:v>162</x:v>
      </x:c>
      <x:c r="B340" s="5" t="s"/>
      <x:c r="C340" s="5" t="s"/>
      <x:c r="D340" s="5" t="s">
        <x:v>163</x:v>
      </x:c>
      <x:c r="E340" s="5" t="s"/>
      <x:c r="F340" s="5" t="s"/>
      <x:c r="G340" s="5" t="s">
        <x:v>18</x:v>
      </x:c>
      <x:c r="H340" s="5" t="s"/>
      <x:c r="I340" s="5" t="s">
        <x:v>19</x:v>
      </x:c>
      <x:c r="J340" s="5" t="s">
        <x:v>20</x:v>
      </x:c>
      <x:c r="L340" s="46" t="s">
        <x:v>229</x:v>
      </x:c>
      <x:c r="M340" s="47" t="s"/>
      <x:c r="N340" s="47" t="s"/>
      <x:c r="O340" s="47" t="s"/>
      <x:c r="P340" s="47" t="s"/>
      <x:c r="Q340" s="47" t="s"/>
      <x:c r="R340" s="47" t="s"/>
      <x:c r="S340" s="47" t="s"/>
      <x:c r="T340" s="48" t="s"/>
    </x:row>
    <x:row r="341" spans="1:45" x14ac:dyDescent="0.25">
      <x:c r="A341" s="19" t="s">
        <x:v>30</x:v>
      </x:c>
      <x:c r="B341" s="19" t="s">
        <x:v>31</x:v>
      </x:c>
      <x:c r="C341" s="19" t="s"/>
      <x:c r="D341" s="4" t="s">
        <x:v>30</x:v>
      </x:c>
      <x:c r="E341" s="4" t="s">
        <x:v>31</x:v>
      </x:c>
      <x:c r="F341" s="19" t="s"/>
      <x:c r="G341" s="19" t="s">
        <x:v>164</x:v>
      </x:c>
      <x:c r="H341" s="19" t="s">
        <x:v>165</x:v>
      </x:c>
      <x:c r="I341" s="19" t="s"/>
      <x:c r="J341" s="73" t="s"/>
      <x:c r="L341" s="49" t="s">
        <x:v>155</x:v>
      </x:c>
      <x:c r="T341" s="50" t="s"/>
    </x:row>
    <x:row r="342" spans="1:45" x14ac:dyDescent="0.25">
      <x:c r="D342" s="172">
        <x:f>M343</x:f>
      </x:c>
      <x:c r="E342" s="173">
        <x:f>N343</x:f>
      </x:c>
      <x:c r="J342" s="71" t="s"/>
      <x:c r="L342" s="20" t="s">
        <x:v>157</x:v>
      </x:c>
      <x:c r="M342" s="4" t="s">
        <x:v>30</x:v>
      </x:c>
      <x:c r="N342" s="4" t="s">
        <x:v>31</x:v>
      </x:c>
      <x:c r="P342" s="4" t="s">
        <x:v>157</x:v>
      </x:c>
      <x:c r="Q342" s="4" t="s">
        <x:v>158</x:v>
      </x:c>
      <x:c r="R342" s="4" t="s">
        <x:v>159</x:v>
      </x:c>
      <x:c r="S342" s="4" t="s">
        <x:v>160</x:v>
      </x:c>
      <x:c r="T342" s="51" t="s">
        <x:v>161</x:v>
      </x:c>
    </x:row>
    <x:row r="343" spans="1:45" x14ac:dyDescent="0.25">
      <x:c r="D343" s="172">
        <x:f>D342+1/4*(D346-D342)</x:f>
      </x:c>
      <x:c r="E343" s="173">
        <x:f>M355 * (D343 - D342)^3 + N355 * (D343 - D342)^2 + O355 * (D343 - D342) + P355</x:f>
      </x:c>
      <x:c r="J343" s="71" t="s"/>
      <x:c r="L343" s="52" t="n">
        <x:v>0</x:v>
      </x:c>
      <x:c r="M343" s="53">
        <x:f>A342</x:f>
      </x:c>
      <x:c r="N343" s="53">
        <x:f>B342</x:f>
      </x:c>
      <x:c r="P343" s="53" t="n">
        <x:v>0</x:v>
      </x:c>
      <x:c r="Q343" s="53">
        <x:f>M344 - M343</x:f>
      </x:c>
      <x:c r="R343" s="53">
        <x:f>Q343 + Q344</x:f>
      </x:c>
      <x:c r="S343" s="53">
        <x:f>N344 - N343</x:f>
      </x:c>
      <x:c r="T343" s="54">
        <x:f>S343 / Q343</x:f>
      </x:c>
    </x:row>
    <x:row r="344" spans="1:45" x14ac:dyDescent="0.25">
      <x:c r="D344" s="172">
        <x:f>D342+2/4*(D346-D342)</x:f>
      </x:c>
      <x:c r="E344" s="173">
        <x:f>M355 * (D344 - D342)^3 + N355 * (D344 - D342)^2 + O355 * (D344 - D342) + P355</x:f>
      </x:c>
      <x:c r="J344" s="71" t="s"/>
      <x:c r="L344" s="52" t="n">
        <x:v>1</x:v>
      </x:c>
      <x:c r="M344" s="53">
        <x:f>A343</x:f>
      </x:c>
      <x:c r="N344" s="53">
        <x:f>B343</x:f>
      </x:c>
      <x:c r="P344" s="53" t="n">
        <x:v>1</x:v>
      </x:c>
      <x:c r="Q344" s="53">
        <x:f>M345 - M344</x:f>
      </x:c>
      <x:c r="R344" s="53">
        <x:f>Q344 + Q345</x:f>
      </x:c>
      <x:c r="S344" s="53">
        <x:f>N345 - N344</x:f>
      </x:c>
      <x:c r="T344" s="54">
        <x:f>S344 / Q344</x:f>
      </x:c>
    </x:row>
    <x:row r="345" spans="1:45" x14ac:dyDescent="0.25">
      <x:c r="D345" s="172">
        <x:f>D342+3/4*(D346-D342)</x:f>
      </x:c>
      <x:c r="E345" s="173">
        <x:f>M355 * (D345 - D342)^3 + N355 * (D345 - D342)^2 + O355 * (D345 - D342) + P355</x:f>
      </x:c>
      <x:c r="L345" s="52" t="n">
        <x:v>2</x:v>
      </x:c>
      <x:c r="M345" s="53">
        <x:f>A344</x:f>
      </x:c>
      <x:c r="N345" s="53">
        <x:f>B344</x:f>
      </x:c>
      <x:c r="P345" s="53" t="n">
        <x:v>2</x:v>
      </x:c>
      <x:c r="Q345" s="53">
        <x:f>M346 - M345</x:f>
      </x:c>
      <x:c r="R345" s="53" t="s"/>
      <x:c r="S345" s="53">
        <x:f>N346 - N345</x:f>
      </x:c>
      <x:c r="T345" s="54">
        <x:f>S345 / Q345</x:f>
      </x:c>
    </x:row>
    <x:row r="346" spans="1:45" x14ac:dyDescent="0.25">
      <x:c r="D346" s="172">
        <x:f>M344</x:f>
      </x:c>
      <x:c r="E346" s="173">
        <x:f>N344</x:f>
      </x:c>
      <x:c r="L346" s="52" t="n">
        <x:v>3</x:v>
      </x:c>
      <x:c r="M346" s="53">
        <x:f>A345</x:f>
      </x:c>
      <x:c r="N346" s="53">
        <x:f>B345</x:f>
      </x:c>
      <x:c r="T346" s="50" t="s"/>
    </x:row>
    <x:row r="347" spans="1:45" x14ac:dyDescent="0.25">
      <x:c r="D347" s="172">
        <x:f>D346+1/4*(D350-D346)</x:f>
      </x:c>
      <x:c r="E347" s="173">
        <x:f>M356 * (D347 - D346)^3 + N356 * (D347 - D346)^2 + O356 * (D347 - D346) + P356</x:f>
      </x:c>
      <x:c r="L347" s="57" t="s"/>
      <x:c r="T347" s="50" t="s"/>
    </x:row>
    <x:row r="348" spans="1:45" x14ac:dyDescent="0.25">
      <x:c r="D348" s="172">
        <x:f>D346+2/4*(D350-D346)</x:f>
      </x:c>
      <x:c r="E348" s="173">
        <x:f>M356 * (D348 - D346)^3 + N356 * (D348 - D346)^2 + O356 * (D348 - D346) + P356</x:f>
      </x:c>
      <x:c r="L348" s="57" t="s"/>
      <x:c r="M348" s="3" t="s">
        <x:v>166</x:v>
      </x:c>
      <x:c r="N348" s="2" t="s"/>
      <x:c r="O348" s="2" t="s"/>
      <x:c r="P348" s="1" t="s"/>
      <x:c r="R348" s="4" t="s">
        <x:v>167</x:v>
      </x:c>
      <x:c r="T348" s="51" t="s">
        <x:v>168</x:v>
      </x:c>
    </x:row>
    <x:row r="349" spans="1:45" x14ac:dyDescent="0.25">
      <x:c r="D349" s="172">
        <x:f>D346+3/4*(D350-D346)</x:f>
      </x:c>
      <x:c r="E349" s="173">
        <x:f>M356 * (D349 - D346)^3 + N356 * (D349 - D346)^2 + O356 * (D349 - D346) + P356</x:f>
      </x:c>
      <x:c r="L349" s="57" t="s"/>
      <x:c r="M349" s="53" t="n">
        <x:v>2</x:v>
      </x:c>
      <x:c r="N349" s="53" t="n">
        <x:v>0</x:v>
      </x:c>
      <x:c r="O349" s="53" t="n">
        <x:v>0</x:v>
      </x:c>
      <x:c r="P349" s="53" t="n">
        <x:v>0</x:v>
      </x:c>
      <x:c r="R349" s="53" t="n">
        <x:v>0</x:v>
      </x:c>
      <x:c r="T349" s="54">
        <x:f t="array" ref="T349:T352">MMULT( MINVERSE(M349:P352), R349:R352 )</x:f>
      </x:c>
    </x:row>
    <x:row r="350" spans="1:45" x14ac:dyDescent="0.25">
      <x:c r="D350" s="172">
        <x:f>M345</x:f>
      </x:c>
      <x:c r="E350" s="173">
        <x:f>N345</x:f>
      </x:c>
      <x:c r="L350" s="57" t="s"/>
      <x:c r="M350" s="53">
        <x:f>Q343 / R343</x:f>
      </x:c>
      <x:c r="N350" s="53" t="n">
        <x:v>2</x:v>
      </x:c>
      <x:c r="O350" s="53">
        <x:f>1 - M350</x:f>
      </x:c>
      <x:c r="P350" s="53" t="n">
        <x:v>0</x:v>
      </x:c>
      <x:c r="R350" s="53">
        <x:f>3 * (T344 - T343) / R343</x:f>
      </x:c>
      <x:c r="T350" s="54">
        <x:f t="array"/>
      </x:c>
    </x:row>
    <x:row r="351" spans="1:45" x14ac:dyDescent="0.25">
      <x:c r="D351" s="172">
        <x:f>D350+1/4*(D354-D350)</x:f>
      </x:c>
      <x:c r="E351" s="173">
        <x:f>M357 * (D351 - D350)^3 + N357 * (D351 - D350)^2 + O357 * (D351 - D350) + P357</x:f>
      </x:c>
      <x:c r="L351" s="57" t="s"/>
      <x:c r="M351" s="53" t="n">
        <x:v>0</x:v>
      </x:c>
      <x:c r="N351" s="53">
        <x:f>Q344 / R344</x:f>
      </x:c>
      <x:c r="O351" s="53" t="n">
        <x:v>2</x:v>
      </x:c>
      <x:c r="P351" s="53">
        <x:f>1 - N351</x:f>
      </x:c>
      <x:c r="R351" s="53">
        <x:f>3 * (T345 - T344) / R344</x:f>
      </x:c>
      <x:c r="T351" s="54">
        <x:f t="array"/>
      </x:c>
    </x:row>
    <x:row r="352" spans="1:45" x14ac:dyDescent="0.25">
      <x:c r="D352" s="172">
        <x:f>D350+2/4*(D354-D350)</x:f>
      </x:c>
      <x:c r="E352" s="173">
        <x:f>M357 * (D352 - D350)^3 + N357 * (D352 - D350)^2 + O357 * (D352 - D350) + P357</x:f>
      </x:c>
      <x:c r="L352" s="57" t="s"/>
      <x:c r="M352" s="53" t="n">
        <x:v>0</x:v>
      </x:c>
      <x:c r="N352" s="53" t="n">
        <x:v>0</x:v>
      </x:c>
      <x:c r="O352" s="53" t="n">
        <x:v>0</x:v>
      </x:c>
      <x:c r="P352" s="53" t="n">
        <x:v>2</x:v>
      </x:c>
      <x:c r="R352" s="53" t="n">
        <x:v>0</x:v>
      </x:c>
      <x:c r="T352" s="54">
        <x:f t="array"/>
      </x:c>
    </x:row>
    <x:row r="353" spans="1:45" x14ac:dyDescent="0.25">
      <x:c r="D353" s="172">
        <x:f>D350+3/4*(D354-D350)</x:f>
      </x:c>
      <x:c r="E353" s="173">
        <x:f>M357 * (D353 - D350)^3 + N357 * (D353 - D350)^2 + O357 * (D353 - D350) + P357</x:f>
      </x:c>
      <x:c r="L353" s="57" t="s"/>
      <x:c r="T353" s="50" t="s"/>
    </x:row>
    <x:row r="354" spans="1:45" x14ac:dyDescent="0.25">
      <x:c r="D354" s="172">
        <x:f>M346</x:f>
      </x:c>
      <x:c r="E354" s="173">
        <x:f>N346</x:f>
      </x:c>
      <x:c r="L354" s="20" t="s">
        <x:v>157</x:v>
      </x:c>
      <x:c r="M354" s="4" t="s">
        <x:v>169</x:v>
      </x:c>
      <x:c r="N354" s="4" t="s">
        <x:v>170</x:v>
      </x:c>
      <x:c r="O354" s="4" t="s">
        <x:v>171</x:v>
      </x:c>
      <x:c r="P354" s="4" t="s">
        <x:v>172</x:v>
      </x:c>
      <x:c r="Q354" s="58" t="s">
        <x:v>230</x:v>
      </x:c>
      <x:c r="R354" s="59" t="s">
        <x:v>174</x:v>
      </x:c>
      <x:c r="S354" s="59" t="s">
        <x:v>174</x:v>
      </x:c>
      <x:c r="T354" s="50" t="s"/>
    </x:row>
    <x:row r="355" spans="1:45" x14ac:dyDescent="0.25">
      <x:c r="L355" s="52" t="n">
        <x:v>0</x:v>
      </x:c>
      <x:c r="M355" s="53">
        <x:f>(T350 - T349) / (3 * Q343)</x:f>
      </x:c>
      <x:c r="N355" s="53">
        <x:f>T349</x:f>
      </x:c>
      <x:c r="O355" s="53">
        <x:f>T343 - Q343 * (T350 + 2 * T349) / 3</x:f>
      </x:c>
      <x:c r="P355" s="53">
        <x:f>N343</x:f>
      </x:c>
      <x:c r="Q355" s="58" t="s">
        <x:v>174</x:v>
      </x:c>
      <x:c r="R355" s="59" t="s">
        <x:v>174</x:v>
      </x:c>
      <x:c r="S355" s="59" t="s">
        <x:v>174</x:v>
      </x:c>
      <x:c r="T355" s="50" t="s"/>
    </x:row>
    <x:row r="356" spans="1:45" x14ac:dyDescent="0.25">
      <x:c r="L356" s="52" t="n">
        <x:v>1</x:v>
      </x:c>
      <x:c r="M356" s="53">
        <x:f>(T351 - T350) / (3 * Q344)</x:f>
      </x:c>
      <x:c r="N356" s="53">
        <x:f>T350</x:f>
      </x:c>
      <x:c r="O356" s="53">
        <x:f>T344 - Q344 * (T351 + 2 * T350) / 3</x:f>
      </x:c>
      <x:c r="P356" s="53">
        <x:f>N344</x:f>
      </x:c>
      <x:c r="Q356" s="58" t="s">
        <x:v>174</x:v>
      </x:c>
      <x:c r="R356" s="59" t="s">
        <x:v>174</x:v>
      </x:c>
      <x:c r="S356" s="59" t="s">
        <x:v>174</x:v>
      </x:c>
      <x:c r="T356" s="50" t="s"/>
    </x:row>
    <x:row r="357" spans="1:45" customFormat="1" ht="16.5" customHeight="1" thickBot="1" x14ac:dyDescent="0.3">
      <x:c r="L357" s="60" t="n">
        <x:v>2</x:v>
      </x:c>
      <x:c r="M357" s="61">
        <x:f>(T352 - T351) / (3 * Q345)</x:f>
      </x:c>
      <x:c r="N357" s="61">
        <x:f>T351</x:f>
      </x:c>
      <x:c r="O357" s="61">
        <x:f>T345 - Q345 * (T352 + 2 * T351) / 3</x:f>
      </x:c>
      <x:c r="P357" s="61">
        <x:f>N345</x:f>
      </x:c>
      <x:c r="Q357" s="62" t="s">
        <x:v>174</x:v>
      </x:c>
      <x:c r="R357" s="63" t="s">
        <x:v>174</x:v>
      </x:c>
      <x:c r="S357" s="63" t="s">
        <x:v>174</x:v>
      </x:c>
      <x:c r="T357" s="64" t="s"/>
    </x:row>
  </x:sheetData>
  <x:mergeCells count="74">
    <x:mergeCell ref="A6:B6"/>
    <x:mergeCell ref="D6:E6"/>
    <x:mergeCell ref="G6:H6"/>
    <x:mergeCell ref="M11:P11"/>
    <x:mergeCell ref="AL11:AO11"/>
    <x:mergeCell ref="A23:B23"/>
    <x:mergeCell ref="D23:E23"/>
    <x:mergeCell ref="G23:H23"/>
    <x:mergeCell ref="M30:P30"/>
    <x:mergeCell ref="AL30:AO30"/>
    <x:mergeCell ref="A42:B42"/>
    <x:mergeCell ref="D42:E42"/>
    <x:mergeCell ref="G42:H42"/>
    <x:mergeCell ref="M49:P49"/>
    <x:mergeCell ref="A60:B60"/>
    <x:mergeCell ref="D60:E60"/>
    <x:mergeCell ref="G60:H60"/>
    <x:mergeCell ref="M68:P68"/>
    <x:mergeCell ref="A80:B80"/>
    <x:mergeCell ref="D80:E80"/>
    <x:mergeCell ref="G80:H80"/>
    <x:mergeCell ref="M88:P88"/>
    <x:mergeCell ref="A100:B100"/>
    <x:mergeCell ref="D100:E100"/>
    <x:mergeCell ref="G100:H100"/>
    <x:mergeCell ref="M108:P108"/>
    <x:mergeCell ref="A120:B120"/>
    <x:mergeCell ref="D120:E120"/>
    <x:mergeCell ref="G120:H120"/>
    <x:mergeCell ref="M128:P128"/>
    <x:mergeCell ref="A140:B140"/>
    <x:mergeCell ref="D140:E140"/>
    <x:mergeCell ref="G140:H140"/>
    <x:mergeCell ref="M148:P148"/>
    <x:mergeCell ref="A160:B160"/>
    <x:mergeCell ref="D160:E160"/>
    <x:mergeCell ref="G160:H160"/>
    <x:mergeCell ref="M168:P168"/>
    <x:mergeCell ref="A180:B180"/>
    <x:mergeCell ref="D180:E180"/>
    <x:mergeCell ref="G180:H180"/>
    <x:mergeCell ref="M188:P188"/>
    <x:mergeCell ref="A200:B200"/>
    <x:mergeCell ref="D200:E200"/>
    <x:mergeCell ref="G200:H200"/>
    <x:mergeCell ref="M208:P208"/>
    <x:mergeCell ref="A220:B220"/>
    <x:mergeCell ref="D220:E220"/>
    <x:mergeCell ref="G220:H220"/>
    <x:mergeCell ref="M228:P228"/>
    <x:mergeCell ref="A240:B240"/>
    <x:mergeCell ref="D240:E240"/>
    <x:mergeCell ref="G240:H240"/>
    <x:mergeCell ref="M248:P248"/>
    <x:mergeCell ref="A260:B260"/>
    <x:mergeCell ref="D260:E260"/>
    <x:mergeCell ref="G260:H260"/>
    <x:mergeCell ref="M268:P268"/>
    <x:mergeCell ref="A280:B280"/>
    <x:mergeCell ref="D280:E280"/>
    <x:mergeCell ref="G280:H280"/>
    <x:mergeCell ref="M288:P288"/>
    <x:mergeCell ref="A300:B300"/>
    <x:mergeCell ref="D300:E300"/>
    <x:mergeCell ref="G300:H300"/>
    <x:mergeCell ref="M308:P308"/>
    <x:mergeCell ref="A320:B320"/>
    <x:mergeCell ref="D320:E320"/>
    <x:mergeCell ref="G320:H320"/>
    <x:mergeCell ref="M328:P328"/>
    <x:mergeCell ref="A340:B340"/>
    <x:mergeCell ref="D340:E340"/>
    <x:mergeCell ref="G340:H340"/>
    <x:mergeCell ref="M348:P348"/>
  </x:mergeCells>
  <x:conditionalFormatting sqref="I339:I357">
    <x:cfRule type="containsText" dxfId="0" priority="1" operator="containsText" text="Failed">
      <x:formula>NOT(ISERROR(SEARCH("Failed",I339)))</x:formula>
    </x:cfRule>
    <x:cfRule type="containsText" dxfId="1" priority="2" operator="containsText" text="Passed">
      <x:formula>NOT(ISERROR(SEARCH("Passed",I339)))</x:formula>
    </x:cfRule>
  </x:conditionalFormatting>
  <x:conditionalFormatting sqref="I319:I337">
    <x:cfRule type="containsText" dxfId="0" priority="3" operator="containsText" text="Failed">
      <x:formula>NOT(ISERROR(SEARCH("Failed",I319)))</x:formula>
    </x:cfRule>
    <x:cfRule type="containsText" dxfId="1" priority="4" operator="containsText" text="Passed">
      <x:formula>NOT(ISERROR(SEARCH("Passed",I319)))</x:formula>
    </x:cfRule>
  </x:conditionalFormatting>
  <x:conditionalFormatting sqref="I299:I318">
    <x:cfRule type="containsText" dxfId="0" priority="5" operator="containsText" text="Failed">
      <x:formula>NOT(ISERROR(SEARCH("Failed",I299)))</x:formula>
    </x:cfRule>
    <x:cfRule type="containsText" dxfId="1" priority="6" operator="containsText" text="Passed">
      <x:formula>NOT(ISERROR(SEARCH("Passed",I299)))</x:formula>
    </x:cfRule>
  </x:conditionalFormatting>
  <x:conditionalFormatting sqref="I279:I297">
    <x:cfRule type="containsText" dxfId="0" priority="7" operator="containsText" text="Failed">
      <x:formula>NOT(ISERROR(SEARCH("Failed",I279)))</x:formula>
    </x:cfRule>
    <x:cfRule type="containsText" dxfId="1" priority="8" operator="containsText" text="Passed">
      <x:formula>NOT(ISERROR(SEARCH("Passed",I279)))</x:formula>
    </x:cfRule>
  </x:conditionalFormatting>
  <x:conditionalFormatting sqref="I1:I278 I298:I298 I338:I338 I358:I1048576">
    <x:cfRule type="containsText" dxfId="0" priority="9" operator="containsText" text="Failed">
      <x:formula>NOT(ISERROR(SEARCH("Failed",I1)))</x:formula>
    </x:cfRule>
    <x:cfRule type="containsText" dxfId="1" priority="10" operator="containsText" text="Passed">
      <x:formula>NOT(ISERROR(SEARCH("Passed",I1)))</x:formula>
    </x:cfRule>
  </x:conditionalFormatting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ComputeTestData - For Testing</vt:lpstr>
      <vt:lpstr>ComputeTestData - Reference</vt:lpstr>
      <vt:lpstr>Template</vt:lpstr>
      <vt:lpstr>Reference - NaturalCubicSpline</vt:lpstr>
      <vt:lpstr>ComputeTestData - For Testing!Print_Area</vt:lpstr>
      <vt:lpstr>ComputeTestData - For Testing!Print_Titles</vt:lpstr>
      <vt:lpstr>ComputeTestData - Reference!Print_Area</vt:lpstr>
      <vt:lpstr>ComputeTestData - Reference!Print_Titles</vt:lpstr>
      <vt:lpstr>Template!Print_Area</vt:lpstr>
      <vt:lpstr>Template!Print_Titles</vt:lpstr>
      <vt:lpstr>Reference - NaturalCubicSpline!Print_Area</vt:lpstr>
      <vt:lpstr>Reference - NaturalCubicSpline!Print_Titles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Chris</dc:creator>
  <lastModifiedBy>Cody McCoy</lastModifiedBy>
  <dcterms:created xsi:type="dcterms:W3CDTF">2020-04-29T22:55:41.0000000Z</dcterms:created>
  <dcterms:modified xsi:type="dcterms:W3CDTF">2020-07-16T17:01:00.1851099Z</dcterms:modified>
</coreProperties>
</file>