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9151\Downloads\"/>
    </mc:Choice>
  </mc:AlternateContent>
  <xr:revisionPtr revIDLastSave="0" documentId="8_{F1EC6158-0507-4DE8-911A-AAD0D77C4967}" xr6:coauthVersionLast="47" xr6:coauthVersionMax="47" xr10:uidLastSave="{00000000-0000-0000-0000-000000000000}"/>
  <bookViews>
    <workbookView xWindow="38280" yWindow="-120" windowWidth="29040" windowHeight="18240" xr2:uid="{C07BB914-1C87-42C5-901E-CD5AFA35001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J3" i="1"/>
  <c r="B6" i="1"/>
  <c r="B7" i="1"/>
  <c r="B8" i="1"/>
  <c r="B9" i="1"/>
  <c r="B10" i="1"/>
  <c r="B11" i="1"/>
  <c r="B12" i="1"/>
  <c r="B13" i="1"/>
  <c r="B14" i="1"/>
  <c r="B15" i="1"/>
  <c r="B16" i="1"/>
  <c r="A3" i="1"/>
  <c r="D16" i="1" l="1" a="1"/>
  <c r="D16" i="1" s="1"/>
  <c r="G16" i="1" a="1"/>
  <c r="G16" i="1" s="1"/>
  <c r="F16" i="1" a="1"/>
  <c r="F16" i="1" s="1"/>
  <c r="E15" i="1" a="1"/>
  <c r="E15" i="1" s="1"/>
  <c r="G15" i="1" a="1"/>
  <c r="G15" i="1" s="1"/>
  <c r="F15" i="1" a="1"/>
  <c r="F15" i="1" s="1"/>
  <c r="E14" i="1" a="1"/>
  <c r="E14" i="1" s="1"/>
  <c r="G14" i="1" a="1"/>
  <c r="G14" i="1" s="1"/>
  <c r="F14" i="1" a="1"/>
  <c r="F14" i="1" s="1"/>
  <c r="E13" i="1" a="1"/>
  <c r="E13" i="1" s="1"/>
  <c r="G13" i="1" a="1"/>
  <c r="G13" i="1" s="1"/>
  <c r="F13" i="1" a="1"/>
  <c r="F13" i="1" s="1"/>
  <c r="D12" i="1" a="1"/>
  <c r="D12" i="1" s="1"/>
  <c r="G12" i="1" a="1"/>
  <c r="G12" i="1" s="1"/>
  <c r="F12" i="1" a="1"/>
  <c r="F12" i="1" s="1"/>
  <c r="D11" i="1" a="1"/>
  <c r="D11" i="1" s="1"/>
  <c r="G11" i="1" a="1"/>
  <c r="G11" i="1" s="1"/>
  <c r="F11" i="1" a="1"/>
  <c r="F11" i="1" s="1"/>
  <c r="D10" i="1" a="1"/>
  <c r="D10" i="1" s="1"/>
  <c r="G10" i="1" a="1"/>
  <c r="G10" i="1" s="1"/>
  <c r="F10" i="1" a="1"/>
  <c r="F10" i="1" s="1"/>
  <c r="J9" i="1" a="1"/>
  <c r="J9" i="1" s="1"/>
  <c r="G9" i="1" a="1"/>
  <c r="G9" i="1" s="1"/>
  <c r="F9" i="1" a="1"/>
  <c r="F9" i="1" s="1"/>
  <c r="D8" i="1" a="1"/>
  <c r="D8" i="1" s="1"/>
  <c r="G8" i="1" a="1"/>
  <c r="G8" i="1" s="1"/>
  <c r="F8" i="1" a="1"/>
  <c r="F8" i="1" s="1"/>
  <c r="J7" i="1" a="1"/>
  <c r="J7" i="1" s="1"/>
  <c r="G7" i="1" a="1"/>
  <c r="G7" i="1" s="1"/>
  <c r="F7" i="1" a="1"/>
  <c r="F7" i="1" s="1"/>
  <c r="J6" i="1" a="1"/>
  <c r="J6" i="1" s="1"/>
  <c r="F6" i="1" a="1"/>
  <c r="F6" i="1" s="1"/>
  <c r="G6" i="1" a="1"/>
  <c r="G6" i="1" s="1"/>
  <c r="E16" i="1" a="1"/>
  <c r="E16" i="1" s="1"/>
  <c r="E10" i="1" a="1"/>
  <c r="E10" i="1" s="1"/>
  <c r="E9" i="1" a="1"/>
  <c r="E9" i="1" s="1"/>
  <c r="E8" i="1" a="1"/>
  <c r="E8" i="1" s="1"/>
  <c r="E7" i="1" a="1"/>
  <c r="E7" i="1" s="1"/>
  <c r="E6" i="1" a="1"/>
  <c r="E6" i="1" s="1"/>
  <c r="J16" i="1" a="1"/>
  <c r="J16" i="1" s="1"/>
  <c r="J15" i="1" a="1"/>
  <c r="J15" i="1" s="1"/>
  <c r="J14" i="1" a="1"/>
  <c r="J14" i="1" s="1"/>
  <c r="J13" i="1" a="1"/>
  <c r="J13" i="1" s="1"/>
  <c r="J12" i="1" a="1"/>
  <c r="J12" i="1" s="1"/>
  <c r="J11" i="1" a="1"/>
  <c r="J11" i="1" s="1"/>
  <c r="D14" i="1" a="1"/>
  <c r="D14" i="1" s="1"/>
  <c r="J10" i="1" a="1"/>
  <c r="J10" i="1" s="1"/>
  <c r="D7" i="1" a="1"/>
  <c r="D7" i="1" s="1"/>
  <c r="D9" i="1" a="1"/>
  <c r="D9" i="1" s="1"/>
  <c r="D15" i="1" a="1"/>
  <c r="D15" i="1" s="1"/>
  <c r="J8" i="1" a="1"/>
  <c r="J8" i="1" s="1"/>
  <c r="E12" i="1" a="1"/>
  <c r="E12" i="1" s="1"/>
  <c r="E11" i="1" a="1"/>
  <c r="E11" i="1" s="1"/>
  <c r="C10" i="1" a="1"/>
  <c r="C10" i="1" s="1"/>
  <c r="C9" i="1" a="1"/>
  <c r="C9" i="1" s="1"/>
  <c r="C6" i="1" a="1"/>
  <c r="C6" i="1" s="1"/>
  <c r="D6" i="1" a="1"/>
  <c r="D6" i="1" s="1"/>
  <c r="C7" i="1" a="1"/>
  <c r="C7" i="1" s="1"/>
  <c r="C15" i="1" a="1"/>
  <c r="C15" i="1" s="1"/>
  <c r="C8" i="1" a="1"/>
  <c r="C8" i="1" s="1"/>
  <c r="C16" i="1" a="1"/>
  <c r="C16" i="1" s="1"/>
  <c r="C14" i="1" a="1"/>
  <c r="C14" i="1" s="1"/>
  <c r="C12" i="1" a="1"/>
  <c r="C12" i="1" s="1"/>
  <c r="C11" i="1" a="1"/>
  <c r="C11" i="1" s="1"/>
  <c r="D13" i="1" l="1" a="1"/>
  <c r="D13" i="1" s="1"/>
  <c r="C13" i="1" a="1"/>
  <c r="C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tc={349651E8-9729-454E-90E2-DB2269289F6F}</author>
  </authors>
  <commentList>
    <comment ref="E5" authorId="0" shapeId="0" xr:uid="{349651E8-9729-454E-90E2-DB2269289F6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 der zitierten quelle wird ein Linearer Zusammenhang verwendet, da das Molvolumen von Wasser und Glycerin annähernd unabhängig von den Konzentrationen konstant bleibt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<sst xmlns="http://schemas.openxmlformats.org/spreadsheetml/2006/main" count="22" uniqueCount="22">
  <si>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Isoterm 20 °C</t>
  </si>
  <si>
    <t>https://www.sciencedirect.com/science/article/pii/S0920410512002185</t>
  </si>
  <si>
    <r>
      <t>η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[mPa*s] Wasser</t>
    </r>
  </si>
  <si>
    <r>
      <t>ρ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kg/m^3 Wasser</t>
    </r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</si>
  <si>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[mN/m] Wasser</t>
    </r>
  </si>
  <si>
    <r>
      <t>η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[mPa*s] Glycerin</t>
    </r>
  </si>
  <si>
    <r>
      <t>ρ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>kg/m^3 Glycerin</t>
    </r>
  </si>
  <si>
    <r>
      <t>σ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[mN/m] Glycerin</t>
    </r>
  </si>
  <si>
    <t>Molmasse Wasser</t>
  </si>
  <si>
    <t>Molmasse Glycerin</t>
  </si>
  <si>
    <r>
      <t>k</t>
    </r>
    <r>
      <rPr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</si>
  <si>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vertAlign val="subscript"/>
        <sz val="11"/>
        <color theme="1"/>
        <rFont val="Calibri"/>
        <family val="2"/>
        <scheme val="minor"/>
      </rPr>
      <t>m</t>
    </r>
  </si>
  <si>
    <t>Massen  % Wasser</t>
  </si>
  <si>
    <t>Massen % Glycerin</t>
  </si>
  <si>
    <t>mol % Wasser</t>
  </si>
  <si>
    <t>mol % Glycerin</t>
  </si>
  <si>
    <t>Dichte [kg/m^3]</t>
  </si>
  <si>
    <t>Vol % Wasser</t>
  </si>
  <si>
    <t>Vol % Glycerin</t>
  </si>
  <si>
    <r>
      <t xml:space="preserve">Dyn. Viskosität </t>
    </r>
    <r>
      <rPr>
        <sz val="11"/>
        <color theme="1"/>
        <rFont val="Calibri"/>
        <family val="2"/>
      </rPr>
      <t>η</t>
    </r>
  </si>
  <si>
    <r>
      <t xml:space="preserve">Kin. Viskosität </t>
    </r>
    <r>
      <rPr>
        <sz val="11"/>
        <color theme="1"/>
        <rFont val="Calibri"/>
        <family val="2"/>
      </rPr>
      <t>ν</t>
    </r>
  </si>
  <si>
    <t>Oberfl.Spannung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</si>
</sst>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5" fillId="0" borderId="0" xfId="2"/>
    <xf numFmtId="9" fontId="0" fillId="0" borderId="0" xfId="1" applyFont="1"/>
    <xf numFmtId="10" fontId="0" fillId="0" borderId="0" xfId="1" applyNumberFormat="1" applyFont="1"/>
    <xf numFmtId="0" fontId="0" fillId="0" borderId="0" xfId="0" applyNumberFormat="1"/>
  </cellXfs>
  <cellStyles count="3">
    <cellStyle name="Link" xfId="2" builtinId="8"/>
    <cellStyle name="Prozent" xfId="1" builtinId="5"/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14" formatCode="0.00%"/>
    </dxf>
    <dxf>
      <numFmt numFmtId="0" formatCode="General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Dyn.</a:t>
            </a:r>
            <a:r>
              <a:rPr lang="de-DE" baseline="0"/>
              <a:t> </a:t>
            </a:r>
            <a:r>
              <a:rPr lang="de-DE"/>
              <a:t>Viskosität</a:t>
            </a:r>
            <a:r>
              <a:rPr lang="de-DE" baseline="0"/>
              <a:t> von Glycerin Wasser gemischen</a:t>
            </a:r>
            <a:endParaRPr lang="de-DE"/>
          </a:p>
        </c:rich>
      </c:tx>
      <c:layout>
        <c:manualLayout>
          <c:xMode val="edge"/>
          <c:yMode val="edge"/>
          <c:x val="0.13688228428648924"/>
          <c:y val="3.24449594438006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Tabelle1!$D$6:$D$16</c:f>
              <c:numCache>
                <c:formatCode>0.00%</c:formatCode>
                <c:ptCount val="11"/>
                <c:pt idx="0">
                  <c:v>1</c:v>
                </c:pt>
                <c:pt idx="1">
                  <c:v>0.63776526191439975</c:v>
                </c:pt>
                <c:pt idx="2">
                  <c:v>0.4389923935434305</c:v>
                </c:pt>
                <c:pt idx="3">
                  <c:v>0.31340487866405126</c:v>
                </c:pt>
                <c:pt idx="4">
                  <c:v>0.22686796766986667</c:v>
                </c:pt>
                <c:pt idx="5">
                  <c:v>0.16361858362671619</c:v>
                </c:pt>
                <c:pt idx="6">
                  <c:v>0.11537135498224056</c:v>
                </c:pt>
                <c:pt idx="7">
                  <c:v>7.7354623833516933E-2</c:v>
                </c:pt>
                <c:pt idx="8">
                  <c:v>4.6626348765159559E-2</c:v>
                </c:pt>
                <c:pt idx="9">
                  <c:v>2.1273890471581906E-2</c:v>
                </c:pt>
                <c:pt idx="10">
                  <c:v>0</c:v>
                </c:pt>
              </c:numCache>
            </c:numRef>
          </c:cat>
          <c:val>
            <c:numRef>
              <c:f>Tabelle1!$H$6:$H$16</c:f>
              <c:numCache>
                <c:formatCode>General</c:formatCode>
                <c:ptCount val="11"/>
                <c:pt idx="0">
                  <c:v>1413.8</c:v>
                </c:pt>
                <c:pt idx="1">
                  <c:v>302.7</c:v>
                </c:pt>
                <c:pt idx="2">
                  <c:v>91.454999999999998</c:v>
                </c:pt>
                <c:pt idx="3">
                  <c:v>35.131999999999998</c:v>
                </c:pt>
                <c:pt idx="4">
                  <c:v>16.062000000000001</c:v>
                </c:pt>
                <c:pt idx="5">
                  <c:v>8.3650000000000002</c:v>
                </c:pt>
                <c:pt idx="6">
                  <c:v>4.8140000000000001</c:v>
                </c:pt>
                <c:pt idx="7">
                  <c:v>2.9961000000000002</c:v>
                </c:pt>
                <c:pt idx="8">
                  <c:v>1.9849000000000001</c:v>
                </c:pt>
                <c:pt idx="9">
                  <c:v>1.3832</c:v>
                </c:pt>
                <c:pt idx="10">
                  <c:v>1.0048999999999999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E23-4B8A-B938-02F38DBADD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7200464"/>
        <c:axId val="1697188816"/>
      </c:lineChart>
      <c:catAx>
        <c:axId val="169720046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188816"/>
        <c:crosses val="autoZero"/>
        <c:auto val="1"/>
        <c:lblAlgn val="ctr"/>
        <c:lblOffset val="100"/>
        <c:noMultiLvlLbl val="0"/>
      </c:catAx>
      <c:valAx>
        <c:axId val="169718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72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223630</xdr:colOff>
      <xdr:row>17</xdr:row>
      <xdr:rowOff>27693</xdr:rowOff>
    </xdr:from>
    <xdr:to>
      <xdr:col>4</xdr:col>
      <xdr:colOff>751519</xdr:colOff>
      <xdr:row>32</xdr:row>
      <xdr:rowOff>26472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37887851-9BD2-E6EE-3BDB-3CAEBB3B4E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Felix Pasch" id="{A65FBEEF-94B7-43BA-B673-97510ACECA0A}" userId="4978c2f266ed2c8e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C5A6D-D71A-47ED-B79D-B50510D6E01C}" name="Tabelle1" displayName="Tabelle1" ref="A5:J16" totalsRowShown="0">
  <autoFilter ref="A5:J16" xr:uid="{E73C5A6D-D71A-47ED-B79D-B50510D6E01C}"/>
  <tableColumns count="10">
    <tableColumn id="8" xr3:uid="{4C181618-FCF7-4BE5-85AE-0D420F977026}" name="Massen  % Wasser" dataDxfId="9" dataCellStyle="Prozent"/>
    <tableColumn id="7" xr3:uid="{81E61AB0-7640-4316-A30B-556698745FAF}" name="Massen % Glycerin" dataDxfId="8" dataCellStyle="Prozent">
      <calculatedColumnFormula>1-Tabelle1[[#This Row],[Massen  % Wasser]]</calculatedColumnFormula>
    </tableColumn>
    <tableColumn id="1" xr3:uid="{680D318B-6569-4B5E-BDD6-BFAFF90D2833}" name="mol % Wasser" dataDxfId="7" dataCellStyle="Prozent">
      <calculatedColumnFormula array="1">(Tabelle1[[#This Row],[Massen  % Wasser]]/Tabelle2[Molmasse Wasser])/((Tabelle1[[#This Row],[Massen  % Wasser]]/Tabelle2[Molmasse Wasser])+(Tabelle1[[#This Row],[Massen % Glycerin]]/Tabelle2[Molmasse Glycerin]))</calculatedColumnFormula>
    </tableColumn>
    <tableColumn id="2" xr3:uid="{F9464C83-984D-4886-B28A-BA18C4651E19}" name="mol % Glycerin" dataDxfId="6" dataCellStyle="Prozent">
      <calculatedColumnFormula array="1">(Tabelle1[[#This Row],[Massen % Glycerin]]/Tabelle2[Molmasse Glycerin])/((Tabelle1[[#This Row],[Massen  % Wasser]]/Tabelle2[Molmasse Wasser])+(Tabelle1[[#This Row],[Massen % Glycerin]]/Tabelle2[Molmasse Glycerin]))</calculatedColumnFormula>
    </tableColumn>
    <tableColumn id="3" xr3:uid="{2AACC8F2-DE94-4D73-9E7C-9F05F0DA99CD}" name="Dichte [kg/m^3]" dataDxfId="5">
      <calculatedColumnFormula array="1" xml:space="preserve"> Tabelle2[ρ0kg/m^3 Wasser]*Tabelle1[[#This Row],[Massen  % Wasser]]+Tabelle2[ρ0kg/m^3 Glycerin]*Tabelle1[[#This Row],[Massen % Glycerin]]</calculatedColumnFormula>
    </tableColumn>
    <tableColumn id="9" xr3:uid="{2FF64E77-D8C8-4E3F-B11B-3F8A702CB27B}" name="Vol % Wasser" dataDxfId="4" dataCellStyle="Prozent">
      <calculatedColumnFormula array="1" xml:space="preserve"> (Tabelle1[[#This Row],[Massen  % Wasser]]/Tabelle2[ρ0kg/m^3 Wasser])/((Tabelle1[[#This Row],[Massen  % Wasser]]/Tabelle2[ρ0kg/m^3 Wasser])+(Tabelle1[[#This Row],[Massen % Glycerin]]/Tabelle2[ρ0kg/m^3 Glycerin]))</calculatedColumnFormula>
    </tableColumn>
    <tableColumn id="10" xr3:uid="{F183A7B0-407E-4B93-AA51-93B44393867C}" name="Vol % Glycerin" dataDxfId="3" dataCellStyle="Prozent">
      <calculatedColumnFormula array="1" xml:space="preserve"> (Tabelle1[[#This Row],[Massen % Glycerin]]/Tabelle2[ρ0kg/m^3 Glycerin])/((Tabelle1[[#This Row],[Massen  % Wasser]]/Tabelle2[ρ0kg/m^3 Wasser])+(Tabelle1[[#This Row],[Massen % Glycerin]]/Tabelle2[ρ0kg/m^3 Glycerin]))</calculatedColumnFormula>
    </tableColumn>
    <tableColumn id="4" xr3:uid="{90B24482-7900-465A-8FE3-AC888688D7BB}" name="Dyn. Viskosität η" dataDxfId="2">
      <calculatedColumnFormula array="1">Tabelle2[η0 '[mPa*s'] Wasser]*((1-(Tabelle1[[#This Row],[Vol % Glycerin]]/Tabelle2[Cm]))/(1-(Tabelle2[k0]*Tabelle2[Cm]-1)*(Tabelle1[[#This Row],[Vol % Glycerin]]/Tabelle2[Cm])))^((-2.5*Tabelle2[Cm])/(2-Tabelle2[k0]*Tabelle2[Cm]))</calculatedColumnFormula>
    </tableColumn>
    <tableColumn id="5" xr3:uid="{79E677F2-CBC0-4E80-9ABF-4EB342615182}" name="Kin. Viskosität ν" dataDxfId="1">
      <calculatedColumnFormula>Tabelle1[[#This Row],[Dyn. Viskosität η]]/Tabelle1[[#This Row],[Dichte '[kg/m^3']]]</calculatedColumnFormula>
    </tableColumn>
    <tableColumn id="6" xr3:uid="{0D456137-42E9-4754-8084-7374B58ADA1E}" name="Oberfl.Spannung" dataDxfId="0">
      <calculatedColumnFormula array="1">Tabelle1[[#This Row],[Massen  % Wasser]]*Tabelle2[σ0 '[mN/m'] Wasser]+Tabelle1[[#This Row],[Massen % Glycerin]]*Tabelle2[σ0 '[mN/m'] Glycerin]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B8A7-A160-46A6-83D4-C4D8CF823EE4}" name="Tabelle2" displayName="Tabelle2" ref="A2:J3" totalsRowShown="0">
  <autoFilter ref="A2:J3" xr:uid="{F918B8A7-A160-46A6-83D4-C4D8CF823EE4}"/>
  <tableColumns count="10">
    <tableColumn id="3" xr3:uid="{2783DBF1-473C-4207-A37B-6792E11C8204}" name="η0 [mPa*s] Wasser">
      <calculatedColumnFormula>1.001</calculatedColumnFormula>
    </tableColumn>
    <tableColumn id="4" xr3:uid="{F17A040C-9957-46A6-831B-8F2C10781D16}" name="ρ0kg/m^3 Wasser"/>
    <tableColumn id="5" xr3:uid="{BC117699-2323-461D-8EE1-40ABE9FD25EA}" name="σ0 [mN/m] Wasser"/>
    <tableColumn id="11" xr3:uid="{AFBDAAE7-4EA7-448E-A153-737CB01C63B5}" name="η0 [mPa*s] Glycerin"/>
    <tableColumn id="12" xr3:uid="{071551C8-5F85-4255-8B73-B01D2287D72C}" name="ρ0kg/m^3 Glycerin"/>
    <tableColumn id="13" xr3:uid="{72DD8D39-4E93-45B1-89ED-CBB5E35F7204}" name="σ0 [mN/m] Glycerin"/>
    <tableColumn id="6" xr3:uid="{F0841C04-D4BD-4DC3-B6AE-DDD625C65BBD}" name="Molmasse Wasser"/>
    <tableColumn id="7" xr3:uid="{7B0E5CC2-0D73-456A-B495-4719FEEEB480}" name="Molmasse Glycerin"/>
    <tableColumn id="15" xr3:uid="{8DD3AA9A-4E55-4AF8-9CF6-5F44EB593D89}" name="k0">
      <calculatedColumnFormula>-0.012*(20+273.15)+4.74</calculatedColumnFormula>
    </tableColumn>
    <tableColumn id="16" xr3:uid="{84A69E98-4B3F-4007-A41E-C80935FB034D}" name="Cm">
      <calculatedColumnFormula>1.2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5" dT="2022-11-23T14:16:43.42" personId="{A65FBEEF-94B7-43BA-B673-97510ACECA0A}" id="{349651E8-9729-454E-90E2-DB2269289F6F}">
    <text xml:space="preserve">In der zitierten quelle wird ein Linearer Zusammenhang verwendet, da das Molvolumen von Wasser und Glycerin annähernd unabhängig von den Konzentrationen konstant bleibt
</text>
  </threadedComment>
</ThreadedComments>
</file>

<file path=xl/worksheets/_rels/sheet1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drawing" Target="../drawings/drawing1.xml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direct.com/science/article/pii/S0920410512002185" TargetMode="External"/><Relationship Id="rId6" Type="http://schemas.openxmlformats.org/officeDocument/2006/relationships/table" Target="../tables/table2.xml"/><Relationship Id="rId5" Type="http://schemas.openxmlformats.org/officeDocument/2006/relationships/table" Target="../tables/table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D9D5E-A23D-4C8E-8FA7-315DA08F4E63}">
  <dimension ref="A1:J22"/>
  <sheetViews>
    <sheetView tabSelected="1" topLeftCell="E1" zoomScale="115" zoomScaleNormal="115" workbookViewId="0">
      <selection activeCell="J24" sqref="J24"/>
    </sheetView>
  </sheetViews>
  <sheetFormatPr defaultColWidth="11.42578125" defaultRowHeight="14.45"/>
  <cols>
    <col min="1" max="1" width="18.85546875" customWidth="1"/>
    <col min="2" max="2" width="21.140625" customWidth="1"/>
    <col min="3" max="3" width="17.140625" customWidth="1"/>
    <col min="4" max="4" width="19.42578125" customWidth="1"/>
    <col min="5" max="5" width="18.5703125" customWidth="1"/>
    <col min="6" max="6" width="20.42578125" customWidth="1"/>
    <col min="7" max="7" width="19.28515625" customWidth="1"/>
    <col min="8" max="8" width="19.7109375" customWidth="1"/>
    <col min="9" max="9" width="19.85546875" customWidth="1"/>
    <col min="10" max="10" width="19.5703125" bestFit="1" customWidth="1"/>
    <col min="11" max="11" width="18.7109375" customWidth="1"/>
    <col min="12" max="12" width="20.140625" customWidth="1"/>
  </cols>
  <sheetData>
    <row r="1" spans="1:10">
      <c r="A1" t="s">
        <v>0</v>
      </c>
      <c r="B1" s="2" t="s">
        <v>1</v>
      </c>
    </row>
    <row r="2" spans="1:10" ht="16.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t="s">
        <v>8</v>
      </c>
      <c r="H2" t="s">
        <v>9</v>
      </c>
      <c r="I2" t="s">
        <v>10</v>
      </c>
      <c r="J2" t="s">
        <v>11</v>
      </c>
    </row>
    <row r="3" spans="1:10">
      <c r="A3">
        <f>1.001</f>
        <v>1.0009999999999999</v>
      </c>
      <c r="B3">
        <v>998.21</v>
      </c>
      <c r="C3">
        <v>72.739999999999995</v>
      </c>
      <c r="D3">
        <v>1412</v>
      </c>
      <c r="E3">
        <v>1261</v>
      </c>
      <c r="F3">
        <v>64</v>
      </c>
      <c r="G3">
        <v>18.015267999999999</v>
      </c>
      <c r="H3">
        <v>92.09</v>
      </c>
      <c r="I3">
        <f>-0.012*(20+273.15)+4.74</f>
        <v>1.2222000000000004</v>
      </c>
      <c r="J3">
        <f>1.2</f>
        <v>1.2</v>
      </c>
    </row>
    <row r="5" spans="1:10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>
      <c r="A6" s="4">
        <v>0</v>
      </c>
      <c r="B6" s="4">
        <f>1-Tabelle1[[#This Row],[Massen  % Wasser]]</f>
        <v>1</v>
      </c>
      <c r="C6" s="4" cm="1">
        <f t="array" ref="C6">(Tabelle1[[#This Row],[Massen  % Wasser]]/Tabelle2[Molmasse Wasser])/((Tabelle1[[#This Row],[Massen  % Wasser]]/Tabelle2[Molmasse Wasser])+(Tabelle1[[#This Row],[Massen % Glycerin]]/Tabelle2[Molmasse Glycerin]))</f>
        <v>0</v>
      </c>
      <c r="D6" s="4" cm="1">
        <f t="array" ref="D6">(Tabelle1[[#This Row],[Massen % Glycerin]]/Tabelle2[Molmasse Glycerin])/((Tabelle1[[#This Row],[Massen  % Wasser]]/Tabelle2[Molmasse Wasser])+(Tabelle1[[#This Row],[Massen % Glycerin]]/Tabelle2[Molmasse Glycerin]))</f>
        <v>1</v>
      </c>
      <c r="E6" cm="1">
        <f t="array" ref="E6" xml:space="preserve"> Tabelle2[ρ0kg/m^3 Wasser]*Tabelle1[[#This Row],[Massen  % Wasser]]+Tabelle2[ρ0kg/m^3 Glycerin]*Tabelle1[[#This Row],[Massen % Glycerin]]</f>
        <v>1261</v>
      </c>
      <c r="F6" s="4" cm="1">
        <f t="array" ref="F6" xml:space="preserve"> (Tabelle1[[#This Row],[Massen  % Wasser]]/Tabelle2[ρ0kg/m^3 Wasser])/((Tabelle1[[#This Row],[Massen  % Wasser]]/Tabelle2[ρ0kg/m^3 Wasser])+(Tabelle1[[#This Row],[Massen % Glycerin]]/Tabelle2[ρ0kg/m^3 Glycerin]))</f>
        <v>0</v>
      </c>
      <c r="G6" s="4" cm="1">
        <f t="array" ref="G6" xml:space="preserve"> (Tabelle1[[#This Row],[Massen % Glycerin]]/Tabelle2[ρ0kg/m^3 Glycerin])/((Tabelle1[[#This Row],[Massen  % Wasser]]/Tabelle2[ρ0kg/m^3 Wasser])+(Tabelle1[[#This Row],[Massen % Glycerin]]/Tabelle2[ρ0kg/m^3 Glycerin]))</f>
        <v>1</v>
      </c>
      <c r="H6">
        <v>1413.8</v>
      </c>
      <c r="I6">
        <v>1.1214</v>
      </c>
      <c r="J6" cm="1">
        <f t="array" ref="J6">Tabelle1[[#This Row],[Massen  % Wasser]]*Tabelle2[σ0 '[mN/m'] Wasser]+Tabelle1[[#This Row],[Massen % Glycerin]]*Tabelle2[σ0 '[mN/m'] Glycerin]</f>
        <v>64</v>
      </c>
    </row>
    <row r="7" spans="1:10">
      <c r="A7" s="4">
        <v>0.1</v>
      </c>
      <c r="B7" s="4">
        <f>1-Tabelle1[[#This Row],[Massen  % Wasser]]</f>
        <v>0.9</v>
      </c>
      <c r="C7" s="4" cm="1">
        <f t="array" ref="C7">(Tabelle1[[#This Row],[Massen  % Wasser]]/Tabelle2[Molmasse Wasser])/((Tabelle1[[#This Row],[Massen  % Wasser]]/Tabelle2[Molmasse Wasser])+(Tabelle1[[#This Row],[Massen % Glycerin]]/Tabelle2[Molmasse Glycerin]))</f>
        <v>0.36223473808560031</v>
      </c>
      <c r="D7" s="4" cm="1">
        <f t="array" ref="D7">(Tabelle1[[#This Row],[Massen % Glycerin]]/Tabelle2[Molmasse Glycerin])/((Tabelle1[[#This Row],[Massen  % Wasser]]/Tabelle2[Molmasse Wasser])+(Tabelle1[[#This Row],[Massen % Glycerin]]/Tabelle2[Molmasse Glycerin]))</f>
        <v>0.63776526191439975</v>
      </c>
      <c r="E7" cm="1">
        <f t="array" ref="E7" xml:space="preserve"> Tabelle2[ρ0kg/m^3 Wasser]*Tabelle1[[#This Row],[Massen  % Wasser]]+Tabelle2[ρ0kg/m^3 Glycerin]*Tabelle1[[#This Row],[Massen % Glycerin]]</f>
        <v>1234.721</v>
      </c>
      <c r="F7" s="4" cm="1">
        <f t="array" ref="F7" xml:space="preserve"> (Tabelle1[[#This Row],[Massen  % Wasser]]/Tabelle2[ρ0kg/m^3 Wasser])/((Tabelle1[[#This Row],[Massen  % Wasser]]/Tabelle2[ρ0kg/m^3 Wasser])+(Tabelle1[[#This Row],[Massen % Glycerin]]/Tabelle2[ρ0kg/m^3 Glycerin]))</f>
        <v>0.1230857529949077</v>
      </c>
      <c r="G7" s="4" cm="1">
        <f t="array" ref="G7" xml:space="preserve"> (Tabelle1[[#This Row],[Massen % Glycerin]]/Tabelle2[ρ0kg/m^3 Glycerin])/((Tabelle1[[#This Row],[Massen  % Wasser]]/Tabelle2[ρ0kg/m^3 Wasser])+(Tabelle1[[#This Row],[Massen % Glycerin]]/Tabelle2[ρ0kg/m^3 Glycerin]))</f>
        <v>0.87691424700509235</v>
      </c>
      <c r="H7">
        <v>302.7</v>
      </c>
      <c r="I7">
        <v>0.24410999999999999</v>
      </c>
      <c r="J7" cm="1">
        <f t="array" ref="J7">Tabelle1[[#This Row],[Massen  % Wasser]]*Tabelle2[σ0 '[mN/m'] Wasser]+Tabelle1[[#This Row],[Massen % Glycerin]]*Tabelle2[σ0 '[mN/m'] Glycerin]</f>
        <v>64.873999999999995</v>
      </c>
    </row>
    <row r="8" spans="1:10">
      <c r="A8" s="4">
        <v>0.2</v>
      </c>
      <c r="B8" s="4">
        <f>1-Tabelle1[[#This Row],[Massen  % Wasser]]</f>
        <v>0.8</v>
      </c>
      <c r="C8" s="4" cm="1">
        <f t="array" ref="C8">(Tabelle1[[#This Row],[Massen  % Wasser]]/Tabelle2[Molmasse Wasser])/((Tabelle1[[#This Row],[Massen  % Wasser]]/Tabelle2[Molmasse Wasser])+(Tabelle1[[#This Row],[Massen % Glycerin]]/Tabelle2[Molmasse Glycerin]))</f>
        <v>0.56100760645656955</v>
      </c>
      <c r="D8" s="4" cm="1">
        <f t="array" ref="D8">(Tabelle1[[#This Row],[Massen % Glycerin]]/Tabelle2[Molmasse Glycerin])/((Tabelle1[[#This Row],[Massen  % Wasser]]/Tabelle2[Molmasse Wasser])+(Tabelle1[[#This Row],[Massen % Glycerin]]/Tabelle2[Molmasse Glycerin]))</f>
        <v>0.4389923935434305</v>
      </c>
      <c r="E8" cm="1">
        <f t="array" ref="E8" xml:space="preserve"> Tabelle2[ρ0kg/m^3 Wasser]*Tabelle1[[#This Row],[Massen  % Wasser]]+Tabelle2[ρ0kg/m^3 Glycerin]*Tabelle1[[#This Row],[Massen % Glycerin]]</f>
        <v>1208.442</v>
      </c>
      <c r="F8" s="4" cm="1">
        <f t="array" ref="F8" xml:space="preserve"> (Tabelle1[[#This Row],[Massen  % Wasser]]/Tabelle2[ρ0kg/m^3 Wasser])/((Tabelle1[[#This Row],[Massen  % Wasser]]/Tabelle2[ρ0kg/m^3 Wasser])+(Tabelle1[[#This Row],[Massen % Glycerin]]/Tabelle2[ρ0kg/m^3 Glycerin]))</f>
        <v>0.24001492241864997</v>
      </c>
      <c r="G8" s="4" cm="1">
        <f t="array" ref="G8" xml:space="preserve"> (Tabelle1[[#This Row],[Massen % Glycerin]]/Tabelle2[ρ0kg/m^3 Glycerin])/((Tabelle1[[#This Row],[Massen  % Wasser]]/Tabelle2[ρ0kg/m^3 Wasser])+(Tabelle1[[#This Row],[Massen % Glycerin]]/Tabelle2[ρ0kg/m^3 Glycerin]))</f>
        <v>0.75998507758135003</v>
      </c>
      <c r="H8">
        <v>91.454999999999998</v>
      </c>
      <c r="I8">
        <v>7.5128E-2</v>
      </c>
      <c r="J8" cm="1">
        <f t="array" ref="J8">Tabelle1[[#This Row],[Massen  % Wasser]]*Tabelle2[σ0 '[mN/m'] Wasser]+Tabelle1[[#This Row],[Massen % Glycerin]]*Tabelle2[σ0 '[mN/m'] Glycerin]</f>
        <v>65.748000000000005</v>
      </c>
    </row>
    <row r="9" spans="1:10">
      <c r="A9" s="4">
        <v>0.3</v>
      </c>
      <c r="B9" s="4">
        <f>1-Tabelle1[[#This Row],[Massen  % Wasser]]</f>
        <v>0.7</v>
      </c>
      <c r="C9" s="4" cm="1">
        <f t="array" ref="C9">(Tabelle1[[#This Row],[Massen  % Wasser]]/Tabelle2[Molmasse Wasser])/((Tabelle1[[#This Row],[Massen  % Wasser]]/Tabelle2[Molmasse Wasser])+(Tabelle1[[#This Row],[Massen % Glycerin]]/Tabelle2[Molmasse Glycerin]))</f>
        <v>0.6865951213359488</v>
      </c>
      <c r="D9" s="4" cm="1">
        <f t="array" ref="D9">(Tabelle1[[#This Row],[Massen % Glycerin]]/Tabelle2[Molmasse Glycerin])/((Tabelle1[[#This Row],[Massen  % Wasser]]/Tabelle2[Molmasse Wasser])+(Tabelle1[[#This Row],[Massen % Glycerin]]/Tabelle2[Molmasse Glycerin]))</f>
        <v>0.31340487866405126</v>
      </c>
      <c r="E9" cm="1">
        <f t="array" ref="E9" xml:space="preserve"> Tabelle2[ρ0kg/m^3 Wasser]*Tabelle1[[#This Row],[Massen  % Wasser]]+Tabelle2[ρ0kg/m^3 Glycerin]*Tabelle1[[#This Row],[Massen % Glycerin]]</f>
        <v>1182.163</v>
      </c>
      <c r="F9" s="4" cm="1">
        <f t="array" ref="F9" xml:space="preserve"> (Tabelle1[[#This Row],[Massen  % Wasser]]/Tabelle2[ρ0kg/m^3 Wasser])/((Tabelle1[[#This Row],[Massen  % Wasser]]/Tabelle2[ρ0kg/m^3 Wasser])+(Tabelle1[[#This Row],[Massen % Glycerin]]/Tabelle2[ρ0kg/m^3 Glycerin]))</f>
        <v>0.3512381539524273</v>
      </c>
      <c r="G9" s="4" cm="1">
        <f t="array" ref="G9" xml:space="preserve"> (Tabelle1[[#This Row],[Massen % Glycerin]]/Tabelle2[ρ0kg/m^3 Glycerin])/((Tabelle1[[#This Row],[Massen  % Wasser]]/Tabelle2[ρ0kg/m^3 Wasser])+(Tabelle1[[#This Row],[Massen % Glycerin]]/Tabelle2[ρ0kg/m^3 Glycerin]))</f>
        <v>0.6487618460475727</v>
      </c>
      <c r="H9">
        <v>35.131999999999998</v>
      </c>
      <c r="I9">
        <v>2.9437999999999999E-2</v>
      </c>
      <c r="J9" cm="1">
        <f t="array" ref="J9">Tabelle1[[#This Row],[Massen  % Wasser]]*Tabelle2[σ0 '[mN/m'] Wasser]+Tabelle1[[#This Row],[Massen % Glycerin]]*Tabelle2[σ0 '[mN/m'] Glycerin]</f>
        <v>66.622</v>
      </c>
    </row>
    <row r="10" spans="1:10">
      <c r="A10" s="4">
        <v>0.4</v>
      </c>
      <c r="B10" s="4">
        <f>1-Tabelle1[[#This Row],[Massen  % Wasser]]</f>
        <v>0.6</v>
      </c>
      <c r="C10" s="4" cm="1">
        <f t="array" ref="C10">(Tabelle1[[#This Row],[Massen  % Wasser]]/Tabelle2[Molmasse Wasser])/((Tabelle1[[#This Row],[Massen  % Wasser]]/Tabelle2[Molmasse Wasser])+(Tabelle1[[#This Row],[Massen % Glycerin]]/Tabelle2[Molmasse Glycerin]))</f>
        <v>0.77313203233013339</v>
      </c>
      <c r="D10" s="4" cm="1">
        <f t="array" ref="D10">(Tabelle1[[#This Row],[Massen % Glycerin]]/Tabelle2[Molmasse Glycerin])/((Tabelle1[[#This Row],[Massen  % Wasser]]/Tabelle2[Molmasse Wasser])+(Tabelle1[[#This Row],[Massen % Glycerin]]/Tabelle2[Molmasse Glycerin]))</f>
        <v>0.22686796766986667</v>
      </c>
      <c r="E10" cm="1">
        <f t="array" ref="E10" xml:space="preserve"> Tabelle2[ρ0kg/m^3 Wasser]*Tabelle1[[#This Row],[Massen  % Wasser]]+Tabelle2[ρ0kg/m^3 Glycerin]*Tabelle1[[#This Row],[Massen % Glycerin]]</f>
        <v>1155.884</v>
      </c>
      <c r="F10" s="4" cm="1">
        <f t="array" ref="F10" xml:space="preserve"> (Tabelle1[[#This Row],[Massen  % Wasser]]/Tabelle2[ρ0kg/m^3 Wasser])/((Tabelle1[[#This Row],[Massen  % Wasser]]/Tabelle2[ρ0kg/m^3 Wasser])+(Tabelle1[[#This Row],[Massen % Glycerin]]/Tabelle2[ρ0kg/m^3 Glycerin]))</f>
        <v>0.45716315939260022</v>
      </c>
      <c r="G10" s="4" cm="1">
        <f t="array" ref="G10" xml:space="preserve"> (Tabelle1[[#This Row],[Massen % Glycerin]]/Tabelle2[ρ0kg/m^3 Glycerin])/((Tabelle1[[#This Row],[Massen  % Wasser]]/Tabelle2[ρ0kg/m^3 Wasser])+(Tabelle1[[#This Row],[Massen % Glycerin]]/Tabelle2[ρ0kg/m^3 Glycerin]))</f>
        <v>0.54283684060739978</v>
      </c>
      <c r="H10">
        <v>16.062000000000001</v>
      </c>
      <c r="I10">
        <v>1.3748E-2</v>
      </c>
      <c r="J10" cm="1">
        <f t="array" ref="J10">Tabelle1[[#This Row],[Massen  % Wasser]]*Tabelle2[σ0 '[mN/m'] Wasser]+Tabelle1[[#This Row],[Massen % Glycerin]]*Tabelle2[σ0 '[mN/m'] Glycerin]</f>
        <v>67.495999999999995</v>
      </c>
    </row>
    <row r="11" spans="1:10">
      <c r="A11" s="4">
        <v>0.5</v>
      </c>
      <c r="B11" s="4">
        <f>1-Tabelle1[[#This Row],[Massen  % Wasser]]</f>
        <v>0.5</v>
      </c>
      <c r="C11" s="4" cm="1">
        <f t="array" ref="C11">(Tabelle1[[#This Row],[Massen  % Wasser]]/Tabelle2[Molmasse Wasser])/((Tabelle1[[#This Row],[Massen  % Wasser]]/Tabelle2[Molmasse Wasser])+(Tabelle1[[#This Row],[Massen % Glycerin]]/Tabelle2[Molmasse Glycerin]))</f>
        <v>0.83638141637328378</v>
      </c>
      <c r="D11" s="4" cm="1">
        <f t="array" ref="D11">(Tabelle1[[#This Row],[Massen % Glycerin]]/Tabelle2[Molmasse Glycerin])/((Tabelle1[[#This Row],[Massen  % Wasser]]/Tabelle2[Molmasse Wasser])+(Tabelle1[[#This Row],[Massen % Glycerin]]/Tabelle2[Molmasse Glycerin]))</f>
        <v>0.16361858362671619</v>
      </c>
      <c r="E11" cm="1">
        <f t="array" ref="E11" xml:space="preserve"> Tabelle2[ρ0kg/m^3 Wasser]*Tabelle1[[#This Row],[Massen  % Wasser]]+Tabelle2[ρ0kg/m^3 Glycerin]*Tabelle1[[#This Row],[Massen % Glycerin]]</f>
        <v>1129.605</v>
      </c>
      <c r="F11" s="4" cm="1">
        <f t="array" ref="F11" xml:space="preserve"> (Tabelle1[[#This Row],[Massen  % Wasser]]/Tabelle2[ρ0kg/m^3 Wasser])/((Tabelle1[[#This Row],[Massen  % Wasser]]/Tabelle2[ρ0kg/m^3 Wasser])+(Tabelle1[[#This Row],[Massen % Glycerin]]/Tabelle2[ρ0kg/m^3 Glycerin]))</f>
        <v>0.55815971069533155</v>
      </c>
      <c r="G11" s="4" cm="1">
        <f t="array" ref="G11" xml:space="preserve"> (Tabelle1[[#This Row],[Massen % Glycerin]]/Tabelle2[ρ0kg/m^3 Glycerin])/((Tabelle1[[#This Row],[Massen  % Wasser]]/Tabelle2[ρ0kg/m^3 Wasser])+(Tabelle1[[#This Row],[Massen % Glycerin]]/Tabelle2[ρ0kg/m^3 Glycerin]))</f>
        <v>0.44184028930466845</v>
      </c>
      <c r="H11">
        <v>8.3650000000000002</v>
      </c>
      <c r="I11">
        <v>7.3251000000000002E-3</v>
      </c>
      <c r="J11" cm="1">
        <f t="array" ref="J11">Tabelle1[[#This Row],[Massen  % Wasser]]*Tabelle2[σ0 '[mN/m'] Wasser]+Tabelle1[[#This Row],[Massen % Glycerin]]*Tabelle2[σ0 '[mN/m'] Glycerin]</f>
        <v>68.37</v>
      </c>
    </row>
    <row r="12" spans="1:10">
      <c r="A12" s="4">
        <v>0.6</v>
      </c>
      <c r="B12" s="4">
        <f>1-Tabelle1[[#This Row],[Massen  % Wasser]]</f>
        <v>0.4</v>
      </c>
      <c r="C12" s="4" cm="1">
        <f t="array" ref="C12">(Tabelle1[[#This Row],[Massen  % Wasser]]/Tabelle2[Molmasse Wasser])/((Tabelle1[[#This Row],[Massen  % Wasser]]/Tabelle2[Molmasse Wasser])+(Tabelle1[[#This Row],[Massen % Glycerin]]/Tabelle2[Molmasse Glycerin]))</f>
        <v>0.88462864501775951</v>
      </c>
      <c r="D12" s="4" cm="1">
        <f t="array" ref="D12">(Tabelle1[[#This Row],[Massen % Glycerin]]/Tabelle2[Molmasse Glycerin])/((Tabelle1[[#This Row],[Massen  % Wasser]]/Tabelle2[Molmasse Wasser])+(Tabelle1[[#This Row],[Massen % Glycerin]]/Tabelle2[Molmasse Glycerin]))</f>
        <v>0.11537135498224056</v>
      </c>
      <c r="E12" cm="1">
        <f t="array" ref="E12" xml:space="preserve"> Tabelle2[ρ0kg/m^3 Wasser]*Tabelle1[[#This Row],[Massen  % Wasser]]+Tabelle2[ρ0kg/m^3 Glycerin]*Tabelle1[[#This Row],[Massen % Glycerin]]</f>
        <v>1103.326</v>
      </c>
      <c r="F12" s="4" cm="1">
        <f t="array" ref="F12" xml:space="preserve"> (Tabelle1[[#This Row],[Massen  % Wasser]]/Tabelle2[ρ0kg/m^3 Wasser])/((Tabelle1[[#This Row],[Massen  % Wasser]]/Tabelle2[ρ0kg/m^3 Wasser])+(Tabelle1[[#This Row],[Massen % Glycerin]]/Tabelle2[ρ0kg/m^3 Glycerin]))</f>
        <v>0.65456395278418944</v>
      </c>
      <c r="G12" s="4" cm="1">
        <f t="array" ref="G12" xml:space="preserve"> (Tabelle1[[#This Row],[Massen % Glycerin]]/Tabelle2[ρ0kg/m^3 Glycerin])/((Tabelle1[[#This Row],[Massen  % Wasser]]/Tabelle2[ρ0kg/m^3 Wasser])+(Tabelle1[[#This Row],[Massen % Glycerin]]/Tabelle2[ρ0kg/m^3 Glycerin]))</f>
        <v>0.34543604721581062</v>
      </c>
      <c r="H12">
        <v>4.8140000000000001</v>
      </c>
      <c r="I12">
        <v>4.3195000000000004E-3</v>
      </c>
      <c r="J12" cm="1">
        <f t="array" ref="J12">Tabelle1[[#This Row],[Massen  % Wasser]]*Tabelle2[σ0 '[mN/m'] Wasser]+Tabelle1[[#This Row],[Massen % Glycerin]]*Tabelle2[σ0 '[mN/m'] Glycerin]</f>
        <v>69.244</v>
      </c>
    </row>
    <row r="13" spans="1:10">
      <c r="A13" s="4">
        <v>0.7</v>
      </c>
      <c r="B13" s="4">
        <f>1-Tabelle1[[#This Row],[Massen  % Wasser]]</f>
        <v>0.30000000000000004</v>
      </c>
      <c r="C13" s="4" cm="1">
        <f t="array" ref="C13">(Tabelle1[[#This Row],[Massen  % Wasser]]/Tabelle2[Molmasse Wasser])/((Tabelle1[[#This Row],[Massen  % Wasser]]/Tabelle2[Molmasse Wasser])+(Tabelle1[[#This Row],[Massen % Glycerin]]/Tabelle2[Molmasse Glycerin]))</f>
        <v>0.92264537616648312</v>
      </c>
      <c r="D13" s="4" cm="1">
        <f t="array" ref="D13">(Tabelle1[[#This Row],[Massen % Glycerin]]/Tabelle2[Molmasse Glycerin])/((Tabelle1[[#This Row],[Massen  % Wasser]]/Tabelle2[Molmasse Wasser])+(Tabelle1[[#This Row],[Massen % Glycerin]]/Tabelle2[Molmasse Glycerin]))</f>
        <v>7.7354623833516933E-2</v>
      </c>
      <c r="E13" cm="1">
        <f t="array" ref="E13" xml:space="preserve"> Tabelle2[ρ0kg/m^3 Wasser]*Tabelle1[[#This Row],[Massen  % Wasser]]+Tabelle2[ρ0kg/m^3 Glycerin]*Tabelle1[[#This Row],[Massen % Glycerin]]</f>
        <v>1077.047</v>
      </c>
      <c r="F13" s="4" cm="1">
        <f t="array" ref="F13" xml:space="preserve"> (Tabelle1[[#This Row],[Massen  % Wasser]]/Tabelle2[ρ0kg/m^3 Wasser])/((Tabelle1[[#This Row],[Massen  % Wasser]]/Tabelle2[ρ0kg/m^3 Wasser])+(Tabelle1[[#This Row],[Massen % Glycerin]]/Tabelle2[ρ0kg/m^3 Glycerin]))</f>
        <v>0.74668214112605447</v>
      </c>
      <c r="G13" s="4" cm="1">
        <f t="array" ref="G13" xml:space="preserve"> (Tabelle1[[#This Row],[Massen % Glycerin]]/Tabelle2[ρ0kg/m^3 Glycerin])/((Tabelle1[[#This Row],[Massen  % Wasser]]/Tabelle2[ρ0kg/m^3 Wasser])+(Tabelle1[[#This Row],[Massen % Glycerin]]/Tabelle2[ρ0kg/m^3 Glycerin]))</f>
        <v>0.25331785887394553</v>
      </c>
      <c r="H13">
        <v>2.9961000000000002</v>
      </c>
      <c r="I13">
        <v>2.7587000000000002E-3</v>
      </c>
      <c r="J13" cm="1">
        <f t="array" ref="J13">Tabelle1[[#This Row],[Massen  % Wasser]]*Tabelle2[σ0 '[mN/m'] Wasser]+Tabelle1[[#This Row],[Massen % Glycerin]]*Tabelle2[σ0 '[mN/m'] Glycerin]</f>
        <v>70.117999999999995</v>
      </c>
    </row>
    <row r="14" spans="1:10">
      <c r="A14" s="4">
        <v>0.8</v>
      </c>
      <c r="B14" s="4">
        <f>1-Tabelle1[[#This Row],[Massen  % Wasser]]</f>
        <v>0.19999999999999996</v>
      </c>
      <c r="C14" s="4" cm="1">
        <f t="array" ref="C14">(Tabelle1[[#This Row],[Massen  % Wasser]]/Tabelle2[Molmasse Wasser])/((Tabelle1[[#This Row],[Massen  % Wasser]]/Tabelle2[Molmasse Wasser])+(Tabelle1[[#This Row],[Massen % Glycerin]]/Tabelle2[Molmasse Glycerin]))</f>
        <v>0.95337365123484041</v>
      </c>
      <c r="D14" s="4" cm="1">
        <f t="array" ref="D14">(Tabelle1[[#This Row],[Massen % Glycerin]]/Tabelle2[Molmasse Glycerin])/((Tabelle1[[#This Row],[Massen  % Wasser]]/Tabelle2[Molmasse Wasser])+(Tabelle1[[#This Row],[Massen % Glycerin]]/Tabelle2[Molmasse Glycerin]))</f>
        <v>4.6626348765159559E-2</v>
      </c>
      <c r="E14" cm="1">
        <f t="array" ref="E14" xml:space="preserve"> Tabelle2[ρ0kg/m^3 Wasser]*Tabelle1[[#This Row],[Massen  % Wasser]]+Tabelle2[ρ0kg/m^3 Glycerin]*Tabelle1[[#This Row],[Massen % Glycerin]]</f>
        <v>1050.768</v>
      </c>
      <c r="F14" s="4" cm="1">
        <f t="array" ref="F14" xml:space="preserve"> (Tabelle1[[#This Row],[Massen  % Wasser]]/Tabelle2[ρ0kg/m^3 Wasser])/((Tabelle1[[#This Row],[Massen  % Wasser]]/Tabelle2[ρ0kg/m^3 Wasser])+(Tabelle1[[#This Row],[Massen % Glycerin]]/Tabelle2[ρ0kg/m^3 Glycerin]))</f>
        <v>0.83479389163898643</v>
      </c>
      <c r="G14" s="4" cm="1">
        <f t="array" ref="G14" xml:space="preserve"> (Tabelle1[[#This Row],[Massen % Glycerin]]/Tabelle2[ρ0kg/m^3 Glycerin])/((Tabelle1[[#This Row],[Massen  % Wasser]]/Tabelle2[ρ0kg/m^3 Wasser])+(Tabelle1[[#This Row],[Massen % Glycerin]]/Tabelle2[ρ0kg/m^3 Glycerin]))</f>
        <v>0.16520610836101354</v>
      </c>
      <c r="H14">
        <v>1.9849000000000001</v>
      </c>
      <c r="I14">
        <v>1.8779999999999999E-3</v>
      </c>
      <c r="J14" cm="1">
        <f t="array" ref="J14">Tabelle1[[#This Row],[Massen  % Wasser]]*Tabelle2[σ0 '[mN/m'] Wasser]+Tabelle1[[#This Row],[Massen % Glycerin]]*Tabelle2[σ0 '[mN/m'] Glycerin]</f>
        <v>70.99199999999999</v>
      </c>
    </row>
    <row r="15" spans="1:10">
      <c r="A15" s="4">
        <v>0.9</v>
      </c>
      <c r="B15" s="4">
        <f>1-Tabelle1[[#This Row],[Massen  % Wasser]]</f>
        <v>9.9999999999999978E-2</v>
      </c>
      <c r="C15" s="4" cm="1">
        <f t="array" ref="C15">(Tabelle1[[#This Row],[Massen  % Wasser]]/Tabelle2[Molmasse Wasser])/((Tabelle1[[#This Row],[Massen  % Wasser]]/Tabelle2[Molmasse Wasser])+(Tabelle1[[#This Row],[Massen % Glycerin]]/Tabelle2[Molmasse Glycerin]))</f>
        <v>0.9787261095284181</v>
      </c>
      <c r="D15" s="4" cm="1">
        <f t="array" ref="D15">(Tabelle1[[#This Row],[Massen % Glycerin]]/Tabelle2[Molmasse Glycerin])/((Tabelle1[[#This Row],[Massen  % Wasser]]/Tabelle2[Molmasse Wasser])+(Tabelle1[[#This Row],[Massen % Glycerin]]/Tabelle2[Molmasse Glycerin]))</f>
        <v>2.1273890471581906E-2</v>
      </c>
      <c r="E15" cm="1">
        <f t="array" ref="E15" xml:space="preserve"> Tabelle2[ρ0kg/m^3 Wasser]*Tabelle1[[#This Row],[Massen  % Wasser]]+Tabelle2[ρ0kg/m^3 Glycerin]*Tabelle1[[#This Row],[Massen % Glycerin]]</f>
        <v>1024.489</v>
      </c>
      <c r="F15" s="4" cm="1">
        <f t="array" ref="F15" xml:space="preserve"> (Tabelle1[[#This Row],[Massen  % Wasser]]/Tabelle2[ρ0kg/m^3 Wasser])/((Tabelle1[[#This Row],[Massen  % Wasser]]/Tabelle2[ρ0kg/m^3 Wasser])+(Tabelle1[[#This Row],[Massen % Glycerin]]/Tabelle2[ρ0kg/m^3 Glycerin]))</f>
        <v>0.91915501558651713</v>
      </c>
      <c r="G15" s="4" cm="1">
        <f t="array" ref="G15" xml:space="preserve"> (Tabelle1[[#This Row],[Massen % Glycerin]]/Tabelle2[ρ0kg/m^3 Glycerin])/((Tabelle1[[#This Row],[Massen  % Wasser]]/Tabelle2[ρ0kg/m^3 Wasser])+(Tabelle1[[#This Row],[Massen % Glycerin]]/Tabelle2[ρ0kg/m^3 Glycerin]))</f>
        <v>8.0844984413482868E-2</v>
      </c>
      <c r="H15" s="5">
        <v>1.3832</v>
      </c>
      <c r="I15">
        <v>1.3462999999999999E-3</v>
      </c>
      <c r="J15" cm="1">
        <f t="array" ref="J15">Tabelle1[[#This Row],[Massen  % Wasser]]*Tabelle2[σ0 '[mN/m'] Wasser]+Tabelle1[[#This Row],[Massen % Glycerin]]*Tabelle2[σ0 '[mN/m'] Glycerin]</f>
        <v>71.865999999999985</v>
      </c>
    </row>
    <row r="16" spans="1:10">
      <c r="A16" s="4">
        <v>1</v>
      </c>
      <c r="B16" s="4">
        <f>1-Tabelle1[[#This Row],[Massen  % Wasser]]</f>
        <v>0</v>
      </c>
      <c r="C16" s="4" cm="1">
        <f t="array" ref="C16">(Tabelle1[[#This Row],[Massen  % Wasser]]/Tabelle2[Molmasse Wasser])/((Tabelle1[[#This Row],[Massen  % Wasser]]/Tabelle2[Molmasse Wasser])+(Tabelle1[[#This Row],[Massen % Glycerin]]/Tabelle2[Molmasse Glycerin]))</f>
        <v>1</v>
      </c>
      <c r="D16" s="4" cm="1">
        <f t="array" ref="D16">(Tabelle1[[#This Row],[Massen % Glycerin]]/Tabelle2[Molmasse Glycerin])/((Tabelle1[[#This Row],[Massen  % Wasser]]/Tabelle2[Molmasse Wasser])+(Tabelle1[[#This Row],[Massen % Glycerin]]/Tabelle2[Molmasse Glycerin]))</f>
        <v>0</v>
      </c>
      <c r="E16" cm="1">
        <f t="array" ref="E16" xml:space="preserve"> Tabelle2[ρ0kg/m^3 Wasser]*Tabelle1[[#This Row],[Massen  % Wasser]]+Tabelle2[ρ0kg/m^3 Glycerin]*Tabelle1[[#This Row],[Massen % Glycerin]]</f>
        <v>998.21</v>
      </c>
      <c r="F16" s="4" cm="1">
        <f t="array" ref="F16" xml:space="preserve"> (Tabelle1[[#This Row],[Massen  % Wasser]]/Tabelle2[ρ0kg/m^3 Wasser])/((Tabelle1[[#This Row],[Massen  % Wasser]]/Tabelle2[ρ0kg/m^3 Wasser])+(Tabelle1[[#This Row],[Massen % Glycerin]]/Tabelle2[ρ0kg/m^3 Glycerin]))</f>
        <v>1</v>
      </c>
      <c r="G16" s="4" cm="1">
        <f t="array" ref="G16" xml:space="preserve"> (Tabelle1[[#This Row],[Massen % Glycerin]]/Tabelle2[ρ0kg/m^3 Glycerin])/((Tabelle1[[#This Row],[Massen  % Wasser]]/Tabelle2[ρ0kg/m^3 Wasser])+(Tabelle1[[#This Row],[Massen % Glycerin]]/Tabelle2[ρ0kg/m^3 Glycerin]))</f>
        <v>0</v>
      </c>
      <c r="H16">
        <v>1.0048999999999999</v>
      </c>
      <c r="I16">
        <v>1.0068E-3</v>
      </c>
      <c r="J16" cm="1">
        <f t="array" ref="J16">Tabelle1[[#This Row],[Massen  % Wasser]]*Tabelle2[σ0 '[mN/m'] Wasser]+Tabelle1[[#This Row],[Massen % Glycerin]]*Tabelle2[σ0 '[mN/m'] Glycerin]</f>
        <v>72.739999999999995</v>
      </c>
    </row>
    <row r="22" spans="3:3">
      <c r="C22" s="3"/>
    </row>
  </sheetData>
  <phoneticPr fontId="1" type="noConversion"/>
  <hyperlinks>
    <hyperlink ref="B1" r:id="rId1" xr:uid="{145787D5-E667-40BD-B40B-6E52F5DD7C59}"/>
  </hyperlinks>
  <pageMargins left="0.7" right="0.7" top="0.78740157499999996" bottom="0.78740157499999996" header="0.3" footer="0.3"/>
  <pageSetup paperSize="9" orientation="portrait" r:id="rId2"/>
  <drawing r:id="rId3"/>
  <legacyDrawing r:id="rId4"/>
  <tableParts count="2">
    <tablePart r:id="rId5"/>
    <tablePart r:id="rId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26A064-CC7B-4B19-BC0C-73E0C5F4F1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49151</dc:creator>
  <cp:keywords/>
  <dc:description/>
  <cp:lastModifiedBy/>
  <cp:revision/>
  <dcterms:created xsi:type="dcterms:W3CDTF">2022-11-23T11:16:36Z</dcterms:created>
  <dcterms:modified xsi:type="dcterms:W3CDTF">2022-11-29T18:06:04Z</dcterms:modified>
  <cp:category/>
  <cp:contentStatus/>
</cp:coreProperties>
</file>